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910"/>
  <workbookPr autoCompressPictures="0"/>
  <bookViews>
    <workbookView xWindow="2880" yWindow="0" windowWidth="25600" windowHeight="16060" tabRatio="664"/>
  </bookViews>
  <sheets>
    <sheet name="Criterios" sheetId="1" r:id="rId1"/>
    <sheet name="Indicadores" sheetId="2" r:id="rId2"/>
    <sheet name="Variables e índice" sheetId="3" r:id="rId3"/>
    <sheet name="Entidad Base" sheetId="5" r:id="rId4"/>
    <sheet name="Entidad Progresivo" sheetId="4" r:id="rId5"/>
    <sheet name="Nacional" sheetId="6" r:id="rId6"/>
    <sheet name="Hoja1" sheetId="7" r:id="rId7"/>
  </sheets>
  <definedNames>
    <definedName name="_xlnm._FilterDatabase" localSheetId="6" hidden="1">Hoja1!$A$1:$D$1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Q225" i="1" l="1"/>
  <c r="N388" i="6"/>
  <c r="AQ224" i="1"/>
  <c r="N387" i="6"/>
  <c r="AQ223" i="1"/>
  <c r="N386" i="6"/>
  <c r="AQ222" i="1"/>
  <c r="N385" i="6"/>
  <c r="AQ221" i="1"/>
  <c r="N384" i="6"/>
  <c r="AQ220" i="1"/>
  <c r="N383" i="6"/>
  <c r="AQ219" i="1"/>
  <c r="N382" i="6"/>
  <c r="AQ218" i="1"/>
  <c r="N381" i="6"/>
  <c r="AQ217" i="1"/>
  <c r="N380" i="6"/>
  <c r="AQ216" i="1"/>
  <c r="N379" i="6"/>
  <c r="AQ215" i="1"/>
  <c r="N378" i="6"/>
  <c r="AQ214" i="1"/>
  <c r="N377" i="6"/>
  <c r="AQ213" i="1"/>
  <c r="N376" i="6"/>
  <c r="AQ212" i="1"/>
  <c r="N375" i="6"/>
  <c r="AQ211" i="1"/>
  <c r="N374" i="6"/>
  <c r="AQ210" i="1"/>
  <c r="N373" i="6"/>
  <c r="AQ209" i="1"/>
  <c r="N372" i="6"/>
  <c r="AQ208" i="1"/>
  <c r="N371" i="6"/>
  <c r="AQ207" i="1"/>
  <c r="N370" i="6"/>
  <c r="AQ206" i="1"/>
  <c r="N369" i="6"/>
  <c r="AQ205" i="1"/>
  <c r="N368" i="6"/>
  <c r="AQ204" i="1"/>
  <c r="N367" i="6"/>
  <c r="AQ203" i="1"/>
  <c r="N366" i="6"/>
  <c r="AQ202" i="1"/>
  <c r="N365" i="6"/>
  <c r="AQ201" i="1"/>
  <c r="N364" i="6"/>
  <c r="AQ200" i="1"/>
  <c r="N363" i="6"/>
  <c r="AQ199" i="1"/>
  <c r="N362" i="6"/>
  <c r="AQ198" i="1"/>
  <c r="N361" i="6"/>
  <c r="AQ197" i="1"/>
  <c r="N360" i="6"/>
  <c r="AQ196" i="1"/>
  <c r="N359" i="6"/>
  <c r="AQ195" i="1"/>
  <c r="N358" i="6"/>
  <c r="AQ194" i="1"/>
  <c r="N357" i="6"/>
  <c r="AQ193" i="1"/>
  <c r="N356" i="6"/>
  <c r="AQ192" i="1"/>
  <c r="N355" i="6"/>
  <c r="AQ191" i="1"/>
  <c r="N354" i="6"/>
  <c r="AQ190" i="1"/>
  <c r="N353" i="6"/>
  <c r="AQ189" i="1"/>
  <c r="N352" i="6"/>
  <c r="AQ188" i="1"/>
  <c r="N351" i="6"/>
  <c r="AQ187" i="1"/>
  <c r="N350" i="6"/>
  <c r="AQ186" i="1"/>
  <c r="N349" i="6"/>
  <c r="AQ185" i="1"/>
  <c r="N348" i="6"/>
  <c r="AQ184" i="1"/>
  <c r="N347" i="6"/>
  <c r="AQ183" i="1"/>
  <c r="N346" i="6"/>
  <c r="AQ182" i="1"/>
  <c r="N345" i="6"/>
  <c r="AQ181" i="1"/>
  <c r="N344" i="6"/>
  <c r="AQ180" i="1"/>
  <c r="N343" i="6"/>
  <c r="AQ179" i="1"/>
  <c r="N342" i="6"/>
  <c r="AQ178" i="1"/>
  <c r="N341" i="6"/>
  <c r="AQ177" i="1"/>
  <c r="N340" i="6"/>
  <c r="AQ176" i="1"/>
  <c r="N339" i="6"/>
  <c r="AQ175" i="1"/>
  <c r="N338" i="6"/>
  <c r="AQ174" i="1"/>
  <c r="N337" i="6"/>
  <c r="AQ173" i="1"/>
  <c r="N336" i="6"/>
  <c r="AQ172" i="1"/>
  <c r="N335" i="6"/>
  <c r="AQ171" i="1"/>
  <c r="N334" i="6"/>
  <c r="AQ170" i="1"/>
  <c r="N333" i="6"/>
  <c r="AQ169" i="1"/>
  <c r="N332" i="6"/>
  <c r="AQ168" i="1"/>
  <c r="N331" i="6"/>
  <c r="AQ167" i="1"/>
  <c r="N330" i="6"/>
  <c r="AQ166" i="1"/>
  <c r="N329" i="6"/>
  <c r="AQ165" i="1"/>
  <c r="N328" i="6"/>
  <c r="AQ164" i="1"/>
  <c r="N327" i="6"/>
  <c r="AQ163" i="1"/>
  <c r="N326" i="6"/>
  <c r="AQ162" i="1"/>
  <c r="N325" i="6"/>
  <c r="AQ161" i="1"/>
  <c r="N324" i="6"/>
  <c r="AQ160" i="1"/>
  <c r="N323" i="6"/>
  <c r="AQ159" i="1"/>
  <c r="N322" i="6"/>
  <c r="AQ158" i="1"/>
  <c r="N321" i="6"/>
  <c r="AQ157" i="1"/>
  <c r="N320" i="6"/>
  <c r="AQ156" i="1"/>
  <c r="N319" i="6"/>
  <c r="AQ155" i="1"/>
  <c r="N318" i="6"/>
  <c r="AQ154" i="1"/>
  <c r="N317" i="6"/>
  <c r="AQ153" i="1"/>
  <c r="N316" i="6"/>
  <c r="AQ152" i="1"/>
  <c r="N315" i="6"/>
  <c r="AQ151" i="1"/>
  <c r="N314" i="6"/>
  <c r="AQ150" i="1"/>
  <c r="N313" i="6"/>
  <c r="AQ149" i="1"/>
  <c r="N312" i="6"/>
  <c r="AQ148" i="1"/>
  <c r="N311" i="6"/>
  <c r="AQ147" i="1"/>
  <c r="N310" i="6"/>
  <c r="AQ146" i="1"/>
  <c r="N309" i="6"/>
  <c r="AQ145" i="1"/>
  <c r="N308" i="6"/>
  <c r="AQ144" i="1"/>
  <c r="N307" i="6"/>
  <c r="AQ143" i="1"/>
  <c r="N306" i="6"/>
  <c r="AQ142" i="1"/>
  <c r="N305" i="6"/>
  <c r="AQ141" i="1"/>
  <c r="N304" i="6"/>
  <c r="AQ140" i="1"/>
  <c r="N303" i="6"/>
  <c r="AQ139" i="1"/>
  <c r="N302" i="6"/>
  <c r="AQ138" i="1"/>
  <c r="N301" i="6"/>
  <c r="AQ137" i="1"/>
  <c r="N300" i="6"/>
  <c r="AQ136" i="1"/>
  <c r="N299" i="6"/>
  <c r="AQ135" i="1"/>
  <c r="N298" i="6"/>
  <c r="AQ134" i="1"/>
  <c r="N297" i="6"/>
  <c r="AQ133" i="1"/>
  <c r="N296" i="6"/>
  <c r="AQ132" i="1"/>
  <c r="N295" i="6"/>
  <c r="AQ131" i="1"/>
  <c r="N294" i="6"/>
  <c r="AQ130" i="1"/>
  <c r="N293" i="6"/>
  <c r="AQ129" i="1"/>
  <c r="N292" i="6"/>
  <c r="AQ128" i="1"/>
  <c r="N291" i="6"/>
  <c r="AQ127" i="1"/>
  <c r="N290" i="6"/>
  <c r="AQ126" i="1"/>
  <c r="N289" i="6"/>
  <c r="AQ125" i="1"/>
  <c r="N288" i="6"/>
  <c r="AQ124" i="1"/>
  <c r="N287" i="6"/>
  <c r="AQ123" i="1"/>
  <c r="N286" i="6"/>
  <c r="AQ122" i="1"/>
  <c r="N285" i="6"/>
  <c r="AQ121" i="1"/>
  <c r="N284" i="6"/>
  <c r="AQ120" i="1"/>
  <c r="N283" i="6"/>
  <c r="AQ119" i="1"/>
  <c r="N282" i="6"/>
  <c r="AQ118" i="1"/>
  <c r="N281" i="6"/>
  <c r="AQ117" i="1"/>
  <c r="N280" i="6"/>
  <c r="AQ116" i="1"/>
  <c r="N279" i="6"/>
  <c r="AQ115" i="1"/>
  <c r="N278" i="6"/>
  <c r="AQ114" i="1"/>
  <c r="N277" i="6"/>
  <c r="AQ113" i="1"/>
  <c r="N276" i="6"/>
  <c r="AQ112" i="1"/>
  <c r="N275" i="6"/>
  <c r="AQ111" i="1"/>
  <c r="N274" i="6"/>
  <c r="AQ110" i="1"/>
  <c r="N273" i="6"/>
  <c r="AQ109" i="1"/>
  <c r="N272" i="6"/>
  <c r="AQ108" i="1"/>
  <c r="N271" i="6"/>
  <c r="AQ107" i="1"/>
  <c r="N270" i="6"/>
  <c r="AQ106" i="1"/>
  <c r="N269" i="6"/>
  <c r="AQ105" i="1"/>
  <c r="N268" i="6"/>
  <c r="AQ104" i="1"/>
  <c r="N267" i="6"/>
  <c r="AQ103" i="1"/>
  <c r="N266" i="6"/>
  <c r="AQ102" i="1"/>
  <c r="N265" i="6"/>
  <c r="AQ101" i="1"/>
  <c r="N264" i="6"/>
  <c r="AQ100" i="1"/>
  <c r="N263" i="6"/>
  <c r="AQ99" i="1"/>
  <c r="N262" i="6"/>
  <c r="AQ98" i="1"/>
  <c r="N261" i="6"/>
  <c r="AQ97" i="1"/>
  <c r="N260" i="6"/>
  <c r="AQ96" i="1"/>
  <c r="N259" i="6"/>
  <c r="AQ95" i="1"/>
  <c r="N258" i="6"/>
  <c r="AQ94" i="1"/>
  <c r="N257" i="6"/>
  <c r="AQ93" i="1"/>
  <c r="N256" i="6"/>
  <c r="AQ92" i="1"/>
  <c r="N255" i="6"/>
  <c r="AQ91" i="1"/>
  <c r="N254" i="6"/>
  <c r="AQ90" i="1"/>
  <c r="N253" i="6"/>
  <c r="AQ89" i="1"/>
  <c r="N252" i="6"/>
  <c r="AQ88" i="1"/>
  <c r="N251" i="6"/>
  <c r="AQ87" i="1"/>
  <c r="N250" i="6"/>
  <c r="AQ86" i="1"/>
  <c r="N249" i="6"/>
  <c r="AQ85" i="1"/>
  <c r="N248" i="6"/>
  <c r="AQ84" i="1"/>
  <c r="N247" i="6"/>
  <c r="AQ83" i="1"/>
  <c r="N246" i="6"/>
  <c r="AQ82" i="1"/>
  <c r="N245" i="6"/>
  <c r="AQ81" i="1"/>
  <c r="N244" i="6"/>
  <c r="AQ80" i="1"/>
  <c r="N243" i="6"/>
  <c r="AQ79" i="1"/>
  <c r="N242" i="6"/>
  <c r="AQ78" i="1"/>
  <c r="N241" i="6"/>
  <c r="AQ77" i="1"/>
  <c r="N240" i="6"/>
  <c r="AQ76" i="1"/>
  <c r="N239" i="6"/>
  <c r="AQ75" i="1"/>
  <c r="N238" i="6"/>
  <c r="AQ74" i="1"/>
  <c r="N237" i="6"/>
  <c r="AQ73" i="1"/>
  <c r="N236" i="6"/>
  <c r="AQ72" i="1"/>
  <c r="N235" i="6"/>
  <c r="AQ71" i="1"/>
  <c r="N234" i="6"/>
  <c r="AQ70" i="1"/>
  <c r="N233" i="6"/>
  <c r="AQ69" i="1"/>
  <c r="N232" i="6"/>
  <c r="AQ68" i="1"/>
  <c r="N231" i="6"/>
  <c r="AQ67" i="1"/>
  <c r="N230" i="6"/>
  <c r="AQ66" i="1"/>
  <c r="N229" i="6"/>
  <c r="AQ65" i="1"/>
  <c r="N228" i="6"/>
  <c r="AQ64" i="1"/>
  <c r="N227" i="6"/>
  <c r="AQ63" i="1"/>
  <c r="N226" i="6"/>
  <c r="AQ62" i="1"/>
  <c r="N225" i="6"/>
  <c r="AQ61" i="1"/>
  <c r="N224" i="6"/>
  <c r="AQ60" i="1"/>
  <c r="N223" i="6"/>
  <c r="AQ59" i="1"/>
  <c r="N222" i="6"/>
  <c r="AQ58" i="1"/>
  <c r="N221" i="6"/>
  <c r="AQ57" i="1"/>
  <c r="N220" i="6"/>
  <c r="AQ56" i="1"/>
  <c r="N219" i="6"/>
  <c r="AQ55" i="1"/>
  <c r="N218" i="6"/>
  <c r="AQ54" i="1"/>
  <c r="N217" i="6"/>
  <c r="AQ53" i="1"/>
  <c r="N216" i="6"/>
  <c r="AQ52" i="1"/>
  <c r="N215" i="6"/>
  <c r="AQ51" i="1"/>
  <c r="N214" i="6"/>
  <c r="AQ50" i="1"/>
  <c r="N213" i="6"/>
  <c r="AQ49" i="1"/>
  <c r="N212" i="6"/>
  <c r="AQ48" i="1"/>
  <c r="N211" i="6"/>
  <c r="AQ47" i="1"/>
  <c r="N210" i="6"/>
  <c r="AQ46" i="1"/>
  <c r="N209" i="6"/>
  <c r="AQ45" i="1"/>
  <c r="N208" i="6"/>
  <c r="AQ44" i="1"/>
  <c r="N207" i="6"/>
  <c r="AQ43" i="1"/>
  <c r="N206" i="6"/>
  <c r="AQ42" i="1"/>
  <c r="N205" i="6"/>
  <c r="AQ41" i="1"/>
  <c r="N204" i="6"/>
  <c r="AQ40" i="1"/>
  <c r="N203" i="6"/>
  <c r="AQ39" i="1"/>
  <c r="N202" i="6"/>
  <c r="AQ38" i="1"/>
  <c r="N201" i="6"/>
  <c r="AQ37" i="1"/>
  <c r="N200" i="6"/>
  <c r="AQ36" i="1"/>
  <c r="N199" i="6"/>
  <c r="AQ35" i="1"/>
  <c r="N198" i="6"/>
  <c r="AQ34" i="1"/>
  <c r="N197" i="6"/>
  <c r="AQ33" i="1"/>
  <c r="N196" i="6"/>
  <c r="AQ32" i="1"/>
  <c r="N195" i="6"/>
  <c r="AQ31" i="1"/>
  <c r="N194" i="6"/>
  <c r="AQ30" i="1"/>
  <c r="N193" i="6"/>
  <c r="AQ29" i="1"/>
  <c r="N192" i="6"/>
  <c r="AQ28" i="1"/>
  <c r="N191" i="6"/>
  <c r="AQ27" i="1"/>
  <c r="N190" i="6"/>
  <c r="AQ26" i="1"/>
  <c r="N189" i="6"/>
  <c r="AQ25" i="1"/>
  <c r="N188" i="6"/>
  <c r="AQ24" i="1"/>
  <c r="N187" i="6"/>
  <c r="AQ23" i="1"/>
  <c r="N186" i="6"/>
  <c r="AQ22" i="1"/>
  <c r="N185" i="6"/>
  <c r="AQ21" i="1"/>
  <c r="N184" i="6"/>
  <c r="AQ20" i="1"/>
  <c r="N183" i="6"/>
  <c r="AQ19" i="1"/>
  <c r="N182" i="6"/>
  <c r="AQ18" i="1"/>
  <c r="N181" i="6"/>
  <c r="AQ17" i="1"/>
  <c r="N180" i="6"/>
  <c r="AQ16" i="1"/>
  <c r="N179" i="6"/>
  <c r="AQ15" i="1"/>
  <c r="N178" i="6"/>
  <c r="AQ14" i="1"/>
  <c r="N177" i="6"/>
  <c r="AQ13" i="1"/>
  <c r="N176" i="6"/>
  <c r="AQ12" i="1"/>
  <c r="N175" i="6"/>
  <c r="AQ11" i="1"/>
  <c r="N174" i="6"/>
  <c r="J233" i="1"/>
  <c r="K233" i="1"/>
  <c r="L233" i="1"/>
  <c r="M233" i="1"/>
  <c r="N233" i="1"/>
  <c r="O233" i="1"/>
  <c r="P233" i="1"/>
  <c r="Q233" i="1"/>
  <c r="R233" i="1"/>
  <c r="S233" i="1"/>
  <c r="T233" i="1"/>
  <c r="U233" i="1"/>
  <c r="V233" i="1"/>
  <c r="W233" i="1"/>
  <c r="X233" i="1"/>
  <c r="Y233" i="1"/>
  <c r="Z233" i="1"/>
  <c r="AA233" i="1"/>
  <c r="AB233" i="1"/>
  <c r="AC233" i="1"/>
  <c r="AD233" i="1"/>
  <c r="AE233" i="1"/>
  <c r="AF233" i="1"/>
  <c r="AG233" i="1"/>
  <c r="AH233" i="1"/>
  <c r="AI233" i="1"/>
  <c r="AJ233" i="1"/>
  <c r="AK233" i="1"/>
  <c r="AL233" i="1"/>
  <c r="AM233" i="1"/>
  <c r="AN233" i="1"/>
  <c r="AO233" i="1"/>
  <c r="AP233" i="1"/>
  <c r="AQ233" i="1"/>
  <c r="L378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60" i="6"/>
  <c r="N61" i="6"/>
  <c r="N62" i="6"/>
  <c r="N63" i="6"/>
  <c r="N64" i="6"/>
  <c r="N65" i="6"/>
  <c r="N66" i="6"/>
  <c r="N67" i="6"/>
  <c r="N68" i="6"/>
  <c r="N69" i="6"/>
  <c r="N70" i="6"/>
  <c r="N71" i="6"/>
  <c r="N72" i="6"/>
  <c r="N73" i="6"/>
  <c r="N74" i="6"/>
  <c r="N75" i="6"/>
  <c r="N76" i="6"/>
  <c r="N77" i="6"/>
  <c r="N78" i="6"/>
  <c r="N79" i="6"/>
  <c r="N80" i="6"/>
  <c r="N81" i="6"/>
  <c r="N82" i="6"/>
  <c r="N83" i="6"/>
  <c r="N84" i="6"/>
  <c r="N85" i="6"/>
  <c r="N86" i="6"/>
  <c r="N87" i="6"/>
  <c r="N88" i="6"/>
  <c r="N89" i="6"/>
  <c r="N90" i="6"/>
  <c r="N91" i="6"/>
  <c r="N92" i="6"/>
  <c r="N93" i="6"/>
  <c r="N94" i="6"/>
  <c r="N95" i="6"/>
  <c r="N96" i="6"/>
  <c r="N97" i="6"/>
  <c r="N98" i="6"/>
  <c r="N99" i="6"/>
  <c r="N100" i="6"/>
  <c r="N101" i="6"/>
  <c r="N102" i="6"/>
  <c r="N103" i="6"/>
  <c r="N104" i="6"/>
  <c r="N105" i="6"/>
  <c r="N106" i="6"/>
  <c r="N107" i="6"/>
  <c r="N108" i="6"/>
  <c r="N109" i="6"/>
  <c r="N110" i="6"/>
  <c r="N111" i="6"/>
  <c r="N112" i="6"/>
  <c r="N113" i="6"/>
  <c r="N114" i="6"/>
  <c r="N115" i="6"/>
  <c r="N116" i="6"/>
  <c r="N117" i="6"/>
  <c r="N118" i="6"/>
  <c r="N119" i="6"/>
  <c r="N120" i="6"/>
  <c r="N121" i="6"/>
  <c r="N122" i="6"/>
  <c r="N123" i="6"/>
  <c r="N124" i="6"/>
  <c r="N125" i="6"/>
  <c r="N126" i="6"/>
  <c r="N127" i="6"/>
  <c r="N128" i="6"/>
  <c r="N129" i="6"/>
  <c r="N130" i="6"/>
  <c r="N131" i="6"/>
  <c r="N132" i="6"/>
  <c r="N133" i="6"/>
  <c r="N134" i="6"/>
  <c r="N135" i="6"/>
  <c r="N136" i="6"/>
  <c r="N137" i="6"/>
  <c r="N138" i="6"/>
  <c r="N139" i="6"/>
  <c r="N140" i="6"/>
  <c r="N141" i="6"/>
  <c r="N142" i="6"/>
  <c r="N143" i="6"/>
  <c r="N144" i="6"/>
  <c r="N145" i="6"/>
  <c r="N146" i="6"/>
  <c r="N147" i="6"/>
  <c r="N148" i="6"/>
  <c r="N149" i="6"/>
  <c r="N150" i="6"/>
  <c r="N151" i="6"/>
  <c r="N152" i="6"/>
  <c r="N153" i="6"/>
  <c r="N154" i="6"/>
  <c r="N155" i="6"/>
  <c r="N156" i="6"/>
  <c r="N157" i="6"/>
  <c r="N158" i="6"/>
  <c r="N159" i="6"/>
  <c r="N160" i="6"/>
  <c r="N161" i="6"/>
  <c r="N162" i="6"/>
  <c r="N163" i="6"/>
  <c r="N164" i="6"/>
  <c r="N165" i="6"/>
  <c r="AQ10" i="1"/>
  <c r="N6" i="6"/>
  <c r="J232" i="1"/>
  <c r="K232" i="1"/>
  <c r="L232" i="1"/>
  <c r="M232" i="1"/>
  <c r="N232" i="1"/>
  <c r="O232" i="1"/>
  <c r="P232" i="1"/>
  <c r="Q232" i="1"/>
  <c r="R232" i="1"/>
  <c r="S232" i="1"/>
  <c r="T232" i="1"/>
  <c r="U232" i="1"/>
  <c r="V232" i="1"/>
  <c r="W232" i="1"/>
  <c r="X232" i="1"/>
  <c r="Y232" i="1"/>
  <c r="Z232" i="1"/>
  <c r="AA232" i="1"/>
  <c r="AB232" i="1"/>
  <c r="AC232" i="1"/>
  <c r="AD232" i="1"/>
  <c r="AE232" i="1"/>
  <c r="AF232" i="1"/>
  <c r="AG232" i="1"/>
  <c r="AH232" i="1"/>
  <c r="AI232" i="1"/>
  <c r="AJ232" i="1"/>
  <c r="AK232" i="1"/>
  <c r="AL232" i="1"/>
  <c r="AM232" i="1"/>
  <c r="AN232" i="1"/>
  <c r="AO232" i="1"/>
  <c r="AP232" i="1"/>
  <c r="AQ232" i="1"/>
  <c r="L358" i="6"/>
  <c r="J231" i="1"/>
  <c r="K231" i="1"/>
  <c r="L231" i="1"/>
  <c r="M231" i="1"/>
  <c r="N231" i="1"/>
  <c r="O231" i="1"/>
  <c r="P231" i="1"/>
  <c r="Q231" i="1"/>
  <c r="R231" i="1"/>
  <c r="S231" i="1"/>
  <c r="T231" i="1"/>
  <c r="U231" i="1"/>
  <c r="V231" i="1"/>
  <c r="W231" i="1"/>
  <c r="X231" i="1"/>
  <c r="Y231" i="1"/>
  <c r="Z231" i="1"/>
  <c r="AA231" i="1"/>
  <c r="AB231" i="1"/>
  <c r="AC231" i="1"/>
  <c r="AD231" i="1"/>
  <c r="AE231" i="1"/>
  <c r="AF231" i="1"/>
  <c r="AG231" i="1"/>
  <c r="AH231" i="1"/>
  <c r="AI231" i="1"/>
  <c r="AJ231" i="1"/>
  <c r="AK231" i="1"/>
  <c r="AL231" i="1"/>
  <c r="AM231" i="1"/>
  <c r="AN231" i="1"/>
  <c r="AO231" i="1"/>
  <c r="AP231" i="1"/>
  <c r="AQ231" i="1"/>
  <c r="L301" i="6"/>
  <c r="J230" i="1"/>
  <c r="K230" i="1"/>
  <c r="L230" i="1"/>
  <c r="M230" i="1"/>
  <c r="N230" i="1"/>
  <c r="O230" i="1"/>
  <c r="P230" i="1"/>
  <c r="Q230" i="1"/>
  <c r="R230" i="1"/>
  <c r="S230" i="1"/>
  <c r="T230" i="1"/>
  <c r="U230" i="1"/>
  <c r="V230" i="1"/>
  <c r="W230" i="1"/>
  <c r="X230" i="1"/>
  <c r="Y230" i="1"/>
  <c r="Z230" i="1"/>
  <c r="AA230" i="1"/>
  <c r="AB230" i="1"/>
  <c r="AC230" i="1"/>
  <c r="AD230" i="1"/>
  <c r="AE230" i="1"/>
  <c r="AF230" i="1"/>
  <c r="AG230" i="1"/>
  <c r="AH230" i="1"/>
  <c r="AI230" i="1"/>
  <c r="AJ230" i="1"/>
  <c r="AK230" i="1"/>
  <c r="AL230" i="1"/>
  <c r="AM230" i="1"/>
  <c r="AN230" i="1"/>
  <c r="AO230" i="1"/>
  <c r="AP230" i="1"/>
  <c r="AQ230" i="1"/>
  <c r="L297" i="6"/>
  <c r="J229" i="1"/>
  <c r="K229" i="1"/>
  <c r="L229" i="1"/>
  <c r="M229" i="1"/>
  <c r="N229" i="1"/>
  <c r="O229" i="1"/>
  <c r="P229" i="1"/>
  <c r="Q229" i="1"/>
  <c r="R229" i="1"/>
  <c r="S229" i="1"/>
  <c r="T229" i="1"/>
  <c r="U229" i="1"/>
  <c r="V229" i="1"/>
  <c r="W229" i="1"/>
  <c r="X229" i="1"/>
  <c r="Y229" i="1"/>
  <c r="Z229" i="1"/>
  <c r="AA229" i="1"/>
  <c r="AB229" i="1"/>
  <c r="AC229" i="1"/>
  <c r="AD229" i="1"/>
  <c r="AE229" i="1"/>
  <c r="AF229" i="1"/>
  <c r="AG229" i="1"/>
  <c r="AH229" i="1"/>
  <c r="AI229" i="1"/>
  <c r="AJ229" i="1"/>
  <c r="AK229" i="1"/>
  <c r="AL229" i="1"/>
  <c r="AM229" i="1"/>
  <c r="AN229" i="1"/>
  <c r="AO229" i="1"/>
  <c r="AP229" i="1"/>
  <c r="AQ229" i="1"/>
  <c r="L279" i="6"/>
  <c r="J228" i="1"/>
  <c r="K228" i="1"/>
  <c r="L228" i="1"/>
  <c r="M228" i="1"/>
  <c r="N228" i="1"/>
  <c r="O228" i="1"/>
  <c r="P228" i="1"/>
  <c r="Q228" i="1"/>
  <c r="R228" i="1"/>
  <c r="S228" i="1"/>
  <c r="T228" i="1"/>
  <c r="U228" i="1"/>
  <c r="V228" i="1"/>
  <c r="W228" i="1"/>
  <c r="X228" i="1"/>
  <c r="Y228" i="1"/>
  <c r="Z228" i="1"/>
  <c r="AA228" i="1"/>
  <c r="AB228" i="1"/>
  <c r="AC228" i="1"/>
  <c r="AD228" i="1"/>
  <c r="AE228" i="1"/>
  <c r="AF228" i="1"/>
  <c r="AG228" i="1"/>
  <c r="AH228" i="1"/>
  <c r="AI228" i="1"/>
  <c r="AJ228" i="1"/>
  <c r="AK228" i="1"/>
  <c r="AL228" i="1"/>
  <c r="AM228" i="1"/>
  <c r="AN228" i="1"/>
  <c r="AO228" i="1"/>
  <c r="AP228" i="1"/>
  <c r="AQ228" i="1"/>
  <c r="L235" i="6"/>
  <c r="J227" i="1"/>
  <c r="K227" i="1"/>
  <c r="L227" i="1"/>
  <c r="M227" i="1"/>
  <c r="N227" i="1"/>
  <c r="O227" i="1"/>
  <c r="P227" i="1"/>
  <c r="Q227" i="1"/>
  <c r="R227" i="1"/>
  <c r="S227" i="1"/>
  <c r="T227" i="1"/>
  <c r="U227" i="1"/>
  <c r="V227" i="1"/>
  <c r="W227" i="1"/>
  <c r="X227" i="1"/>
  <c r="Y227" i="1"/>
  <c r="Z227" i="1"/>
  <c r="AA227" i="1"/>
  <c r="AB227" i="1"/>
  <c r="AC227" i="1"/>
  <c r="AD227" i="1"/>
  <c r="AE227" i="1"/>
  <c r="AF227" i="1"/>
  <c r="AG227" i="1"/>
  <c r="AH227" i="1"/>
  <c r="AI227" i="1"/>
  <c r="AJ227" i="1"/>
  <c r="AK227" i="1"/>
  <c r="AL227" i="1"/>
  <c r="AM227" i="1"/>
  <c r="AN227" i="1"/>
  <c r="AO227" i="1"/>
  <c r="AP227" i="1"/>
  <c r="AQ227" i="1"/>
  <c r="L198" i="6"/>
  <c r="AM78" i="2"/>
  <c r="J377" i="6"/>
  <c r="AM77" i="2"/>
  <c r="J375" i="6"/>
  <c r="E25" i="1"/>
  <c r="E26" i="1"/>
  <c r="E27" i="1"/>
  <c r="E28" i="1"/>
  <c r="E29" i="1"/>
  <c r="E30" i="1"/>
  <c r="E31" i="1"/>
  <c r="E32" i="1"/>
  <c r="E33" i="1"/>
  <c r="E34" i="1"/>
  <c r="E38" i="1"/>
  <c r="E39" i="1"/>
  <c r="E40" i="1"/>
  <c r="E41" i="1"/>
  <c r="E42" i="1"/>
  <c r="E43" i="1"/>
  <c r="E125" i="1"/>
  <c r="E126" i="1"/>
  <c r="E127" i="1"/>
  <c r="E128" i="1"/>
  <c r="E129" i="1"/>
  <c r="E130" i="1"/>
  <c r="E131" i="1"/>
  <c r="E132" i="1"/>
  <c r="E133" i="1"/>
  <c r="E137" i="1"/>
  <c r="E141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AM89" i="2"/>
  <c r="J370" i="6"/>
  <c r="AM88" i="2"/>
  <c r="J367" i="6"/>
  <c r="AM87" i="2"/>
  <c r="J358" i="6"/>
  <c r="AM85" i="2"/>
  <c r="J340" i="6"/>
  <c r="AM86" i="2"/>
  <c r="AM76" i="2"/>
  <c r="H340" i="6"/>
  <c r="AL32" i="3"/>
  <c r="F340" i="6"/>
  <c r="AM75" i="2"/>
  <c r="J334" i="6"/>
  <c r="AM74" i="2"/>
  <c r="J330" i="6"/>
  <c r="AM73" i="2"/>
  <c r="J327" i="6"/>
  <c r="AL31" i="3"/>
  <c r="F327" i="6"/>
  <c r="AM72" i="2"/>
  <c r="J323" i="6"/>
  <c r="AM71" i="2"/>
  <c r="J319" i="6"/>
  <c r="AM70" i="2"/>
  <c r="J312" i="6"/>
  <c r="AM69" i="2"/>
  <c r="J305" i="6"/>
  <c r="AL30" i="3"/>
  <c r="F305" i="6"/>
  <c r="AL36" i="3"/>
  <c r="D305" i="6"/>
  <c r="AM84" i="2"/>
  <c r="J301" i="6"/>
  <c r="AM83" i="2"/>
  <c r="J288" i="6"/>
  <c r="AM68" i="2"/>
  <c r="H288" i="6"/>
  <c r="AM67" i="2"/>
  <c r="J279" i="6"/>
  <c r="AM66" i="2"/>
  <c r="J272" i="6"/>
  <c r="AL29" i="3"/>
  <c r="F272" i="6"/>
  <c r="AM65" i="2"/>
  <c r="J267" i="6"/>
  <c r="AM64" i="2"/>
  <c r="J265" i="6"/>
  <c r="AM63" i="2"/>
  <c r="J262" i="6"/>
  <c r="AL28" i="3"/>
  <c r="F262" i="6"/>
  <c r="AM62" i="2"/>
  <c r="J255" i="6"/>
  <c r="AM61" i="2"/>
  <c r="J253" i="6"/>
  <c r="AM60" i="2"/>
  <c r="J247" i="6"/>
  <c r="AM59" i="2"/>
  <c r="J245" i="6"/>
  <c r="AL27" i="3"/>
  <c r="F245" i="6"/>
  <c r="AL35" i="3"/>
  <c r="D245" i="6"/>
  <c r="AM58" i="2"/>
  <c r="J242" i="6"/>
  <c r="AM57" i="2"/>
  <c r="J239" i="6"/>
  <c r="AL26" i="3"/>
  <c r="F239" i="6"/>
  <c r="AM56" i="2"/>
  <c r="J235" i="6"/>
  <c r="AM55" i="2"/>
  <c r="J229" i="6"/>
  <c r="AM54" i="2"/>
  <c r="J217" i="6"/>
  <c r="AL25" i="3"/>
  <c r="F217" i="6"/>
  <c r="AM53" i="2"/>
  <c r="J214" i="6"/>
  <c r="AM52" i="2"/>
  <c r="J207" i="6"/>
  <c r="AM82" i="2"/>
  <c r="J205" i="6"/>
  <c r="BO203" i="6"/>
  <c r="BN203" i="6"/>
  <c r="BM203" i="6"/>
  <c r="BK203" i="6"/>
  <c r="BJ203" i="6"/>
  <c r="BI203" i="6"/>
  <c r="BG203" i="6"/>
  <c r="BF203" i="6"/>
  <c r="BE203" i="6"/>
  <c r="BD203" i="6"/>
  <c r="BB203" i="6"/>
  <c r="BA203" i="6"/>
  <c r="AZ203" i="6"/>
  <c r="AX203" i="6"/>
  <c r="AW203" i="6"/>
  <c r="AV203" i="6"/>
  <c r="AT203" i="6"/>
  <c r="AS203" i="6"/>
  <c r="AR203" i="6"/>
  <c r="AQ203" i="6"/>
  <c r="AO203" i="6"/>
  <c r="AN203" i="6"/>
  <c r="AL203" i="6"/>
  <c r="AK203" i="6"/>
  <c r="AJ203" i="6"/>
  <c r="AH203" i="6"/>
  <c r="AG203" i="6"/>
  <c r="AM80" i="2"/>
  <c r="AM81" i="2"/>
  <c r="AM51" i="2"/>
  <c r="H188" i="6"/>
  <c r="AF203" i="6"/>
  <c r="AM50" i="2"/>
  <c r="J180" i="6"/>
  <c r="AE203" i="6"/>
  <c r="AM49" i="2"/>
  <c r="J173" i="6"/>
  <c r="AD203" i="6"/>
  <c r="BM200" i="6"/>
  <c r="BI200" i="6"/>
  <c r="BD200" i="6"/>
  <c r="AZ200" i="6"/>
  <c r="AV200" i="6"/>
  <c r="AQ200" i="6"/>
  <c r="AN200" i="6"/>
  <c r="AJ200" i="6"/>
  <c r="AL24" i="3"/>
  <c r="F173" i="6"/>
  <c r="AD200" i="6"/>
  <c r="BF194" i="6"/>
  <c r="AT194" i="6"/>
  <c r="AL34" i="3"/>
  <c r="D173" i="6"/>
  <c r="AH194" i="6"/>
  <c r="J191" i="6"/>
  <c r="AL38" i="3"/>
  <c r="B173" i="6"/>
  <c r="AM189" i="6"/>
  <c r="J188" i="6"/>
  <c r="BM184" i="6"/>
  <c r="BI184" i="6"/>
  <c r="BD184" i="6"/>
  <c r="AZ184" i="6"/>
  <c r="AV184" i="6"/>
  <c r="AQ184" i="6"/>
  <c r="AN184" i="6"/>
  <c r="AJ184" i="6"/>
  <c r="AD184" i="6"/>
  <c r="BF178" i="6"/>
  <c r="AT178" i="6"/>
  <c r="AH178" i="6"/>
  <c r="AM173" i="6"/>
  <c r="N173" i="6"/>
  <c r="L160" i="6"/>
  <c r="AM34" i="2"/>
  <c r="J159" i="6"/>
  <c r="AM33" i="2"/>
  <c r="J157" i="6"/>
  <c r="AM44" i="2"/>
  <c r="J156" i="6"/>
  <c r="L148" i="6"/>
  <c r="AM43" i="2"/>
  <c r="J148" i="6"/>
  <c r="AM42" i="2"/>
  <c r="J140" i="6"/>
  <c r="AM41" i="2"/>
  <c r="J134" i="6"/>
  <c r="AM32" i="2"/>
  <c r="H134" i="6"/>
  <c r="AL14" i="3"/>
  <c r="F134" i="6"/>
  <c r="AM31" i="2"/>
  <c r="J129" i="6"/>
  <c r="AM30" i="2"/>
  <c r="J126" i="6"/>
  <c r="AM29" i="2"/>
  <c r="J123" i="6"/>
  <c r="AL13" i="3"/>
  <c r="F123" i="6"/>
  <c r="AM28" i="2"/>
  <c r="J120" i="6"/>
  <c r="AM27" i="2"/>
  <c r="J117" i="6"/>
  <c r="AM26" i="2"/>
  <c r="J111" i="6"/>
  <c r="AM25" i="2"/>
  <c r="J105" i="6"/>
  <c r="AL12" i="3"/>
  <c r="F105" i="6"/>
  <c r="AL18" i="3"/>
  <c r="D105" i="6"/>
  <c r="AM40" i="2"/>
  <c r="J104" i="6"/>
  <c r="AM39" i="2"/>
  <c r="J101" i="6"/>
  <c r="AM24" i="2"/>
  <c r="H101" i="6"/>
  <c r="L93" i="6"/>
  <c r="AM23" i="2"/>
  <c r="J93" i="6"/>
  <c r="AM22" i="2"/>
  <c r="J86" i="6"/>
  <c r="AL11" i="3"/>
  <c r="F86" i="6"/>
  <c r="AM21" i="2"/>
  <c r="J82" i="6"/>
  <c r="AM20" i="2"/>
  <c r="J80" i="6"/>
  <c r="AM19" i="2"/>
  <c r="J79" i="6"/>
  <c r="AL10" i="3"/>
  <c r="F79" i="6"/>
  <c r="AM18" i="2"/>
  <c r="J73" i="6"/>
  <c r="AM17" i="2"/>
  <c r="J71" i="6"/>
  <c r="AM16" i="2"/>
  <c r="J65" i="6"/>
  <c r="AM15" i="2"/>
  <c r="J64" i="6"/>
  <c r="AL9" i="3"/>
  <c r="F64" i="6"/>
  <c r="AL17" i="3"/>
  <c r="D64" i="6"/>
  <c r="AM14" i="2"/>
  <c r="J63" i="6"/>
  <c r="AM13" i="2"/>
  <c r="J60" i="6"/>
  <c r="AL8" i="3"/>
  <c r="F60" i="6"/>
  <c r="L57" i="6"/>
  <c r="AM12" i="2"/>
  <c r="J57" i="6"/>
  <c r="AM11" i="2"/>
  <c r="J51" i="6"/>
  <c r="AM10" i="2"/>
  <c r="J42" i="6"/>
  <c r="AL7" i="3"/>
  <c r="F42" i="6"/>
  <c r="AM9" i="2"/>
  <c r="J39" i="6"/>
  <c r="BO36" i="6"/>
  <c r="BN36" i="6"/>
  <c r="BM36" i="6"/>
  <c r="BK36" i="6"/>
  <c r="BJ36" i="6"/>
  <c r="BI36" i="6"/>
  <c r="BG36" i="6"/>
  <c r="BF36" i="6"/>
  <c r="BE36" i="6"/>
  <c r="BD36" i="6"/>
  <c r="BB36" i="6"/>
  <c r="BA36" i="6"/>
  <c r="AZ36" i="6"/>
  <c r="AX36" i="6"/>
  <c r="AW36" i="6"/>
  <c r="AV36" i="6"/>
  <c r="AT36" i="6"/>
  <c r="AS36" i="6"/>
  <c r="AR36" i="6"/>
  <c r="AQ36" i="6"/>
  <c r="AO36" i="6"/>
  <c r="AN36" i="6"/>
  <c r="AL36" i="6"/>
  <c r="AK36" i="6"/>
  <c r="AJ36" i="6"/>
  <c r="AH36" i="6"/>
  <c r="AM8" i="2"/>
  <c r="J34" i="6"/>
  <c r="AG36" i="6"/>
  <c r="AM36" i="2"/>
  <c r="AM37" i="2"/>
  <c r="AM38" i="2"/>
  <c r="AM7" i="2"/>
  <c r="H18" i="6"/>
  <c r="AF36" i="6"/>
  <c r="AM6" i="2"/>
  <c r="J11" i="6"/>
  <c r="AE36" i="6"/>
  <c r="AM5" i="2"/>
  <c r="J6" i="6"/>
  <c r="AD36" i="6"/>
  <c r="BM33" i="6"/>
  <c r="BI33" i="6"/>
  <c r="BD33" i="6"/>
  <c r="AZ33" i="6"/>
  <c r="AV33" i="6"/>
  <c r="AQ33" i="6"/>
  <c r="AN33" i="6"/>
  <c r="AJ33" i="6"/>
  <c r="AL6" i="3"/>
  <c r="F6" i="6"/>
  <c r="AD33" i="6"/>
  <c r="J33" i="6"/>
  <c r="L28" i="6"/>
  <c r="BF27" i="6"/>
  <c r="AT27" i="6"/>
  <c r="AL16" i="3"/>
  <c r="D6" i="6"/>
  <c r="AH27" i="6"/>
  <c r="AL20" i="3"/>
  <c r="B6" i="6"/>
  <c r="AM22" i="6"/>
  <c r="J21" i="6"/>
  <c r="J18" i="6"/>
  <c r="BM17" i="6"/>
  <c r="BI17" i="6"/>
  <c r="BD17" i="6"/>
  <c r="AZ17" i="6"/>
  <c r="AV17" i="6"/>
  <c r="AQ17" i="6"/>
  <c r="AN17" i="6"/>
  <c r="AJ17" i="6"/>
  <c r="AD17" i="6"/>
  <c r="BF11" i="6"/>
  <c r="AT11" i="6"/>
  <c r="AH11" i="6"/>
  <c r="AM6" i="6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4" i="4"/>
  <c r="O105" i="4"/>
  <c r="O106" i="4"/>
  <c r="O107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O122" i="4"/>
  <c r="O123" i="4"/>
  <c r="O124" i="4"/>
  <c r="O125" i="4"/>
  <c r="O126" i="4"/>
  <c r="O127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0" i="4"/>
  <c r="O141" i="4"/>
  <c r="O142" i="4"/>
  <c r="O143" i="4"/>
  <c r="O144" i="4"/>
  <c r="O145" i="4"/>
  <c r="O146" i="4"/>
  <c r="O147" i="4"/>
  <c r="O148" i="4"/>
  <c r="O149" i="4"/>
  <c r="O150" i="4"/>
  <c r="O151" i="4"/>
  <c r="O152" i="4"/>
  <c r="O153" i="4"/>
  <c r="O154" i="4"/>
  <c r="O155" i="4"/>
  <c r="O156" i="4"/>
  <c r="O157" i="4"/>
  <c r="O158" i="4"/>
  <c r="O159" i="4"/>
  <c r="O160" i="4"/>
  <c r="O161" i="4"/>
  <c r="O162" i="4"/>
  <c r="O163" i="4"/>
  <c r="O164" i="4"/>
  <c r="O165" i="4"/>
  <c r="O166" i="4"/>
  <c r="O167" i="4"/>
  <c r="O168" i="4"/>
  <c r="O169" i="4"/>
  <c r="O170" i="4"/>
  <c r="O171" i="4"/>
  <c r="O172" i="4"/>
  <c r="O173" i="4"/>
  <c r="O174" i="4"/>
  <c r="O175" i="4"/>
  <c r="O176" i="4"/>
  <c r="O177" i="4"/>
  <c r="O178" i="4"/>
  <c r="O179" i="4"/>
  <c r="O180" i="4"/>
  <c r="O181" i="4"/>
  <c r="O182" i="4"/>
  <c r="O183" i="4"/>
  <c r="O184" i="4"/>
  <c r="O185" i="4"/>
  <c r="O186" i="4"/>
  <c r="O187" i="4"/>
  <c r="O188" i="4"/>
  <c r="O189" i="4"/>
  <c r="O190" i="4"/>
  <c r="O191" i="4"/>
  <c r="O192" i="4"/>
  <c r="O193" i="4"/>
  <c r="O194" i="4"/>
  <c r="O195" i="4"/>
  <c r="O196" i="4"/>
  <c r="O197" i="4"/>
  <c r="O198" i="4"/>
  <c r="O199" i="4"/>
  <c r="O200" i="4"/>
  <c r="O201" i="4"/>
  <c r="O202" i="4"/>
  <c r="O203" i="4"/>
  <c r="O204" i="4"/>
  <c r="O205" i="4"/>
  <c r="O206" i="4"/>
  <c r="O207" i="4"/>
  <c r="O208" i="4"/>
  <c r="O209" i="4"/>
  <c r="O210" i="4"/>
  <c r="O211" i="4"/>
  <c r="O212" i="4"/>
  <c r="O213" i="4"/>
  <c r="O214" i="4"/>
  <c r="O215" i="4"/>
  <c r="O216" i="4"/>
  <c r="O217" i="4"/>
  <c r="O218" i="4"/>
  <c r="O219" i="4"/>
  <c r="O220" i="4"/>
  <c r="O221" i="4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N221" i="4"/>
  <c r="N220" i="4"/>
  <c r="N219" i="4"/>
  <c r="N218" i="4"/>
  <c r="N217" i="4"/>
  <c r="N216" i="4"/>
  <c r="N215" i="4"/>
  <c r="N214" i="4"/>
  <c r="N213" i="4"/>
  <c r="N212" i="4"/>
  <c r="N211" i="4"/>
  <c r="L211" i="4"/>
  <c r="N210" i="4"/>
  <c r="J210" i="4"/>
  <c r="N209" i="4"/>
  <c r="N208" i="4"/>
  <c r="J208" i="4"/>
  <c r="N207" i="4"/>
  <c r="N206" i="4"/>
  <c r="N205" i="4"/>
  <c r="N204" i="4"/>
  <c r="N203" i="4"/>
  <c r="J203" i="4"/>
  <c r="N202" i="4"/>
  <c r="N201" i="4"/>
  <c r="N200" i="4"/>
  <c r="J200" i="4"/>
  <c r="N199" i="4"/>
  <c r="N198" i="4"/>
  <c r="N197" i="4"/>
  <c r="N196" i="4"/>
  <c r="N195" i="4"/>
  <c r="N194" i="4"/>
  <c r="N193" i="4"/>
  <c r="N192" i="4"/>
  <c r="N191" i="4"/>
  <c r="L191" i="4"/>
  <c r="J191" i="4"/>
  <c r="N190" i="4"/>
  <c r="N189" i="4"/>
  <c r="N188" i="4"/>
  <c r="N187" i="4"/>
  <c r="N186" i="4"/>
  <c r="N185" i="4"/>
  <c r="N184" i="4"/>
  <c r="N183" i="4"/>
  <c r="N182" i="4"/>
  <c r="N181" i="4"/>
  <c r="N180" i="4"/>
  <c r="J180" i="4"/>
  <c r="N179" i="4"/>
  <c r="N178" i="4"/>
  <c r="N177" i="4"/>
  <c r="N176" i="4"/>
  <c r="N175" i="4"/>
  <c r="N174" i="4"/>
  <c r="N173" i="4"/>
  <c r="J173" i="4"/>
  <c r="H173" i="4"/>
  <c r="F173" i="4"/>
  <c r="N172" i="4"/>
  <c r="N171" i="4"/>
  <c r="N170" i="4"/>
  <c r="N169" i="4"/>
  <c r="N168" i="4"/>
  <c r="N167" i="4"/>
  <c r="J167" i="4"/>
  <c r="N166" i="4"/>
  <c r="N165" i="4"/>
  <c r="N164" i="4"/>
  <c r="N163" i="4"/>
  <c r="J163" i="4"/>
  <c r="N162" i="4"/>
  <c r="N161" i="4"/>
  <c r="N160" i="4"/>
  <c r="J160" i="4"/>
  <c r="F160" i="4"/>
  <c r="N159" i="4"/>
  <c r="N158" i="4"/>
  <c r="N157" i="4"/>
  <c r="N156" i="4"/>
  <c r="J156" i="4"/>
  <c r="N155" i="4"/>
  <c r="N154" i="4"/>
  <c r="N153" i="4"/>
  <c r="N152" i="4"/>
  <c r="J152" i="4"/>
  <c r="N151" i="4"/>
  <c r="N150" i="4"/>
  <c r="N149" i="4"/>
  <c r="N148" i="4"/>
  <c r="N147" i="4"/>
  <c r="N146" i="4"/>
  <c r="N145" i="4"/>
  <c r="J145" i="4"/>
  <c r="N144" i="4"/>
  <c r="N143" i="4"/>
  <c r="N142" i="4"/>
  <c r="N141" i="4"/>
  <c r="N140" i="4"/>
  <c r="N139" i="4"/>
  <c r="N138" i="4"/>
  <c r="J138" i="4"/>
  <c r="F138" i="4"/>
  <c r="D138" i="4"/>
  <c r="N137" i="4"/>
  <c r="N136" i="4"/>
  <c r="N135" i="4"/>
  <c r="N134" i="4"/>
  <c r="L134" i="4"/>
  <c r="J134" i="4"/>
  <c r="N133" i="4"/>
  <c r="N132" i="4"/>
  <c r="N131" i="4"/>
  <c r="N130" i="4"/>
  <c r="L130" i="4"/>
  <c r="N129" i="4"/>
  <c r="N128" i="4"/>
  <c r="N127" i="4"/>
  <c r="N126" i="4"/>
  <c r="N125" i="4"/>
  <c r="N124" i="4"/>
  <c r="N123" i="4"/>
  <c r="N122" i="4"/>
  <c r="N121" i="4"/>
  <c r="J121" i="4"/>
  <c r="H121" i="4"/>
  <c r="N120" i="4"/>
  <c r="N119" i="4"/>
  <c r="N118" i="4"/>
  <c r="N117" i="4"/>
  <c r="N116" i="4"/>
  <c r="N115" i="4"/>
  <c r="N114" i="4"/>
  <c r="N113" i="4"/>
  <c r="N112" i="4"/>
  <c r="L112" i="4"/>
  <c r="J112" i="4"/>
  <c r="N111" i="4"/>
  <c r="N110" i="4"/>
  <c r="N109" i="4"/>
  <c r="N108" i="4"/>
  <c r="N107" i="4"/>
  <c r="N106" i="4"/>
  <c r="N105" i="4"/>
  <c r="J105" i="4"/>
  <c r="F105" i="4"/>
  <c r="N104" i="4"/>
  <c r="N103" i="4"/>
  <c r="N102" i="4"/>
  <c r="N101" i="4"/>
  <c r="N100" i="4"/>
  <c r="J100" i="4"/>
  <c r="N99" i="4"/>
  <c r="N98" i="4"/>
  <c r="J98" i="4"/>
  <c r="N97" i="4"/>
  <c r="N96" i="4"/>
  <c r="N95" i="4"/>
  <c r="J95" i="4"/>
  <c r="F95" i="4"/>
  <c r="N94" i="4"/>
  <c r="N93" i="4"/>
  <c r="N92" i="4"/>
  <c r="N91" i="4"/>
  <c r="N90" i="4"/>
  <c r="N89" i="4"/>
  <c r="N88" i="4"/>
  <c r="J88" i="4"/>
  <c r="N87" i="4"/>
  <c r="N86" i="4"/>
  <c r="J86" i="4"/>
  <c r="N85" i="4"/>
  <c r="N84" i="4"/>
  <c r="N83" i="4"/>
  <c r="N82" i="4"/>
  <c r="N81" i="4"/>
  <c r="N80" i="4"/>
  <c r="J80" i="4"/>
  <c r="N79" i="4"/>
  <c r="N78" i="4"/>
  <c r="J78" i="4"/>
  <c r="F78" i="4"/>
  <c r="D78" i="4"/>
  <c r="N77" i="4"/>
  <c r="N76" i="4"/>
  <c r="N75" i="4"/>
  <c r="J75" i="4"/>
  <c r="N74" i="4"/>
  <c r="N73" i="4"/>
  <c r="N72" i="4"/>
  <c r="J72" i="4"/>
  <c r="F72" i="4"/>
  <c r="N71" i="4"/>
  <c r="N70" i="4"/>
  <c r="N69" i="4"/>
  <c r="N68" i="4"/>
  <c r="L68" i="4"/>
  <c r="J68" i="4"/>
  <c r="N67" i="4"/>
  <c r="N66" i="4"/>
  <c r="N65" i="4"/>
  <c r="N64" i="4"/>
  <c r="N63" i="4"/>
  <c r="N62" i="4"/>
  <c r="J62" i="4"/>
  <c r="N61" i="4"/>
  <c r="N60" i="4"/>
  <c r="N59" i="4"/>
  <c r="N58" i="4"/>
  <c r="N57" i="4"/>
  <c r="N56" i="4"/>
  <c r="N55" i="4"/>
  <c r="N54" i="4"/>
  <c r="N53" i="4"/>
  <c r="N52" i="4"/>
  <c r="N51" i="4"/>
  <c r="N50" i="4"/>
  <c r="J50" i="4"/>
  <c r="F50" i="4"/>
  <c r="N49" i="4"/>
  <c r="N48" i="4"/>
  <c r="N47" i="4"/>
  <c r="J47" i="4"/>
  <c r="N46" i="4"/>
  <c r="N45" i="4"/>
  <c r="N44" i="4"/>
  <c r="N43" i="4"/>
  <c r="N42" i="4"/>
  <c r="N41" i="4"/>
  <c r="N40" i="4"/>
  <c r="J40" i="4"/>
  <c r="N39" i="4"/>
  <c r="N38" i="4"/>
  <c r="J38" i="4"/>
  <c r="N37" i="4"/>
  <c r="BS36" i="4"/>
  <c r="BR36" i="4"/>
  <c r="BQ36" i="4"/>
  <c r="BO36" i="4"/>
  <c r="BN36" i="4"/>
  <c r="BM36" i="4"/>
  <c r="BK36" i="4"/>
  <c r="BJ36" i="4"/>
  <c r="BI36" i="4"/>
  <c r="BH36" i="4"/>
  <c r="BF36" i="4"/>
  <c r="BE36" i="4"/>
  <c r="BD36" i="4"/>
  <c r="BB36" i="4"/>
  <c r="BA36" i="4"/>
  <c r="AZ36" i="4"/>
  <c r="AX36" i="4"/>
  <c r="AW36" i="4"/>
  <c r="AV36" i="4"/>
  <c r="AU36" i="4"/>
  <c r="AS36" i="4"/>
  <c r="AR36" i="4"/>
  <c r="AP36" i="4"/>
  <c r="AO36" i="4"/>
  <c r="AN36" i="4"/>
  <c r="AL36" i="4"/>
  <c r="AK36" i="4"/>
  <c r="N21" i="4"/>
  <c r="N22" i="4"/>
  <c r="N23" i="4"/>
  <c r="J21" i="4"/>
  <c r="N24" i="4"/>
  <c r="N25" i="4"/>
  <c r="N26" i="4"/>
  <c r="N27" i="4"/>
  <c r="N28" i="4"/>
  <c r="N29" i="4"/>
  <c r="N30" i="4"/>
  <c r="N31" i="4"/>
  <c r="N32" i="4"/>
  <c r="L31" i="4"/>
  <c r="N33" i="4"/>
  <c r="N34" i="4"/>
  <c r="N35" i="4"/>
  <c r="N36" i="4"/>
  <c r="J24" i="4"/>
  <c r="H21" i="4"/>
  <c r="AJ36" i="4"/>
  <c r="N13" i="4"/>
  <c r="N14" i="4"/>
  <c r="N15" i="4"/>
  <c r="N16" i="4"/>
  <c r="N17" i="4"/>
  <c r="N18" i="4"/>
  <c r="N19" i="4"/>
  <c r="N20" i="4"/>
  <c r="J13" i="4"/>
  <c r="AI36" i="4"/>
  <c r="N6" i="4"/>
  <c r="N7" i="4"/>
  <c r="N8" i="4"/>
  <c r="N9" i="4"/>
  <c r="N10" i="4"/>
  <c r="N11" i="4"/>
  <c r="N12" i="4"/>
  <c r="J6" i="4"/>
  <c r="AH36" i="4"/>
  <c r="BQ33" i="4"/>
  <c r="BM33" i="4"/>
  <c r="BH33" i="4"/>
  <c r="BD33" i="4"/>
  <c r="AZ33" i="4"/>
  <c r="AU33" i="4"/>
  <c r="AR33" i="4"/>
  <c r="AN33" i="4"/>
  <c r="F6" i="4"/>
  <c r="AH33" i="4"/>
  <c r="BJ27" i="4"/>
  <c r="AX27" i="4"/>
  <c r="D6" i="4"/>
  <c r="AL27" i="4"/>
  <c r="B6" i="4"/>
  <c r="AQ22" i="4"/>
  <c r="BQ17" i="4"/>
  <c r="BM17" i="4"/>
  <c r="BH17" i="4"/>
  <c r="BD17" i="4"/>
  <c r="AZ17" i="4"/>
  <c r="AU17" i="4"/>
  <c r="AR17" i="4"/>
  <c r="AN17" i="4"/>
  <c r="AH17" i="4"/>
  <c r="BJ11" i="4"/>
  <c r="AX11" i="4"/>
  <c r="AL11" i="4"/>
  <c r="AQ6" i="4"/>
  <c r="Q4" i="4"/>
  <c r="G218" i="1"/>
  <c r="G219" i="1"/>
  <c r="G220" i="1"/>
  <c r="G221" i="1"/>
  <c r="G222" i="1"/>
  <c r="G223" i="1"/>
  <c r="G224" i="1"/>
  <c r="P165" i="5"/>
  <c r="N165" i="5"/>
  <c r="P164" i="5"/>
  <c r="N164" i="5"/>
  <c r="P163" i="5"/>
  <c r="N163" i="5"/>
  <c r="P162" i="5"/>
  <c r="N162" i="5"/>
  <c r="P161" i="5"/>
  <c r="N161" i="5"/>
  <c r="P160" i="5"/>
  <c r="N160" i="5"/>
  <c r="L160" i="5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P159" i="5"/>
  <c r="N159" i="5"/>
  <c r="J159" i="5"/>
  <c r="P158" i="5"/>
  <c r="N158" i="5"/>
  <c r="P157" i="5"/>
  <c r="N157" i="5"/>
  <c r="J157" i="5"/>
  <c r="P156" i="5"/>
  <c r="N156" i="5"/>
  <c r="J156" i="5"/>
  <c r="P155" i="5"/>
  <c r="N155" i="5"/>
  <c r="P154" i="5"/>
  <c r="N154" i="5"/>
  <c r="P153" i="5"/>
  <c r="N153" i="5"/>
  <c r="P152" i="5"/>
  <c r="N152" i="5"/>
  <c r="P151" i="5"/>
  <c r="N151" i="5"/>
  <c r="P150" i="5"/>
  <c r="N150" i="5"/>
  <c r="P149" i="5"/>
  <c r="N149" i="5"/>
  <c r="P148" i="5"/>
  <c r="N148" i="5"/>
  <c r="L148" i="5"/>
  <c r="J148" i="5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P147" i="5"/>
  <c r="N147" i="5"/>
  <c r="P146" i="5"/>
  <c r="N146" i="5"/>
  <c r="P145" i="5"/>
  <c r="N145" i="5"/>
  <c r="P144" i="5"/>
  <c r="N144" i="5"/>
  <c r="P143" i="5"/>
  <c r="N143" i="5"/>
  <c r="P142" i="5"/>
  <c r="N142" i="5"/>
  <c r="P141" i="5"/>
  <c r="N141" i="5"/>
  <c r="P140" i="5"/>
  <c r="N140" i="5"/>
  <c r="J140" i="5"/>
  <c r="P139" i="5"/>
  <c r="N139" i="5"/>
  <c r="P138" i="5"/>
  <c r="N138" i="5"/>
  <c r="P137" i="5"/>
  <c r="N137" i="5"/>
  <c r="P136" i="5"/>
  <c r="N136" i="5"/>
  <c r="P135" i="5"/>
  <c r="N135" i="5"/>
  <c r="P134" i="5"/>
  <c r="N134" i="5"/>
  <c r="J134" i="5"/>
  <c r="H134" i="5"/>
  <c r="F134" i="5"/>
  <c r="P133" i="5"/>
  <c r="N133" i="5"/>
  <c r="P132" i="5"/>
  <c r="N132" i="5"/>
  <c r="P131" i="5"/>
  <c r="N131" i="5"/>
  <c r="P130" i="5"/>
  <c r="N130" i="5"/>
  <c r="P129" i="5"/>
  <c r="N129" i="5"/>
  <c r="J129" i="5"/>
  <c r="P128" i="5"/>
  <c r="N128" i="5"/>
  <c r="P127" i="5"/>
  <c r="N127" i="5"/>
  <c r="P126" i="5"/>
  <c r="N126" i="5"/>
  <c r="J126" i="5"/>
  <c r="P125" i="5"/>
  <c r="N125" i="5"/>
  <c r="P124" i="5"/>
  <c r="N124" i="5"/>
  <c r="P123" i="5"/>
  <c r="N123" i="5"/>
  <c r="J123" i="5"/>
  <c r="F123" i="5"/>
  <c r="P122" i="5"/>
  <c r="N122" i="5"/>
  <c r="P121" i="5"/>
  <c r="N121" i="5"/>
  <c r="P120" i="5"/>
  <c r="N120" i="5"/>
  <c r="J120" i="5"/>
  <c r="P119" i="5"/>
  <c r="N119" i="5"/>
  <c r="P118" i="5"/>
  <c r="N118" i="5"/>
  <c r="P117" i="5"/>
  <c r="N117" i="5"/>
  <c r="J117" i="5"/>
  <c r="P116" i="5"/>
  <c r="N116" i="5"/>
  <c r="P115" i="5"/>
  <c r="N115" i="5"/>
  <c r="P114" i="5"/>
  <c r="N114" i="5"/>
  <c r="P113" i="5"/>
  <c r="N113" i="5"/>
  <c r="P112" i="5"/>
  <c r="N112" i="5"/>
  <c r="P111" i="5"/>
  <c r="N111" i="5"/>
  <c r="J111" i="5"/>
  <c r="P110" i="5"/>
  <c r="N110" i="5"/>
  <c r="P109" i="5"/>
  <c r="N109" i="5"/>
  <c r="P108" i="5"/>
  <c r="N108" i="5"/>
  <c r="P107" i="5"/>
  <c r="N107" i="5"/>
  <c r="P106" i="5"/>
  <c r="N106" i="5"/>
  <c r="P105" i="5"/>
  <c r="N105" i="5"/>
  <c r="J105" i="5"/>
  <c r="F105" i="5"/>
  <c r="D105" i="5"/>
  <c r="P104" i="5"/>
  <c r="N104" i="5"/>
  <c r="J104" i="5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P103" i="5"/>
  <c r="N103" i="5"/>
  <c r="P102" i="5"/>
  <c r="N102" i="5"/>
  <c r="P101" i="5"/>
  <c r="N101" i="5"/>
  <c r="J101" i="5"/>
  <c r="H101" i="5"/>
  <c r="P100" i="5"/>
  <c r="N100" i="5"/>
  <c r="P99" i="5"/>
  <c r="N99" i="5"/>
  <c r="P98" i="5"/>
  <c r="N98" i="5"/>
  <c r="P97" i="5"/>
  <c r="N97" i="5"/>
  <c r="P96" i="5"/>
  <c r="N96" i="5"/>
  <c r="P95" i="5"/>
  <c r="N95" i="5"/>
  <c r="P94" i="5"/>
  <c r="N94" i="5"/>
  <c r="P93" i="5"/>
  <c r="N93" i="5"/>
  <c r="L93" i="5"/>
  <c r="J93" i="5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P92" i="5"/>
  <c r="N92" i="5"/>
  <c r="P91" i="5"/>
  <c r="N91" i="5"/>
  <c r="P90" i="5"/>
  <c r="N90" i="5"/>
  <c r="P89" i="5"/>
  <c r="N89" i="5"/>
  <c r="P88" i="5"/>
  <c r="N88" i="5"/>
  <c r="P87" i="5"/>
  <c r="N87" i="5"/>
  <c r="P86" i="5"/>
  <c r="N86" i="5"/>
  <c r="J86" i="5"/>
  <c r="F86" i="5"/>
  <c r="P85" i="5"/>
  <c r="N85" i="5"/>
  <c r="P84" i="5"/>
  <c r="N84" i="5"/>
  <c r="P83" i="5"/>
  <c r="N83" i="5"/>
  <c r="P82" i="5"/>
  <c r="N82" i="5"/>
  <c r="J82" i="5"/>
  <c r="P81" i="5"/>
  <c r="N81" i="5"/>
  <c r="P80" i="5"/>
  <c r="N80" i="5"/>
  <c r="J80" i="5"/>
  <c r="P79" i="5"/>
  <c r="N79" i="5"/>
  <c r="J79" i="5"/>
  <c r="F79" i="5"/>
  <c r="P78" i="5"/>
  <c r="N78" i="5"/>
  <c r="P77" i="5"/>
  <c r="N77" i="5"/>
  <c r="P76" i="5"/>
  <c r="N76" i="5"/>
  <c r="P75" i="5"/>
  <c r="N75" i="5"/>
  <c r="P74" i="5"/>
  <c r="N74" i="5"/>
  <c r="P73" i="5"/>
  <c r="N73" i="5"/>
  <c r="J73" i="5"/>
  <c r="P72" i="5"/>
  <c r="N72" i="5"/>
  <c r="P71" i="5"/>
  <c r="N71" i="5"/>
  <c r="J71" i="5"/>
  <c r="P70" i="5"/>
  <c r="N70" i="5"/>
  <c r="P69" i="5"/>
  <c r="N69" i="5"/>
  <c r="P68" i="5"/>
  <c r="N68" i="5"/>
  <c r="P67" i="5"/>
  <c r="N67" i="5"/>
  <c r="P66" i="5"/>
  <c r="N66" i="5"/>
  <c r="P65" i="5"/>
  <c r="N65" i="5"/>
  <c r="J65" i="5"/>
  <c r="P64" i="5"/>
  <c r="N64" i="5"/>
  <c r="J64" i="5"/>
  <c r="F64" i="5"/>
  <c r="D64" i="5"/>
  <c r="P63" i="5"/>
  <c r="N63" i="5"/>
  <c r="J63" i="5"/>
  <c r="P62" i="5"/>
  <c r="N62" i="5"/>
  <c r="P61" i="5"/>
  <c r="N61" i="5"/>
  <c r="P60" i="5"/>
  <c r="N60" i="5"/>
  <c r="J60" i="5"/>
  <c r="F60" i="5"/>
  <c r="P59" i="5"/>
  <c r="N59" i="5"/>
  <c r="P58" i="5"/>
  <c r="N58" i="5"/>
  <c r="P57" i="5"/>
  <c r="N57" i="5"/>
  <c r="L57" i="5"/>
  <c r="J57" i="5"/>
  <c r="G65" i="1"/>
  <c r="G66" i="1"/>
  <c r="G67" i="1"/>
  <c r="G68" i="1"/>
  <c r="G69" i="1"/>
  <c r="G70" i="1"/>
  <c r="G71" i="1"/>
  <c r="P56" i="5"/>
  <c r="N56" i="5"/>
  <c r="P55" i="5"/>
  <c r="N55" i="5"/>
  <c r="P54" i="5"/>
  <c r="N54" i="5"/>
  <c r="P53" i="5"/>
  <c r="N53" i="5"/>
  <c r="P52" i="5"/>
  <c r="N52" i="5"/>
  <c r="P51" i="5"/>
  <c r="N51" i="5"/>
  <c r="J51" i="5"/>
  <c r="P50" i="5"/>
  <c r="N50" i="5"/>
  <c r="P49" i="5"/>
  <c r="N49" i="5"/>
  <c r="P48" i="5"/>
  <c r="N48" i="5"/>
  <c r="P47" i="5"/>
  <c r="N47" i="5"/>
  <c r="P46" i="5"/>
  <c r="N46" i="5"/>
  <c r="P45" i="5"/>
  <c r="N45" i="5"/>
  <c r="P44" i="5"/>
  <c r="N44" i="5"/>
  <c r="P43" i="5"/>
  <c r="N43" i="5"/>
  <c r="P42" i="5"/>
  <c r="N42" i="5"/>
  <c r="J42" i="5"/>
  <c r="F42" i="5"/>
  <c r="P41" i="5"/>
  <c r="N41" i="5"/>
  <c r="P40" i="5"/>
  <c r="N40" i="5"/>
  <c r="P39" i="5"/>
  <c r="N39" i="5"/>
  <c r="J39" i="5"/>
  <c r="P38" i="5"/>
  <c r="N38" i="5"/>
  <c r="P37" i="5"/>
  <c r="N37" i="5"/>
  <c r="BS36" i="5"/>
  <c r="BR36" i="5"/>
  <c r="BQ36" i="5"/>
  <c r="BO36" i="5"/>
  <c r="BN36" i="5"/>
  <c r="BM36" i="5"/>
  <c r="BK36" i="5"/>
  <c r="BJ36" i="5"/>
  <c r="BI36" i="5"/>
  <c r="BH36" i="5"/>
  <c r="BF36" i="5"/>
  <c r="BE36" i="5"/>
  <c r="BD36" i="5"/>
  <c r="BB36" i="5"/>
  <c r="BA36" i="5"/>
  <c r="AZ36" i="5"/>
  <c r="AX36" i="5"/>
  <c r="AW36" i="5"/>
  <c r="AV36" i="5"/>
  <c r="AU36" i="5"/>
  <c r="AS36" i="5"/>
  <c r="AR36" i="5"/>
  <c r="AP36" i="5"/>
  <c r="AO36" i="5"/>
  <c r="AN36" i="5"/>
  <c r="AL36" i="5"/>
  <c r="N34" i="5"/>
  <c r="N35" i="5"/>
  <c r="N36" i="5"/>
  <c r="J34" i="5"/>
  <c r="AK36" i="5"/>
  <c r="N18" i="5"/>
  <c r="N19" i="5"/>
  <c r="N20" i="5"/>
  <c r="J18" i="5"/>
  <c r="N21" i="5"/>
  <c r="N22" i="5"/>
  <c r="N23" i="5"/>
  <c r="N24" i="5"/>
  <c r="N25" i="5"/>
  <c r="N26" i="5"/>
  <c r="N27" i="5"/>
  <c r="N28" i="5"/>
  <c r="N29" i="5"/>
  <c r="L28" i="5"/>
  <c r="N30" i="5"/>
  <c r="N31" i="5"/>
  <c r="N32" i="5"/>
  <c r="J21" i="5"/>
  <c r="N33" i="5"/>
  <c r="J33" i="5"/>
  <c r="H18" i="5"/>
  <c r="AJ36" i="5"/>
  <c r="N11" i="5"/>
  <c r="N12" i="5"/>
  <c r="N13" i="5"/>
  <c r="N14" i="5"/>
  <c r="N15" i="5"/>
  <c r="N16" i="5"/>
  <c r="N17" i="5"/>
  <c r="J11" i="5"/>
  <c r="AI36" i="5"/>
  <c r="N6" i="5"/>
  <c r="N7" i="5"/>
  <c r="N8" i="5"/>
  <c r="N9" i="5"/>
  <c r="N10" i="5"/>
  <c r="J6" i="5"/>
  <c r="AH36" i="5"/>
  <c r="P36" i="5"/>
  <c r="P35" i="5"/>
  <c r="P34" i="5"/>
  <c r="BQ33" i="5"/>
  <c r="BM33" i="5"/>
  <c r="BH33" i="5"/>
  <c r="BD33" i="5"/>
  <c r="AZ33" i="5"/>
  <c r="AU33" i="5"/>
  <c r="AR33" i="5"/>
  <c r="AN33" i="5"/>
  <c r="F6" i="5"/>
  <c r="AH33" i="5"/>
  <c r="P33" i="5"/>
  <c r="P32" i="5"/>
  <c r="P31" i="5"/>
  <c r="P30" i="5"/>
  <c r="P29" i="5"/>
  <c r="P28" i="5"/>
  <c r="BJ27" i="5"/>
  <c r="AX27" i="5"/>
  <c r="D6" i="5"/>
  <c r="AL27" i="5"/>
  <c r="P27" i="5"/>
  <c r="P26" i="5"/>
  <c r="P25" i="5"/>
  <c r="P24" i="5"/>
  <c r="P23" i="5"/>
  <c r="B6" i="5"/>
  <c r="AQ22" i="5"/>
  <c r="P22" i="5"/>
  <c r="P21" i="5"/>
  <c r="P20" i="5"/>
  <c r="P19" i="5"/>
  <c r="P18" i="5"/>
  <c r="BQ17" i="5"/>
  <c r="BM17" i="5"/>
  <c r="BH17" i="5"/>
  <c r="BD17" i="5"/>
  <c r="AZ17" i="5"/>
  <c r="AU17" i="5"/>
  <c r="AR17" i="5"/>
  <c r="AN17" i="5"/>
  <c r="AH17" i="5"/>
  <c r="P17" i="5"/>
  <c r="P16" i="5"/>
  <c r="P15" i="5"/>
  <c r="P14" i="5"/>
  <c r="P13" i="5"/>
  <c r="P12" i="5"/>
  <c r="BJ11" i="5"/>
  <c r="AX11" i="5"/>
  <c r="AL11" i="5"/>
  <c r="P11" i="5"/>
  <c r="P10" i="5"/>
  <c r="P9" i="5"/>
  <c r="P8" i="5"/>
  <c r="P7" i="5"/>
  <c r="AQ6" i="5"/>
  <c r="P6" i="5"/>
  <c r="Q3" i="5"/>
  <c r="AL49" i="2"/>
  <c r="AL50" i="2"/>
  <c r="AL80" i="2"/>
  <c r="AL81" i="2"/>
  <c r="AL82" i="2"/>
  <c r="AL51" i="2"/>
  <c r="AL52" i="2"/>
  <c r="AL53" i="2"/>
  <c r="AL54" i="2"/>
  <c r="AL55" i="2"/>
  <c r="AL56" i="2"/>
  <c r="AL57" i="2"/>
  <c r="AL58" i="2"/>
  <c r="AL59" i="2"/>
  <c r="AL60" i="2"/>
  <c r="AL61" i="2"/>
  <c r="AL62" i="2"/>
  <c r="AL63" i="2"/>
  <c r="AL64" i="2"/>
  <c r="AL65" i="2"/>
  <c r="AL66" i="2"/>
  <c r="AL67" i="2"/>
  <c r="AL83" i="2"/>
  <c r="AL84" i="2"/>
  <c r="AL68" i="2"/>
  <c r="AL69" i="2"/>
  <c r="AL70" i="2"/>
  <c r="AL71" i="2"/>
  <c r="AL72" i="2"/>
  <c r="AL73" i="2"/>
  <c r="AL74" i="2"/>
  <c r="AL75" i="2"/>
  <c r="AL85" i="2"/>
  <c r="AL86" i="2"/>
  <c r="AL87" i="2"/>
  <c r="AL88" i="2"/>
  <c r="AL89" i="2"/>
  <c r="AL76" i="2"/>
  <c r="AL77" i="2"/>
  <c r="AL78" i="2"/>
  <c r="AK24" i="3"/>
  <c r="AK25" i="3"/>
  <c r="AK26" i="3"/>
  <c r="AK34" i="3"/>
  <c r="AK27" i="3"/>
  <c r="AK28" i="3"/>
  <c r="AK29" i="3"/>
  <c r="AK35" i="3"/>
  <c r="AK30" i="3"/>
  <c r="AK31" i="3"/>
  <c r="AK32" i="3"/>
  <c r="AK36" i="3"/>
  <c r="AK38" i="3"/>
  <c r="AK49" i="2"/>
  <c r="AK50" i="2"/>
  <c r="AK80" i="2"/>
  <c r="AK81" i="2"/>
  <c r="AK82" i="2"/>
  <c r="AK51" i="2"/>
  <c r="AK52" i="2"/>
  <c r="AK53" i="2"/>
  <c r="AK54" i="2"/>
  <c r="AK55" i="2"/>
  <c r="AK56" i="2"/>
  <c r="AK57" i="2"/>
  <c r="AK58" i="2"/>
  <c r="AK59" i="2"/>
  <c r="AK60" i="2"/>
  <c r="AK61" i="2"/>
  <c r="AK62" i="2"/>
  <c r="AK63" i="2"/>
  <c r="AK64" i="2"/>
  <c r="AK65" i="2"/>
  <c r="AK66" i="2"/>
  <c r="AK67" i="2"/>
  <c r="AK83" i="2"/>
  <c r="AK84" i="2"/>
  <c r="AK68" i="2"/>
  <c r="AK69" i="2"/>
  <c r="AK70" i="2"/>
  <c r="AK71" i="2"/>
  <c r="AK72" i="2"/>
  <c r="AK73" i="2"/>
  <c r="AK74" i="2"/>
  <c r="AK75" i="2"/>
  <c r="AK85" i="2"/>
  <c r="AK86" i="2"/>
  <c r="AK87" i="2"/>
  <c r="AK88" i="2"/>
  <c r="AK89" i="2"/>
  <c r="AK76" i="2"/>
  <c r="AK77" i="2"/>
  <c r="AK78" i="2"/>
  <c r="AJ24" i="3"/>
  <c r="AJ25" i="3"/>
  <c r="AJ26" i="3"/>
  <c r="AJ34" i="3"/>
  <c r="AJ27" i="3"/>
  <c r="AJ28" i="3"/>
  <c r="AJ29" i="3"/>
  <c r="AJ35" i="3"/>
  <c r="AJ30" i="3"/>
  <c r="AJ31" i="3"/>
  <c r="AJ32" i="3"/>
  <c r="AJ36" i="3"/>
  <c r="AJ38" i="3"/>
  <c r="AJ49" i="2"/>
  <c r="AJ50" i="2"/>
  <c r="AJ80" i="2"/>
  <c r="AJ81" i="2"/>
  <c r="AJ82" i="2"/>
  <c r="AJ51" i="2"/>
  <c r="AJ52" i="2"/>
  <c r="AJ53" i="2"/>
  <c r="AJ54" i="2"/>
  <c r="AJ55" i="2"/>
  <c r="AJ56" i="2"/>
  <c r="AJ57" i="2"/>
  <c r="AJ58" i="2"/>
  <c r="AJ59" i="2"/>
  <c r="AJ60" i="2"/>
  <c r="AJ61" i="2"/>
  <c r="AJ62" i="2"/>
  <c r="AJ63" i="2"/>
  <c r="AJ64" i="2"/>
  <c r="AJ65" i="2"/>
  <c r="AJ66" i="2"/>
  <c r="AJ67" i="2"/>
  <c r="AJ83" i="2"/>
  <c r="AJ84" i="2"/>
  <c r="AJ68" i="2"/>
  <c r="AJ69" i="2"/>
  <c r="AJ70" i="2"/>
  <c r="AJ71" i="2"/>
  <c r="AJ72" i="2"/>
  <c r="AJ73" i="2"/>
  <c r="AJ74" i="2"/>
  <c r="AJ75" i="2"/>
  <c r="AJ85" i="2"/>
  <c r="AJ86" i="2"/>
  <c r="AJ87" i="2"/>
  <c r="AJ88" i="2"/>
  <c r="AJ89" i="2"/>
  <c r="AJ76" i="2"/>
  <c r="AJ77" i="2"/>
  <c r="AJ78" i="2"/>
  <c r="AI24" i="3"/>
  <c r="AI25" i="3"/>
  <c r="AI26" i="3"/>
  <c r="AI34" i="3"/>
  <c r="AI27" i="3"/>
  <c r="AI28" i="3"/>
  <c r="AI29" i="3"/>
  <c r="AI35" i="3"/>
  <c r="AI30" i="3"/>
  <c r="AI31" i="3"/>
  <c r="AI32" i="3"/>
  <c r="AI36" i="3"/>
  <c r="AI38" i="3"/>
  <c r="AI49" i="2"/>
  <c r="AI50" i="2"/>
  <c r="AI80" i="2"/>
  <c r="AI81" i="2"/>
  <c r="AI82" i="2"/>
  <c r="AI51" i="2"/>
  <c r="AI52" i="2"/>
  <c r="AI53" i="2"/>
  <c r="AI54" i="2"/>
  <c r="AI55" i="2"/>
  <c r="AI56" i="2"/>
  <c r="AI57" i="2"/>
  <c r="AI58" i="2"/>
  <c r="AI59" i="2"/>
  <c r="AI60" i="2"/>
  <c r="AI61" i="2"/>
  <c r="AI62" i="2"/>
  <c r="AI63" i="2"/>
  <c r="AI64" i="2"/>
  <c r="AI65" i="2"/>
  <c r="AI66" i="2"/>
  <c r="AI67" i="2"/>
  <c r="AI83" i="2"/>
  <c r="AI84" i="2"/>
  <c r="AI68" i="2"/>
  <c r="AI69" i="2"/>
  <c r="AI70" i="2"/>
  <c r="AI71" i="2"/>
  <c r="AI72" i="2"/>
  <c r="AI73" i="2"/>
  <c r="AI74" i="2"/>
  <c r="AI75" i="2"/>
  <c r="AI85" i="2"/>
  <c r="AI86" i="2"/>
  <c r="AI87" i="2"/>
  <c r="AI88" i="2"/>
  <c r="AI89" i="2"/>
  <c r="AI76" i="2"/>
  <c r="AI77" i="2"/>
  <c r="AI78" i="2"/>
  <c r="AH24" i="3"/>
  <c r="AH25" i="3"/>
  <c r="AH26" i="3"/>
  <c r="AH34" i="3"/>
  <c r="AH27" i="3"/>
  <c r="AH28" i="3"/>
  <c r="AH29" i="3"/>
  <c r="AH35" i="3"/>
  <c r="AH30" i="3"/>
  <c r="AH31" i="3"/>
  <c r="AH32" i="3"/>
  <c r="AH36" i="3"/>
  <c r="AH38" i="3"/>
  <c r="AH49" i="2"/>
  <c r="AH50" i="2"/>
  <c r="AH80" i="2"/>
  <c r="AH81" i="2"/>
  <c r="AH82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83" i="2"/>
  <c r="AH84" i="2"/>
  <c r="AH68" i="2"/>
  <c r="AH69" i="2"/>
  <c r="AH70" i="2"/>
  <c r="AH71" i="2"/>
  <c r="AH72" i="2"/>
  <c r="AH73" i="2"/>
  <c r="AH74" i="2"/>
  <c r="AH75" i="2"/>
  <c r="AH85" i="2"/>
  <c r="AH86" i="2"/>
  <c r="AH87" i="2"/>
  <c r="AH88" i="2"/>
  <c r="AH89" i="2"/>
  <c r="AH76" i="2"/>
  <c r="AH77" i="2"/>
  <c r="AH78" i="2"/>
  <c r="AG24" i="3"/>
  <c r="AG25" i="3"/>
  <c r="AG26" i="3"/>
  <c r="AG34" i="3"/>
  <c r="AG27" i="3"/>
  <c r="AG28" i="3"/>
  <c r="AG29" i="3"/>
  <c r="AG35" i="3"/>
  <c r="AG30" i="3"/>
  <c r="AG31" i="3"/>
  <c r="AG32" i="3"/>
  <c r="AG36" i="3"/>
  <c r="AG38" i="3"/>
  <c r="AG49" i="2"/>
  <c r="AG50" i="2"/>
  <c r="AG80" i="2"/>
  <c r="AG81" i="2"/>
  <c r="AG82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83" i="2"/>
  <c r="AG84" i="2"/>
  <c r="AG68" i="2"/>
  <c r="AG69" i="2"/>
  <c r="AG70" i="2"/>
  <c r="AG71" i="2"/>
  <c r="AG72" i="2"/>
  <c r="AG73" i="2"/>
  <c r="AG74" i="2"/>
  <c r="AG75" i="2"/>
  <c r="AG85" i="2"/>
  <c r="AG86" i="2"/>
  <c r="AG87" i="2"/>
  <c r="AG88" i="2"/>
  <c r="AG89" i="2"/>
  <c r="AG76" i="2"/>
  <c r="AG77" i="2"/>
  <c r="AG78" i="2"/>
  <c r="AF24" i="3"/>
  <c r="AF25" i="3"/>
  <c r="AF26" i="3"/>
  <c r="AF34" i="3"/>
  <c r="AF27" i="3"/>
  <c r="AF28" i="3"/>
  <c r="AF29" i="3"/>
  <c r="AF35" i="3"/>
  <c r="AF30" i="3"/>
  <c r="AF31" i="3"/>
  <c r="AF32" i="3"/>
  <c r="AF36" i="3"/>
  <c r="AF38" i="3"/>
  <c r="AF49" i="2"/>
  <c r="AF50" i="2"/>
  <c r="AF80" i="2"/>
  <c r="AF81" i="2"/>
  <c r="AF82" i="2"/>
  <c r="AF51" i="2"/>
  <c r="AF52" i="2"/>
  <c r="AF53" i="2"/>
  <c r="AF54" i="2"/>
  <c r="AF55" i="2"/>
  <c r="AF56" i="2"/>
  <c r="AF57" i="2"/>
  <c r="AF58" i="2"/>
  <c r="AF59" i="2"/>
  <c r="AF60" i="2"/>
  <c r="AF61" i="2"/>
  <c r="AF62" i="2"/>
  <c r="AF63" i="2"/>
  <c r="AF64" i="2"/>
  <c r="AF65" i="2"/>
  <c r="AF66" i="2"/>
  <c r="AF67" i="2"/>
  <c r="AF83" i="2"/>
  <c r="AF84" i="2"/>
  <c r="AF68" i="2"/>
  <c r="AF69" i="2"/>
  <c r="AF70" i="2"/>
  <c r="AF71" i="2"/>
  <c r="AF72" i="2"/>
  <c r="AF73" i="2"/>
  <c r="AF74" i="2"/>
  <c r="AF75" i="2"/>
  <c r="AF85" i="2"/>
  <c r="AF86" i="2"/>
  <c r="AF87" i="2"/>
  <c r="AF88" i="2"/>
  <c r="AF89" i="2"/>
  <c r="AF76" i="2"/>
  <c r="AF77" i="2"/>
  <c r="AF78" i="2"/>
  <c r="AE24" i="3"/>
  <c r="AE25" i="3"/>
  <c r="AE26" i="3"/>
  <c r="AE34" i="3"/>
  <c r="AE27" i="3"/>
  <c r="AE28" i="3"/>
  <c r="AE29" i="3"/>
  <c r="AE35" i="3"/>
  <c r="AE30" i="3"/>
  <c r="AE31" i="3"/>
  <c r="AE32" i="3"/>
  <c r="AE36" i="3"/>
  <c r="AE38" i="3"/>
  <c r="AE49" i="2"/>
  <c r="AE50" i="2"/>
  <c r="AE80" i="2"/>
  <c r="AE81" i="2"/>
  <c r="AE82" i="2"/>
  <c r="AE51" i="2"/>
  <c r="AE52" i="2"/>
  <c r="AE53" i="2"/>
  <c r="AE54" i="2"/>
  <c r="AE55" i="2"/>
  <c r="AE56" i="2"/>
  <c r="AE57" i="2"/>
  <c r="AE58" i="2"/>
  <c r="AE59" i="2"/>
  <c r="AE60" i="2"/>
  <c r="AE61" i="2"/>
  <c r="AE62" i="2"/>
  <c r="AE63" i="2"/>
  <c r="AE64" i="2"/>
  <c r="AE65" i="2"/>
  <c r="AE66" i="2"/>
  <c r="AE67" i="2"/>
  <c r="AE83" i="2"/>
  <c r="AE84" i="2"/>
  <c r="AE68" i="2"/>
  <c r="AE69" i="2"/>
  <c r="AE70" i="2"/>
  <c r="AE71" i="2"/>
  <c r="AE72" i="2"/>
  <c r="AE73" i="2"/>
  <c r="AE74" i="2"/>
  <c r="AE75" i="2"/>
  <c r="AE85" i="2"/>
  <c r="AE86" i="2"/>
  <c r="AE87" i="2"/>
  <c r="AE88" i="2"/>
  <c r="AE89" i="2"/>
  <c r="AE76" i="2"/>
  <c r="AE77" i="2"/>
  <c r="AE78" i="2"/>
  <c r="AD24" i="3"/>
  <c r="AD25" i="3"/>
  <c r="AD26" i="3"/>
  <c r="AD34" i="3"/>
  <c r="AD27" i="3"/>
  <c r="AD28" i="3"/>
  <c r="AD29" i="3"/>
  <c r="AD35" i="3"/>
  <c r="AD30" i="3"/>
  <c r="AD31" i="3"/>
  <c r="AD32" i="3"/>
  <c r="AD36" i="3"/>
  <c r="AD38" i="3"/>
  <c r="AD49" i="2"/>
  <c r="AD50" i="2"/>
  <c r="AD80" i="2"/>
  <c r="AD81" i="2"/>
  <c r="AD82" i="2"/>
  <c r="AD51" i="2"/>
  <c r="AD52" i="2"/>
  <c r="AD53" i="2"/>
  <c r="AD54" i="2"/>
  <c r="AD55" i="2"/>
  <c r="AD56" i="2"/>
  <c r="AD57" i="2"/>
  <c r="AD58" i="2"/>
  <c r="AD59" i="2"/>
  <c r="AD60" i="2"/>
  <c r="AD61" i="2"/>
  <c r="AD62" i="2"/>
  <c r="AD63" i="2"/>
  <c r="AD64" i="2"/>
  <c r="AD65" i="2"/>
  <c r="AD66" i="2"/>
  <c r="AD67" i="2"/>
  <c r="AD83" i="2"/>
  <c r="AD84" i="2"/>
  <c r="AD68" i="2"/>
  <c r="AD69" i="2"/>
  <c r="AD70" i="2"/>
  <c r="AD71" i="2"/>
  <c r="AD72" i="2"/>
  <c r="AD73" i="2"/>
  <c r="AD74" i="2"/>
  <c r="AD75" i="2"/>
  <c r="AD85" i="2"/>
  <c r="AD86" i="2"/>
  <c r="AD87" i="2"/>
  <c r="AD88" i="2"/>
  <c r="AD89" i="2"/>
  <c r="AD76" i="2"/>
  <c r="AD77" i="2"/>
  <c r="AD78" i="2"/>
  <c r="AC24" i="3"/>
  <c r="AC25" i="3"/>
  <c r="AC26" i="3"/>
  <c r="AC34" i="3"/>
  <c r="AC27" i="3"/>
  <c r="AC28" i="3"/>
  <c r="AC29" i="3"/>
  <c r="AC35" i="3"/>
  <c r="AC30" i="3"/>
  <c r="AC31" i="3"/>
  <c r="AC32" i="3"/>
  <c r="AC36" i="3"/>
  <c r="AC38" i="3"/>
  <c r="AC49" i="2"/>
  <c r="AC50" i="2"/>
  <c r="AC80" i="2"/>
  <c r="AC81" i="2"/>
  <c r="AC82" i="2"/>
  <c r="AC51" i="2"/>
  <c r="AC52" i="2"/>
  <c r="AC53" i="2"/>
  <c r="AC54" i="2"/>
  <c r="AC55" i="2"/>
  <c r="AC56" i="2"/>
  <c r="AC57" i="2"/>
  <c r="AC58" i="2"/>
  <c r="AC59" i="2"/>
  <c r="AC60" i="2"/>
  <c r="AC61" i="2"/>
  <c r="AC62" i="2"/>
  <c r="AC63" i="2"/>
  <c r="AC64" i="2"/>
  <c r="AC65" i="2"/>
  <c r="AC66" i="2"/>
  <c r="AC67" i="2"/>
  <c r="AC83" i="2"/>
  <c r="AC84" i="2"/>
  <c r="AC68" i="2"/>
  <c r="AC69" i="2"/>
  <c r="AC70" i="2"/>
  <c r="AC71" i="2"/>
  <c r="AC72" i="2"/>
  <c r="AC73" i="2"/>
  <c r="AC74" i="2"/>
  <c r="AC75" i="2"/>
  <c r="AC85" i="2"/>
  <c r="AC86" i="2"/>
  <c r="AC87" i="2"/>
  <c r="AC88" i="2"/>
  <c r="AC89" i="2"/>
  <c r="AC76" i="2"/>
  <c r="AC77" i="2"/>
  <c r="AC78" i="2"/>
  <c r="AB24" i="3"/>
  <c r="AB25" i="3"/>
  <c r="AB26" i="3"/>
  <c r="AB34" i="3"/>
  <c r="AB27" i="3"/>
  <c r="AB28" i="3"/>
  <c r="AB29" i="3"/>
  <c r="AB35" i="3"/>
  <c r="AB30" i="3"/>
  <c r="AB31" i="3"/>
  <c r="AB32" i="3"/>
  <c r="AB36" i="3"/>
  <c r="AB38" i="3"/>
  <c r="AB49" i="2"/>
  <c r="AB50" i="2"/>
  <c r="AB80" i="2"/>
  <c r="AB81" i="2"/>
  <c r="AB82" i="2"/>
  <c r="AB51" i="2"/>
  <c r="AB52" i="2"/>
  <c r="AB53" i="2"/>
  <c r="AB54" i="2"/>
  <c r="AB55" i="2"/>
  <c r="AB56" i="2"/>
  <c r="AB57" i="2"/>
  <c r="AB58" i="2"/>
  <c r="AB59" i="2"/>
  <c r="AB60" i="2"/>
  <c r="AB61" i="2"/>
  <c r="AB62" i="2"/>
  <c r="AB63" i="2"/>
  <c r="AB64" i="2"/>
  <c r="AB65" i="2"/>
  <c r="AB66" i="2"/>
  <c r="AB67" i="2"/>
  <c r="AB83" i="2"/>
  <c r="AB84" i="2"/>
  <c r="AB68" i="2"/>
  <c r="AB69" i="2"/>
  <c r="AB70" i="2"/>
  <c r="AB71" i="2"/>
  <c r="AB72" i="2"/>
  <c r="AB73" i="2"/>
  <c r="AB74" i="2"/>
  <c r="AB75" i="2"/>
  <c r="AB85" i="2"/>
  <c r="AB86" i="2"/>
  <c r="AB87" i="2"/>
  <c r="AB88" i="2"/>
  <c r="AB89" i="2"/>
  <c r="AB76" i="2"/>
  <c r="AB77" i="2"/>
  <c r="AB78" i="2"/>
  <c r="AA24" i="3"/>
  <c r="AA25" i="3"/>
  <c r="AA26" i="3"/>
  <c r="AA34" i="3"/>
  <c r="AA27" i="3"/>
  <c r="AA28" i="3"/>
  <c r="AA29" i="3"/>
  <c r="AA35" i="3"/>
  <c r="AA30" i="3"/>
  <c r="AA31" i="3"/>
  <c r="AA32" i="3"/>
  <c r="AA36" i="3"/>
  <c r="AA38" i="3"/>
  <c r="AA49" i="2"/>
  <c r="AA50" i="2"/>
  <c r="AA80" i="2"/>
  <c r="AA81" i="2"/>
  <c r="AA82" i="2"/>
  <c r="AA51" i="2"/>
  <c r="AA52" i="2"/>
  <c r="AA53" i="2"/>
  <c r="AA54" i="2"/>
  <c r="AA55" i="2"/>
  <c r="AA56" i="2"/>
  <c r="AA57" i="2"/>
  <c r="AA58" i="2"/>
  <c r="AA59" i="2"/>
  <c r="AA60" i="2"/>
  <c r="AA61" i="2"/>
  <c r="AA62" i="2"/>
  <c r="AA63" i="2"/>
  <c r="AA64" i="2"/>
  <c r="AA65" i="2"/>
  <c r="AA66" i="2"/>
  <c r="AA67" i="2"/>
  <c r="AA83" i="2"/>
  <c r="AA84" i="2"/>
  <c r="AA68" i="2"/>
  <c r="AA69" i="2"/>
  <c r="AA70" i="2"/>
  <c r="AA71" i="2"/>
  <c r="AA72" i="2"/>
  <c r="AA73" i="2"/>
  <c r="AA74" i="2"/>
  <c r="AA75" i="2"/>
  <c r="AA85" i="2"/>
  <c r="AA86" i="2"/>
  <c r="AA87" i="2"/>
  <c r="AA88" i="2"/>
  <c r="AA89" i="2"/>
  <c r="AA76" i="2"/>
  <c r="AA77" i="2"/>
  <c r="AA78" i="2"/>
  <c r="Z24" i="3"/>
  <c r="Z25" i="3"/>
  <c r="Z26" i="3"/>
  <c r="Z34" i="3"/>
  <c r="Z27" i="3"/>
  <c r="Z28" i="3"/>
  <c r="Z29" i="3"/>
  <c r="Z35" i="3"/>
  <c r="Z30" i="3"/>
  <c r="Z31" i="3"/>
  <c r="Z32" i="3"/>
  <c r="Z36" i="3"/>
  <c r="Z38" i="3"/>
  <c r="Z49" i="2"/>
  <c r="Z50" i="2"/>
  <c r="Z80" i="2"/>
  <c r="Z81" i="2"/>
  <c r="Z82" i="2"/>
  <c r="Z51" i="2"/>
  <c r="Z52" i="2"/>
  <c r="Z53" i="2"/>
  <c r="Z54" i="2"/>
  <c r="Z55" i="2"/>
  <c r="Z56" i="2"/>
  <c r="Z57" i="2"/>
  <c r="Z58" i="2"/>
  <c r="Z59" i="2"/>
  <c r="Z60" i="2"/>
  <c r="Z61" i="2"/>
  <c r="Z62" i="2"/>
  <c r="Z63" i="2"/>
  <c r="Z64" i="2"/>
  <c r="Z65" i="2"/>
  <c r="Z66" i="2"/>
  <c r="Z67" i="2"/>
  <c r="Z83" i="2"/>
  <c r="Z84" i="2"/>
  <c r="Z68" i="2"/>
  <c r="Z69" i="2"/>
  <c r="Z70" i="2"/>
  <c r="Z71" i="2"/>
  <c r="Z72" i="2"/>
  <c r="Z73" i="2"/>
  <c r="Z74" i="2"/>
  <c r="Z75" i="2"/>
  <c r="Z85" i="2"/>
  <c r="Z86" i="2"/>
  <c r="Z87" i="2"/>
  <c r="Z88" i="2"/>
  <c r="Z89" i="2"/>
  <c r="Z76" i="2"/>
  <c r="Z77" i="2"/>
  <c r="Z78" i="2"/>
  <c r="Y24" i="3"/>
  <c r="Y25" i="3"/>
  <c r="Y26" i="3"/>
  <c r="Y34" i="3"/>
  <c r="Y27" i="3"/>
  <c r="Y28" i="3"/>
  <c r="Y29" i="3"/>
  <c r="Y35" i="3"/>
  <c r="Y30" i="3"/>
  <c r="Y31" i="3"/>
  <c r="Y32" i="3"/>
  <c r="Y36" i="3"/>
  <c r="Y38" i="3"/>
  <c r="Y49" i="2"/>
  <c r="Y50" i="2"/>
  <c r="Y80" i="2"/>
  <c r="Y81" i="2"/>
  <c r="Y82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83" i="2"/>
  <c r="Y84" i="2"/>
  <c r="Y68" i="2"/>
  <c r="Y69" i="2"/>
  <c r="Y70" i="2"/>
  <c r="Y71" i="2"/>
  <c r="Y72" i="2"/>
  <c r="Y73" i="2"/>
  <c r="Y74" i="2"/>
  <c r="Y75" i="2"/>
  <c r="Y85" i="2"/>
  <c r="Y86" i="2"/>
  <c r="Y87" i="2"/>
  <c r="Y88" i="2"/>
  <c r="Y89" i="2"/>
  <c r="Y76" i="2"/>
  <c r="Y77" i="2"/>
  <c r="Y78" i="2"/>
  <c r="X24" i="3"/>
  <c r="X25" i="3"/>
  <c r="X26" i="3"/>
  <c r="X34" i="3"/>
  <c r="X27" i="3"/>
  <c r="X28" i="3"/>
  <c r="X29" i="3"/>
  <c r="X35" i="3"/>
  <c r="X30" i="3"/>
  <c r="X31" i="3"/>
  <c r="X32" i="3"/>
  <c r="X36" i="3"/>
  <c r="X38" i="3"/>
  <c r="X49" i="2"/>
  <c r="X50" i="2"/>
  <c r="X80" i="2"/>
  <c r="X81" i="2"/>
  <c r="X82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X65" i="2"/>
  <c r="X66" i="2"/>
  <c r="X67" i="2"/>
  <c r="X83" i="2"/>
  <c r="X84" i="2"/>
  <c r="X68" i="2"/>
  <c r="X69" i="2"/>
  <c r="X70" i="2"/>
  <c r="X71" i="2"/>
  <c r="X72" i="2"/>
  <c r="X73" i="2"/>
  <c r="X74" i="2"/>
  <c r="X75" i="2"/>
  <c r="X85" i="2"/>
  <c r="X86" i="2"/>
  <c r="X87" i="2"/>
  <c r="X88" i="2"/>
  <c r="X89" i="2"/>
  <c r="X76" i="2"/>
  <c r="X77" i="2"/>
  <c r="X78" i="2"/>
  <c r="W24" i="3"/>
  <c r="W25" i="3"/>
  <c r="W26" i="3"/>
  <c r="W34" i="3"/>
  <c r="W27" i="3"/>
  <c r="W28" i="3"/>
  <c r="W29" i="3"/>
  <c r="W35" i="3"/>
  <c r="W30" i="3"/>
  <c r="W31" i="3"/>
  <c r="W32" i="3"/>
  <c r="W36" i="3"/>
  <c r="W38" i="3"/>
  <c r="W49" i="2"/>
  <c r="W50" i="2"/>
  <c r="W80" i="2"/>
  <c r="W81" i="2"/>
  <c r="W82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83" i="2"/>
  <c r="W84" i="2"/>
  <c r="W68" i="2"/>
  <c r="W69" i="2"/>
  <c r="W70" i="2"/>
  <c r="W71" i="2"/>
  <c r="W72" i="2"/>
  <c r="W73" i="2"/>
  <c r="W74" i="2"/>
  <c r="W75" i="2"/>
  <c r="W85" i="2"/>
  <c r="W86" i="2"/>
  <c r="W87" i="2"/>
  <c r="W88" i="2"/>
  <c r="W89" i="2"/>
  <c r="W76" i="2"/>
  <c r="W77" i="2"/>
  <c r="W78" i="2"/>
  <c r="V24" i="3"/>
  <c r="V25" i="3"/>
  <c r="V26" i="3"/>
  <c r="V34" i="3"/>
  <c r="V27" i="3"/>
  <c r="V28" i="3"/>
  <c r="V29" i="3"/>
  <c r="V35" i="3"/>
  <c r="V30" i="3"/>
  <c r="V31" i="3"/>
  <c r="V32" i="3"/>
  <c r="V36" i="3"/>
  <c r="V38" i="3"/>
  <c r="V49" i="2"/>
  <c r="V50" i="2"/>
  <c r="V80" i="2"/>
  <c r="V81" i="2"/>
  <c r="V82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83" i="2"/>
  <c r="V84" i="2"/>
  <c r="V68" i="2"/>
  <c r="V69" i="2"/>
  <c r="V70" i="2"/>
  <c r="V71" i="2"/>
  <c r="V72" i="2"/>
  <c r="V73" i="2"/>
  <c r="V74" i="2"/>
  <c r="V75" i="2"/>
  <c r="V85" i="2"/>
  <c r="V86" i="2"/>
  <c r="V87" i="2"/>
  <c r="V88" i="2"/>
  <c r="V89" i="2"/>
  <c r="V76" i="2"/>
  <c r="V77" i="2"/>
  <c r="V78" i="2"/>
  <c r="U24" i="3"/>
  <c r="U25" i="3"/>
  <c r="U26" i="3"/>
  <c r="U34" i="3"/>
  <c r="U27" i="3"/>
  <c r="U28" i="3"/>
  <c r="U29" i="3"/>
  <c r="U35" i="3"/>
  <c r="U30" i="3"/>
  <c r="U31" i="3"/>
  <c r="U32" i="3"/>
  <c r="U36" i="3"/>
  <c r="U38" i="3"/>
  <c r="U49" i="2"/>
  <c r="U50" i="2"/>
  <c r="U80" i="2"/>
  <c r="U81" i="2"/>
  <c r="U82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83" i="2"/>
  <c r="U84" i="2"/>
  <c r="U68" i="2"/>
  <c r="U69" i="2"/>
  <c r="U70" i="2"/>
  <c r="U71" i="2"/>
  <c r="U72" i="2"/>
  <c r="U73" i="2"/>
  <c r="U74" i="2"/>
  <c r="U75" i="2"/>
  <c r="U85" i="2"/>
  <c r="U86" i="2"/>
  <c r="U87" i="2"/>
  <c r="U88" i="2"/>
  <c r="U89" i="2"/>
  <c r="U76" i="2"/>
  <c r="U77" i="2"/>
  <c r="U78" i="2"/>
  <c r="T24" i="3"/>
  <c r="T25" i="3"/>
  <c r="T26" i="3"/>
  <c r="T34" i="3"/>
  <c r="T27" i="3"/>
  <c r="T28" i="3"/>
  <c r="T29" i="3"/>
  <c r="T35" i="3"/>
  <c r="T30" i="3"/>
  <c r="T31" i="3"/>
  <c r="T32" i="3"/>
  <c r="T36" i="3"/>
  <c r="T38" i="3"/>
  <c r="T49" i="2"/>
  <c r="T50" i="2"/>
  <c r="T80" i="2"/>
  <c r="T81" i="2"/>
  <c r="T82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83" i="2"/>
  <c r="T84" i="2"/>
  <c r="T68" i="2"/>
  <c r="T69" i="2"/>
  <c r="T70" i="2"/>
  <c r="T71" i="2"/>
  <c r="T72" i="2"/>
  <c r="T73" i="2"/>
  <c r="T74" i="2"/>
  <c r="T75" i="2"/>
  <c r="T85" i="2"/>
  <c r="T86" i="2"/>
  <c r="T87" i="2"/>
  <c r="T88" i="2"/>
  <c r="T89" i="2"/>
  <c r="T76" i="2"/>
  <c r="T77" i="2"/>
  <c r="T78" i="2"/>
  <c r="S24" i="3"/>
  <c r="S25" i="3"/>
  <c r="S26" i="3"/>
  <c r="S34" i="3"/>
  <c r="S27" i="3"/>
  <c r="S28" i="3"/>
  <c r="S29" i="3"/>
  <c r="S35" i="3"/>
  <c r="S30" i="3"/>
  <c r="S31" i="3"/>
  <c r="S32" i="3"/>
  <c r="S36" i="3"/>
  <c r="S38" i="3"/>
  <c r="S49" i="2"/>
  <c r="S50" i="2"/>
  <c r="S80" i="2"/>
  <c r="S81" i="2"/>
  <c r="S82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83" i="2"/>
  <c r="S84" i="2"/>
  <c r="S68" i="2"/>
  <c r="S69" i="2"/>
  <c r="S70" i="2"/>
  <c r="S71" i="2"/>
  <c r="S72" i="2"/>
  <c r="S73" i="2"/>
  <c r="S74" i="2"/>
  <c r="S75" i="2"/>
  <c r="S85" i="2"/>
  <c r="S86" i="2"/>
  <c r="S87" i="2"/>
  <c r="S88" i="2"/>
  <c r="S89" i="2"/>
  <c r="S76" i="2"/>
  <c r="S77" i="2"/>
  <c r="S78" i="2"/>
  <c r="R24" i="3"/>
  <c r="R25" i="3"/>
  <c r="R26" i="3"/>
  <c r="R34" i="3"/>
  <c r="R27" i="3"/>
  <c r="R28" i="3"/>
  <c r="R29" i="3"/>
  <c r="R35" i="3"/>
  <c r="R30" i="3"/>
  <c r="R31" i="3"/>
  <c r="R32" i="3"/>
  <c r="R36" i="3"/>
  <c r="R38" i="3"/>
  <c r="R49" i="2"/>
  <c r="R50" i="2"/>
  <c r="R80" i="2"/>
  <c r="R81" i="2"/>
  <c r="R82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83" i="2"/>
  <c r="R84" i="2"/>
  <c r="R68" i="2"/>
  <c r="R69" i="2"/>
  <c r="R70" i="2"/>
  <c r="R71" i="2"/>
  <c r="R72" i="2"/>
  <c r="R73" i="2"/>
  <c r="R74" i="2"/>
  <c r="R75" i="2"/>
  <c r="R85" i="2"/>
  <c r="R86" i="2"/>
  <c r="R87" i="2"/>
  <c r="R88" i="2"/>
  <c r="R89" i="2"/>
  <c r="R76" i="2"/>
  <c r="R77" i="2"/>
  <c r="R78" i="2"/>
  <c r="Q24" i="3"/>
  <c r="Q25" i="3"/>
  <c r="Q26" i="3"/>
  <c r="Q34" i="3"/>
  <c r="Q27" i="3"/>
  <c r="Q28" i="3"/>
  <c r="Q29" i="3"/>
  <c r="Q35" i="3"/>
  <c r="Q30" i="3"/>
  <c r="Q31" i="3"/>
  <c r="Q32" i="3"/>
  <c r="Q36" i="3"/>
  <c r="Q38" i="3"/>
  <c r="Q49" i="2"/>
  <c r="Q50" i="2"/>
  <c r="Q80" i="2"/>
  <c r="Q81" i="2"/>
  <c r="Q82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83" i="2"/>
  <c r="Q84" i="2"/>
  <c r="Q68" i="2"/>
  <c r="Q69" i="2"/>
  <c r="Q70" i="2"/>
  <c r="Q71" i="2"/>
  <c r="Q72" i="2"/>
  <c r="Q73" i="2"/>
  <c r="Q74" i="2"/>
  <c r="Q75" i="2"/>
  <c r="Q85" i="2"/>
  <c r="Q86" i="2"/>
  <c r="Q87" i="2"/>
  <c r="Q88" i="2"/>
  <c r="Q89" i="2"/>
  <c r="Q76" i="2"/>
  <c r="Q77" i="2"/>
  <c r="Q78" i="2"/>
  <c r="P24" i="3"/>
  <c r="P25" i="3"/>
  <c r="P26" i="3"/>
  <c r="P34" i="3"/>
  <c r="P27" i="3"/>
  <c r="P28" i="3"/>
  <c r="P29" i="3"/>
  <c r="P35" i="3"/>
  <c r="P30" i="3"/>
  <c r="P31" i="3"/>
  <c r="P32" i="3"/>
  <c r="P36" i="3"/>
  <c r="P38" i="3"/>
  <c r="P49" i="2"/>
  <c r="P50" i="2"/>
  <c r="P80" i="2"/>
  <c r="P81" i="2"/>
  <c r="P82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83" i="2"/>
  <c r="P84" i="2"/>
  <c r="P68" i="2"/>
  <c r="P69" i="2"/>
  <c r="P70" i="2"/>
  <c r="P71" i="2"/>
  <c r="P72" i="2"/>
  <c r="P73" i="2"/>
  <c r="P74" i="2"/>
  <c r="P75" i="2"/>
  <c r="P85" i="2"/>
  <c r="P86" i="2"/>
  <c r="P87" i="2"/>
  <c r="P88" i="2"/>
  <c r="P89" i="2"/>
  <c r="P76" i="2"/>
  <c r="P77" i="2"/>
  <c r="P78" i="2"/>
  <c r="O24" i="3"/>
  <c r="O25" i="3"/>
  <c r="O26" i="3"/>
  <c r="O34" i="3"/>
  <c r="O27" i="3"/>
  <c r="O28" i="3"/>
  <c r="O29" i="3"/>
  <c r="O35" i="3"/>
  <c r="O30" i="3"/>
  <c r="O31" i="3"/>
  <c r="O32" i="3"/>
  <c r="O36" i="3"/>
  <c r="O38" i="3"/>
  <c r="O49" i="2"/>
  <c r="O50" i="2"/>
  <c r="O80" i="2"/>
  <c r="O81" i="2"/>
  <c r="O82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83" i="2"/>
  <c r="O84" i="2"/>
  <c r="O68" i="2"/>
  <c r="O69" i="2"/>
  <c r="O70" i="2"/>
  <c r="O71" i="2"/>
  <c r="O72" i="2"/>
  <c r="O73" i="2"/>
  <c r="O74" i="2"/>
  <c r="O75" i="2"/>
  <c r="O85" i="2"/>
  <c r="O86" i="2"/>
  <c r="O87" i="2"/>
  <c r="O88" i="2"/>
  <c r="O89" i="2"/>
  <c r="O76" i="2"/>
  <c r="O77" i="2"/>
  <c r="O78" i="2"/>
  <c r="N24" i="3"/>
  <c r="N25" i="3"/>
  <c r="N26" i="3"/>
  <c r="N34" i="3"/>
  <c r="N27" i="3"/>
  <c r="N28" i="3"/>
  <c r="N29" i="3"/>
  <c r="N35" i="3"/>
  <c r="N30" i="3"/>
  <c r="N31" i="3"/>
  <c r="N32" i="3"/>
  <c r="N36" i="3"/>
  <c r="N38" i="3"/>
  <c r="N49" i="2"/>
  <c r="N50" i="2"/>
  <c r="N80" i="2"/>
  <c r="N81" i="2"/>
  <c r="N82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83" i="2"/>
  <c r="N84" i="2"/>
  <c r="N68" i="2"/>
  <c r="N69" i="2"/>
  <c r="N70" i="2"/>
  <c r="N71" i="2"/>
  <c r="N72" i="2"/>
  <c r="N73" i="2"/>
  <c r="N74" i="2"/>
  <c r="N75" i="2"/>
  <c r="N85" i="2"/>
  <c r="N86" i="2"/>
  <c r="N87" i="2"/>
  <c r="N88" i="2"/>
  <c r="N89" i="2"/>
  <c r="N76" i="2"/>
  <c r="N77" i="2"/>
  <c r="N78" i="2"/>
  <c r="M24" i="3"/>
  <c r="M25" i="3"/>
  <c r="M26" i="3"/>
  <c r="M34" i="3"/>
  <c r="M27" i="3"/>
  <c r="M28" i="3"/>
  <c r="M29" i="3"/>
  <c r="M35" i="3"/>
  <c r="M30" i="3"/>
  <c r="M31" i="3"/>
  <c r="M32" i="3"/>
  <c r="M36" i="3"/>
  <c r="M38" i="3"/>
  <c r="M49" i="2"/>
  <c r="M50" i="2"/>
  <c r="M80" i="2"/>
  <c r="M81" i="2"/>
  <c r="M82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83" i="2"/>
  <c r="M84" i="2"/>
  <c r="M68" i="2"/>
  <c r="M69" i="2"/>
  <c r="M70" i="2"/>
  <c r="M71" i="2"/>
  <c r="M72" i="2"/>
  <c r="M73" i="2"/>
  <c r="M74" i="2"/>
  <c r="M75" i="2"/>
  <c r="M85" i="2"/>
  <c r="M86" i="2"/>
  <c r="M87" i="2"/>
  <c r="M88" i="2"/>
  <c r="M89" i="2"/>
  <c r="M76" i="2"/>
  <c r="M77" i="2"/>
  <c r="M78" i="2"/>
  <c r="L24" i="3"/>
  <c r="L25" i="3"/>
  <c r="L26" i="3"/>
  <c r="L34" i="3"/>
  <c r="L27" i="3"/>
  <c r="L28" i="3"/>
  <c r="L29" i="3"/>
  <c r="L35" i="3"/>
  <c r="L30" i="3"/>
  <c r="L31" i="3"/>
  <c r="L32" i="3"/>
  <c r="L36" i="3"/>
  <c r="L38" i="3"/>
  <c r="L49" i="2"/>
  <c r="L50" i="2"/>
  <c r="L80" i="2"/>
  <c r="L81" i="2"/>
  <c r="L82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83" i="2"/>
  <c r="L84" i="2"/>
  <c r="L68" i="2"/>
  <c r="L69" i="2"/>
  <c r="L70" i="2"/>
  <c r="L71" i="2"/>
  <c r="L72" i="2"/>
  <c r="L73" i="2"/>
  <c r="L74" i="2"/>
  <c r="L75" i="2"/>
  <c r="L85" i="2"/>
  <c r="L86" i="2"/>
  <c r="L87" i="2"/>
  <c r="L88" i="2"/>
  <c r="L89" i="2"/>
  <c r="L76" i="2"/>
  <c r="L77" i="2"/>
  <c r="L78" i="2"/>
  <c r="K24" i="3"/>
  <c r="K25" i="3"/>
  <c r="K26" i="3"/>
  <c r="K34" i="3"/>
  <c r="K27" i="3"/>
  <c r="K28" i="3"/>
  <c r="K29" i="3"/>
  <c r="K35" i="3"/>
  <c r="K30" i="3"/>
  <c r="K31" i="3"/>
  <c r="K32" i="3"/>
  <c r="K36" i="3"/>
  <c r="K38" i="3"/>
  <c r="K49" i="2"/>
  <c r="K50" i="2"/>
  <c r="K80" i="2"/>
  <c r="K81" i="2"/>
  <c r="K82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83" i="2"/>
  <c r="K84" i="2"/>
  <c r="K68" i="2"/>
  <c r="K69" i="2"/>
  <c r="K70" i="2"/>
  <c r="K71" i="2"/>
  <c r="K72" i="2"/>
  <c r="K73" i="2"/>
  <c r="K74" i="2"/>
  <c r="K75" i="2"/>
  <c r="K85" i="2"/>
  <c r="K86" i="2"/>
  <c r="K87" i="2"/>
  <c r="K88" i="2"/>
  <c r="K89" i="2"/>
  <c r="K76" i="2"/>
  <c r="K77" i="2"/>
  <c r="K78" i="2"/>
  <c r="J24" i="3"/>
  <c r="J25" i="3"/>
  <c r="J26" i="3"/>
  <c r="J34" i="3"/>
  <c r="J27" i="3"/>
  <c r="J28" i="3"/>
  <c r="J29" i="3"/>
  <c r="J35" i="3"/>
  <c r="J30" i="3"/>
  <c r="J31" i="3"/>
  <c r="J32" i="3"/>
  <c r="J36" i="3"/>
  <c r="J38" i="3"/>
  <c r="J49" i="2"/>
  <c r="J50" i="2"/>
  <c r="J80" i="2"/>
  <c r="J81" i="2"/>
  <c r="J82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83" i="2"/>
  <c r="J84" i="2"/>
  <c r="J68" i="2"/>
  <c r="J69" i="2"/>
  <c r="J70" i="2"/>
  <c r="J71" i="2"/>
  <c r="J72" i="2"/>
  <c r="J73" i="2"/>
  <c r="J74" i="2"/>
  <c r="J75" i="2"/>
  <c r="J85" i="2"/>
  <c r="J86" i="2"/>
  <c r="J87" i="2"/>
  <c r="J88" i="2"/>
  <c r="J89" i="2"/>
  <c r="J76" i="2"/>
  <c r="J77" i="2"/>
  <c r="J78" i="2"/>
  <c r="I24" i="3"/>
  <c r="I25" i="3"/>
  <c r="I26" i="3"/>
  <c r="I34" i="3"/>
  <c r="I27" i="3"/>
  <c r="I28" i="3"/>
  <c r="I29" i="3"/>
  <c r="I35" i="3"/>
  <c r="I30" i="3"/>
  <c r="I31" i="3"/>
  <c r="I32" i="3"/>
  <c r="I36" i="3"/>
  <c r="I38" i="3"/>
  <c r="I49" i="2"/>
  <c r="I50" i="2"/>
  <c r="I80" i="2"/>
  <c r="I81" i="2"/>
  <c r="I82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83" i="2"/>
  <c r="I84" i="2"/>
  <c r="I68" i="2"/>
  <c r="I69" i="2"/>
  <c r="I70" i="2"/>
  <c r="I71" i="2"/>
  <c r="I72" i="2"/>
  <c r="I73" i="2"/>
  <c r="I74" i="2"/>
  <c r="I75" i="2"/>
  <c r="I85" i="2"/>
  <c r="I86" i="2"/>
  <c r="I87" i="2"/>
  <c r="I88" i="2"/>
  <c r="I89" i="2"/>
  <c r="I76" i="2"/>
  <c r="I77" i="2"/>
  <c r="I78" i="2"/>
  <c r="H24" i="3"/>
  <c r="H25" i="3"/>
  <c r="H26" i="3"/>
  <c r="H34" i="3"/>
  <c r="H27" i="3"/>
  <c r="H28" i="3"/>
  <c r="H29" i="3"/>
  <c r="H35" i="3"/>
  <c r="H30" i="3"/>
  <c r="H31" i="3"/>
  <c r="H32" i="3"/>
  <c r="H36" i="3"/>
  <c r="H38" i="3"/>
  <c r="H49" i="2"/>
  <c r="H50" i="2"/>
  <c r="H80" i="2"/>
  <c r="H81" i="2"/>
  <c r="H82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83" i="2"/>
  <c r="H84" i="2"/>
  <c r="H68" i="2"/>
  <c r="H69" i="2"/>
  <c r="H70" i="2"/>
  <c r="H71" i="2"/>
  <c r="H72" i="2"/>
  <c r="H73" i="2"/>
  <c r="H74" i="2"/>
  <c r="H75" i="2"/>
  <c r="H85" i="2"/>
  <c r="H86" i="2"/>
  <c r="H87" i="2"/>
  <c r="H88" i="2"/>
  <c r="H89" i="2"/>
  <c r="H76" i="2"/>
  <c r="H77" i="2"/>
  <c r="H78" i="2"/>
  <c r="G24" i="3"/>
  <c r="G25" i="3"/>
  <c r="G26" i="3"/>
  <c r="G34" i="3"/>
  <c r="G27" i="3"/>
  <c r="G28" i="3"/>
  <c r="G29" i="3"/>
  <c r="G35" i="3"/>
  <c r="G30" i="3"/>
  <c r="G31" i="3"/>
  <c r="G32" i="3"/>
  <c r="G36" i="3"/>
  <c r="G38" i="3"/>
  <c r="G49" i="2"/>
  <c r="G50" i="2"/>
  <c r="G80" i="2"/>
  <c r="G81" i="2"/>
  <c r="G82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83" i="2"/>
  <c r="G84" i="2"/>
  <c r="G68" i="2"/>
  <c r="G69" i="2"/>
  <c r="G70" i="2"/>
  <c r="G71" i="2"/>
  <c r="G72" i="2"/>
  <c r="G73" i="2"/>
  <c r="G74" i="2"/>
  <c r="G75" i="2"/>
  <c r="G85" i="2"/>
  <c r="G86" i="2"/>
  <c r="G87" i="2"/>
  <c r="G88" i="2"/>
  <c r="G89" i="2"/>
  <c r="G76" i="2"/>
  <c r="G77" i="2"/>
  <c r="G78" i="2"/>
  <c r="F24" i="3"/>
  <c r="F25" i="3"/>
  <c r="F26" i="3"/>
  <c r="F34" i="3"/>
  <c r="F27" i="3"/>
  <c r="F28" i="3"/>
  <c r="F29" i="3"/>
  <c r="F35" i="3"/>
  <c r="F30" i="3"/>
  <c r="F31" i="3"/>
  <c r="F32" i="3"/>
  <c r="F36" i="3"/>
  <c r="F38" i="3"/>
  <c r="F49" i="2"/>
  <c r="F50" i="2"/>
  <c r="F80" i="2"/>
  <c r="F81" i="2"/>
  <c r="F82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83" i="2"/>
  <c r="F84" i="2"/>
  <c r="F68" i="2"/>
  <c r="F69" i="2"/>
  <c r="F70" i="2"/>
  <c r="F71" i="2"/>
  <c r="F72" i="2"/>
  <c r="F73" i="2"/>
  <c r="F74" i="2"/>
  <c r="F75" i="2"/>
  <c r="F85" i="2"/>
  <c r="F86" i="2"/>
  <c r="F87" i="2"/>
  <c r="F88" i="2"/>
  <c r="F89" i="2"/>
  <c r="F76" i="2"/>
  <c r="F77" i="2"/>
  <c r="F78" i="2"/>
  <c r="E24" i="3"/>
  <c r="E25" i="3"/>
  <c r="E26" i="3"/>
  <c r="E34" i="3"/>
  <c r="E27" i="3"/>
  <c r="E28" i="3"/>
  <c r="E29" i="3"/>
  <c r="E35" i="3"/>
  <c r="E30" i="3"/>
  <c r="E31" i="3"/>
  <c r="E32" i="3"/>
  <c r="E36" i="3"/>
  <c r="E38" i="3"/>
  <c r="AL5" i="2"/>
  <c r="AL6" i="2"/>
  <c r="AL36" i="2"/>
  <c r="AL37" i="2"/>
  <c r="AL38" i="2"/>
  <c r="AL7" i="2"/>
  <c r="AL8" i="2"/>
  <c r="AL9" i="2"/>
  <c r="AL10" i="2"/>
  <c r="AL11" i="2"/>
  <c r="AL12" i="2"/>
  <c r="AL13" i="2"/>
  <c r="AL14" i="2"/>
  <c r="AL15" i="2"/>
  <c r="AL16" i="2"/>
  <c r="AL17" i="2"/>
  <c r="AL18" i="2"/>
  <c r="AL19" i="2"/>
  <c r="AL20" i="2"/>
  <c r="AL21" i="2"/>
  <c r="AL22" i="2"/>
  <c r="AL23" i="2"/>
  <c r="AL39" i="2"/>
  <c r="AL40" i="2"/>
  <c r="AL24" i="2"/>
  <c r="AL25" i="2"/>
  <c r="AL26" i="2"/>
  <c r="AL27" i="2"/>
  <c r="AL28" i="2"/>
  <c r="AL29" i="2"/>
  <c r="AL30" i="2"/>
  <c r="AL31" i="2"/>
  <c r="AL41" i="2"/>
  <c r="AL42" i="2"/>
  <c r="AL43" i="2"/>
  <c r="AL44" i="2"/>
  <c r="AL32" i="2"/>
  <c r="AL33" i="2"/>
  <c r="AL34" i="2"/>
  <c r="AK6" i="3"/>
  <c r="AK7" i="3"/>
  <c r="AK8" i="3"/>
  <c r="AK16" i="3"/>
  <c r="AK9" i="3"/>
  <c r="AK10" i="3"/>
  <c r="AK11" i="3"/>
  <c r="AK17" i="3"/>
  <c r="AK12" i="3"/>
  <c r="AK13" i="3"/>
  <c r="AK14" i="3"/>
  <c r="AK18" i="3"/>
  <c r="AK20" i="3"/>
  <c r="AK5" i="2"/>
  <c r="AK6" i="2"/>
  <c r="AK36" i="2"/>
  <c r="AK37" i="2"/>
  <c r="AK38" i="2"/>
  <c r="AK7" i="2"/>
  <c r="AK8" i="2"/>
  <c r="AK9" i="2"/>
  <c r="AK10" i="2"/>
  <c r="AK11" i="2"/>
  <c r="AK12" i="2"/>
  <c r="AK13" i="2"/>
  <c r="AK14" i="2"/>
  <c r="AK15" i="2"/>
  <c r="AK16" i="2"/>
  <c r="AK17" i="2"/>
  <c r="AK18" i="2"/>
  <c r="AK19" i="2"/>
  <c r="AK20" i="2"/>
  <c r="AK21" i="2"/>
  <c r="AK22" i="2"/>
  <c r="AK23" i="2"/>
  <c r="AK39" i="2"/>
  <c r="AK40" i="2"/>
  <c r="AK24" i="2"/>
  <c r="AK25" i="2"/>
  <c r="AK26" i="2"/>
  <c r="AK27" i="2"/>
  <c r="AK28" i="2"/>
  <c r="AK29" i="2"/>
  <c r="AK30" i="2"/>
  <c r="AK31" i="2"/>
  <c r="AK41" i="2"/>
  <c r="AK42" i="2"/>
  <c r="AK43" i="2"/>
  <c r="AK44" i="2"/>
  <c r="AK32" i="2"/>
  <c r="AK33" i="2"/>
  <c r="AK34" i="2"/>
  <c r="AJ6" i="3"/>
  <c r="AJ7" i="3"/>
  <c r="AJ8" i="3"/>
  <c r="AJ16" i="3"/>
  <c r="AJ9" i="3"/>
  <c r="AJ10" i="3"/>
  <c r="AJ11" i="3"/>
  <c r="AJ17" i="3"/>
  <c r="AJ12" i="3"/>
  <c r="AJ13" i="3"/>
  <c r="AJ14" i="3"/>
  <c r="AJ18" i="3"/>
  <c r="AJ20" i="3"/>
  <c r="AJ5" i="2"/>
  <c r="AJ6" i="2"/>
  <c r="AJ36" i="2"/>
  <c r="AJ37" i="2"/>
  <c r="AJ38" i="2"/>
  <c r="AJ7" i="2"/>
  <c r="AJ8" i="2"/>
  <c r="AJ9" i="2"/>
  <c r="AJ10" i="2"/>
  <c r="AJ11" i="2"/>
  <c r="AJ12" i="2"/>
  <c r="AJ13" i="2"/>
  <c r="AJ14" i="2"/>
  <c r="AJ15" i="2"/>
  <c r="AJ16" i="2"/>
  <c r="AJ17" i="2"/>
  <c r="AJ18" i="2"/>
  <c r="AJ19" i="2"/>
  <c r="AJ20" i="2"/>
  <c r="AJ21" i="2"/>
  <c r="AJ22" i="2"/>
  <c r="AJ23" i="2"/>
  <c r="AJ39" i="2"/>
  <c r="AJ40" i="2"/>
  <c r="AJ24" i="2"/>
  <c r="AJ25" i="2"/>
  <c r="AJ26" i="2"/>
  <c r="AJ27" i="2"/>
  <c r="AJ28" i="2"/>
  <c r="AJ29" i="2"/>
  <c r="AJ30" i="2"/>
  <c r="AJ31" i="2"/>
  <c r="AJ41" i="2"/>
  <c r="AJ42" i="2"/>
  <c r="AJ43" i="2"/>
  <c r="AJ44" i="2"/>
  <c r="AJ32" i="2"/>
  <c r="AJ33" i="2"/>
  <c r="AJ34" i="2"/>
  <c r="AI6" i="3"/>
  <c r="AI7" i="3"/>
  <c r="AI8" i="3"/>
  <c r="AI16" i="3"/>
  <c r="AI9" i="3"/>
  <c r="AI10" i="3"/>
  <c r="AI11" i="3"/>
  <c r="AI17" i="3"/>
  <c r="AI12" i="3"/>
  <c r="AI13" i="3"/>
  <c r="AI14" i="3"/>
  <c r="AI18" i="3"/>
  <c r="AI20" i="3"/>
  <c r="AI5" i="2"/>
  <c r="AI6" i="2"/>
  <c r="AI36" i="2"/>
  <c r="AI37" i="2"/>
  <c r="AI38" i="2"/>
  <c r="AI7" i="2"/>
  <c r="AI8" i="2"/>
  <c r="AI9" i="2"/>
  <c r="AI10" i="2"/>
  <c r="AI11" i="2"/>
  <c r="AI12" i="2"/>
  <c r="AI13" i="2"/>
  <c r="AI14" i="2"/>
  <c r="AI15" i="2"/>
  <c r="AI16" i="2"/>
  <c r="AI17" i="2"/>
  <c r="AI18" i="2"/>
  <c r="AI19" i="2"/>
  <c r="AI20" i="2"/>
  <c r="AI21" i="2"/>
  <c r="AI22" i="2"/>
  <c r="AI23" i="2"/>
  <c r="AI39" i="2"/>
  <c r="AI40" i="2"/>
  <c r="AI24" i="2"/>
  <c r="AI25" i="2"/>
  <c r="AI26" i="2"/>
  <c r="AI27" i="2"/>
  <c r="AI28" i="2"/>
  <c r="AI29" i="2"/>
  <c r="AI30" i="2"/>
  <c r="AI31" i="2"/>
  <c r="AI41" i="2"/>
  <c r="AI42" i="2"/>
  <c r="AI43" i="2"/>
  <c r="AI44" i="2"/>
  <c r="AI32" i="2"/>
  <c r="AI33" i="2"/>
  <c r="AI34" i="2"/>
  <c r="AH6" i="3"/>
  <c r="AH7" i="3"/>
  <c r="AH8" i="3"/>
  <c r="AH16" i="3"/>
  <c r="AH9" i="3"/>
  <c r="AH10" i="3"/>
  <c r="AH11" i="3"/>
  <c r="AH17" i="3"/>
  <c r="AH12" i="3"/>
  <c r="AH13" i="3"/>
  <c r="AH14" i="3"/>
  <c r="AH18" i="3"/>
  <c r="AH20" i="3"/>
  <c r="AH5" i="2"/>
  <c r="AH6" i="2"/>
  <c r="AH36" i="2"/>
  <c r="AH37" i="2"/>
  <c r="AH38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39" i="2"/>
  <c r="AH40" i="2"/>
  <c r="AH24" i="2"/>
  <c r="AH25" i="2"/>
  <c r="AH26" i="2"/>
  <c r="AH27" i="2"/>
  <c r="AH28" i="2"/>
  <c r="AH29" i="2"/>
  <c r="AH30" i="2"/>
  <c r="AH31" i="2"/>
  <c r="AH41" i="2"/>
  <c r="AH42" i="2"/>
  <c r="AH43" i="2"/>
  <c r="AH44" i="2"/>
  <c r="AH32" i="2"/>
  <c r="AH33" i="2"/>
  <c r="AH34" i="2"/>
  <c r="AG6" i="3"/>
  <c r="AG7" i="3"/>
  <c r="AG8" i="3"/>
  <c r="AG16" i="3"/>
  <c r="AG9" i="3"/>
  <c r="AG10" i="3"/>
  <c r="AG11" i="3"/>
  <c r="AG17" i="3"/>
  <c r="AG12" i="3"/>
  <c r="AG13" i="3"/>
  <c r="AG14" i="3"/>
  <c r="AG18" i="3"/>
  <c r="AG20" i="3"/>
  <c r="AG5" i="2"/>
  <c r="AG6" i="2"/>
  <c r="AG36" i="2"/>
  <c r="AG37" i="2"/>
  <c r="AG38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39" i="2"/>
  <c r="AG40" i="2"/>
  <c r="AG24" i="2"/>
  <c r="AG25" i="2"/>
  <c r="AG26" i="2"/>
  <c r="AG27" i="2"/>
  <c r="AG28" i="2"/>
  <c r="AG29" i="2"/>
  <c r="AG30" i="2"/>
  <c r="AG31" i="2"/>
  <c r="AG41" i="2"/>
  <c r="AG42" i="2"/>
  <c r="AG43" i="2"/>
  <c r="AG44" i="2"/>
  <c r="AG32" i="2"/>
  <c r="AG33" i="2"/>
  <c r="AG34" i="2"/>
  <c r="AF6" i="3"/>
  <c r="AF7" i="3"/>
  <c r="AF8" i="3"/>
  <c r="AF16" i="3"/>
  <c r="AF9" i="3"/>
  <c r="AF10" i="3"/>
  <c r="AF11" i="3"/>
  <c r="AF17" i="3"/>
  <c r="AF12" i="3"/>
  <c r="AF13" i="3"/>
  <c r="AF14" i="3"/>
  <c r="AF18" i="3"/>
  <c r="AF20" i="3"/>
  <c r="AF5" i="2"/>
  <c r="AF6" i="2"/>
  <c r="AF36" i="2"/>
  <c r="AF37" i="2"/>
  <c r="AF38" i="2"/>
  <c r="AF7" i="2"/>
  <c r="AF8" i="2"/>
  <c r="AF9" i="2"/>
  <c r="AF10" i="2"/>
  <c r="AF11" i="2"/>
  <c r="AF12" i="2"/>
  <c r="AF13" i="2"/>
  <c r="AF14" i="2"/>
  <c r="AF15" i="2"/>
  <c r="AF16" i="2"/>
  <c r="AF17" i="2"/>
  <c r="AF18" i="2"/>
  <c r="AF19" i="2"/>
  <c r="AF20" i="2"/>
  <c r="AF21" i="2"/>
  <c r="AF22" i="2"/>
  <c r="AF23" i="2"/>
  <c r="AF39" i="2"/>
  <c r="AF40" i="2"/>
  <c r="AF24" i="2"/>
  <c r="AF25" i="2"/>
  <c r="AF26" i="2"/>
  <c r="AF27" i="2"/>
  <c r="AF28" i="2"/>
  <c r="AF29" i="2"/>
  <c r="AF30" i="2"/>
  <c r="AF31" i="2"/>
  <c r="AF41" i="2"/>
  <c r="AF42" i="2"/>
  <c r="AF43" i="2"/>
  <c r="AF44" i="2"/>
  <c r="AF32" i="2"/>
  <c r="AF33" i="2"/>
  <c r="AF34" i="2"/>
  <c r="AE6" i="3"/>
  <c r="AE7" i="3"/>
  <c r="AE8" i="3"/>
  <c r="AE16" i="3"/>
  <c r="AE9" i="3"/>
  <c r="AE10" i="3"/>
  <c r="AE11" i="3"/>
  <c r="AE17" i="3"/>
  <c r="AE12" i="3"/>
  <c r="AE13" i="3"/>
  <c r="AE14" i="3"/>
  <c r="AE18" i="3"/>
  <c r="AE20" i="3"/>
  <c r="AE5" i="2"/>
  <c r="AE6" i="2"/>
  <c r="AE36" i="2"/>
  <c r="AE37" i="2"/>
  <c r="AE38" i="2"/>
  <c r="AE7" i="2"/>
  <c r="AE8" i="2"/>
  <c r="AE9" i="2"/>
  <c r="AE10" i="2"/>
  <c r="AE11" i="2"/>
  <c r="AE12" i="2"/>
  <c r="AE13" i="2"/>
  <c r="AE14" i="2"/>
  <c r="AE15" i="2"/>
  <c r="AE16" i="2"/>
  <c r="AE17" i="2"/>
  <c r="AE18" i="2"/>
  <c r="AE19" i="2"/>
  <c r="AE20" i="2"/>
  <c r="AE21" i="2"/>
  <c r="AE22" i="2"/>
  <c r="AE23" i="2"/>
  <c r="AE39" i="2"/>
  <c r="AE40" i="2"/>
  <c r="AE24" i="2"/>
  <c r="AE25" i="2"/>
  <c r="AE26" i="2"/>
  <c r="AE27" i="2"/>
  <c r="AE28" i="2"/>
  <c r="AE29" i="2"/>
  <c r="AE30" i="2"/>
  <c r="AE31" i="2"/>
  <c r="AE41" i="2"/>
  <c r="AE42" i="2"/>
  <c r="AE43" i="2"/>
  <c r="AE44" i="2"/>
  <c r="AE32" i="2"/>
  <c r="AE33" i="2"/>
  <c r="AE34" i="2"/>
  <c r="AD6" i="3"/>
  <c r="AD7" i="3"/>
  <c r="AD8" i="3"/>
  <c r="AD16" i="3"/>
  <c r="AD9" i="3"/>
  <c r="AD10" i="3"/>
  <c r="AD11" i="3"/>
  <c r="AD17" i="3"/>
  <c r="AD12" i="3"/>
  <c r="AD13" i="3"/>
  <c r="AD14" i="3"/>
  <c r="AD18" i="3"/>
  <c r="AD20" i="3"/>
  <c r="AD5" i="2"/>
  <c r="AD6" i="2"/>
  <c r="AD36" i="2"/>
  <c r="AD37" i="2"/>
  <c r="AD38" i="2"/>
  <c r="AD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39" i="2"/>
  <c r="AD40" i="2"/>
  <c r="AD24" i="2"/>
  <c r="AD25" i="2"/>
  <c r="AD26" i="2"/>
  <c r="AD27" i="2"/>
  <c r="AD28" i="2"/>
  <c r="AD29" i="2"/>
  <c r="AD30" i="2"/>
  <c r="AD31" i="2"/>
  <c r="AD41" i="2"/>
  <c r="AD42" i="2"/>
  <c r="AD43" i="2"/>
  <c r="AD44" i="2"/>
  <c r="AD32" i="2"/>
  <c r="AD33" i="2"/>
  <c r="AD34" i="2"/>
  <c r="AC6" i="3"/>
  <c r="AC7" i="3"/>
  <c r="AC8" i="3"/>
  <c r="AC16" i="3"/>
  <c r="AC9" i="3"/>
  <c r="AC10" i="3"/>
  <c r="AC11" i="3"/>
  <c r="AC17" i="3"/>
  <c r="AC12" i="3"/>
  <c r="AC13" i="3"/>
  <c r="AC14" i="3"/>
  <c r="AC18" i="3"/>
  <c r="AC20" i="3"/>
  <c r="AC5" i="2"/>
  <c r="AC6" i="2"/>
  <c r="AC36" i="2"/>
  <c r="AC37" i="2"/>
  <c r="AC38" i="2"/>
  <c r="AC7" i="2"/>
  <c r="AC8" i="2"/>
  <c r="AC9" i="2"/>
  <c r="AC10" i="2"/>
  <c r="AC11" i="2"/>
  <c r="AC12" i="2"/>
  <c r="AC13" i="2"/>
  <c r="AC14" i="2"/>
  <c r="AC15" i="2"/>
  <c r="AC16" i="2"/>
  <c r="AC17" i="2"/>
  <c r="AC18" i="2"/>
  <c r="AC19" i="2"/>
  <c r="AC20" i="2"/>
  <c r="AC21" i="2"/>
  <c r="AC22" i="2"/>
  <c r="AC23" i="2"/>
  <c r="AC39" i="2"/>
  <c r="AC40" i="2"/>
  <c r="AC24" i="2"/>
  <c r="AC25" i="2"/>
  <c r="AC26" i="2"/>
  <c r="AC27" i="2"/>
  <c r="AC28" i="2"/>
  <c r="AC29" i="2"/>
  <c r="AC30" i="2"/>
  <c r="AC31" i="2"/>
  <c r="AC41" i="2"/>
  <c r="AC42" i="2"/>
  <c r="AC43" i="2"/>
  <c r="AC44" i="2"/>
  <c r="AC32" i="2"/>
  <c r="AC33" i="2"/>
  <c r="AC34" i="2"/>
  <c r="AB6" i="3"/>
  <c r="AB7" i="3"/>
  <c r="AB8" i="3"/>
  <c r="AB16" i="3"/>
  <c r="AB9" i="3"/>
  <c r="AB10" i="3"/>
  <c r="AB11" i="3"/>
  <c r="AB17" i="3"/>
  <c r="AB12" i="3"/>
  <c r="AB13" i="3"/>
  <c r="AB14" i="3"/>
  <c r="AB18" i="3"/>
  <c r="AB20" i="3"/>
  <c r="AB5" i="2"/>
  <c r="AB6" i="2"/>
  <c r="AB36" i="2"/>
  <c r="AB37" i="2"/>
  <c r="AB38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23" i="2"/>
  <c r="AB39" i="2"/>
  <c r="AB40" i="2"/>
  <c r="AB24" i="2"/>
  <c r="AB25" i="2"/>
  <c r="AB26" i="2"/>
  <c r="AB27" i="2"/>
  <c r="AB28" i="2"/>
  <c r="AB29" i="2"/>
  <c r="AB30" i="2"/>
  <c r="AB31" i="2"/>
  <c r="AB41" i="2"/>
  <c r="AB42" i="2"/>
  <c r="AB43" i="2"/>
  <c r="AB44" i="2"/>
  <c r="AB32" i="2"/>
  <c r="AB33" i="2"/>
  <c r="AB34" i="2"/>
  <c r="AA6" i="3"/>
  <c r="AA7" i="3"/>
  <c r="AA8" i="3"/>
  <c r="AA16" i="3"/>
  <c r="AA9" i="3"/>
  <c r="AA10" i="3"/>
  <c r="AA11" i="3"/>
  <c r="AA17" i="3"/>
  <c r="AA12" i="3"/>
  <c r="AA13" i="3"/>
  <c r="AA14" i="3"/>
  <c r="AA18" i="3"/>
  <c r="AA20" i="3"/>
  <c r="AA5" i="2"/>
  <c r="AA6" i="2"/>
  <c r="AA36" i="2"/>
  <c r="AA37" i="2"/>
  <c r="AA38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39" i="2"/>
  <c r="AA40" i="2"/>
  <c r="AA24" i="2"/>
  <c r="AA25" i="2"/>
  <c r="AA26" i="2"/>
  <c r="AA27" i="2"/>
  <c r="AA28" i="2"/>
  <c r="AA29" i="2"/>
  <c r="AA30" i="2"/>
  <c r="AA31" i="2"/>
  <c r="AA41" i="2"/>
  <c r="AA42" i="2"/>
  <c r="AA43" i="2"/>
  <c r="AA44" i="2"/>
  <c r="AA32" i="2"/>
  <c r="AA33" i="2"/>
  <c r="AA34" i="2"/>
  <c r="Z6" i="3"/>
  <c r="Z7" i="3"/>
  <c r="Z8" i="3"/>
  <c r="Z16" i="3"/>
  <c r="Z9" i="3"/>
  <c r="Z10" i="3"/>
  <c r="Z11" i="3"/>
  <c r="Z17" i="3"/>
  <c r="Z12" i="3"/>
  <c r="Z13" i="3"/>
  <c r="Z14" i="3"/>
  <c r="Z18" i="3"/>
  <c r="Z20" i="3"/>
  <c r="Z5" i="2"/>
  <c r="Z6" i="2"/>
  <c r="Z36" i="2"/>
  <c r="Z37" i="2"/>
  <c r="Z38" i="2"/>
  <c r="Z7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39" i="2"/>
  <c r="Z40" i="2"/>
  <c r="Z24" i="2"/>
  <c r="Z25" i="2"/>
  <c r="Z26" i="2"/>
  <c r="Z27" i="2"/>
  <c r="Z28" i="2"/>
  <c r="Z29" i="2"/>
  <c r="Z30" i="2"/>
  <c r="Z31" i="2"/>
  <c r="Z41" i="2"/>
  <c r="Z42" i="2"/>
  <c r="Z43" i="2"/>
  <c r="Z44" i="2"/>
  <c r="Z32" i="2"/>
  <c r="Z33" i="2"/>
  <c r="Z34" i="2"/>
  <c r="Y6" i="3"/>
  <c r="Y7" i="3"/>
  <c r="Y8" i="3"/>
  <c r="Y16" i="3"/>
  <c r="Y9" i="3"/>
  <c r="Y10" i="3"/>
  <c r="Y11" i="3"/>
  <c r="Y17" i="3"/>
  <c r="Y12" i="3"/>
  <c r="Y13" i="3"/>
  <c r="Y14" i="3"/>
  <c r="Y18" i="3"/>
  <c r="Y20" i="3"/>
  <c r="Y5" i="2"/>
  <c r="Y6" i="2"/>
  <c r="Y36" i="2"/>
  <c r="Y37" i="2"/>
  <c r="Y38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39" i="2"/>
  <c r="Y40" i="2"/>
  <c r="Y24" i="2"/>
  <c r="Y25" i="2"/>
  <c r="Y26" i="2"/>
  <c r="Y27" i="2"/>
  <c r="Y28" i="2"/>
  <c r="Y29" i="2"/>
  <c r="Y30" i="2"/>
  <c r="Y31" i="2"/>
  <c r="Y41" i="2"/>
  <c r="Y42" i="2"/>
  <c r="Y43" i="2"/>
  <c r="Y44" i="2"/>
  <c r="Y32" i="2"/>
  <c r="Y33" i="2"/>
  <c r="Y34" i="2"/>
  <c r="X6" i="3"/>
  <c r="X7" i="3"/>
  <c r="X8" i="3"/>
  <c r="X16" i="3"/>
  <c r="X9" i="3"/>
  <c r="X10" i="3"/>
  <c r="X11" i="3"/>
  <c r="X17" i="3"/>
  <c r="X12" i="3"/>
  <c r="X13" i="3"/>
  <c r="X14" i="3"/>
  <c r="X18" i="3"/>
  <c r="X20" i="3"/>
  <c r="X5" i="2"/>
  <c r="X6" i="2"/>
  <c r="X36" i="2"/>
  <c r="X37" i="2"/>
  <c r="X38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39" i="2"/>
  <c r="X40" i="2"/>
  <c r="X24" i="2"/>
  <c r="X25" i="2"/>
  <c r="X26" i="2"/>
  <c r="X27" i="2"/>
  <c r="X28" i="2"/>
  <c r="X29" i="2"/>
  <c r="X30" i="2"/>
  <c r="X31" i="2"/>
  <c r="X41" i="2"/>
  <c r="X42" i="2"/>
  <c r="X43" i="2"/>
  <c r="X44" i="2"/>
  <c r="X32" i="2"/>
  <c r="X33" i="2"/>
  <c r="X34" i="2"/>
  <c r="W6" i="3"/>
  <c r="W7" i="3"/>
  <c r="W8" i="3"/>
  <c r="W16" i="3"/>
  <c r="W9" i="3"/>
  <c r="W10" i="3"/>
  <c r="W11" i="3"/>
  <c r="W17" i="3"/>
  <c r="W12" i="3"/>
  <c r="W13" i="3"/>
  <c r="W14" i="3"/>
  <c r="W18" i="3"/>
  <c r="W20" i="3"/>
  <c r="W5" i="2"/>
  <c r="W6" i="2"/>
  <c r="W36" i="2"/>
  <c r="W37" i="2"/>
  <c r="W38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39" i="2"/>
  <c r="W40" i="2"/>
  <c r="W24" i="2"/>
  <c r="W25" i="2"/>
  <c r="W26" i="2"/>
  <c r="W27" i="2"/>
  <c r="W28" i="2"/>
  <c r="W29" i="2"/>
  <c r="W30" i="2"/>
  <c r="W31" i="2"/>
  <c r="W41" i="2"/>
  <c r="W42" i="2"/>
  <c r="W43" i="2"/>
  <c r="W44" i="2"/>
  <c r="W32" i="2"/>
  <c r="W33" i="2"/>
  <c r="W34" i="2"/>
  <c r="V6" i="3"/>
  <c r="V7" i="3"/>
  <c r="V8" i="3"/>
  <c r="V16" i="3"/>
  <c r="V9" i="3"/>
  <c r="V10" i="3"/>
  <c r="V11" i="3"/>
  <c r="V17" i="3"/>
  <c r="V12" i="3"/>
  <c r="V13" i="3"/>
  <c r="V14" i="3"/>
  <c r="V18" i="3"/>
  <c r="V20" i="3"/>
  <c r="V5" i="2"/>
  <c r="V6" i="2"/>
  <c r="V36" i="2"/>
  <c r="V37" i="2"/>
  <c r="V38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39" i="2"/>
  <c r="V40" i="2"/>
  <c r="V24" i="2"/>
  <c r="V25" i="2"/>
  <c r="V26" i="2"/>
  <c r="V27" i="2"/>
  <c r="V28" i="2"/>
  <c r="V29" i="2"/>
  <c r="V30" i="2"/>
  <c r="V31" i="2"/>
  <c r="V41" i="2"/>
  <c r="V42" i="2"/>
  <c r="V43" i="2"/>
  <c r="V44" i="2"/>
  <c r="V32" i="2"/>
  <c r="V33" i="2"/>
  <c r="V34" i="2"/>
  <c r="U6" i="3"/>
  <c r="U7" i="3"/>
  <c r="U8" i="3"/>
  <c r="U16" i="3"/>
  <c r="U9" i="3"/>
  <c r="U10" i="3"/>
  <c r="U11" i="3"/>
  <c r="U17" i="3"/>
  <c r="U12" i="3"/>
  <c r="U13" i="3"/>
  <c r="U14" i="3"/>
  <c r="U18" i="3"/>
  <c r="U20" i="3"/>
  <c r="U5" i="2"/>
  <c r="U6" i="2"/>
  <c r="U36" i="2"/>
  <c r="U37" i="2"/>
  <c r="U38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39" i="2"/>
  <c r="U40" i="2"/>
  <c r="U24" i="2"/>
  <c r="U25" i="2"/>
  <c r="U26" i="2"/>
  <c r="U27" i="2"/>
  <c r="U28" i="2"/>
  <c r="U29" i="2"/>
  <c r="U30" i="2"/>
  <c r="U31" i="2"/>
  <c r="U41" i="2"/>
  <c r="U42" i="2"/>
  <c r="U43" i="2"/>
  <c r="U44" i="2"/>
  <c r="U32" i="2"/>
  <c r="U33" i="2"/>
  <c r="U34" i="2"/>
  <c r="T6" i="3"/>
  <c r="T7" i="3"/>
  <c r="T8" i="3"/>
  <c r="T16" i="3"/>
  <c r="T9" i="3"/>
  <c r="T10" i="3"/>
  <c r="T11" i="3"/>
  <c r="T17" i="3"/>
  <c r="T12" i="3"/>
  <c r="T13" i="3"/>
  <c r="T14" i="3"/>
  <c r="T18" i="3"/>
  <c r="T20" i="3"/>
  <c r="T5" i="2"/>
  <c r="T6" i="2"/>
  <c r="T36" i="2"/>
  <c r="T37" i="2"/>
  <c r="T38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39" i="2"/>
  <c r="T40" i="2"/>
  <c r="T24" i="2"/>
  <c r="T25" i="2"/>
  <c r="T26" i="2"/>
  <c r="T27" i="2"/>
  <c r="T28" i="2"/>
  <c r="T29" i="2"/>
  <c r="T30" i="2"/>
  <c r="T31" i="2"/>
  <c r="T41" i="2"/>
  <c r="T42" i="2"/>
  <c r="T43" i="2"/>
  <c r="T44" i="2"/>
  <c r="T32" i="2"/>
  <c r="T33" i="2"/>
  <c r="T34" i="2"/>
  <c r="S6" i="3"/>
  <c r="S7" i="3"/>
  <c r="S8" i="3"/>
  <c r="S16" i="3"/>
  <c r="S9" i="3"/>
  <c r="S10" i="3"/>
  <c r="S11" i="3"/>
  <c r="S17" i="3"/>
  <c r="S12" i="3"/>
  <c r="S13" i="3"/>
  <c r="S14" i="3"/>
  <c r="S18" i="3"/>
  <c r="S20" i="3"/>
  <c r="S5" i="2"/>
  <c r="S6" i="2"/>
  <c r="S36" i="2"/>
  <c r="S37" i="2"/>
  <c r="S38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39" i="2"/>
  <c r="S40" i="2"/>
  <c r="S24" i="2"/>
  <c r="S25" i="2"/>
  <c r="S26" i="2"/>
  <c r="S27" i="2"/>
  <c r="S28" i="2"/>
  <c r="S29" i="2"/>
  <c r="S30" i="2"/>
  <c r="S31" i="2"/>
  <c r="S41" i="2"/>
  <c r="S42" i="2"/>
  <c r="S43" i="2"/>
  <c r="S44" i="2"/>
  <c r="S32" i="2"/>
  <c r="S33" i="2"/>
  <c r="S34" i="2"/>
  <c r="R6" i="3"/>
  <c r="R7" i="3"/>
  <c r="R8" i="3"/>
  <c r="R16" i="3"/>
  <c r="R9" i="3"/>
  <c r="R10" i="3"/>
  <c r="R11" i="3"/>
  <c r="R17" i="3"/>
  <c r="R12" i="3"/>
  <c r="R13" i="3"/>
  <c r="R14" i="3"/>
  <c r="R18" i="3"/>
  <c r="R20" i="3"/>
  <c r="R5" i="2"/>
  <c r="R6" i="2"/>
  <c r="R36" i="2"/>
  <c r="R37" i="2"/>
  <c r="R38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39" i="2"/>
  <c r="R40" i="2"/>
  <c r="R24" i="2"/>
  <c r="R25" i="2"/>
  <c r="R26" i="2"/>
  <c r="R27" i="2"/>
  <c r="R28" i="2"/>
  <c r="R29" i="2"/>
  <c r="R30" i="2"/>
  <c r="R31" i="2"/>
  <c r="R41" i="2"/>
  <c r="R42" i="2"/>
  <c r="R43" i="2"/>
  <c r="R44" i="2"/>
  <c r="R32" i="2"/>
  <c r="R33" i="2"/>
  <c r="R34" i="2"/>
  <c r="Q6" i="3"/>
  <c r="Q7" i="3"/>
  <c r="Q8" i="3"/>
  <c r="Q16" i="3"/>
  <c r="Q9" i="3"/>
  <c r="Q10" i="3"/>
  <c r="Q11" i="3"/>
  <c r="Q17" i="3"/>
  <c r="Q12" i="3"/>
  <c r="Q13" i="3"/>
  <c r="Q14" i="3"/>
  <c r="Q18" i="3"/>
  <c r="Q20" i="3"/>
  <c r="Q5" i="2"/>
  <c r="Q6" i="2"/>
  <c r="Q36" i="2"/>
  <c r="Q37" i="2"/>
  <c r="Q38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39" i="2"/>
  <c r="Q40" i="2"/>
  <c r="Q24" i="2"/>
  <c r="Q25" i="2"/>
  <c r="Q26" i="2"/>
  <c r="Q27" i="2"/>
  <c r="Q28" i="2"/>
  <c r="Q29" i="2"/>
  <c r="Q30" i="2"/>
  <c r="Q31" i="2"/>
  <c r="Q41" i="2"/>
  <c r="Q42" i="2"/>
  <c r="Q43" i="2"/>
  <c r="Q44" i="2"/>
  <c r="Q32" i="2"/>
  <c r="Q33" i="2"/>
  <c r="Q34" i="2"/>
  <c r="P6" i="3"/>
  <c r="P7" i="3"/>
  <c r="P8" i="3"/>
  <c r="P16" i="3"/>
  <c r="P9" i="3"/>
  <c r="P10" i="3"/>
  <c r="P11" i="3"/>
  <c r="P17" i="3"/>
  <c r="P12" i="3"/>
  <c r="P13" i="3"/>
  <c r="P14" i="3"/>
  <c r="P18" i="3"/>
  <c r="P20" i="3"/>
  <c r="P5" i="2"/>
  <c r="P6" i="2"/>
  <c r="P36" i="2"/>
  <c r="P37" i="2"/>
  <c r="P38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39" i="2"/>
  <c r="P40" i="2"/>
  <c r="P24" i="2"/>
  <c r="P25" i="2"/>
  <c r="P26" i="2"/>
  <c r="P27" i="2"/>
  <c r="P28" i="2"/>
  <c r="P29" i="2"/>
  <c r="P30" i="2"/>
  <c r="P31" i="2"/>
  <c r="P41" i="2"/>
  <c r="P42" i="2"/>
  <c r="P43" i="2"/>
  <c r="P44" i="2"/>
  <c r="P32" i="2"/>
  <c r="P33" i="2"/>
  <c r="P34" i="2"/>
  <c r="O6" i="3"/>
  <c r="O7" i="3"/>
  <c r="O8" i="3"/>
  <c r="O16" i="3"/>
  <c r="O9" i="3"/>
  <c r="O10" i="3"/>
  <c r="O11" i="3"/>
  <c r="O17" i="3"/>
  <c r="O12" i="3"/>
  <c r="O13" i="3"/>
  <c r="O14" i="3"/>
  <c r="O18" i="3"/>
  <c r="O20" i="3"/>
  <c r="O5" i="2"/>
  <c r="O6" i="2"/>
  <c r="O36" i="2"/>
  <c r="O37" i="2"/>
  <c r="O38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39" i="2"/>
  <c r="O40" i="2"/>
  <c r="O24" i="2"/>
  <c r="O25" i="2"/>
  <c r="O26" i="2"/>
  <c r="O27" i="2"/>
  <c r="O28" i="2"/>
  <c r="O29" i="2"/>
  <c r="O30" i="2"/>
  <c r="O31" i="2"/>
  <c r="O41" i="2"/>
  <c r="O42" i="2"/>
  <c r="O43" i="2"/>
  <c r="O44" i="2"/>
  <c r="O32" i="2"/>
  <c r="O33" i="2"/>
  <c r="O34" i="2"/>
  <c r="N6" i="3"/>
  <c r="N7" i="3"/>
  <c r="N8" i="3"/>
  <c r="N16" i="3"/>
  <c r="N9" i="3"/>
  <c r="N10" i="3"/>
  <c r="N11" i="3"/>
  <c r="N17" i="3"/>
  <c r="N12" i="3"/>
  <c r="N13" i="3"/>
  <c r="N14" i="3"/>
  <c r="N18" i="3"/>
  <c r="N20" i="3"/>
  <c r="N5" i="2"/>
  <c r="N6" i="2"/>
  <c r="N36" i="2"/>
  <c r="N37" i="2"/>
  <c r="N38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39" i="2"/>
  <c r="N40" i="2"/>
  <c r="N24" i="2"/>
  <c r="N25" i="2"/>
  <c r="N26" i="2"/>
  <c r="N27" i="2"/>
  <c r="N28" i="2"/>
  <c r="N29" i="2"/>
  <c r="N30" i="2"/>
  <c r="N31" i="2"/>
  <c r="N41" i="2"/>
  <c r="N42" i="2"/>
  <c r="N43" i="2"/>
  <c r="N44" i="2"/>
  <c r="N32" i="2"/>
  <c r="N33" i="2"/>
  <c r="N34" i="2"/>
  <c r="M6" i="3"/>
  <c r="M7" i="3"/>
  <c r="M8" i="3"/>
  <c r="M16" i="3"/>
  <c r="M9" i="3"/>
  <c r="M10" i="3"/>
  <c r="M11" i="3"/>
  <c r="M17" i="3"/>
  <c r="M12" i="3"/>
  <c r="M13" i="3"/>
  <c r="M14" i="3"/>
  <c r="M18" i="3"/>
  <c r="M20" i="3"/>
  <c r="M5" i="2"/>
  <c r="M6" i="2"/>
  <c r="M36" i="2"/>
  <c r="M37" i="2"/>
  <c r="M38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39" i="2"/>
  <c r="M40" i="2"/>
  <c r="M24" i="2"/>
  <c r="M25" i="2"/>
  <c r="M26" i="2"/>
  <c r="M27" i="2"/>
  <c r="M28" i="2"/>
  <c r="M29" i="2"/>
  <c r="M30" i="2"/>
  <c r="M31" i="2"/>
  <c r="M41" i="2"/>
  <c r="M42" i="2"/>
  <c r="M43" i="2"/>
  <c r="M44" i="2"/>
  <c r="M32" i="2"/>
  <c r="M33" i="2"/>
  <c r="M34" i="2"/>
  <c r="L6" i="3"/>
  <c r="L7" i="3"/>
  <c r="L8" i="3"/>
  <c r="L16" i="3"/>
  <c r="L9" i="3"/>
  <c r="L10" i="3"/>
  <c r="L11" i="3"/>
  <c r="L17" i="3"/>
  <c r="L12" i="3"/>
  <c r="L13" i="3"/>
  <c r="L14" i="3"/>
  <c r="L18" i="3"/>
  <c r="L20" i="3"/>
  <c r="L5" i="2"/>
  <c r="L6" i="2"/>
  <c r="L36" i="2"/>
  <c r="L37" i="2"/>
  <c r="L38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39" i="2"/>
  <c r="L40" i="2"/>
  <c r="L24" i="2"/>
  <c r="L25" i="2"/>
  <c r="L26" i="2"/>
  <c r="L27" i="2"/>
  <c r="L28" i="2"/>
  <c r="L29" i="2"/>
  <c r="L30" i="2"/>
  <c r="L31" i="2"/>
  <c r="L41" i="2"/>
  <c r="L42" i="2"/>
  <c r="L43" i="2"/>
  <c r="L44" i="2"/>
  <c r="L32" i="2"/>
  <c r="L33" i="2"/>
  <c r="L34" i="2"/>
  <c r="K6" i="3"/>
  <c r="K7" i="3"/>
  <c r="K8" i="3"/>
  <c r="K16" i="3"/>
  <c r="K9" i="3"/>
  <c r="K10" i="3"/>
  <c r="K11" i="3"/>
  <c r="K17" i="3"/>
  <c r="K12" i="3"/>
  <c r="K13" i="3"/>
  <c r="K14" i="3"/>
  <c r="K18" i="3"/>
  <c r="K20" i="3"/>
  <c r="K5" i="2"/>
  <c r="K6" i="2"/>
  <c r="K36" i="2"/>
  <c r="K37" i="2"/>
  <c r="K38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39" i="2"/>
  <c r="K40" i="2"/>
  <c r="K24" i="2"/>
  <c r="K25" i="2"/>
  <c r="K26" i="2"/>
  <c r="K27" i="2"/>
  <c r="K28" i="2"/>
  <c r="K29" i="2"/>
  <c r="K30" i="2"/>
  <c r="K31" i="2"/>
  <c r="K41" i="2"/>
  <c r="K42" i="2"/>
  <c r="K43" i="2"/>
  <c r="K44" i="2"/>
  <c r="K32" i="2"/>
  <c r="K33" i="2"/>
  <c r="K34" i="2"/>
  <c r="J6" i="3"/>
  <c r="J7" i="3"/>
  <c r="J8" i="3"/>
  <c r="J16" i="3"/>
  <c r="J9" i="3"/>
  <c r="J10" i="3"/>
  <c r="J11" i="3"/>
  <c r="J17" i="3"/>
  <c r="J12" i="3"/>
  <c r="J13" i="3"/>
  <c r="J14" i="3"/>
  <c r="J18" i="3"/>
  <c r="J20" i="3"/>
  <c r="J5" i="2"/>
  <c r="J6" i="2"/>
  <c r="J36" i="2"/>
  <c r="J37" i="2"/>
  <c r="J38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39" i="2"/>
  <c r="J40" i="2"/>
  <c r="J24" i="2"/>
  <c r="J25" i="2"/>
  <c r="J26" i="2"/>
  <c r="J27" i="2"/>
  <c r="J28" i="2"/>
  <c r="J29" i="2"/>
  <c r="J30" i="2"/>
  <c r="J31" i="2"/>
  <c r="J41" i="2"/>
  <c r="J42" i="2"/>
  <c r="J43" i="2"/>
  <c r="J44" i="2"/>
  <c r="J32" i="2"/>
  <c r="J33" i="2"/>
  <c r="J34" i="2"/>
  <c r="I6" i="3"/>
  <c r="I7" i="3"/>
  <c r="I8" i="3"/>
  <c r="I16" i="3"/>
  <c r="I9" i="3"/>
  <c r="I10" i="3"/>
  <c r="I11" i="3"/>
  <c r="I17" i="3"/>
  <c r="I12" i="3"/>
  <c r="I13" i="3"/>
  <c r="I14" i="3"/>
  <c r="I18" i="3"/>
  <c r="I20" i="3"/>
  <c r="I5" i="2"/>
  <c r="I6" i="2"/>
  <c r="I36" i="2"/>
  <c r="I37" i="2"/>
  <c r="I38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39" i="2"/>
  <c r="I40" i="2"/>
  <c r="I24" i="2"/>
  <c r="I25" i="2"/>
  <c r="I26" i="2"/>
  <c r="I27" i="2"/>
  <c r="I28" i="2"/>
  <c r="I29" i="2"/>
  <c r="I30" i="2"/>
  <c r="I31" i="2"/>
  <c r="I41" i="2"/>
  <c r="I42" i="2"/>
  <c r="I43" i="2"/>
  <c r="I44" i="2"/>
  <c r="I32" i="2"/>
  <c r="I33" i="2"/>
  <c r="I34" i="2"/>
  <c r="H6" i="3"/>
  <c r="H7" i="3"/>
  <c r="H8" i="3"/>
  <c r="H16" i="3"/>
  <c r="H9" i="3"/>
  <c r="H10" i="3"/>
  <c r="H11" i="3"/>
  <c r="H17" i="3"/>
  <c r="H12" i="3"/>
  <c r="H13" i="3"/>
  <c r="H14" i="3"/>
  <c r="H18" i="3"/>
  <c r="H20" i="3"/>
  <c r="H5" i="2"/>
  <c r="H6" i="2"/>
  <c r="H36" i="2"/>
  <c r="H37" i="2"/>
  <c r="H38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39" i="2"/>
  <c r="H40" i="2"/>
  <c r="H24" i="2"/>
  <c r="H25" i="2"/>
  <c r="H26" i="2"/>
  <c r="H27" i="2"/>
  <c r="H28" i="2"/>
  <c r="H29" i="2"/>
  <c r="H30" i="2"/>
  <c r="H31" i="2"/>
  <c r="H41" i="2"/>
  <c r="H42" i="2"/>
  <c r="H43" i="2"/>
  <c r="H44" i="2"/>
  <c r="H32" i="2"/>
  <c r="H33" i="2"/>
  <c r="H34" i="2"/>
  <c r="G6" i="3"/>
  <c r="G7" i="3"/>
  <c r="G8" i="3"/>
  <c r="G16" i="3"/>
  <c r="G9" i="3"/>
  <c r="G10" i="3"/>
  <c r="G11" i="3"/>
  <c r="G17" i="3"/>
  <c r="G12" i="3"/>
  <c r="G13" i="3"/>
  <c r="G14" i="3"/>
  <c r="G18" i="3"/>
  <c r="G20" i="3"/>
  <c r="G5" i="2"/>
  <c r="G6" i="2"/>
  <c r="G36" i="2"/>
  <c r="G37" i="2"/>
  <c r="G38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39" i="2"/>
  <c r="G40" i="2"/>
  <c r="G24" i="2"/>
  <c r="G25" i="2"/>
  <c r="G26" i="2"/>
  <c r="G27" i="2"/>
  <c r="G28" i="2"/>
  <c r="G29" i="2"/>
  <c r="G30" i="2"/>
  <c r="G31" i="2"/>
  <c r="G41" i="2"/>
  <c r="G42" i="2"/>
  <c r="G43" i="2"/>
  <c r="G44" i="2"/>
  <c r="G32" i="2"/>
  <c r="G33" i="2"/>
  <c r="G34" i="2"/>
  <c r="F6" i="3"/>
  <c r="F7" i="3"/>
  <c r="F8" i="3"/>
  <c r="F16" i="3"/>
  <c r="F9" i="3"/>
  <c r="F10" i="3"/>
  <c r="F11" i="3"/>
  <c r="F17" i="3"/>
  <c r="F12" i="3"/>
  <c r="F13" i="3"/>
  <c r="F14" i="3"/>
  <c r="F18" i="3"/>
  <c r="F20" i="3"/>
  <c r="F5" i="2"/>
  <c r="F6" i="2"/>
  <c r="F36" i="2"/>
  <c r="F37" i="2"/>
  <c r="F38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39" i="2"/>
  <c r="F40" i="2"/>
  <c r="F24" i="2"/>
  <c r="F25" i="2"/>
  <c r="F26" i="2"/>
  <c r="F27" i="2"/>
  <c r="F28" i="2"/>
  <c r="F29" i="2"/>
  <c r="F30" i="2"/>
  <c r="F31" i="2"/>
  <c r="F41" i="2"/>
  <c r="F42" i="2"/>
  <c r="F43" i="2"/>
  <c r="F44" i="2"/>
  <c r="F32" i="2"/>
  <c r="F33" i="2"/>
  <c r="F34" i="2"/>
  <c r="E6" i="3"/>
  <c r="E7" i="3"/>
  <c r="E8" i="3"/>
  <c r="E16" i="3"/>
  <c r="E9" i="3"/>
  <c r="E10" i="3"/>
  <c r="E11" i="3"/>
  <c r="E17" i="3"/>
  <c r="E12" i="3"/>
  <c r="E13" i="3"/>
  <c r="E14" i="3"/>
  <c r="E18" i="3"/>
  <c r="E20" i="3"/>
  <c r="G225" i="1"/>
  <c r="G194" i="1"/>
  <c r="G137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</calcChain>
</file>

<file path=xl/comments1.xml><?xml version="1.0" encoding="utf-8"?>
<comments xmlns="http://schemas.openxmlformats.org/spreadsheetml/2006/main">
  <authors>
    <author>Emiliano</author>
  </authors>
  <commentList>
    <comment ref="A9" authorId="0">
      <text>
        <r>
          <rPr>
            <b/>
            <sz val="9"/>
            <color indexed="81"/>
            <rFont val="Tahoma"/>
            <family val="2"/>
          </rPr>
          <t>Emiliano:</t>
        </r>
        <r>
          <rPr>
            <sz val="9"/>
            <color indexed="81"/>
            <rFont val="Tahoma"/>
            <family val="2"/>
          </rPr>
          <t xml:space="preserve">
1 si es base
0 si es progresivo</t>
        </r>
      </text>
    </comment>
  </commentList>
</comments>
</file>

<file path=xl/sharedStrings.xml><?xml version="1.0" encoding="utf-8"?>
<sst xmlns="http://schemas.openxmlformats.org/spreadsheetml/2006/main" count="2230" uniqueCount="719">
  <si>
    <t xml:space="preserve"> Las iniciativas de ley o decretos, puntos de acuerdo, la fecha en que se recibió, las Comisiones a las que se turnaron, y los dictámenes que, en su caso, recaigan sobre las mismas (Poder Legislativo)</t>
  </si>
  <si>
    <t xml:space="preserve"> Los montos de las partidas presupuestales asignadas a los Grupos Parlamentarios, las Comisiones o Comités, la Mesa Directiva, la Junta de Gobierno, y los demás órganos del Congreso; (Poder Legislativo)</t>
  </si>
  <si>
    <t xml:space="preserve"> El monto ejercido y detallado de recursos públicos que se reciban para los informes de actividades de cada una de las y los Diputados; (Poder Legislativo)</t>
  </si>
  <si>
    <t xml:space="preserve"> Carrera judicial, convocatorias, registro de aspirantes y resultados de las evaluaciones (Poder Judicial)</t>
  </si>
  <si>
    <t xml:space="preserve"> Obligación de indicar el funcionario responsable de generar la información de cada uno de los rubros</t>
  </si>
  <si>
    <t xml:space="preserve"> Las concesiones, licencias, permisos o autorizaciones otorgados</t>
  </si>
  <si>
    <t xml:space="preserve"> Programas operativos por unidad administrativa</t>
  </si>
  <si>
    <t xml:space="preserve"> Metas y objetivos de las unidades administrativas de conformidad con sus programas operativos</t>
  </si>
  <si>
    <t xml:space="preserve"> Indicadores de gestión utilizados para evaluar su desempeño</t>
  </si>
  <si>
    <t xml:space="preserve"> Marco lógico de referencia de los indicadores de gestión</t>
  </si>
  <si>
    <t xml:space="preserve"> Los informes que, por disposición legal, generen los sujetos obligados.</t>
  </si>
  <si>
    <t xml:space="preserve"> Los servicios que ofrece</t>
  </si>
  <si>
    <t xml:space="preserve"> Los trámites, requisitos y formatos</t>
  </si>
  <si>
    <t xml:space="preserve"> El domicilio de la unidad de enlace</t>
  </si>
  <si>
    <t xml:space="preserve"> Se prevé que la información esté disponible en lenguas indígenas</t>
  </si>
  <si>
    <t xml:space="preserve"> Los sujetos obligados deberán señalar los rubros que no le son aplicables</t>
  </si>
  <si>
    <t xml:space="preserve"> Contempla rubros específicos para distintos sujetos obligados</t>
  </si>
  <si>
    <t xml:space="preserve"> Procedimiento de queja por incumplimiento a la publicación de Obligaciones de Transparencia ante el órgano garante</t>
  </si>
  <si>
    <t>62a</t>
  </si>
  <si>
    <t>62b</t>
  </si>
  <si>
    <t> Las entrevistas a candidatos/as y sesiones de las comisiones legislativas serán públicas.</t>
  </si>
  <si>
    <t>Se permite la participación ciudadana para coadyuvar en la evaluación de los/as aspirantes</t>
  </si>
  <si>
    <t>La versión pública del currículo de los candidatos/as es difundidos oportunamente (al mismo tiempo que se publica la lista de aspirantes) en la página de internet del Congreso</t>
  </si>
  <si>
    <t xml:space="preserve"> Montos y nombre de las personas a quienes por cualquier motivo se entregue recursos públicos, así como los informes que dichas personas les entreguen sobre el uso y destino de dichos recursos</t>
  </si>
  <si>
    <t xml:space="preserve"> El procedimiento de acceso está completo y no remite a otra ley</t>
  </si>
  <si>
    <t xml:space="preserve"> Plazo máximo de respuesta hasta de 20 días (incluyendo la ampliación del plazo)</t>
  </si>
  <si>
    <t xml:space="preserve"> Si la información solicitada no es competencia del sujeto obligado la Unidad de Información deberá remitir la solicitud a quien corresponda en un plazo no mayor a cinco días.</t>
  </si>
  <si>
    <t xml:space="preserve"> Auxilio y orientación a los particulares</t>
  </si>
  <si>
    <t xml:space="preserve"> Obligación de presentar la información en formatos abiertos</t>
  </si>
  <si>
    <t>105a</t>
  </si>
  <si>
    <t>105b</t>
  </si>
  <si>
    <t>122a</t>
  </si>
  <si>
    <t>122b</t>
  </si>
  <si>
    <t>125a</t>
  </si>
  <si>
    <t>125b</t>
  </si>
  <si>
    <t>181a</t>
  </si>
  <si>
    <t>181b</t>
  </si>
  <si>
    <t>200a</t>
  </si>
  <si>
    <t>200b</t>
  </si>
  <si>
    <t xml:space="preserve"> Métrica: Lista de servidores públicos con el importe de viáticos o equivalentes</t>
  </si>
  <si>
    <t xml:space="preserve"> Cualquier otra información que sea de utilidad o resulte relevante para el conocimiento y evaluación de las funciones y políticas públicas responsabilidad del sujeto obligado.</t>
  </si>
  <si>
    <t xml:space="preserve"> Preguntas frecuentes y aquella información que sea solicitada con frecuencia  (LMOEA Art. 11.1.)</t>
  </si>
  <si>
    <t xml:space="preserve"> Un registro de solicitudes y sus respuestas.</t>
  </si>
  <si>
    <t xml:space="preserve"> Hasta 60 días hábiles para que el órgano garante resuelva el recurso de revisión (contempla la ampliación del plazo)</t>
  </si>
  <si>
    <t xml:space="preserve"> Resoluciones y Expedientes judiciales y administrativos resueltos por Jueces y Magistrados, que hayan causado estado (sentencias) (Poder Judicial)</t>
  </si>
  <si>
    <t xml:space="preserve"> Medios Electrónicos</t>
  </si>
  <si>
    <t xml:space="preserve"> Otros medios de difusión</t>
  </si>
  <si>
    <t xml:space="preserve"> Obligación de indicar el sitio donde se encuentre la información correspondiente a las Obligaciones de Transparencia</t>
  </si>
  <si>
    <t xml:space="preserve"> Obligación de utilizar un lenguaje ciudadano que sea claro, accesible y que facilite la comprensión de los usuarios</t>
  </si>
  <si>
    <t xml:space="preserve"> Obligación de utilizar formatos para la fácil comprensión de los usuarios</t>
  </si>
  <si>
    <t xml:space="preserve"> Obligación de actualizar la información</t>
  </si>
  <si>
    <t xml:space="preserve"> Obligación de difundir la fecha de actualización para cada rubro</t>
  </si>
  <si>
    <t xml:space="preserve"> Obligación de indicar el área responsable de generar la información de cada uno de los rubros</t>
  </si>
  <si>
    <t xml:space="preserve"> Facultades por unidad administrativa</t>
  </si>
  <si>
    <t xml:space="preserve"> Directorio de los servidores públicos</t>
  </si>
  <si>
    <t xml:space="preserve"> Métrica: Perfil de los puestos de los servidores públicos</t>
  </si>
  <si>
    <t xml:space="preserve"> Catálogo documental de sus archivos</t>
  </si>
  <si>
    <t xml:space="preserve"> Marco normativo aplicable  </t>
  </si>
  <si>
    <t xml:space="preserve"> Denunciar a la autoridad competente las infracciones en la materia o aplicar directamente las sanciones</t>
  </si>
  <si>
    <t xml:space="preserve"> Voto del Congreso</t>
  </si>
  <si>
    <t xml:space="preserve"> Voto del Congreso por mayoría calificada</t>
  </si>
  <si>
    <t xml:space="preserve"> Convocatoria abierta</t>
  </si>
  <si>
    <t xml:space="preserve"> De 3 o 5 miembros</t>
  </si>
  <si>
    <t xml:space="preserve"> Designación de su Presidente a través del Órgano que los designa.</t>
  </si>
  <si>
    <t xml:space="preserve"> Los mecanismos de participación ciudadana, esto es, todo mecanismo o procedimiento por medio del cual el público pueda presentar peticiones o de alguna otra manera incidir en la formulación de la política o el ejercicio de las facultades de esa autoridad pública (LMOEA. Art. 11.1.)</t>
  </si>
  <si>
    <t xml:space="preserve"> LMOEA. Art. 11.1. Todo mecanismo de presentación directa de solicitudes o denuncias a disposición del público en relación con acciones u omisiones de esta autoridad pública, junto con un resumen de toda solicitud, denuncia u otra acción directa de personas y la respuesta de ese órgano.</t>
  </si>
  <si>
    <t xml:space="preserve"> Las partes en un recurso de revisión podrán recusar con causa a un Comisionado</t>
  </si>
  <si>
    <t xml:space="preserve"> Remoción de Comisionados por el Congreso cuando medie causa grave</t>
  </si>
  <si>
    <t xml:space="preserve"> Métrica: Calendarización de las reuniones públicas de los diversos consejos, órganos colegiados, gabinetes, cabildos, sesiones plenarias o sesiones de trabajo.</t>
  </si>
  <si>
    <t xml:space="preserve"> La remuneración mensual bruta y neta de todos los servidores públicos por sueldos o por honorarios</t>
  </si>
  <si>
    <t xml:space="preserve"> La remuneración mensual incluye todas las percepciones, prestaciones y sistemas de compensación.</t>
  </si>
  <si>
    <t xml:space="preserve"> Presupuesto asignado, así como los informes sobre su ejecución</t>
  </si>
  <si>
    <t xml:space="preserve"> Resultados de auditorías y otras revisiones</t>
  </si>
  <si>
    <t xml:space="preserve"> Contrataciones</t>
  </si>
  <si>
    <t xml:space="preserve"> El diseño, ejecución, montos asignados y criterios de acceso a los programas de subsidio.</t>
  </si>
  <si>
    <t xml:space="preserve"> Los padrones de beneficiarios de los programas sociales</t>
  </si>
  <si>
    <t xml:space="preserve"> LMOEA: Art. 5d) Toda Persona que solicite información a cualquier autoridad pública… tendrá los siguientes derechos, sujetos únicamente a las disposiciones del capítulo IV de esta ley: a realizar solicitudes de información en forma anónima.</t>
  </si>
  <si>
    <t xml:space="preserve"> Confirmar, modificar o revocar la clasificación de la información hecha por las unidades administrativas </t>
  </si>
  <si>
    <t xml:space="preserve"> Obligar a los sujetos obligados a generar información que por sus atribuciones legales deben de tener </t>
  </si>
  <si>
    <t xml:space="preserve"> Hacer la declaración de inexistencia de la información.</t>
  </si>
  <si>
    <t xml:space="preserve"> Gratuidad de costos de reproducción para personas que no puedan cubrir los costos de información</t>
  </si>
  <si>
    <t xml:space="preserve"> Gratuidad explícita de la información</t>
  </si>
  <si>
    <t xml:space="preserve"> Costos sólo por reproducción y envío de información</t>
  </si>
  <si>
    <t xml:space="preserve"> Especifica el ordenamiento que preverá los costos de reproducción y envío de información.</t>
  </si>
  <si>
    <t xml:space="preserve"> Por escrito, medios electrónicos o formato libre</t>
  </si>
  <si>
    <t xml:space="preserve"> Nombre y domicilio para interponer notificaciones</t>
  </si>
  <si>
    <t xml:space="preserve"> Causal: cualquier inconformidad del recurrente</t>
  </si>
  <si>
    <t xml:space="preserve"> No menos de 15 días hábiles para interponer recursos de revisión</t>
  </si>
  <si>
    <t xml:space="preserve"> Informe anual del órgano garante</t>
  </si>
  <si>
    <t>Publicación permanente de las resoluciones de recursos de revisión</t>
  </si>
  <si>
    <t>Sesiones públicas de los órganos garantes</t>
  </si>
  <si>
    <t xml:space="preserve"> Hasta 10 días hábiles para que el sujeto obligado entregue la información que le obliga el Órgano Garante</t>
  </si>
  <si>
    <t xml:space="preserve"> Hasta 40 días hábiles para entregar información que no existía y el órgano garante obliga a generarla</t>
  </si>
  <si>
    <t xml:space="preserve"> Establece explícitamente plazos para prevenciones de la autoridad</t>
  </si>
  <si>
    <t xml:space="preserve"> Establece el procedimiento para la resolución de los recursos</t>
  </si>
  <si>
    <t xml:space="preserve"> El procedimiento de impugnación está completo y no remita a otra ley</t>
  </si>
  <si>
    <t xml:space="preserve"> Ante el órgano garante de acceso a la información</t>
  </si>
  <si>
    <t xml:space="preserve"> Establece explícitamente la suplencia de la queja a favor del recurrente.</t>
  </si>
  <si>
    <t xml:space="preserve"> Métrica: Procedimiento de ejecución en caso de incumplimiento de una resolución en un recurso de revisión, a fin de hacerla cumplir </t>
  </si>
  <si>
    <t xml:space="preserve"> Estructura orgánica</t>
  </si>
  <si>
    <t>Vigilar el cumplimiento de sus resoluciones tomando todas las medidas necesarias</t>
  </si>
  <si>
    <t xml:space="preserve"> Establece los actos que constituyen infracciones a la Ley</t>
  </si>
  <si>
    <t>Supletoriedad de otras leyes para la aplicación de sanciones (negativo)</t>
  </si>
  <si>
    <t xml:space="preserve">Contempla un procedimiento efectivo para la sanción (órganos responsables, denuncia, aplicación y seguimiento)  </t>
  </si>
  <si>
    <t xml:space="preserve"> Protección a los y las servidores/as públicas de toda sanción por haber divulgado información que  esté restringida en los términos de la LAI cuando actúen de buena fe.</t>
  </si>
  <si>
    <t xml:space="preserve"> Definición de requisitos para ser Comisionado o Comisionada</t>
  </si>
  <si>
    <t xml:space="preserve"> Establece etapas del proceso de selección</t>
  </si>
  <si>
    <t xml:space="preserve"> Establece plazos del proceso de selección</t>
  </si>
  <si>
    <t xml:space="preserve"> Existencia de Instrumento técnico para evaluar y calificar a los aspirantes</t>
  </si>
  <si>
    <t xml:space="preserve"> Métrica: Sistema de servicio profesional de carrera para los demás servidores públicos del órgano garante</t>
  </si>
  <si>
    <t xml:space="preserve"> Se prevén supuestos en los que los comisionados o comisionadas deberán excusarse por algún impedimento para conocer de un caso concreto por conflicto de interés.</t>
  </si>
  <si>
    <t xml:space="preserve"> Se especifican las causas graves para remoción de Comisionados.</t>
  </si>
  <si>
    <t xml:space="preserve"> Personalmente en la ventanilla de las dependencias</t>
  </si>
  <si>
    <t xml:space="preserve"> Por correo postal</t>
  </si>
  <si>
    <t xml:space="preserve"> Por teléfono</t>
  </si>
  <si>
    <t xml:space="preserve"> Por fax</t>
  </si>
  <si>
    <t xml:space="preserve"> A través de un representante legal</t>
  </si>
  <si>
    <t xml:space="preserve"> Correo electrónico </t>
  </si>
  <si>
    <t xml:space="preserve"> Sistemas electrónicos</t>
  </si>
  <si>
    <t xml:space="preserve"> No se requiere acreditar interés alguno, (identificación, huella digital, firma autógrafa)</t>
  </si>
  <si>
    <t xml:space="preserve"> No se requiere justificar la utilización de la información</t>
  </si>
  <si>
    <t xml:space="preserve"> Los datos de identificación del sujeto obligado a quien se dirija </t>
  </si>
  <si>
    <t xml:space="preserve"> Basta con la descripción clara de la información que se solicita</t>
  </si>
  <si>
    <t xml:space="preserve"> El lugar o medio para recibir la información o notificaciones</t>
  </si>
  <si>
    <t xml:space="preserve"> La modalidad en la que prefiere se otorgue el acceso a la información</t>
  </si>
  <si>
    <t xml:space="preserve"> Conocer en todo momento la información reservada o confidencial del Sujeto Obligado</t>
  </si>
  <si>
    <t xml:space="preserve"> El periodo de reserva máximo es de siete años</t>
  </si>
  <si>
    <t xml:space="preserve"> Periodo de reserva podrá ser excepcionalmente renovado siempre que subsistan las causas que le dieron origen</t>
  </si>
  <si>
    <t xml:space="preserve"> Establece explícitamente quiénes son los responsables de clasificar la información</t>
  </si>
  <si>
    <t xml:space="preserve"> Imposibilidad de reservar información cuando se trate de la investigación de delitos de lesa humanidad</t>
  </si>
  <si>
    <t xml:space="preserve"> Imposibilidad de reservar información cuando se trate de la investigación de violaciones graves a los derechos humanos</t>
  </si>
  <si>
    <t xml:space="preserve"> Prohibición de invocar el secreto bancario cuando el titular de las cuentas bancarias sea un sujeto obligado</t>
  </si>
  <si>
    <t xml:space="preserve"> Medidas para promover la utilidad del derecho de acceso a la información. Por ejemplo: Promover y difundir de manera permanente la cultura de la transparencia y acceso a la información pública</t>
  </si>
  <si>
    <t xml:space="preserve"> Promoción del DAI entre grupos en situación de vulnerabilidad</t>
  </si>
  <si>
    <t xml:space="preserve"> Inclusión del DAI en programas educativos</t>
  </si>
  <si>
    <t>Promover la capacitación y actualización de los sujetos obligados</t>
  </si>
  <si>
    <t xml:space="preserve"> Previsión para establecer un sistema de archivos</t>
  </si>
  <si>
    <t>Obligación de  los sujetos obligados reportar anualmente sobre las acciones de implementación de la LAI</t>
  </si>
  <si>
    <t xml:space="preserve">Autonomía presupuestaria </t>
  </si>
  <si>
    <t xml:space="preserve"> Autonomía de operación</t>
  </si>
  <si>
    <t>Autonomía de decisión</t>
  </si>
  <si>
    <t xml:space="preserve"> Sus decisiones son definitivas y obligatorias para los sujetos obligados</t>
  </si>
  <si>
    <t xml:space="preserve"> Autonomía constitucional </t>
  </si>
  <si>
    <t xml:space="preserve"> En primera instancia</t>
  </si>
  <si>
    <t xml:space="preserve"> De forma colegiada</t>
  </si>
  <si>
    <t>Recibir y conocer, los hechos que sean constitutivos de infracciones a la LAI</t>
  </si>
  <si>
    <t xml:space="preserve"> Evaluar la actuación de los sujetos obligados</t>
  </si>
  <si>
    <t xml:space="preserve"> Tener acceso en cualquier momento a la información clasificada como reservada o confidencial por los sujetos obligados para determinar su debida clasificación, desclasificación o procedencia de su acceso.</t>
  </si>
  <si>
    <t xml:space="preserve"> Expedir los lineamientos generales</t>
  </si>
  <si>
    <t xml:space="preserve"> Verificar el cumplimiento de la publicación de las Obligaciones de Transparencia</t>
  </si>
  <si>
    <t xml:space="preserve"> La información confidencial puede ser difundida si el interés público de conocerla es mayor que el daño causado por no restringir la información.</t>
  </si>
  <si>
    <t xml:space="preserve"> Poder Ejecutivo</t>
  </si>
  <si>
    <t xml:space="preserve"> Poder Legislativo</t>
  </si>
  <si>
    <t xml:space="preserve"> Poder Judicial</t>
  </si>
  <si>
    <t xml:space="preserve"> Fideicomisos públicos</t>
  </si>
  <si>
    <t xml:space="preserve"> Órgano de Fiscalización Superior</t>
  </si>
  <si>
    <t xml:space="preserve"> Tribunal Estatal Electoral</t>
  </si>
  <si>
    <t xml:space="preserve"> Tribunales Administrativos</t>
  </si>
  <si>
    <t xml:space="preserve"> Organismos Públicos Autónomos</t>
  </si>
  <si>
    <t xml:space="preserve"> Instituto Estatal Electoral</t>
  </si>
  <si>
    <t xml:space="preserve"> Comisión Estatal de Derechos Humanos</t>
  </si>
  <si>
    <t xml:space="preserve"> Universidades Públicas</t>
  </si>
  <si>
    <t xml:space="preserve"> Instituciones Públicas de Educación Superior </t>
  </si>
  <si>
    <t xml:space="preserve"> Partidos Políticos (de manera directa)</t>
  </si>
  <si>
    <t xml:space="preserve"> Partidos Políticos (de manera indirecta)</t>
  </si>
  <si>
    <t xml:space="preserve"> Las Juntas de Conciliación y Arbitraje</t>
  </si>
  <si>
    <t>Sanciones específicas a los/las servidores/as públicas que intimiden a los y las solicitantes de información</t>
  </si>
  <si>
    <t>Sanciones al incumplimiento de difundir proactivamente información pública</t>
  </si>
  <si>
    <t xml:space="preserve"> Cada uno de los sujetos obligados cuentan con una Oficina de Información</t>
  </si>
  <si>
    <t xml:space="preserve"> El Titular de la Oficina de Información es designado directamente por el titular del ente público.</t>
  </si>
  <si>
    <t>Recibir y tramitar las solicitudes de información presentadas ante el sujeto obligado</t>
  </si>
  <si>
    <t>Recabar, publicar y actualizar la información pública de oficio</t>
  </si>
  <si>
    <t>Llevar el registro de las solicitudes de acceso a la información y actualizarlo</t>
  </si>
  <si>
    <t xml:space="preserve"> Asesorar y orientar a quienes lo requieran, en el ejercicio del DAI</t>
  </si>
  <si>
    <t xml:space="preserve">Clasificar y negar información </t>
  </si>
  <si>
    <t>Los sujetos obligados cuentan con un Órgano Interno de Revisión</t>
  </si>
  <si>
    <t>El Órgano Interno de Revisión es colegiado</t>
  </si>
  <si>
    <t xml:space="preserve"> Revisar la clasificación de información y resguardar la información conforme a los criterios y lineamientos</t>
  </si>
  <si>
    <t xml:space="preserve"> Expedir la política y la normatividad del sujeto obligado en materia de transparencia, acceso a la información y datos personales de conformidad con los lineamientos, criterios y recomendaciones expedidos por el Órgano Garante</t>
  </si>
  <si>
    <t xml:space="preserve"> Fomentar la cultura de transparencia</t>
  </si>
  <si>
    <t xml:space="preserve"> Prevé versiones públicas de los documentos clasificados</t>
  </si>
  <si>
    <t xml:space="preserve"> Obligación de fundar y motivar la reserva.</t>
  </si>
  <si>
    <t xml:space="preserve"> Desclasificación de la información cuando se extingan las causas que le dieron origen</t>
  </si>
  <si>
    <t>El índice Nacional se calcula como el promedio de los índices de los estados y el Distrito Federal. Lo mismo sucede con cada variable, indicador y criterio.</t>
  </si>
  <si>
    <t>N</t>
  </si>
  <si>
    <t>?Indicadores!AL86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</si>
  <si>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</si>
  <si>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</si>
  <si>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</si>
  <si>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</si>
  <si>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</si>
  <si>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</si>
  <si>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</si>
  <si>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</si>
  <si>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</si>
  <si>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</si>
  <si>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</si>
  <si>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</si>
  <si>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</si>
  <si>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</si>
  <si>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</si>
  <si>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</si>
  <si>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</si>
  <si>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</si>
  <si>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</si>
  <si>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</si>
  <si>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</si>
  <si>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</si>
  <si>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</si>
  <si>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</si>
  <si>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</si>
  <si>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27</t>
  </si>
  <si>
    <t>28</t>
  </si>
  <si>
    <t>29</t>
  </si>
  <si>
    <t>30</t>
  </si>
  <si>
    <t>VIII</t>
  </si>
  <si>
    <t>V</t>
  </si>
  <si>
    <t>IV</t>
  </si>
  <si>
    <t>III</t>
  </si>
  <si>
    <t>VI</t>
  </si>
  <si>
    <t>VII</t>
  </si>
  <si>
    <t>IX</t>
  </si>
  <si>
    <t xml:space="preserve"> Prohibición de invocar el secreto fiduciario cuando se trate de fideicomisos públicos</t>
  </si>
  <si>
    <t>Prohibición de invocar el secreto fiscal</t>
  </si>
  <si>
    <t xml:space="preserve"> Establece como información confidencial o reservada la entregada por particulares (Valor negativo)</t>
  </si>
  <si>
    <t xml:space="preserve"> Dañar la estabilidad financiera, económica o monetaria del país</t>
  </si>
  <si>
    <t xml:space="preserve"> Cuando su divulgación ponga en riesgo la seguridad pública nacional o la defensa nacional</t>
  </si>
  <si>
    <t xml:space="preserve"> Comparecencias ante el poder legislativo</t>
  </si>
  <si>
    <t>Órgano especializado en transparencia y acceso a la información</t>
  </si>
  <si>
    <t xml:space="preserve"> Es autoridad para todos los sujetos obligados</t>
  </si>
  <si>
    <t xml:space="preserve"> Cuando su divulgación impida las actividades de verificación sobre el cumplimiento de las leyes, prevención, investigación y persecución de los delitos, la impartición de justicia y la recaudación de las contribuciones</t>
  </si>
  <si>
    <t xml:space="preserve"> La vida privada y los datos personales</t>
  </si>
  <si>
    <t xml:space="preserve"> La información protegida por la legislación (derechos de autor o propiedad intelectual)</t>
  </si>
  <si>
    <t xml:space="preserve"> Reserva excepcional por causas de interés público</t>
  </si>
  <si>
    <t xml:space="preserve"> Reserva temporal por causas de interés público</t>
  </si>
  <si>
    <t xml:space="preserve"> Las autoridades tienen la obligación notificar a los solicitantes la demostración del daño claro, presente, específico y probable a los intereses públicos determinados por la Ley que justifican la reserva de la información.</t>
  </si>
  <si>
    <t xml:space="preserve"> Mejorar los niveles de participación ciudadana</t>
  </si>
  <si>
    <t xml:space="preserve"> Contribuir a la consolidación de la democracia</t>
  </si>
  <si>
    <t xml:space="preserve"> Contribuir a la plena vigencia del Estado de derecho en México</t>
  </si>
  <si>
    <t xml:space="preserve"> Garantizar el acceso a la información de interés público</t>
  </si>
  <si>
    <t>DI</t>
  </si>
  <si>
    <t xml:space="preserve">Diseño Institucional </t>
  </si>
  <si>
    <t>P</t>
  </si>
  <si>
    <t>Procedimientos  de acceso</t>
  </si>
  <si>
    <t>Criterios Compuestos</t>
  </si>
  <si>
    <t xml:space="preserve">Lista limitada de Excepciones para la clasificación de información </t>
  </si>
  <si>
    <t>Progresivo</t>
  </si>
  <si>
    <t>Base</t>
  </si>
  <si>
    <t>Sub Indicadores</t>
  </si>
  <si>
    <t>Indicadores</t>
  </si>
  <si>
    <t>11.  Mejorar la organización, clasificación, archivo y actualización de la información pública</t>
  </si>
  <si>
    <t>34.  Documentar todo acto que derive del ejercicio de sus facultades, competencias o funciones</t>
  </si>
  <si>
    <t>Índice</t>
  </si>
  <si>
    <t>Nacional</t>
  </si>
  <si>
    <t xml:space="preserve"> Menciona a los sindicatos cuando reciban recursos públicos</t>
  </si>
  <si>
    <t xml:space="preserve"> Ayuntamientos</t>
  </si>
  <si>
    <t xml:space="preserve"> Toda persona que reciba recursos públicos</t>
  </si>
  <si>
    <t xml:space="preserve"> Toda persona que ejerza actos de autoridad, realice funciones públicas o de interés público</t>
  </si>
  <si>
    <t xml:space="preserve"> Documentar todo acto que derive del ejercicio de sus facultades, competencias o funciones</t>
  </si>
  <si>
    <t xml:space="preserve"> Documentar todo acto que derive del ejercicio de sus facultades, competencias o funciones, incluso los procesos deliberativos</t>
  </si>
  <si>
    <t>Proponer procedimientos internos que contribuyan a la mayor eficiencia en la atención de las solicitudes de acceso a la información</t>
  </si>
  <si>
    <t xml:space="preserve"> Asegurar la protección de los datos personales en su posesión</t>
  </si>
  <si>
    <t xml:space="preserve"> Cumplir cabalmente las resoluciones del Órgano garante</t>
  </si>
  <si>
    <t xml:space="preserve"> Publicar proactivamente la información de interés público</t>
  </si>
  <si>
    <t xml:space="preserve"> Contar con equipo de cómputo a disposición del público para hacer solicitudes de acceso a la información.</t>
  </si>
  <si>
    <t xml:space="preserve"> El Derecho de Acceso a la Información como derecho de todas las personas vs. Ciudadanos</t>
  </si>
  <si>
    <t xml:space="preserve"> No limita el acceso a la información en materia política a los ciudadanos mexicanos</t>
  </si>
  <si>
    <t xml:space="preserve"> El lugar de residencia no limita el derecho de acceso a la información</t>
  </si>
  <si>
    <r>
      <t xml:space="preserve">Para obtener los resultados de una entidad basta con poner en la celda </t>
    </r>
    <r>
      <rPr>
        <sz val="60"/>
        <color rgb="FFFFC000"/>
        <rFont val="Calibri"/>
        <family val="2"/>
        <scheme val="minor"/>
      </rPr>
      <t xml:space="preserve">naranja </t>
    </r>
    <r>
      <rPr>
        <sz val="60"/>
        <color theme="1"/>
        <rFont val="Calibri"/>
        <family val="2"/>
        <scheme val="minor"/>
      </rPr>
      <t>la clave de dicha entidad, la cual se encuentra en el cuadro de al lado.</t>
    </r>
  </si>
  <si>
    <t>Segundo corte</t>
  </si>
  <si>
    <t>Tercer corte</t>
  </si>
  <si>
    <t>Primer corte</t>
  </si>
  <si>
    <t>Organización interna de la dependencia o entidad pública y apartado regulatorio</t>
  </si>
  <si>
    <t>Información sobre Toma de Decisiones y Relación con la Sociedad</t>
  </si>
  <si>
    <t>Información Financiera</t>
  </si>
  <si>
    <t>Otra información relevante</t>
  </si>
  <si>
    <t>Obligaciones de información específica para los Poderes Legislativo y Judicial</t>
  </si>
  <si>
    <t>Conceptualización e interpretación del DAI</t>
  </si>
  <si>
    <t>Objetivos de las legislaciones de acceso a la información</t>
  </si>
  <si>
    <t>Sujetos Obligados</t>
  </si>
  <si>
    <t>Obligaciones de los sujetos obligados</t>
  </si>
  <si>
    <t>II</t>
  </si>
  <si>
    <t>X</t>
  </si>
  <si>
    <t>Reconocimiento expreso del derecho de acceso a la información como derecho fundamental</t>
  </si>
  <si>
    <t>26a</t>
  </si>
  <si>
    <t>26b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</si>
  <si>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</si>
  <si>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</si>
  <si>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</si>
  <si>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</si>
  <si>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</si>
  <si>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</si>
  <si>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</si>
  <si>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</si>
  <si>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</si>
  <si>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</si>
  <si>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</si>
  <si>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</si>
  <si>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</si>
  <si>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</si>
  <si>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</si>
  <si>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</si>
  <si>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</si>
  <si>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</si>
  <si>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</si>
  <si>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</si>
  <si>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</si>
  <si>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</si>
  <si>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</si>
  <si>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</si>
  <si>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 xml:space="preserve"> Interpretación de la Ley conforme a la Constitución</t>
  </si>
  <si>
    <t xml:space="preserve"> Interpretación de la Ley conforme a instrumentos internacionales ratificados por México</t>
  </si>
  <si>
    <t xml:space="preserve"> Cuando su divulgación ponga en riesgo la vida, la seguridad o la salud de cualquier persona</t>
  </si>
  <si>
    <t xml:space="preserve"> Principio de máxima publicidad para la interpretación de la Ley y  la resolución de controversias</t>
  </si>
  <si>
    <t xml:space="preserve"> Definición de información pública que incluya  diversas fuentes y medios de almacenamiento</t>
  </si>
  <si>
    <t xml:space="preserve"> Garantizar el efectivo acceso de toda persona a la información pública</t>
  </si>
  <si>
    <t xml:space="preserve"> Transparentar el ejercicio de la función pública</t>
  </si>
  <si>
    <t xml:space="preserve"> Garantizar la rendición de cuentas</t>
  </si>
  <si>
    <t xml:space="preserve"> Mejorar la organización, clasificación, archivo y actualización de la información pública</t>
  </si>
  <si>
    <t xml:space="preserve"> Mejorar la organización, clasificación, archivo, y actualización de la información pública</t>
  </si>
  <si>
    <t>Órganos garantes</t>
  </si>
  <si>
    <t>G</t>
  </si>
  <si>
    <t>Procedimientos de acceso</t>
  </si>
  <si>
    <t>H</t>
  </si>
  <si>
    <t>Procedimientos de revisión</t>
  </si>
  <si>
    <t>I</t>
  </si>
  <si>
    <t>Obligaciones de transparencia</t>
  </si>
  <si>
    <t>Variables principales</t>
  </si>
  <si>
    <t>DN</t>
  </si>
  <si>
    <t>Disposiciones normativas</t>
  </si>
  <si>
    <t>29. Modalidades de difusión</t>
  </si>
  <si>
    <t>30. Reglas para la publicación de obligaciones de transparencia</t>
  </si>
  <si>
    <t>Índice Progresivo</t>
  </si>
  <si>
    <t xml:space="preserve">Variables Principales </t>
  </si>
  <si>
    <t>Disposiciones Normativas</t>
  </si>
  <si>
    <t>A. Positivación del DAI</t>
  </si>
  <si>
    <t>Entidad</t>
  </si>
  <si>
    <t>Clave</t>
  </si>
  <si>
    <t>II. Otras instituciones públicas</t>
  </si>
  <si>
    <t>6. Criterios legales que regulan la clasificación de información</t>
  </si>
  <si>
    <t>Diseño institucional para la implementación de las leyes de acceso</t>
  </si>
  <si>
    <t>D. Instituciones internas de acceso a la información</t>
  </si>
  <si>
    <t>17. Rendición de cuentas de los sujetos obligados y órganos garantes</t>
  </si>
  <si>
    <t>19. Facultades del órgano de transparencia</t>
  </si>
  <si>
    <t xml:space="preserve"> Mantener disponible en Internet y/o otros medios las Obligaciones de Transparencia</t>
  </si>
  <si>
    <t xml:space="preserve"> Establecer procedimientos para la clasificación de la información de acuerdo a lo establecido en la Ley de Acceso a la Información</t>
  </si>
  <si>
    <t>G. Procedimientos de acceso a la información</t>
  </si>
  <si>
    <t>21. Modalidades para presentar solicitudes de acceso a la información</t>
  </si>
  <si>
    <t>23. Regulación de las respuestas de las autoridades públicas a las solicitudes de acceso a la información</t>
  </si>
  <si>
    <t>24. Cuotas por la reproducción de la información solicitada</t>
  </si>
  <si>
    <t>I. Difusión proactiva de información pública (obligaciones de transparencia)</t>
  </si>
  <si>
    <t>28. Lista de información que debe ser publicada sin que medie una solicitud de información</t>
  </si>
  <si>
    <t>Índice Base</t>
  </si>
  <si>
    <t>Nacional Base</t>
  </si>
  <si>
    <t>Nacional Progresivo</t>
  </si>
  <si>
    <t>Progresivos</t>
  </si>
  <si>
    <t>Variables e Índice</t>
  </si>
  <si>
    <t>Etapas y plazos del proceso de selección</t>
  </si>
  <si>
    <t>Previsión de conflictos de interés</t>
  </si>
  <si>
    <t>Remuneración mensual</t>
  </si>
  <si>
    <t>Cualidad de la información</t>
  </si>
  <si>
    <t>Poderes públicos</t>
  </si>
  <si>
    <t>Otros entes públicos</t>
  </si>
  <si>
    <t xml:space="preserve">Organismos privados </t>
  </si>
  <si>
    <t>Método de integración</t>
  </si>
  <si>
    <t>Mecanismos para la Resolución de Conflicto de Interés y remoción de comisionados</t>
  </si>
  <si>
    <t>177b.  La remuneración mensual incluye todas las percepciones, prestaciones y sistemas de compensación.</t>
  </si>
  <si>
    <t>Sujetos del derecho</t>
  </si>
  <si>
    <t>Criterios legales para restringir la información</t>
  </si>
  <si>
    <t>Prueba tripartita</t>
  </si>
  <si>
    <t>Sanciones establecidas</t>
  </si>
  <si>
    <t>Responsabilidades específicas y entrega de información por motivos de interés público</t>
  </si>
  <si>
    <t>Integración de las Oficinas de Información o Unidad Administrativa equivalente</t>
  </si>
  <si>
    <t>Atribuciones de las Oficinas de Información</t>
  </si>
  <si>
    <t>Integración del Órgano Interno de Revisión (comités de información)</t>
  </si>
  <si>
    <t>Facultades de los órganos internos de revisión</t>
  </si>
  <si>
    <t>Acciones de sensibilización</t>
  </si>
  <si>
    <t xml:space="preserve"> Toda la información en posesión de cualquier autoridad es pública</t>
  </si>
  <si>
    <t xml:space="preserve"> Es pública toda la información  que las autoridades públicas están obligadas a generar en función de sus facultades</t>
  </si>
  <si>
    <t>Regulación de las respuestas</t>
  </si>
  <si>
    <t>Cuotas de reproducción</t>
  </si>
  <si>
    <t>Requisitos para interponer procedimientos de revisión</t>
  </si>
  <si>
    <t>Plazos para recurso de revisión</t>
  </si>
  <si>
    <t>Garantías jurídicas del recurso de revisión</t>
  </si>
  <si>
    <t xml:space="preserve">Lista de información que debe ser publicada </t>
  </si>
  <si>
    <t>Modalidades de difusión</t>
  </si>
  <si>
    <t>Reglas para la publicación de obligaciones de transparencia</t>
  </si>
  <si>
    <t>Variables internas</t>
  </si>
  <si>
    <t>A</t>
  </si>
  <si>
    <t>Positivización</t>
  </si>
  <si>
    <t>B</t>
  </si>
  <si>
    <t>Información restringida</t>
  </si>
  <si>
    <t>C</t>
  </si>
  <si>
    <t>Sanciones al incumplimiento de la ley</t>
  </si>
  <si>
    <t>D</t>
  </si>
  <si>
    <t xml:space="preserve">Instituciones internas </t>
  </si>
  <si>
    <t>E</t>
  </si>
  <si>
    <t>Promoción del DAI</t>
  </si>
  <si>
    <t>F</t>
  </si>
  <si>
    <t>I. Obligaciones de transparencia</t>
  </si>
  <si>
    <t xml:space="preserve">28. Lista de información que debe ser publicada </t>
  </si>
  <si>
    <t>VI. Organización interna de la dependencia o entidad pública y apartado regulatorio</t>
  </si>
  <si>
    <t>20. Órganos de conducción de los órganos garantes de transparencia</t>
  </si>
  <si>
    <t>Procedimientos para el acceso a la información, recursos de revisión y la difusión de obligaciones de transparencia</t>
  </si>
  <si>
    <t>Instituciones de educación</t>
  </si>
  <si>
    <t>Reserva acotada</t>
  </si>
  <si>
    <t>Conocer y resolver los recursos de revisión</t>
  </si>
  <si>
    <t>VIII. Información Financiera</t>
  </si>
  <si>
    <t>24. Cuotas de reproducción</t>
  </si>
  <si>
    <t>IX. Otra información relevante</t>
  </si>
  <si>
    <t xml:space="preserve">Acciones de capacitación y archivos </t>
  </si>
  <si>
    <t>Rendición de cuentas</t>
  </si>
  <si>
    <t>Naturaleza jurídica</t>
  </si>
  <si>
    <t>Facultades</t>
  </si>
  <si>
    <t>Órganos de conducción</t>
  </si>
  <si>
    <t>Modalidades para presentar solicitudes</t>
  </si>
  <si>
    <t>Requisitos para solicitar información</t>
  </si>
  <si>
    <t>X. Obligaciones de información específica para los Poderes Legislativo y Judicial</t>
  </si>
  <si>
    <t>V. Mecanismos para la Resolución de Conflicto de Interés y remoción de comisionados</t>
  </si>
  <si>
    <t>VII. Información sobre Toma de Decisiones y Relación con la Sociedad</t>
  </si>
  <si>
    <t>23. Regulación de las respuestas</t>
  </si>
  <si>
    <t>F. Órganos garantes</t>
  </si>
  <si>
    <t>18. Naturaleza jurídica</t>
  </si>
  <si>
    <t>19. Facultades</t>
  </si>
  <si>
    <t>H. Procedimientos de revisión</t>
  </si>
  <si>
    <t>25. Requisitos para interponer procedimientos de revisión</t>
  </si>
  <si>
    <t>13. Integración del Órgano Interno de Revisión (comités de información)</t>
  </si>
  <si>
    <t>14. Facultades de los órganos internos de revisión</t>
  </si>
  <si>
    <t>G. Procedimientos de acceso</t>
  </si>
  <si>
    <t>21. Modalidades para presentar solicitudes</t>
  </si>
  <si>
    <t>17. Rendición de cuentas</t>
  </si>
  <si>
    <t>C. Sanciones al incumplimiento de la ley</t>
  </si>
  <si>
    <t>9. Sanciones establecidas</t>
  </si>
  <si>
    <t>26. Plazos para recurso de revisión</t>
  </si>
  <si>
    <t>27. Garantías jurídicas del recurso de revisión</t>
  </si>
  <si>
    <t>20. Órganos de conducción</t>
  </si>
  <si>
    <t>IV. Método de integración</t>
  </si>
  <si>
    <t>B. Información restringida</t>
  </si>
  <si>
    <t>6. Criterios legales para restringir la información</t>
  </si>
  <si>
    <t>44.  Prevé versiones públicas de los documentos clasificados</t>
  </si>
  <si>
    <t>45.  Obligación de fundar y motivar la reserva.</t>
  </si>
  <si>
    <t>46.  Desclasificación de la información cuando se extingan las causas que le dieron origen</t>
  </si>
  <si>
    <t>47.  El periodo de reserva máximo es de siete años</t>
  </si>
  <si>
    <t>48.  Periodo de reserva podrá ser excepcionalmente renovado siempre que subsistan las causas que le dieron origen</t>
  </si>
  <si>
    <t>49.  Establece explícitamente quiénes son los responsables de clasificar la información</t>
  </si>
  <si>
    <t>22. Requisitos para solicitar información</t>
  </si>
  <si>
    <t>15. Acciones de sensibilización</t>
  </si>
  <si>
    <t xml:space="preserve">16. Acciones de capacitación y archivos </t>
  </si>
  <si>
    <t>8. Prueba tripartita</t>
  </si>
  <si>
    <t>16.  Poder Ejecutivo</t>
  </si>
  <si>
    <t>17.  Poder Legislativo</t>
  </si>
  <si>
    <t>18.  Poder Judicial</t>
  </si>
  <si>
    <t>II. Otros entes públicos</t>
  </si>
  <si>
    <t>19.  Fideicomisos públicos</t>
  </si>
  <si>
    <t>20.  Órgano de Fiscalización Superior</t>
  </si>
  <si>
    <t>21.  Tribunal Estatal Electoral</t>
  </si>
  <si>
    <t>22.  Tribunales Administrativos</t>
  </si>
  <si>
    <t>23.  Organismos Públicos Autónomos</t>
  </si>
  <si>
    <t>24.  Instituto Estatal Electoral</t>
  </si>
  <si>
    <t>25.  Comisión Estatal de Derechos Humanos</t>
  </si>
  <si>
    <t>26. Instituciones de educación</t>
  </si>
  <si>
    <t>26a.  Universidades Públicas</t>
  </si>
  <si>
    <t xml:space="preserve">26b.  Instituciones Públicas de Educación Superior </t>
  </si>
  <si>
    <t>27.  Partidos Políticos (de manera directa)</t>
  </si>
  <si>
    <t>10. Responsabilidades específicas y entrega de información por motivos de interés público</t>
  </si>
  <si>
    <t>11. Integración de las Oficinas de Información o Unidad Administrativa equivalente</t>
  </si>
  <si>
    <t>12. Atribuciones de las Oficinas de Información</t>
  </si>
  <si>
    <t>42.  No limita el acceso a la información en materia política a los ciudadanos mexicanos</t>
  </si>
  <si>
    <t>43.  El lugar de residencia no limita el derecho de acceso a la información</t>
  </si>
  <si>
    <t>Variables Internas</t>
  </si>
  <si>
    <t>indicadores</t>
  </si>
  <si>
    <t>Subindicadores</t>
  </si>
  <si>
    <t>Criterios</t>
  </si>
  <si>
    <t>Subcriterios</t>
  </si>
  <si>
    <t>Aguascalientes</t>
  </si>
  <si>
    <t>Baja California</t>
  </si>
  <si>
    <t>Baja California Sur</t>
  </si>
  <si>
    <t>Campeche</t>
  </si>
  <si>
    <t>Chiapas</t>
  </si>
  <si>
    <t>Chihuahua</t>
  </si>
  <si>
    <t>Coahuila</t>
  </si>
  <si>
    <t>Colima</t>
  </si>
  <si>
    <t>Distrito Federal</t>
  </si>
  <si>
    <t>Durango</t>
  </si>
  <si>
    <t>México</t>
  </si>
  <si>
    <t>Guanajuato</t>
  </si>
  <si>
    <t>Guerrero</t>
  </si>
  <si>
    <t>Hidalgo</t>
  </si>
  <si>
    <t>Jalisco</t>
  </si>
  <si>
    <t>Michoacán</t>
  </si>
  <si>
    <t>Morelos</t>
  </si>
  <si>
    <t>Nayarit</t>
  </si>
  <si>
    <t>Nuevo León</t>
  </si>
  <si>
    <t>Oaxaca</t>
  </si>
  <si>
    <t>Puebla</t>
  </si>
  <si>
    <t>Querétaro</t>
  </si>
  <si>
    <t>Quintana Roo</t>
  </si>
  <si>
    <t>San Luis Potosí</t>
  </si>
  <si>
    <t>Sinaloa</t>
  </si>
  <si>
    <t>Sonora</t>
  </si>
  <si>
    <t>Tabasco</t>
  </si>
  <si>
    <t>Tamaulipas</t>
  </si>
  <si>
    <t>Tlaxcala</t>
  </si>
  <si>
    <t>Veracruz</t>
  </si>
  <si>
    <t>Yucatán</t>
  </si>
  <si>
    <t>Zacatecas</t>
  </si>
  <si>
    <t>50.  Imposibilidad de reservar información cuando se trate de la investigación de delitos de lesa humanidad</t>
  </si>
  <si>
    <t>51.  Imposibilidad de reservar información cuando se trate de la investigación de violaciones graves a los derechos humanos</t>
  </si>
  <si>
    <t>52.  Prohibición de invocar el secreto bancario cuando el titular de las cuentas bancarias sea un sujeto obligado</t>
  </si>
  <si>
    <t>E. Promoción del DAI</t>
  </si>
  <si>
    <t>4.  Toda la información en posesión de cualquier autoridad es pública</t>
  </si>
  <si>
    <t>5.  Es pública toda la información  que las autoridades públicas están obligadas a generar en función de sus facultades</t>
  </si>
  <si>
    <t>6.  Principio de máxima publicidad para la interpretación de la Ley y  la resolución de controversias</t>
  </si>
  <si>
    <t>7.  Definición de información pública que incluya  diversas fuentes y medios de almacenamiento</t>
  </si>
  <si>
    <t>2. Objetivos de las legislaciones de acceso a la información</t>
  </si>
  <si>
    <t>8.  Garantizar el efectivo acceso de toda persona a la información pública</t>
  </si>
  <si>
    <t>9.  Transparentar el ejercicio de la función pública</t>
  </si>
  <si>
    <t>10.  Garantizar la rendición de cuentas</t>
  </si>
  <si>
    <t>11.  Mejorar la organización, clasificación, archivo, y actualización de la información pública</t>
  </si>
  <si>
    <t>12.  Mejorar los niveles de participación ciudadana</t>
  </si>
  <si>
    <t>28.  Partidos Políticos (de manera indirecta)</t>
  </si>
  <si>
    <t>29.  Las Juntas de Conciliación y Arbitraje</t>
  </si>
  <si>
    <t>30.  Menciona a los sindicatos cuando reciban recursos públicos</t>
  </si>
  <si>
    <t>31.  Ayuntamientos</t>
  </si>
  <si>
    <t xml:space="preserve">III. Organismos privados </t>
  </si>
  <si>
    <t>32.  Toda persona que reciba recursos públicos</t>
  </si>
  <si>
    <t>33.  Toda persona que ejerza actos de autoridad, realice funciones públicas o de interés público</t>
  </si>
  <si>
    <t xml:space="preserve">D. Instituciones internas </t>
  </si>
  <si>
    <t>13.  Contribuir a la consolidación de la democracia</t>
  </si>
  <si>
    <t>14.  Contribuir a la plena vigencia del Estado de derecho en México</t>
  </si>
  <si>
    <t>15.  Garantizar el acceso a la información de interés público</t>
  </si>
  <si>
    <t>3. Sujetos Obligados</t>
  </si>
  <si>
    <t>I. Poderes públicos</t>
  </si>
  <si>
    <t>BASE</t>
  </si>
  <si>
    <t>4. Obligaciones de los sujetos obligados</t>
  </si>
  <si>
    <t>34.  Documentar todo acto que derive del ejercicio de sus facultades, competencias o funciones, incluso los procesos deliberativos</t>
  </si>
  <si>
    <t>35.  Mantener disponible en Internet y/o otros medios las Obligaciones de Transparencia</t>
  </si>
  <si>
    <t>36.  Establecer procedimientos para la clasificación de la información de acuerdo a lo establecido en la Ley de Acceso a la Información</t>
  </si>
  <si>
    <t>37.  Asegurar la protección de los datos personales en su posesión</t>
  </si>
  <si>
    <t>38.  Cumplir cabalmente las resoluciones del Órgano garante</t>
  </si>
  <si>
    <t>39.  Publicar proactivamente la información de interés público</t>
  </si>
  <si>
    <t>40.  Contar con equipo de cómputo a disposición del público para hacer solicitudes de acceso a la información.</t>
  </si>
  <si>
    <t>5. Sujetos del derecho</t>
  </si>
  <si>
    <t>41.  El Derecho de Acceso a la Información como derecho de todas las personas vs. Ciudadanos</t>
  </si>
  <si>
    <t>Federal</t>
  </si>
  <si>
    <t>A. Positivación</t>
  </si>
  <si>
    <t>1. Conceptualización e interpretación del DAI</t>
  </si>
  <si>
    <t>1. Reconocimiento expreso del derecho de acceso a la información como derecho fundamental</t>
  </si>
  <si>
    <t>2.  Interpretación de la Ley conforme a la Constitución</t>
  </si>
  <si>
    <t>3.  Interpretación de la Ley conforme a instrumentos internacionales ratificados por México</t>
  </si>
  <si>
    <t>53.  Prohibición de invocar el secreto fiduciario cuando se trate de fideicomisos públicos</t>
  </si>
  <si>
    <t xml:space="preserve">7. Lista limitada de Excepciones para la clasificación de información </t>
  </si>
  <si>
    <t>62. Reserva acotada</t>
  </si>
  <si>
    <t>105. Conocer y resolver los recursos de revisión</t>
  </si>
  <si>
    <t>122. Etapas y plazos del proceso de selección</t>
  </si>
  <si>
    <t>62a.  Reserva excepcional por causas de interés público</t>
  </si>
  <si>
    <t>62b.  Reserva temporal por causas de interés público</t>
  </si>
  <si>
    <t>105a.  En primera instancia</t>
  </si>
  <si>
    <t>105b.  De forma colegiada</t>
  </si>
  <si>
    <t>122a.  Establece etapas del proceso de selección</t>
  </si>
  <si>
    <t>122b.  Establece plazos del proceso de selección</t>
  </si>
  <si>
    <t>125a.  Se prevén supuestos en los que los comisionados o comisionadas deberán excusarse por algún impedimento para conocer de un caso concreto por conflicto de interés.</t>
  </si>
  <si>
    <t>125b.  Las partes en un recurso de revisión podrán recusar con causa a un Comisionado</t>
  </si>
  <si>
    <t>125. Previsión de conflictos de interés</t>
  </si>
  <si>
    <t>181. Remuneración mensual</t>
  </si>
  <si>
    <t>181a.  La remuneración mensual bruta y neta de todos los servidores públicos por sueldos o por honorarios</t>
  </si>
  <si>
    <t>200. Cualidad de la información</t>
  </si>
  <si>
    <t>200a.  Obligación de utilizar un lenguaje ciudadano que sea claro, accesible y que facilite la comprensión de los usuarios</t>
  </si>
  <si>
    <t>200b.  Obligación de utilizar formatos para la fácil comprensión de los usuarios</t>
  </si>
  <si>
    <t>54. Prohibición de invocar el secreto fiscal</t>
  </si>
  <si>
    <t>55.  Establece como información confidencial o reservada la entregada por particulares (Valor negativo)</t>
  </si>
  <si>
    <t>56.  Dañar la estabilidad financiera, económica o monetaria del país</t>
  </si>
  <si>
    <t>57.  Cuando su divulgación ponga en riesgo la seguridad pública nacional o la defensa nacional</t>
  </si>
  <si>
    <t>58.  Cuando su divulgación ponga en riesgo la vida, la seguridad o la salud de cualquier persona</t>
  </si>
  <si>
    <t>59.  Cuando su divulgación impida las actividades de verificación sobre el cumplimiento de las leyes, prevención, investigación y persecución de los delitos, la impartición de justicia y la recaudación de las contribuciones</t>
  </si>
  <si>
    <t>60.  La vida privada y los datos personales</t>
  </si>
  <si>
    <t>61.  La información protegida por la legislación (derechos de autor o propiedad intelectual)</t>
  </si>
  <si>
    <t>63.  Las autoridades tienen la obligación notificar a los solicitantes la demostración del daño claro, presente, específico y probable a los intereses públicos determinados por la Ley que justifican la reserva de la información.</t>
  </si>
  <si>
    <t>64.  La información confidencial puede ser difundida si el interés público de conocerla es mayor que el daño causado por no restringir la información.</t>
  </si>
  <si>
    <t>65.  Establece los actos que constituyen infracciones a la Ley</t>
  </si>
  <si>
    <t>66. Supletoriedad de otras leyes para la aplicación de sanciones (negativo)</t>
  </si>
  <si>
    <t xml:space="preserve">67. Contempla un procedimiento efectivo para la sanción (órganos responsables, denuncia, aplicación y seguimiento)  </t>
  </si>
  <si>
    <t>68.  Protección a los y las servidores/as públicas de toda sanción por haber divulgado información que  esté restringida en los términos de la LAI cuando actúen de buena fe.</t>
  </si>
  <si>
    <t>69. Sanciones específicas a los/las servidores/as públicas que intimiden a los y las solicitantes de información</t>
  </si>
  <si>
    <t>70. Sanciones al incumplimiento de difundir proactivamente información pública</t>
  </si>
  <si>
    <t>71.  Cada uno de los sujetos obligados cuentan con una Oficina de Información</t>
  </si>
  <si>
    <t>72.  El Titular de la Oficina de Información es designado directamente por el titular del ente público.</t>
  </si>
  <si>
    <t>73. Recibir y tramitar las solicitudes de información presentadas ante el sujeto obligado</t>
  </si>
  <si>
    <t>74. Recabar, publicar y actualizar la información pública de oficio</t>
  </si>
  <si>
    <t>75. Proponer procedimientos internos que contribuyan a la mayor eficiencia en la atención de las solicitudes de acceso a la información</t>
  </si>
  <si>
    <t>76. Llevar el registro de las solicitudes de acceso a la información y actualizarlo</t>
  </si>
  <si>
    <t>77.  Asesorar y orientar a quienes lo requieran, en el ejercicio del DAI</t>
  </si>
  <si>
    <t xml:space="preserve">78. Clasificar y negar información </t>
  </si>
  <si>
    <t>79. Los sujetos obligados cuentan con un Órgano Interno de Revisión</t>
  </si>
  <si>
    <t>80. El Órgano Interno de Revisión es colegiado</t>
  </si>
  <si>
    <t>81.  Revisar la clasificación de información y resguardar la información conforme a los criterios y lineamientos</t>
  </si>
  <si>
    <t>82.  Expedir la política y la normatividad del sujeto obligado en materia de transparencia, acceso a la información y datos personales de conformidad con los lineamientos, criterios y recomendaciones expedidos por el Órgano Garante</t>
  </si>
  <si>
    <t>83.  Fomentar la cultura de transparencia</t>
  </si>
  <si>
    <t>84.  Conocer en todo momento la información reservada o confidencial del Sujeto Obligado</t>
  </si>
  <si>
    <t xml:space="preserve">85.  Confirmar, modificar o revocar la clasificación de la información hecha por las unidades administrativas </t>
  </si>
  <si>
    <t xml:space="preserve">86.  Obligar a los sujetos obligados a generar información que por sus atribuciones legales deben de tener </t>
  </si>
  <si>
    <t>87.  Hacer la declaración de inexistencia de la información.</t>
  </si>
  <si>
    <t>88.  Medidas para promover la utilidad del derecho de acceso a la información. Por ejemplo: Promover y difundir de manera permanente la cultura de la transparencia y acceso a la información pública</t>
  </si>
  <si>
    <t>89.  Promoción del DAI entre grupos en situación de vulnerabilidad</t>
  </si>
  <si>
    <t>90.  Inclusión del DAI en programas educativos</t>
  </si>
  <si>
    <t>91. Promover la capacitación y actualización de los sujetos obligados</t>
  </si>
  <si>
    <t>92.  Previsión para establecer un sistema de archivos</t>
  </si>
  <si>
    <t>93. Obligación de  los sujetos obligados reportar anualmente sobre las acciones de implementación de la LAI</t>
  </si>
  <si>
    <t>94.  Informe anual del órgano garante</t>
  </si>
  <si>
    <t>95. Publicación permanente de las resoluciones de recursos de revisión</t>
  </si>
  <si>
    <t>96. Sesiones públicas de los órganos garantes</t>
  </si>
  <si>
    <t>97.  Comparecencias ante el poder legislativo</t>
  </si>
  <si>
    <t>98. Órgano especializado en transparencia y acceso a la información</t>
  </si>
  <si>
    <t>99.  Es autoridad para todos los sujetos obligados</t>
  </si>
  <si>
    <t xml:space="preserve">100. Autonomía presupuestaria </t>
  </si>
  <si>
    <t>101.  Autonomía de operación</t>
  </si>
  <si>
    <t>102. Autonomía de decisión</t>
  </si>
  <si>
    <t>103.  Sus decisiones son definitivas y obligatorias para los sujetos obligados</t>
  </si>
  <si>
    <t xml:space="preserve">104.  Autonomía constitucional </t>
  </si>
  <si>
    <t>106. Recibir y conocer, los hechos que sean constitutivos de infracciones a la LAI</t>
  </si>
  <si>
    <t>107.  Evaluar la actuación de los sujetos obligados</t>
  </si>
  <si>
    <t>108.  Tener acceso en cualquier momento a la información clasificada como reservada o confidencial por los sujetos obligados para determinar su debida clasificación, desclasificación o procedencia de su acceso.</t>
  </si>
  <si>
    <t>109.  Expedir los lineamientos generales</t>
  </si>
  <si>
    <t>110.  Verificar el cumplimiento de la publicación de las Obligaciones de Transparencia</t>
  </si>
  <si>
    <t>111. Vigilar el cumplimiento de sus resoluciones tomando todas las medidas necesarias</t>
  </si>
  <si>
    <t>112.  Denunciar a la autoridad competente las infracciones en la materia o aplicar directamente las sanciones</t>
  </si>
  <si>
    <t>113.  Voto del Congreso</t>
  </si>
  <si>
    <t>114.  Voto del Congreso por mayoría calificada</t>
  </si>
  <si>
    <t>115.  Convocatoria abierta</t>
  </si>
  <si>
    <t>116.  Las entrevistas a candidatos/as y sesiones de las comisiones legislativas serán públicas.</t>
  </si>
  <si>
    <t>117. Se permite la participación ciudadana para coadyuvar en la evaluación de los/as aspirantes</t>
  </si>
  <si>
    <t>118. La versión pública del currículo de los candidatos/as es difundidos oportunamente (al mismo tiempo que se publica la lista de aspirantes) en la página de internet del Congreso</t>
  </si>
  <si>
    <t>119.  De 3 o 5 miembros</t>
  </si>
  <si>
    <t>120.  Designación de su Presidente a través del Órgano que los designa.</t>
  </si>
  <si>
    <t>121.  Definición de requisitos para ser Comisionado o Comisionada</t>
  </si>
  <si>
    <t>123.  Existencia de Instrumento técnico para evaluar y calificar a los aspirantes</t>
  </si>
  <si>
    <t>124.  Métrica: Sistema de servicio profesional de carrera para los demás servidores públicos del órgano garante</t>
  </si>
  <si>
    <t>126.  Remoción de Comisionados por el Congreso cuando medie causa grave</t>
  </si>
  <si>
    <t>127.  Se especifican las causas graves para remoción de Comisionados.</t>
  </si>
  <si>
    <t>128.  Personalmente en la ventanilla de las dependencias</t>
  </si>
  <si>
    <t>129.  Por correo postal</t>
  </si>
  <si>
    <t>130.  Por teléfono</t>
  </si>
  <si>
    <t>131.  Por fax</t>
  </si>
  <si>
    <t>132.  A través de un representante legal</t>
  </si>
  <si>
    <t xml:space="preserve">133.  Correo electrónico </t>
  </si>
  <si>
    <t>134.  Sistemas electrónicos</t>
  </si>
  <si>
    <t>135.  No se requiere acreditar interés alguno, (identificación, huella digital, firma autógrafa)</t>
  </si>
  <si>
    <t>136.  No se requiere justificar la utilización de la información</t>
  </si>
  <si>
    <t xml:space="preserve">137.  Los datos de identificación del sujeto obligado a quien se dirija </t>
  </si>
  <si>
    <t>138.  Basta con la descripción clara de la información que se solicita</t>
  </si>
  <si>
    <t>139.  El lugar o medio para recibir la información o notificaciones</t>
  </si>
  <si>
    <t>140.  La modalidad en la que prefiere se otorgue el acceso a la información</t>
  </si>
  <si>
    <t>141.  LMOEA: Art. 5d) Toda Persona que solicite información a cualquier autoridad pública… tendrá los siguientes derechos, sujetos únicamente a las disposiciones del capítulo IV de esta ley: a realizar solicitudes de información en forma anónima.</t>
  </si>
  <si>
    <t>142.  El procedimiento de acceso está completo y no remite a otra ley</t>
  </si>
  <si>
    <t>143.  Plazo máximo de respuesta hasta de 20 días (incluyendo la ampliación del plazo)</t>
  </si>
  <si>
    <t>144.  Si la información solicitada no es competencia del sujeto obligado la Unidad de Información deberá remitir la solicitud a quien corresponda en un plazo no mayor a cinco días.</t>
  </si>
  <si>
    <t>145.  Auxilio y orientación a los particulares</t>
  </si>
  <si>
    <t>146.  Gratuidad de costos de reproducción para personas que no puedan cubrir los costos de información</t>
  </si>
  <si>
    <t>147.  Gratuidad explícita de la información</t>
  </si>
  <si>
    <t>148.  Costos sólo por reproducción y envío de información</t>
  </si>
  <si>
    <t>149.  Especifica el ordenamiento que preverá los costos de reproducción y envío de información.</t>
  </si>
  <si>
    <t>150.  Por escrito, medios electrónicos o formato libre</t>
  </si>
  <si>
    <t>151.  Nombre y domicilio para interponer notificaciones</t>
  </si>
  <si>
    <t>152.  Causal: cualquier inconformidad del recurrente</t>
  </si>
  <si>
    <t>153.  No menos de 15 días hábiles para interponer recursos de revisión</t>
  </si>
  <si>
    <t>154.  Hasta 60 días hábiles para que el órgano garante resuelva el recurso de revisión (contempla la ampliación del plazo)</t>
  </si>
  <si>
    <t>155.  Hasta 10 días hábiles para que el sujeto obligado entregue la información que le obliga el Órgano Garante</t>
  </si>
  <si>
    <t>156.  Hasta 40 días hábiles para entregar información que no existía y el órgano garante obliga a generarla</t>
  </si>
  <si>
    <t>157.  Establece explícitamente plazos para prevenciones de la autoridad</t>
  </si>
  <si>
    <t>158.  Establece el procedimiento para la resolución de los recursos</t>
  </si>
  <si>
    <t>159.  El procedimiento de impugnación está completo y no remita a otra ley</t>
  </si>
  <si>
    <t>160.  Ante el órgano garante de acceso a la información</t>
  </si>
  <si>
    <t>161.  Establece explícitamente la suplencia de la queja a favor del recurrente.</t>
  </si>
  <si>
    <t xml:space="preserve">162.  Métrica: Procedimiento de ejecución en caso de incumplimiento de una resolución en un recurso de revisión, a fin de hacerla cumplir </t>
  </si>
  <si>
    <t>163.  Estructura orgánica</t>
  </si>
  <si>
    <t>164.  Facultades por unidad administrativa</t>
  </si>
  <si>
    <t>165.  Directorio de los servidores públicos</t>
  </si>
  <si>
    <t>166.  Métrica: Perfil de los puestos de los servidores públicos</t>
  </si>
  <si>
    <t>167.  Catálogo documental de sus archivos</t>
  </si>
  <si>
    <t xml:space="preserve">168.  Marco normativo aplicable  </t>
  </si>
  <si>
    <t>169.  Las concesiones, licencias, permisos o autorizaciones otorgados</t>
  </si>
  <si>
    <t>170.  Programas operativos por unidad administrativa</t>
  </si>
  <si>
    <t>171.  Metas y objetivos de las unidades administrativas de conformidad con sus programas operativos</t>
  </si>
  <si>
    <t>172.  Indicadores de gestión utilizados para evaluar su desempeño</t>
  </si>
  <si>
    <t>173.  Marco lógico de referencia de los indicadores de gestión</t>
  </si>
  <si>
    <t>174.  Los informes que, por disposición legal, generen los sujetos obligados.</t>
  </si>
  <si>
    <t>175.  Los servicios que ofrece</t>
  </si>
  <si>
    <t>176.  Los trámites, requisitos y formatos</t>
  </si>
  <si>
    <t>177.  Los mecanismos de participación ciudadana, esto es, todo mecanismo o procedimiento por medio del cual el público pueda presentar peticiones o de alguna otra manera incidir en la formulación de la política o el ejercicio de las facultades de esa autoridad pública (LMOEA. Art. 11.1.)</t>
  </si>
  <si>
    <t>178.  LMOEA. Art. 11.1. Todo mecanismo de presentación directa de solicitudes o denuncias a disposición del público en relación con acciones u omisiones de esta autoridad pública, junto con un resumen de toda solicitud, denuncia u otra acción directa de personas y la respuesta de ese órgano.</t>
  </si>
  <si>
    <t>179.  El domicilio de la unidad de enlace</t>
  </si>
  <si>
    <t>180.  Métrica: Calendarización de las reuniones públicas de los diversos consejos, órganos colegiados, gabinetes, cabildos, sesiones plenarias o sesiones de trabajo.</t>
  </si>
  <si>
    <t>182.  Presupuesto asignado, así como los informes sobre su ejecución</t>
  </si>
  <si>
    <t>183.  Resultados de auditorías y otras revisiones</t>
  </si>
  <si>
    <t>184.  Contrataciones</t>
  </si>
  <si>
    <t>185.  El diseño, ejecución, montos asignados y criterios de acceso a los programas de subsidio.</t>
  </si>
  <si>
    <t>186.  Los padrones de beneficiarios de los programas sociales</t>
  </si>
  <si>
    <t>187.  Montos y nombre de las personas a quienes por cualquier motivo se entregue recursos públicos, así como los informes que dichas personas les entreguen sobre el uso y destino de dichos recursos</t>
  </si>
  <si>
    <t>188.  Métrica: Lista de servidores públicos con el importe de viáticos o equivalentes</t>
  </si>
  <si>
    <t>189.  Cualquier otra información que sea de utilidad o resulte relevante para el conocimiento y evaluación de las funciones y políticas públicas responsabilidad del sujeto obligado.</t>
  </si>
  <si>
    <t>190.  Preguntas frecuentes y aquella información que sea solicitada con frecuencia  (LMOEA Art. 11.1.)</t>
  </si>
  <si>
    <t>191.  Un registro de solicitudes y sus respuestas.</t>
  </si>
  <si>
    <t>192.  Las iniciativas de ley o decretos, puntos de acuerdo, la fecha en que se recibió, las Comisiones a las que se turnaron, y los dictámenes que, en su caso, recaigan sobre las mismas (Poder Legislativo)</t>
  </si>
  <si>
    <t>193.  Los montos de las partidas presupuestales asignadas a los Grupos Parlamentarios, las Comisiones o Comités, la Mesa Directiva, la Junta de Gobierno, y los demás órganos del Congreso; (Poder Legislativo)</t>
  </si>
  <si>
    <t>194.  El monto ejercido y detallado de recursos públicos que se reciban para los informes de actividades de cada una de las y los Diputados; (Poder Legislativo)</t>
  </si>
  <si>
    <t>195.  Carrera judicial, convocatorias, registro de aspirantes y resultados de las evaluaciones (Poder Judicial)</t>
  </si>
  <si>
    <t>196.  Resoluciones y Expedientes judiciales y administrativos resueltos por Jueces y Magistrados, que hayan causado estado (sentencias) (Poder Judicial)</t>
  </si>
  <si>
    <t>197.  Medios Electrónicos</t>
  </si>
  <si>
    <t>198.  Otros medios de difusión</t>
  </si>
  <si>
    <t>199.  Obligación de indicar el sitio donde se encuentre la información correspondiente a las Obligaciones de Transparencia</t>
  </si>
  <si>
    <t>201.  Obligación de presentar la información en formatos abiertos</t>
  </si>
  <si>
    <t>202.  Obligación de actualizar la información</t>
  </si>
  <si>
    <t>203.  Obligación de difundir la fecha de actualización para cada rubro</t>
  </si>
  <si>
    <t>204.  Obligación de indicar el área responsable de generar la información de cada uno de los rubros</t>
  </si>
  <si>
    <t>205.  Obligación de indicar el funcionario responsable de generar la información de cada uno de los rubros</t>
  </si>
  <si>
    <t>206.  Se prevé que la información esté disponible en lenguas indígenas</t>
  </si>
  <si>
    <t>207.  Los sujetos obligados deberán señalar los rubros que no le son aplicables</t>
  </si>
  <si>
    <t>208.  Contempla rubros específicos para distintos sujetos obligados</t>
  </si>
  <si>
    <t>209.  Procedimiento de queja por incumplimiento a la publicación de Obligaciones de Transparencia ante el órgano garante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</si>
</sst>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"/>
  </numFmts>
  <fonts count="33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72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60"/>
      <color theme="1"/>
      <name val="Calibri"/>
      <family val="2"/>
      <scheme val="minor"/>
    </font>
    <font>
      <sz val="60"/>
      <color rgb="FFFFC000"/>
      <name val="Calibri"/>
      <family val="2"/>
      <scheme val="minor"/>
    </font>
    <font>
      <sz val="12"/>
      <color indexed="8"/>
      <name val="Baskerville Old Face"/>
      <family val="1"/>
    </font>
    <font>
      <sz val="18"/>
      <color indexed="8"/>
      <name val="Baskerville Old Face"/>
      <family val="1"/>
    </font>
    <font>
      <sz val="10"/>
      <color indexed="8"/>
      <name val="Baskerville Old Face"/>
      <family val="1"/>
    </font>
    <font>
      <sz val="8"/>
      <color indexed="8"/>
      <name val="Baskerville Old Face"/>
      <family val="1"/>
    </font>
    <font>
      <sz val="24"/>
      <color indexed="8"/>
      <name val="Baskerville Old Face"/>
      <family val="1"/>
    </font>
    <font>
      <sz val="48"/>
      <color indexed="8"/>
      <name val="Baskerville Old Face"/>
      <family val="1"/>
    </font>
    <font>
      <sz val="72"/>
      <color indexed="8"/>
      <name val="Baskerville Old Face"/>
      <family val="1"/>
    </font>
    <font>
      <sz val="10"/>
      <color theme="1"/>
      <name val="Calibri"/>
      <family val="2"/>
      <scheme val="minor"/>
    </font>
    <font>
      <sz val="10"/>
      <color rgb="FF222222"/>
      <name val="Arial"/>
      <family val="2"/>
    </font>
    <font>
      <sz val="11"/>
      <color rgb="FF222222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Verdana"/>
      <family val="2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indexed="9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3">
    <xf numFmtId="0" fontId="0" fillId="0" borderId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</cellStyleXfs>
  <cellXfs count="423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vertical="center" wrapText="1"/>
    </xf>
    <xf numFmtId="0" fontId="0" fillId="0" borderId="0" xfId="0" applyFont="1" applyAlignment="1">
      <alignment vertical="center" wrapText="1"/>
    </xf>
    <xf numFmtId="0" fontId="0" fillId="0" borderId="0" xfId="0" applyFont="1"/>
    <xf numFmtId="0" fontId="1" fillId="0" borderId="0" xfId="0" applyFont="1"/>
    <xf numFmtId="164" fontId="0" fillId="0" borderId="0" xfId="0" applyNumberFormat="1" applyFont="1" applyAlignment="1">
      <alignment horizontal="center" vertical="center"/>
    </xf>
    <xf numFmtId="0" fontId="0" fillId="0" borderId="0" xfId="0" applyAlignment="1"/>
    <xf numFmtId="0" fontId="0" fillId="0" borderId="0" xfId="0" applyAlignment="1">
      <alignment horizontal="center"/>
    </xf>
    <xf numFmtId="164" fontId="0" fillId="0" borderId="0" xfId="0" applyNumberFormat="1" applyBorder="1"/>
    <xf numFmtId="164" fontId="1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 textRotation="255"/>
    </xf>
    <xf numFmtId="0" fontId="0" fillId="3" borderId="0" xfId="0" applyFill="1"/>
    <xf numFmtId="0" fontId="0" fillId="2" borderId="1" xfId="0" applyFill="1" applyBorder="1" applyAlignment="1">
      <alignment horizontal="left"/>
    </xf>
    <xf numFmtId="164" fontId="0" fillId="0" borderId="6" xfId="0" applyNumberFormat="1" applyBorder="1"/>
    <xf numFmtId="164" fontId="0" fillId="0" borderId="0" xfId="0" applyNumberFormat="1" applyFont="1" applyBorder="1"/>
    <xf numFmtId="0" fontId="0" fillId="0" borderId="0" xfId="0" applyFont="1" applyAlignment="1">
      <alignment horizontal="center" vertical="center"/>
    </xf>
    <xf numFmtId="0" fontId="0" fillId="0" borderId="0" xfId="0" applyFont="1" applyAlignment="1"/>
    <xf numFmtId="164" fontId="0" fillId="0" borderId="6" xfId="0" applyNumberFormat="1" applyFont="1" applyBorder="1"/>
    <xf numFmtId="0" fontId="4" fillId="0" borderId="0" xfId="0" applyFont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0" fillId="0" borderId="0" xfId="0" applyAlignment="1">
      <alignment horizontal="left"/>
    </xf>
    <xf numFmtId="0" fontId="0" fillId="0" borderId="2" xfId="0" applyBorder="1" applyAlignment="1">
      <alignment horizontal="left"/>
    </xf>
    <xf numFmtId="0" fontId="3" fillId="0" borderId="1" xfId="0" applyFont="1" applyBorder="1" applyAlignment="1">
      <alignment horizontal="center" vertical="center" wrapText="1"/>
    </xf>
    <xf numFmtId="164" fontId="4" fillId="0" borderId="1" xfId="0" applyNumberFormat="1" applyFont="1" applyBorder="1" applyAlignment="1">
      <alignment horizontal="center" vertical="center" wrapText="1"/>
    </xf>
    <xf numFmtId="164" fontId="4" fillId="0" borderId="13" xfId="0" applyNumberFormat="1" applyFont="1" applyBorder="1" applyAlignment="1">
      <alignment horizontal="center" vertical="center" wrapText="1"/>
    </xf>
    <xf numFmtId="164" fontId="4" fillId="0" borderId="13" xfId="0" applyNumberFormat="1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/>
    </xf>
    <xf numFmtId="0" fontId="4" fillId="0" borderId="0" xfId="0" applyFont="1" applyFill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0" borderId="0" xfId="0" applyFill="1" applyAlignment="1">
      <alignment horizontal="center"/>
    </xf>
    <xf numFmtId="0" fontId="4" fillId="0" borderId="2" xfId="0" applyFont="1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164" fontId="3" fillId="0" borderId="1" xfId="0" applyNumberFormat="1" applyFont="1" applyFill="1" applyBorder="1" applyAlignment="1">
      <alignment horizontal="center"/>
    </xf>
    <xf numFmtId="0" fontId="11" fillId="4" borderId="0" xfId="0" applyFont="1" applyFill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11" fillId="0" borderId="0" xfId="0" applyFont="1" applyFill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8" fillId="0" borderId="6" xfId="0" applyFont="1" applyBorder="1" applyAlignment="1">
      <alignment horizontal="right" vertical="center"/>
    </xf>
    <xf numFmtId="0" fontId="14" fillId="0" borderId="0" xfId="0" applyFont="1" applyAlignment="1">
      <alignment vertical="center" wrapText="1"/>
    </xf>
    <xf numFmtId="0" fontId="6" fillId="0" borderId="5" xfId="0" applyFont="1" applyBorder="1" applyAlignment="1">
      <alignment horizontal="left" vertical="center"/>
    </xf>
    <xf numFmtId="0" fontId="6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0" fillId="0" borderId="0" xfId="0" applyFill="1"/>
    <xf numFmtId="0" fontId="0" fillId="0" borderId="1" xfId="0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0" xfId="0" applyFill="1" applyAlignment="1">
      <alignment vertical="center" wrapText="1"/>
    </xf>
    <xf numFmtId="164" fontId="0" fillId="0" borderId="11" xfId="0" applyNumberFormat="1" applyFill="1" applyBorder="1" applyAlignment="1">
      <alignment horizontal="center" vertical="center"/>
    </xf>
    <xf numFmtId="164" fontId="0" fillId="0" borderId="12" xfId="0" applyNumberFormat="1" applyFill="1" applyBorder="1" applyAlignment="1">
      <alignment horizontal="center" vertical="center"/>
    </xf>
    <xf numFmtId="164" fontId="0" fillId="0" borderId="0" xfId="0" applyNumberFormat="1" applyFill="1" applyBorder="1" applyAlignment="1">
      <alignment horizontal="center" vertical="center"/>
    </xf>
    <xf numFmtId="164" fontId="0" fillId="0" borderId="6" xfId="0" applyNumberForma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 vertical="center"/>
    </xf>
    <xf numFmtId="164" fontId="0" fillId="0" borderId="9" xfId="0" applyNumberFormat="1" applyFill="1" applyBorder="1" applyAlignment="1">
      <alignment horizontal="center" vertical="center"/>
    </xf>
    <xf numFmtId="0" fontId="0" fillId="0" borderId="0" xfId="0" applyFill="1" applyAlignment="1"/>
    <xf numFmtId="0" fontId="0" fillId="0" borderId="10" xfId="0" applyFont="1" applyBorder="1"/>
    <xf numFmtId="0" fontId="1" fillId="0" borderId="12" xfId="0" applyFont="1" applyBorder="1"/>
    <xf numFmtId="0" fontId="0" fillId="0" borderId="5" xfId="0" applyFont="1" applyBorder="1"/>
    <xf numFmtId="0" fontId="1" fillId="0" borderId="6" xfId="0" applyFont="1" applyBorder="1"/>
    <xf numFmtId="0" fontId="0" fillId="0" borderId="7" xfId="0" applyFont="1" applyBorder="1"/>
    <xf numFmtId="0" fontId="1" fillId="0" borderId="9" xfId="0" applyFont="1" applyBorder="1"/>
    <xf numFmtId="164" fontId="0" fillId="0" borderId="10" xfId="0" applyNumberFormat="1" applyFont="1" applyBorder="1" applyAlignment="1">
      <alignment horizontal="center" vertical="center"/>
    </xf>
    <xf numFmtId="164" fontId="0" fillId="0" borderId="11" xfId="0" applyNumberFormat="1" applyFont="1" applyBorder="1" applyAlignment="1">
      <alignment horizontal="center" vertical="center"/>
    </xf>
    <xf numFmtId="164" fontId="0" fillId="0" borderId="12" xfId="0" applyNumberFormat="1" applyBorder="1"/>
    <xf numFmtId="164" fontId="0" fillId="0" borderId="5" xfId="0" applyNumberFormat="1" applyFont="1" applyBorder="1" applyAlignment="1">
      <alignment horizontal="center" vertical="center"/>
    </xf>
    <xf numFmtId="164" fontId="0" fillId="0" borderId="0" xfId="0" applyNumberFormat="1" applyFon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164" fontId="1" fillId="0" borderId="0" xfId="0" applyNumberFormat="1" applyFont="1" applyBorder="1" applyAlignment="1">
      <alignment horizontal="center" vertical="center"/>
    </xf>
    <xf numFmtId="164" fontId="0" fillId="0" borderId="0" xfId="0" applyNumberFormat="1" applyFont="1" applyBorder="1" applyAlignment="1">
      <alignment horizontal="center"/>
    </xf>
    <xf numFmtId="164" fontId="0" fillId="0" borderId="7" xfId="0" applyNumberFormat="1" applyFont="1" applyBorder="1" applyAlignment="1">
      <alignment horizontal="center" vertical="center"/>
    </xf>
    <xf numFmtId="164" fontId="0" fillId="0" borderId="8" xfId="0" applyNumberFormat="1" applyFont="1" applyBorder="1" applyAlignment="1">
      <alignment horizontal="center" vertical="center"/>
    </xf>
    <xf numFmtId="164" fontId="0" fillId="0" borderId="9" xfId="0" applyNumberFormat="1" applyBorder="1"/>
    <xf numFmtId="164" fontId="0" fillId="0" borderId="11" xfId="0" applyNumberFormat="1" applyFont="1" applyBorder="1" applyAlignment="1">
      <alignment horizontal="center"/>
    </xf>
    <xf numFmtId="0" fontId="0" fillId="3" borderId="4" xfId="0" applyFill="1" applyBorder="1"/>
    <xf numFmtId="0" fontId="9" fillId="0" borderId="13" xfId="0" applyFont="1" applyBorder="1" applyAlignment="1">
      <alignment horizontal="center" vertical="center" textRotation="255"/>
    </xf>
    <xf numFmtId="0" fontId="2" fillId="0" borderId="13" xfId="0" applyFont="1" applyBorder="1" applyAlignment="1">
      <alignment horizontal="center" vertical="center" textRotation="255"/>
    </xf>
    <xf numFmtId="0" fontId="13" fillId="0" borderId="0" xfId="0" applyFont="1" applyAlignment="1">
      <alignment horizontal="left" vertical="center"/>
    </xf>
    <xf numFmtId="0" fontId="8" fillId="0" borderId="12" xfId="0" applyFont="1" applyBorder="1" applyAlignment="1">
      <alignment horizontal="right" vertical="center"/>
    </xf>
    <xf numFmtId="0" fontId="7" fillId="2" borderId="0" xfId="0" applyFont="1" applyFill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/>
    </xf>
    <xf numFmtId="164" fontId="0" fillId="0" borderId="13" xfId="0" applyNumberFormat="1" applyFill="1" applyBorder="1" applyAlignment="1">
      <alignment horizontal="center" vertical="center"/>
    </xf>
    <xf numFmtId="164" fontId="0" fillId="0" borderId="14" xfId="0" applyNumberFormat="1" applyFill="1" applyBorder="1" applyAlignment="1">
      <alignment horizontal="center" vertical="center"/>
    </xf>
    <xf numFmtId="0" fontId="13" fillId="0" borderId="0" xfId="0" applyFont="1" applyAlignment="1">
      <alignment vertical="center"/>
    </xf>
    <xf numFmtId="0" fontId="0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0" fontId="0" fillId="0" borderId="1" xfId="0" applyBorder="1"/>
    <xf numFmtId="0" fontId="0" fillId="0" borderId="6" xfId="0" applyFont="1" applyBorder="1"/>
    <xf numFmtId="0" fontId="0" fillId="0" borderId="9" xfId="0" applyFont="1" applyBorder="1"/>
    <xf numFmtId="0" fontId="0" fillId="0" borderId="4" xfId="0" applyFont="1" applyBorder="1" applyAlignment="1"/>
    <xf numFmtId="164" fontId="1" fillId="0" borderId="10" xfId="0" applyNumberFormat="1" applyFon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164" fontId="0" fillId="0" borderId="12" xfId="0" applyNumberFormat="1" applyFont="1" applyBorder="1"/>
    <xf numFmtId="164" fontId="1" fillId="0" borderId="7" xfId="0" applyNumberFormat="1" applyFont="1" applyBorder="1" applyAlignment="1">
      <alignment horizontal="center" vertical="center"/>
    </xf>
    <xf numFmtId="164" fontId="1" fillId="0" borderId="8" xfId="0" applyNumberFormat="1" applyFont="1" applyBorder="1" applyAlignment="1">
      <alignment horizontal="center" vertical="center"/>
    </xf>
    <xf numFmtId="164" fontId="0" fillId="0" borderId="9" xfId="0" applyNumberFormat="1" applyFont="1" applyBorder="1"/>
    <xf numFmtId="164" fontId="0" fillId="0" borderId="2" xfId="0" applyNumberFormat="1" applyFont="1" applyBorder="1" applyAlignment="1">
      <alignment horizontal="center" vertical="center"/>
    </xf>
    <xf numFmtId="164" fontId="0" fillId="0" borderId="3" xfId="0" applyNumberFormat="1" applyFont="1" applyBorder="1" applyAlignment="1">
      <alignment horizontal="center" vertical="center"/>
    </xf>
    <xf numFmtId="164" fontId="0" fillId="0" borderId="4" xfId="0" applyNumberFormat="1" applyFont="1" applyBorder="1"/>
    <xf numFmtId="0" fontId="0" fillId="0" borderId="10" xfId="0" applyFont="1" applyBorder="1" applyAlignment="1">
      <alignment horizontal="right"/>
    </xf>
    <xf numFmtId="0" fontId="0" fillId="0" borderId="5" xfId="0" applyFont="1" applyBorder="1" applyAlignment="1">
      <alignment horizontal="right"/>
    </xf>
    <xf numFmtId="0" fontId="0" fillId="0" borderId="7" xfId="0" applyFont="1" applyBorder="1" applyAlignment="1">
      <alignment horizontal="right"/>
    </xf>
    <xf numFmtId="0" fontId="0" fillId="0" borderId="0" xfId="0" applyFont="1" applyAlignment="1">
      <alignment horizontal="right"/>
    </xf>
    <xf numFmtId="0" fontId="0" fillId="0" borderId="0" xfId="0" applyFont="1" applyAlignment="1">
      <alignment horizontal="right" vertical="center"/>
    </xf>
    <xf numFmtId="0" fontId="0" fillId="0" borderId="2" xfId="0" applyFont="1" applyBorder="1" applyAlignment="1">
      <alignment horizontal="right" vertical="center"/>
    </xf>
    <xf numFmtId="0" fontId="4" fillId="0" borderId="0" xfId="0" applyFont="1" applyBorder="1" applyAlignment="1">
      <alignment horizontal="center" vertical="center" textRotation="255"/>
    </xf>
    <xf numFmtId="0" fontId="0" fillId="0" borderId="0" xfId="0" applyBorder="1"/>
    <xf numFmtId="0" fontId="0" fillId="0" borderId="0" xfId="0" applyFont="1" applyBorder="1" applyAlignment="1">
      <alignment horizontal="right" vertical="center"/>
    </xf>
    <xf numFmtId="0" fontId="0" fillId="0" borderId="0" xfId="0" applyFont="1" applyBorder="1" applyAlignment="1"/>
    <xf numFmtId="0" fontId="8" fillId="0" borderId="9" xfId="0" applyFont="1" applyBorder="1" applyAlignment="1">
      <alignment horizontal="right" vertical="center"/>
    </xf>
    <xf numFmtId="0" fontId="6" fillId="0" borderId="10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6" fillId="0" borderId="7" xfId="0" applyFont="1" applyFill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16" fillId="0" borderId="0" xfId="0" applyFont="1" applyBorder="1" applyAlignment="1">
      <alignment vertical="center" textRotation="255" wrapText="1"/>
    </xf>
    <xf numFmtId="2" fontId="19" fillId="0" borderId="0" xfId="0" applyNumberFormat="1" applyFont="1" applyBorder="1" applyAlignment="1">
      <alignment horizontal="left" wrapText="1"/>
    </xf>
    <xf numFmtId="0" fontId="3" fillId="0" borderId="0" xfId="0" applyFont="1"/>
    <xf numFmtId="0" fontId="8" fillId="0" borderId="0" xfId="0" applyFont="1"/>
    <xf numFmtId="0" fontId="9" fillId="0" borderId="0" xfId="0" applyFont="1"/>
    <xf numFmtId="0" fontId="23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/>
    <xf numFmtId="0" fontId="16" fillId="0" borderId="24" xfId="0" applyFont="1" applyBorder="1" applyAlignment="1">
      <alignment horizontal="center" vertical="center" wrapText="1"/>
    </xf>
    <xf numFmtId="0" fontId="11" fillId="4" borderId="26" xfId="0" applyFont="1" applyFill="1" applyBorder="1" applyAlignment="1">
      <alignment horizontal="center" vertical="center"/>
    </xf>
    <xf numFmtId="164" fontId="0" fillId="0" borderId="0" xfId="0" applyNumberFormat="1"/>
    <xf numFmtId="164" fontId="16" fillId="0" borderId="0" xfId="0" applyNumberFormat="1" applyFont="1" applyBorder="1" applyAlignment="1">
      <alignment vertical="center" textRotation="255" wrapText="1"/>
    </xf>
    <xf numFmtId="164" fontId="11" fillId="0" borderId="0" xfId="0" applyNumberFormat="1" applyFont="1"/>
    <xf numFmtId="2" fontId="23" fillId="0" borderId="0" xfId="0" applyNumberFormat="1" applyFont="1" applyAlignment="1">
      <alignment horizontal="center" vertical="center"/>
    </xf>
    <xf numFmtId="165" fontId="18" fillId="0" borderId="24" xfId="0" applyNumberFormat="1" applyFont="1" applyBorder="1" applyAlignment="1">
      <alignment horizontal="center" vertical="center" wrapText="1"/>
    </xf>
    <xf numFmtId="164" fontId="5" fillId="0" borderId="0" xfId="0" applyNumberFormat="1" applyFont="1"/>
    <xf numFmtId="0" fontId="0" fillId="2" borderId="0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164" fontId="0" fillId="2" borderId="0" xfId="0" applyNumberFormat="1" applyFill="1" applyBorder="1" applyAlignment="1">
      <alignment horizontal="center" vertical="center"/>
    </xf>
    <xf numFmtId="164" fontId="0" fillId="2" borderId="6" xfId="0" applyNumberFormat="1" applyFill="1" applyBorder="1" applyAlignment="1">
      <alignment horizontal="center" vertical="center"/>
    </xf>
    <xf numFmtId="164" fontId="0" fillId="0" borderId="15" xfId="0" applyNumberFormat="1" applyFill="1" applyBorder="1" applyAlignment="1">
      <alignment horizontal="center" vertical="center"/>
    </xf>
    <xf numFmtId="164" fontId="0" fillId="2" borderId="15" xfId="0" applyNumberFormat="1" applyFill="1" applyBorder="1" applyAlignment="1">
      <alignment horizontal="center" vertical="center"/>
    </xf>
    <xf numFmtId="164" fontId="0" fillId="2" borderId="14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4" xfId="0" applyBorder="1" applyAlignment="1">
      <alignment horizontal="center"/>
    </xf>
    <xf numFmtId="0" fontId="9" fillId="0" borderId="12" xfId="0" applyFont="1" applyFill="1" applyBorder="1" applyAlignment="1">
      <alignment vertical="center" wrapText="1"/>
    </xf>
    <xf numFmtId="0" fontId="9" fillId="0" borderId="0" xfId="0" applyFont="1" applyFill="1" applyBorder="1" applyAlignment="1">
      <alignment vertical="center" wrapText="1"/>
    </xf>
    <xf numFmtId="0" fontId="9" fillId="0" borderId="6" xfId="0" applyFont="1" applyFill="1" applyBorder="1" applyAlignment="1">
      <alignment vertical="center" wrapText="1"/>
    </xf>
    <xf numFmtId="0" fontId="9" fillId="0" borderId="8" xfId="0" applyFont="1" applyFill="1" applyBorder="1" applyAlignment="1">
      <alignment vertical="center" wrapText="1"/>
    </xf>
    <xf numFmtId="0" fontId="9" fillId="0" borderId="9" xfId="0" applyFont="1" applyFill="1" applyBorder="1" applyAlignment="1">
      <alignment vertical="center" wrapText="1"/>
    </xf>
    <xf numFmtId="0" fontId="0" fillId="0" borderId="5" xfId="0" applyFont="1" applyFill="1" applyBorder="1"/>
    <xf numFmtId="0" fontId="0" fillId="0" borderId="15" xfId="0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1" fontId="0" fillId="2" borderId="0" xfId="0" applyNumberFormat="1" applyFill="1" applyAlignment="1">
      <alignment horizontal="center"/>
    </xf>
    <xf numFmtId="0" fontId="29" fillId="0" borderId="0" xfId="0" applyFont="1" applyFill="1" applyBorder="1" applyAlignment="1">
      <alignment horizontal="center" vertical="center"/>
    </xf>
    <xf numFmtId="0" fontId="29" fillId="2" borderId="0" xfId="0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center" vertical="center"/>
    </xf>
    <xf numFmtId="0" fontId="0" fillId="6" borderId="0" xfId="0" applyFill="1" applyAlignment="1">
      <alignment horizontal="center"/>
    </xf>
    <xf numFmtId="0" fontId="0" fillId="6" borderId="0" xfId="0" applyFill="1" applyAlignment="1">
      <alignment horizontal="center" vertical="center" wrapText="1"/>
    </xf>
    <xf numFmtId="164" fontId="0" fillId="6" borderId="0" xfId="0" applyNumberFormat="1" applyFill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32" fillId="6" borderId="3" xfId="0" applyFont="1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1" xfId="0" applyBorder="1" applyAlignment="1">
      <alignment horizontal="left" vertical="center"/>
    </xf>
    <xf numFmtId="0" fontId="0" fillId="0" borderId="0" xfId="0" applyFill="1" applyAlignment="1">
      <alignment horizontal="center"/>
    </xf>
    <xf numFmtId="0" fontId="0" fillId="0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0" fillId="2" borderId="13" xfId="0" applyFill="1" applyBorder="1" applyAlignment="1">
      <alignment horizontal="left" vertical="center"/>
    </xf>
    <xf numFmtId="0" fontId="0" fillId="2" borderId="14" xfId="0" applyFill="1" applyBorder="1" applyAlignment="1">
      <alignment horizontal="left" vertical="center"/>
    </xf>
    <xf numFmtId="0" fontId="0" fillId="2" borderId="2" xfId="0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0" fillId="2" borderId="1" xfId="0" applyFill="1" applyBorder="1" applyAlignment="1">
      <alignment horizontal="center" vertical="center" wrapText="1"/>
    </xf>
    <xf numFmtId="0" fontId="5" fillId="0" borderId="10" xfId="0" applyFont="1" applyFill="1" applyBorder="1" applyAlignment="1">
      <alignment horizontal="center" vertical="center" textRotation="90" wrapText="1"/>
    </xf>
    <xf numFmtId="0" fontId="5" fillId="0" borderId="5" xfId="0" applyFont="1" applyFill="1" applyBorder="1" applyAlignment="1">
      <alignment horizontal="center" vertical="center" textRotation="90" wrapText="1"/>
    </xf>
    <xf numFmtId="0" fontId="5" fillId="0" borderId="7" xfId="0" applyFont="1" applyFill="1" applyBorder="1" applyAlignment="1">
      <alignment horizontal="center" vertical="center" textRotation="90" wrapText="1"/>
    </xf>
    <xf numFmtId="0" fontId="7" fillId="2" borderId="0" xfId="0" applyFont="1" applyFill="1" applyAlignment="1">
      <alignment horizontal="center" vertical="center" wrapText="1"/>
    </xf>
    <xf numFmtId="0" fontId="0" fillId="2" borderId="10" xfId="0" applyFill="1" applyBorder="1" applyAlignment="1">
      <alignment horizontal="left" vertical="center"/>
    </xf>
    <xf numFmtId="0" fontId="0" fillId="2" borderId="12" xfId="0" applyFill="1" applyBorder="1" applyAlignment="1">
      <alignment horizontal="left" vertical="center"/>
    </xf>
    <xf numFmtId="0" fontId="0" fillId="0" borderId="2" xfId="0" applyFill="1" applyBorder="1" applyAlignment="1">
      <alignment horizontal="left"/>
    </xf>
    <xf numFmtId="0" fontId="0" fillId="0" borderId="4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4" xfId="0" applyFill="1" applyBorder="1" applyAlignment="1">
      <alignment horizontal="left"/>
    </xf>
    <xf numFmtId="0" fontId="0" fillId="0" borderId="10" xfId="0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 wrapText="1"/>
    </xf>
    <xf numFmtId="0" fontId="0" fillId="0" borderId="9" xfId="0" applyFill="1" applyBorder="1" applyAlignment="1">
      <alignment horizontal="center" vertical="center" wrapText="1"/>
    </xf>
    <xf numFmtId="0" fontId="0" fillId="0" borderId="2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24" fillId="2" borderId="2" xfId="0" applyFont="1" applyFill="1" applyBorder="1" applyAlignment="1">
      <alignment horizontal="left"/>
    </xf>
    <xf numFmtId="0" fontId="24" fillId="2" borderId="4" xfId="0" applyFont="1" applyFill="1" applyBorder="1" applyAlignment="1">
      <alignment horizontal="left"/>
    </xf>
    <xf numFmtId="0" fontId="25" fillId="2" borderId="10" xfId="0" applyFont="1" applyFill="1" applyBorder="1" applyAlignment="1">
      <alignment horizontal="left"/>
    </xf>
    <xf numFmtId="0" fontId="25" fillId="2" borderId="12" xfId="0" applyFont="1" applyFill="1" applyBorder="1" applyAlignment="1">
      <alignment horizontal="left"/>
    </xf>
    <xf numFmtId="0" fontId="25" fillId="2" borderId="5" xfId="0" applyFont="1" applyFill="1" applyBorder="1" applyAlignment="1">
      <alignment horizontal="left"/>
    </xf>
    <xf numFmtId="0" fontId="25" fillId="2" borderId="0" xfId="0" applyFont="1" applyFill="1" applyBorder="1" applyAlignment="1">
      <alignment horizontal="left"/>
    </xf>
    <xf numFmtId="0" fontId="25" fillId="0" borderId="7" xfId="0" applyFont="1" applyBorder="1" applyAlignment="1">
      <alignment horizontal="left"/>
    </xf>
    <xf numFmtId="0" fontId="25" fillId="0" borderId="8" xfId="0" applyFont="1" applyBorder="1" applyAlignment="1">
      <alignment horizontal="left"/>
    </xf>
    <xf numFmtId="0" fontId="13" fillId="0" borderId="0" xfId="0" applyFont="1" applyAlignment="1">
      <alignment horizontal="center" vertical="center"/>
    </xf>
    <xf numFmtId="0" fontId="2" fillId="0" borderId="13" xfId="0" applyFont="1" applyBorder="1" applyAlignment="1">
      <alignment horizontal="center" vertical="center" textRotation="255"/>
    </xf>
    <xf numFmtId="0" fontId="2" fillId="0" borderId="15" xfId="0" applyFont="1" applyBorder="1" applyAlignment="1">
      <alignment horizontal="center" vertical="center" textRotation="255"/>
    </xf>
    <xf numFmtId="0" fontId="2" fillId="0" borderId="14" xfId="0" applyFont="1" applyBorder="1" applyAlignment="1">
      <alignment horizontal="center" vertical="center" textRotation="255"/>
    </xf>
    <xf numFmtId="0" fontId="9" fillId="0" borderId="13" xfId="0" applyFont="1" applyBorder="1" applyAlignment="1">
      <alignment horizontal="center" vertical="center" textRotation="255"/>
    </xf>
    <xf numFmtId="0" fontId="9" fillId="0" borderId="15" xfId="0" applyFont="1" applyBorder="1" applyAlignment="1">
      <alignment horizontal="center" vertical="center" textRotation="255"/>
    </xf>
    <xf numFmtId="0" fontId="9" fillId="0" borderId="14" xfId="0" applyFont="1" applyBorder="1" applyAlignment="1">
      <alignment horizontal="center" vertical="center" textRotation="255"/>
    </xf>
    <xf numFmtId="0" fontId="2" fillId="0" borderId="13" xfId="0" applyFont="1" applyBorder="1" applyAlignment="1">
      <alignment horizontal="center" vertical="center" textRotation="255" wrapText="1"/>
    </xf>
    <xf numFmtId="0" fontId="2" fillId="0" borderId="15" xfId="0" applyFont="1" applyBorder="1" applyAlignment="1">
      <alignment horizontal="center" vertical="center" textRotation="255" wrapText="1"/>
    </xf>
    <xf numFmtId="0" fontId="2" fillId="0" borderId="14" xfId="0" applyFont="1" applyBorder="1" applyAlignment="1">
      <alignment horizontal="center" vertical="center" textRotation="255" wrapText="1"/>
    </xf>
    <xf numFmtId="0" fontId="13" fillId="0" borderId="0" xfId="0" applyFont="1" applyAlignment="1">
      <alignment horizontal="left" vertical="center"/>
    </xf>
    <xf numFmtId="0" fontId="0" fillId="0" borderId="13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textRotation="255"/>
    </xf>
    <xf numFmtId="0" fontId="4" fillId="0" borderId="15" xfId="0" applyFont="1" applyBorder="1" applyAlignment="1">
      <alignment horizontal="center" vertical="center" textRotation="255"/>
    </xf>
    <xf numFmtId="0" fontId="4" fillId="0" borderId="14" xfId="0" applyFont="1" applyBorder="1" applyAlignment="1">
      <alignment horizontal="center" vertical="center" textRotation="255"/>
    </xf>
    <xf numFmtId="0" fontId="5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164" fontId="4" fillId="0" borderId="13" xfId="0" applyNumberFormat="1" applyFont="1" applyBorder="1" applyAlignment="1">
      <alignment horizontal="center" vertical="center" wrapText="1"/>
    </xf>
    <xf numFmtId="164" fontId="4" fillId="0" borderId="15" xfId="0" applyNumberFormat="1" applyFont="1" applyBorder="1" applyAlignment="1">
      <alignment horizontal="center" vertical="center" wrapText="1"/>
    </xf>
    <xf numFmtId="164" fontId="4" fillId="0" borderId="14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textRotation="255"/>
    </xf>
    <xf numFmtId="164" fontId="12" fillId="0" borderId="1" xfId="0" applyNumberFormat="1" applyFont="1" applyBorder="1" applyAlignment="1">
      <alignment horizontal="center" vertical="center" textRotation="255"/>
    </xf>
    <xf numFmtId="0" fontId="11" fillId="0" borderId="13" xfId="0" applyFont="1" applyBorder="1" applyAlignment="1">
      <alignment horizontal="center" vertical="center" textRotation="255"/>
    </xf>
    <xf numFmtId="0" fontId="11" fillId="0" borderId="15" xfId="0" applyFont="1" applyBorder="1" applyAlignment="1">
      <alignment horizontal="center" vertical="center" textRotation="255"/>
    </xf>
    <xf numFmtId="0" fontId="11" fillId="0" borderId="14" xfId="0" applyFont="1" applyBorder="1" applyAlignment="1">
      <alignment horizontal="center" vertical="center" textRotation="255"/>
    </xf>
    <xf numFmtId="164" fontId="11" fillId="0" borderId="13" xfId="0" applyNumberFormat="1" applyFont="1" applyBorder="1" applyAlignment="1">
      <alignment horizontal="center" vertical="center" textRotation="255"/>
    </xf>
    <xf numFmtId="164" fontId="11" fillId="0" borderId="15" xfId="0" applyNumberFormat="1" applyFont="1" applyBorder="1" applyAlignment="1">
      <alignment horizontal="center" vertical="center" textRotation="255"/>
    </xf>
    <xf numFmtId="164" fontId="11" fillId="0" borderId="14" xfId="0" applyNumberFormat="1" applyFont="1" applyBorder="1" applyAlignment="1">
      <alignment horizontal="center" vertical="center" textRotation="255"/>
    </xf>
    <xf numFmtId="0" fontId="4" fillId="0" borderId="1" xfId="0" applyFont="1" applyBorder="1" applyAlignment="1">
      <alignment horizontal="center" vertical="center" wrapText="1"/>
    </xf>
    <xf numFmtId="164" fontId="5" fillId="0" borderId="1" xfId="0" applyNumberFormat="1" applyFont="1" applyBorder="1" applyAlignment="1">
      <alignment horizontal="center" vertical="center" wrapText="1"/>
    </xf>
    <xf numFmtId="164" fontId="0" fillId="0" borderId="13" xfId="0" applyNumberFormat="1" applyBorder="1" applyAlignment="1">
      <alignment horizontal="center" vertical="center"/>
    </xf>
    <xf numFmtId="164" fontId="0" fillId="0" borderId="14" xfId="0" applyNumberForma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 wrapText="1"/>
    </xf>
    <xf numFmtId="0" fontId="0" fillId="0" borderId="3" xfId="0" applyBorder="1" applyAlignment="1">
      <alignment horizontal="left" vertical="center"/>
    </xf>
    <xf numFmtId="0" fontId="3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textRotation="255"/>
    </xf>
    <xf numFmtId="164" fontId="11" fillId="0" borderId="1" xfId="0" applyNumberFormat="1" applyFont="1" applyBorder="1" applyAlignment="1">
      <alignment horizontal="center" vertical="center" textRotation="255"/>
    </xf>
    <xf numFmtId="0" fontId="10" fillId="0" borderId="25" xfId="0" applyFont="1" applyBorder="1" applyAlignment="1">
      <alignment horizontal="center"/>
    </xf>
    <xf numFmtId="0" fontId="10" fillId="0" borderId="27" xfId="0" applyFont="1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/>
    </xf>
    <xf numFmtId="0" fontId="18" fillId="0" borderId="16" xfId="0" applyFont="1" applyBorder="1" applyAlignment="1">
      <alignment horizontal="center" vertical="center" wrapText="1"/>
    </xf>
    <xf numFmtId="0" fontId="18" fillId="0" borderId="17" xfId="0" applyFont="1" applyBorder="1" applyAlignment="1">
      <alignment horizontal="center" vertical="center" wrapText="1"/>
    </xf>
    <xf numFmtId="0" fontId="18" fillId="0" borderId="18" xfId="0" applyFont="1" applyBorder="1" applyAlignment="1">
      <alignment horizontal="center" vertical="center" wrapText="1"/>
    </xf>
    <xf numFmtId="0" fontId="18" fillId="0" borderId="19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8" fillId="0" borderId="20" xfId="0" applyFont="1" applyBorder="1" applyAlignment="1">
      <alignment horizontal="center" vertical="center" wrapText="1"/>
    </xf>
    <xf numFmtId="0" fontId="18" fillId="0" borderId="21" xfId="0" applyFont="1" applyBorder="1" applyAlignment="1">
      <alignment horizontal="center" vertical="center" wrapText="1"/>
    </xf>
    <xf numFmtId="0" fontId="18" fillId="0" borderId="22" xfId="0" applyFont="1" applyBorder="1" applyAlignment="1">
      <alignment horizontal="center" vertical="center" wrapText="1"/>
    </xf>
    <xf numFmtId="0" fontId="18" fillId="0" borderId="23" xfId="0" applyFont="1" applyBorder="1" applyAlignment="1">
      <alignment horizontal="center" vertical="center" wrapText="1"/>
    </xf>
    <xf numFmtId="2" fontId="6" fillId="5" borderId="0" xfId="0" applyNumberFormat="1" applyFont="1" applyFill="1" applyAlignment="1">
      <alignment horizontal="center" vertical="center"/>
    </xf>
    <xf numFmtId="0" fontId="20" fillId="0" borderId="16" xfId="0" applyFont="1" applyBorder="1" applyAlignment="1">
      <alignment horizontal="center" vertical="center" wrapText="1"/>
    </xf>
    <xf numFmtId="0" fontId="20" fillId="0" borderId="17" xfId="0" applyFont="1" applyBorder="1" applyAlignment="1">
      <alignment horizontal="center" vertical="center" wrapText="1"/>
    </xf>
    <xf numFmtId="0" fontId="20" fillId="0" borderId="18" xfId="0" applyFont="1" applyBorder="1" applyAlignment="1">
      <alignment horizontal="center" vertical="center" wrapText="1"/>
    </xf>
    <xf numFmtId="0" fontId="20" fillId="0" borderId="19" xfId="0" applyFont="1" applyBorder="1" applyAlignment="1">
      <alignment horizontal="center" vertical="center" wrapText="1"/>
    </xf>
    <xf numFmtId="0" fontId="20" fillId="0" borderId="0" xfId="0" applyFont="1" applyBorder="1" applyAlignment="1">
      <alignment horizontal="center" vertical="center" wrapText="1"/>
    </xf>
    <xf numFmtId="0" fontId="20" fillId="0" borderId="20" xfId="0" applyFont="1" applyBorder="1" applyAlignment="1">
      <alignment horizontal="center" vertical="center" wrapText="1"/>
    </xf>
    <xf numFmtId="0" fontId="20" fillId="0" borderId="21" xfId="0" applyFont="1" applyBorder="1" applyAlignment="1">
      <alignment horizontal="center" vertical="center" wrapText="1"/>
    </xf>
    <xf numFmtId="0" fontId="20" fillId="0" borderId="22" xfId="0" applyFont="1" applyBorder="1" applyAlignment="1">
      <alignment horizontal="center" vertical="center" wrapText="1"/>
    </xf>
    <xf numFmtId="0" fontId="20" fillId="0" borderId="23" xfId="0" applyFont="1" applyBorder="1" applyAlignment="1">
      <alignment horizontal="center" vertical="center" wrapText="1"/>
    </xf>
    <xf numFmtId="0" fontId="14" fillId="0" borderId="16" xfId="0" applyFont="1" applyBorder="1" applyAlignment="1">
      <alignment horizontal="left" vertical="center" wrapText="1"/>
    </xf>
    <xf numFmtId="0" fontId="14" fillId="0" borderId="17" xfId="0" applyFont="1" applyBorder="1" applyAlignment="1">
      <alignment horizontal="left" vertical="center" wrapText="1"/>
    </xf>
    <xf numFmtId="0" fontId="14" fillId="0" borderId="18" xfId="0" applyFont="1" applyBorder="1" applyAlignment="1">
      <alignment horizontal="left" vertical="center" wrapText="1"/>
    </xf>
    <xf numFmtId="0" fontId="14" fillId="0" borderId="19" xfId="0" applyFont="1" applyBorder="1" applyAlignment="1">
      <alignment horizontal="left" vertical="center" wrapText="1"/>
    </xf>
    <xf numFmtId="0" fontId="14" fillId="0" borderId="0" xfId="0" applyFont="1" applyBorder="1" applyAlignment="1">
      <alignment horizontal="left" vertical="center" wrapText="1"/>
    </xf>
    <xf numFmtId="0" fontId="14" fillId="0" borderId="20" xfId="0" applyFont="1" applyBorder="1" applyAlignment="1">
      <alignment horizontal="left" vertical="center" wrapText="1"/>
    </xf>
    <xf numFmtId="0" fontId="14" fillId="0" borderId="21" xfId="0" applyFont="1" applyBorder="1" applyAlignment="1">
      <alignment horizontal="left" vertical="center" wrapText="1"/>
    </xf>
    <xf numFmtId="0" fontId="14" fillId="0" borderId="22" xfId="0" applyFont="1" applyBorder="1" applyAlignment="1">
      <alignment horizontal="left" vertical="center" wrapText="1"/>
    </xf>
    <xf numFmtId="0" fontId="14" fillId="0" borderId="23" xfId="0" applyFont="1" applyBorder="1" applyAlignment="1">
      <alignment horizontal="left" vertical="center" wrapText="1"/>
    </xf>
    <xf numFmtId="164" fontId="21" fillId="0" borderId="16" xfId="0" applyNumberFormat="1" applyFont="1" applyBorder="1" applyAlignment="1">
      <alignment horizontal="center" vertical="center" wrapText="1"/>
    </xf>
    <xf numFmtId="164" fontId="21" fillId="0" borderId="17" xfId="0" applyNumberFormat="1" applyFont="1" applyBorder="1" applyAlignment="1">
      <alignment horizontal="center" vertical="center" wrapText="1"/>
    </xf>
    <xf numFmtId="164" fontId="21" fillId="0" borderId="18" xfId="0" applyNumberFormat="1" applyFont="1" applyBorder="1" applyAlignment="1">
      <alignment horizontal="center" vertical="center" wrapText="1"/>
    </xf>
    <xf numFmtId="164" fontId="21" fillId="0" borderId="19" xfId="0" applyNumberFormat="1" applyFont="1" applyBorder="1" applyAlignment="1">
      <alignment horizontal="center" vertical="center" wrapText="1"/>
    </xf>
    <xf numFmtId="164" fontId="21" fillId="0" borderId="0" xfId="0" applyNumberFormat="1" applyFont="1" applyBorder="1" applyAlignment="1">
      <alignment horizontal="center" vertical="center" wrapText="1"/>
    </xf>
    <xf numFmtId="164" fontId="21" fillId="0" borderId="20" xfId="0" applyNumberFormat="1" applyFont="1" applyBorder="1" applyAlignment="1">
      <alignment horizontal="center" vertical="center" wrapText="1"/>
    </xf>
    <xf numFmtId="164" fontId="21" fillId="0" borderId="21" xfId="0" applyNumberFormat="1" applyFont="1" applyBorder="1" applyAlignment="1">
      <alignment horizontal="center" vertical="center" wrapText="1"/>
    </xf>
    <xf numFmtId="164" fontId="21" fillId="0" borderId="22" xfId="0" applyNumberFormat="1" applyFont="1" applyBorder="1" applyAlignment="1">
      <alignment horizontal="center" vertical="center" wrapText="1"/>
    </xf>
    <xf numFmtId="164" fontId="21" fillId="0" borderId="23" xfId="0" applyNumberFormat="1" applyFont="1" applyBorder="1" applyAlignment="1">
      <alignment horizontal="center" vertical="center" wrapText="1"/>
    </xf>
    <xf numFmtId="164" fontId="22" fillId="0" borderId="16" xfId="0" applyNumberFormat="1" applyFont="1" applyBorder="1" applyAlignment="1">
      <alignment horizontal="center" vertical="center" wrapText="1"/>
    </xf>
    <xf numFmtId="164" fontId="22" fillId="0" borderId="17" xfId="0" applyNumberFormat="1" applyFont="1" applyBorder="1" applyAlignment="1">
      <alignment horizontal="center" vertical="center" wrapText="1"/>
    </xf>
    <xf numFmtId="164" fontId="22" fillId="0" borderId="18" xfId="0" applyNumberFormat="1" applyFont="1" applyBorder="1" applyAlignment="1">
      <alignment horizontal="center" vertical="center" wrapText="1"/>
    </xf>
    <xf numFmtId="164" fontId="22" fillId="0" borderId="19" xfId="0" applyNumberFormat="1" applyFont="1" applyBorder="1" applyAlignment="1">
      <alignment horizontal="center" vertical="center" wrapText="1"/>
    </xf>
    <xf numFmtId="164" fontId="22" fillId="0" borderId="0" xfId="0" applyNumberFormat="1" applyFont="1" applyBorder="1" applyAlignment="1">
      <alignment horizontal="center" vertical="center" wrapText="1"/>
    </xf>
    <xf numFmtId="164" fontId="22" fillId="0" borderId="20" xfId="0" applyNumberFormat="1" applyFont="1" applyBorder="1" applyAlignment="1">
      <alignment horizontal="center" vertical="center" wrapText="1"/>
    </xf>
    <xf numFmtId="164" fontId="22" fillId="0" borderId="21" xfId="0" applyNumberFormat="1" applyFont="1" applyBorder="1" applyAlignment="1">
      <alignment horizontal="center" vertical="center" wrapText="1"/>
    </xf>
    <xf numFmtId="164" fontId="22" fillId="0" borderId="22" xfId="0" applyNumberFormat="1" applyFont="1" applyBorder="1" applyAlignment="1">
      <alignment horizontal="center" vertical="center" wrapText="1"/>
    </xf>
    <xf numFmtId="164" fontId="22" fillId="0" borderId="23" xfId="0" applyNumberFormat="1" applyFont="1" applyBorder="1" applyAlignment="1">
      <alignment horizontal="center" vertical="center" wrapText="1"/>
    </xf>
    <xf numFmtId="164" fontId="17" fillId="0" borderId="16" xfId="0" applyNumberFormat="1" applyFont="1" applyBorder="1" applyAlignment="1">
      <alignment horizontal="center" vertical="center" wrapText="1"/>
    </xf>
    <xf numFmtId="164" fontId="17" fillId="0" borderId="17" xfId="0" applyNumberFormat="1" applyFont="1" applyBorder="1" applyAlignment="1">
      <alignment horizontal="center" vertical="center" wrapText="1"/>
    </xf>
    <xf numFmtId="164" fontId="17" fillId="0" borderId="18" xfId="0" applyNumberFormat="1" applyFont="1" applyBorder="1" applyAlignment="1">
      <alignment horizontal="center" vertical="center" wrapText="1"/>
    </xf>
    <xf numFmtId="164" fontId="17" fillId="0" borderId="19" xfId="0" applyNumberFormat="1" applyFont="1" applyBorder="1" applyAlignment="1">
      <alignment horizontal="center" vertical="center" wrapText="1"/>
    </xf>
    <xf numFmtId="164" fontId="17" fillId="0" borderId="0" xfId="0" applyNumberFormat="1" applyFont="1" applyBorder="1" applyAlignment="1">
      <alignment horizontal="center" vertical="center" wrapText="1"/>
    </xf>
    <xf numFmtId="164" fontId="17" fillId="0" borderId="20" xfId="0" applyNumberFormat="1" applyFont="1" applyBorder="1" applyAlignment="1">
      <alignment horizontal="center" vertical="center" wrapText="1"/>
    </xf>
    <xf numFmtId="164" fontId="17" fillId="0" borderId="21" xfId="0" applyNumberFormat="1" applyFont="1" applyBorder="1" applyAlignment="1">
      <alignment horizontal="center" vertical="center" wrapText="1"/>
    </xf>
    <xf numFmtId="164" fontId="17" fillId="0" borderId="22" xfId="0" applyNumberFormat="1" applyFont="1" applyBorder="1" applyAlignment="1">
      <alignment horizontal="center" vertical="center" wrapText="1"/>
    </xf>
    <xf numFmtId="164" fontId="17" fillId="0" borderId="23" xfId="0" applyNumberFormat="1" applyFont="1" applyBorder="1" applyAlignment="1">
      <alignment horizontal="center" vertical="center" wrapText="1"/>
    </xf>
    <xf numFmtId="0" fontId="21" fillId="0" borderId="16" xfId="0" applyFont="1" applyBorder="1" applyAlignment="1">
      <alignment horizontal="center" vertical="center" wrapText="1"/>
    </xf>
    <xf numFmtId="0" fontId="21" fillId="0" borderId="17" xfId="0" applyFont="1" applyBorder="1" applyAlignment="1">
      <alignment horizontal="center" vertical="center" wrapText="1"/>
    </xf>
    <xf numFmtId="0" fontId="21" fillId="0" borderId="18" xfId="0" applyFont="1" applyBorder="1" applyAlignment="1">
      <alignment horizontal="center" vertical="center" wrapText="1"/>
    </xf>
    <xf numFmtId="0" fontId="21" fillId="0" borderId="19" xfId="0" applyFont="1" applyBorder="1" applyAlignment="1">
      <alignment horizontal="center" vertical="center" wrapText="1"/>
    </xf>
    <xf numFmtId="0" fontId="21" fillId="0" borderId="0" xfId="0" applyFont="1" applyBorder="1" applyAlignment="1">
      <alignment horizontal="center" vertical="center" wrapText="1"/>
    </xf>
    <xf numFmtId="0" fontId="21" fillId="0" borderId="20" xfId="0" applyFont="1" applyBorder="1" applyAlignment="1">
      <alignment horizontal="center" vertical="center" wrapText="1"/>
    </xf>
    <xf numFmtId="0" fontId="21" fillId="0" borderId="21" xfId="0" applyFont="1" applyBorder="1" applyAlignment="1">
      <alignment horizontal="center" vertical="center" wrapText="1"/>
    </xf>
    <xf numFmtId="0" fontId="21" fillId="0" borderId="22" xfId="0" applyFont="1" applyBorder="1" applyAlignment="1">
      <alignment horizontal="center" vertical="center" wrapText="1"/>
    </xf>
    <xf numFmtId="0" fontId="21" fillId="0" borderId="23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164" fontId="4" fillId="0" borderId="13" xfId="0" applyNumberFormat="1" applyFont="1" applyBorder="1" applyAlignment="1">
      <alignment horizontal="center" vertical="center"/>
    </xf>
    <xf numFmtId="164" fontId="4" fillId="0" borderId="14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0" fillId="0" borderId="1" xfId="0" applyBorder="1" applyAlignment="1">
      <alignment horizontal="center"/>
    </xf>
    <xf numFmtId="0" fontId="11" fillId="0" borderId="13" xfId="0" applyFont="1" applyBorder="1" applyAlignment="1">
      <alignment horizontal="center" vertical="center" textRotation="255" wrapText="1"/>
    </xf>
    <xf numFmtId="0" fontId="11" fillId="0" borderId="15" xfId="0" applyFont="1" applyBorder="1" applyAlignment="1">
      <alignment horizontal="center" vertical="center" textRotation="255" wrapText="1"/>
    </xf>
    <xf numFmtId="0" fontId="11" fillId="0" borderId="14" xfId="0" applyFont="1" applyBorder="1" applyAlignment="1">
      <alignment horizontal="center" vertical="center" textRotation="255" wrapText="1"/>
    </xf>
    <xf numFmtId="0" fontId="8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11" fillId="0" borderId="13" xfId="0" applyFont="1" applyBorder="1" applyAlignment="1">
      <alignment horizontal="center" vertical="center" wrapText="1"/>
    </xf>
    <xf numFmtId="0" fontId="11" fillId="0" borderId="15" xfId="0" applyFont="1" applyBorder="1" applyAlignment="1">
      <alignment horizontal="center" vertical="center" wrapText="1"/>
    </xf>
    <xf numFmtId="0" fontId="11" fillId="0" borderId="14" xfId="0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164" fontId="5" fillId="0" borderId="1" xfId="0" applyNumberFormat="1" applyFont="1" applyFill="1" applyBorder="1" applyAlignment="1">
      <alignment horizontal="center" vertical="center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4" fillId="0" borderId="12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7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 vertical="center" wrapText="1"/>
    </xf>
    <xf numFmtId="164" fontId="4" fillId="0" borderId="13" xfId="0" applyNumberFormat="1" applyFont="1" applyFill="1" applyBorder="1" applyAlignment="1">
      <alignment horizontal="center" vertical="center" wrapText="1"/>
    </xf>
    <xf numFmtId="164" fontId="4" fillId="0" borderId="15" xfId="0" applyNumberFormat="1" applyFont="1" applyFill="1" applyBorder="1" applyAlignment="1">
      <alignment horizontal="center" vertical="center" wrapText="1"/>
    </xf>
    <xf numFmtId="164" fontId="4" fillId="0" borderId="14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164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 wrapText="1"/>
    </xf>
    <xf numFmtId="0" fontId="3" fillId="0" borderId="11" xfId="0" applyFont="1" applyFill="1" applyBorder="1" applyAlignment="1">
      <alignment horizontal="center" vertical="center" wrapText="1"/>
    </xf>
    <xf numFmtId="0" fontId="3" fillId="0" borderId="12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3" fillId="0" borderId="9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2" fillId="0" borderId="10" xfId="0" applyFont="1" applyBorder="1" applyAlignment="1">
      <alignment horizontal="left" vertical="center" wrapText="1"/>
    </xf>
    <xf numFmtId="0" fontId="12" fillId="0" borderId="11" xfId="0" applyFont="1" applyBorder="1" applyAlignment="1">
      <alignment horizontal="left" vertical="center" wrapText="1"/>
    </xf>
    <xf numFmtId="0" fontId="12" fillId="0" borderId="12" xfId="0" applyFont="1" applyBorder="1" applyAlignment="1">
      <alignment horizontal="left" vertical="center" wrapText="1"/>
    </xf>
    <xf numFmtId="0" fontId="12" fillId="0" borderId="5" xfId="0" applyFont="1" applyBorder="1" applyAlignment="1">
      <alignment horizontal="left" vertical="center" wrapText="1"/>
    </xf>
    <xf numFmtId="0" fontId="12" fillId="0" borderId="0" xfId="0" applyFont="1" applyBorder="1" applyAlignment="1">
      <alignment horizontal="left" vertical="center" wrapText="1"/>
    </xf>
    <xf numFmtId="0" fontId="12" fillId="0" borderId="6" xfId="0" applyFont="1" applyBorder="1" applyAlignment="1">
      <alignment horizontal="left" vertical="center" wrapText="1"/>
    </xf>
    <xf numFmtId="0" fontId="12" fillId="0" borderId="7" xfId="0" applyFont="1" applyBorder="1" applyAlignment="1">
      <alignment horizontal="left" vertical="center" wrapText="1"/>
    </xf>
    <xf numFmtId="0" fontId="12" fillId="0" borderId="8" xfId="0" applyFont="1" applyBorder="1" applyAlignment="1">
      <alignment horizontal="left" vertical="center" wrapText="1"/>
    </xf>
    <xf numFmtId="0" fontId="12" fillId="0" borderId="9" xfId="0" applyFont="1" applyBorder="1" applyAlignment="1">
      <alignment horizontal="left" vertical="center" wrapText="1"/>
    </xf>
    <xf numFmtId="0" fontId="0" fillId="0" borderId="8" xfId="0" applyBorder="1" applyAlignment="1">
      <alignment horizontal="center"/>
    </xf>
  </cellXfs>
  <cellStyles count="3">
    <cellStyle name="Hipervínculo" xfId="1" builtinId="8" hidden="1"/>
    <cellStyle name="Hipervínculo visitado" xfId="2" builtinId="9" hidden="1"/>
    <cellStyle name="Normal" xfId="0" builtinId="0"/>
  </cellStyles>
  <dxfs count="32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A238"/>
  <sheetViews>
    <sheetView tabSelected="1" topLeftCell="G7" zoomScale="85" zoomScaleNormal="85" zoomScalePageLayoutView="85" workbookViewId="0">
      <pane xSplit="3" ySplit="1" topLeftCell="AJ82" activePane="bottomRight" state="frozen"/>
      <selection activeCell="G7" sqref="G7"/>
      <selection pane="topRight" activeCell="J7" sqref="J7"/>
      <selection pane="bottomLeft" activeCell="G8" sqref="G8"/>
      <selection pane="bottomRight" activeCell="AQ96" sqref="AQ96"/>
    </sheetView>
  </sheetViews>
  <sheetFormatPr baseColWidth="10" defaultRowHeight="14" x14ac:dyDescent="0"/>
  <cols>
    <col min="1" max="1" width="12.6640625" style="100" customWidth="1"/>
    <col min="2" max="2" width="10.1640625" style="65" customWidth="1"/>
    <col min="3" max="3" width="9.1640625" style="65" customWidth="1"/>
    <col min="4" max="4" width="10.5" style="65" customWidth="1"/>
    <col min="5" max="5" width="13.5" style="65" customWidth="1"/>
    <col min="6" max="6" width="18.5" style="65" customWidth="1"/>
    <col min="7" max="7" width="6" style="65" customWidth="1"/>
    <col min="8" max="8" width="28.6640625" style="59" customWidth="1"/>
    <col min="9" max="9" width="54.1640625" style="72" customWidth="1"/>
    <col min="10" max="42" width="18" style="59" customWidth="1"/>
    <col min="43" max="53" width="10.83203125" style="60"/>
  </cols>
  <sheetData>
    <row r="1" spans="1:43">
      <c r="B1" s="42"/>
      <c r="C1" s="42"/>
      <c r="D1" s="42"/>
      <c r="E1" s="42"/>
      <c r="F1" s="42"/>
      <c r="G1" s="42"/>
      <c r="H1" s="197"/>
      <c r="I1" s="197"/>
    </row>
    <row r="2" spans="1:43" ht="28">
      <c r="D2" s="209" t="s">
        <v>355</v>
      </c>
      <c r="E2" s="209"/>
      <c r="F2" s="209"/>
      <c r="G2" s="96"/>
    </row>
    <row r="3" spans="1:43" ht="28">
      <c r="D3" s="209"/>
      <c r="E3" s="209"/>
      <c r="F3" s="209"/>
      <c r="G3" s="96"/>
    </row>
    <row r="4" spans="1:43" ht="28">
      <c r="B4" s="65" t="e">
        <v>#VALUE!</v>
      </c>
      <c r="D4" s="209"/>
      <c r="E4" s="209"/>
      <c r="F4" s="209"/>
      <c r="G4" s="96"/>
    </row>
    <row r="5" spans="1:43" ht="28">
      <c r="D5" s="209"/>
      <c r="E5" s="209"/>
      <c r="F5" s="209"/>
      <c r="G5" s="96"/>
    </row>
    <row r="8" spans="1:43" s="192" customFormat="1">
      <c r="A8" s="184"/>
      <c r="B8" s="185"/>
      <c r="C8" s="185"/>
      <c r="D8" s="185"/>
      <c r="E8" s="185"/>
      <c r="F8" s="185"/>
      <c r="G8" s="185"/>
      <c r="H8" s="184"/>
      <c r="I8" s="186"/>
      <c r="J8" s="187" t="s">
        <v>474</v>
      </c>
      <c r="K8" s="188" t="s">
        <v>475</v>
      </c>
      <c r="L8" s="188" t="s">
        <v>476</v>
      </c>
      <c r="M8" s="188" t="s">
        <v>477</v>
      </c>
      <c r="N8" s="188" t="s">
        <v>478</v>
      </c>
      <c r="O8" s="188" t="s">
        <v>479</v>
      </c>
      <c r="P8" s="188" t="s">
        <v>480</v>
      </c>
      <c r="Q8" s="188" t="s">
        <v>481</v>
      </c>
      <c r="R8" s="188" t="s">
        <v>482</v>
      </c>
      <c r="S8" s="188" t="s">
        <v>483</v>
      </c>
      <c r="T8" s="188" t="s">
        <v>484</v>
      </c>
      <c r="U8" s="188" t="s">
        <v>485</v>
      </c>
      <c r="V8" s="188" t="s">
        <v>486</v>
      </c>
      <c r="W8" s="188" t="s">
        <v>487</v>
      </c>
      <c r="X8" s="188" t="s">
        <v>488</v>
      </c>
      <c r="Y8" s="188" t="s">
        <v>489</v>
      </c>
      <c r="Z8" s="188" t="s">
        <v>490</v>
      </c>
      <c r="AA8" s="188" t="s">
        <v>491</v>
      </c>
      <c r="AB8" s="188" t="s">
        <v>492</v>
      </c>
      <c r="AC8" s="188" t="s">
        <v>493</v>
      </c>
      <c r="AD8" s="188" t="s">
        <v>494</v>
      </c>
      <c r="AE8" s="188" t="s">
        <v>495</v>
      </c>
      <c r="AF8" s="188" t="s">
        <v>496</v>
      </c>
      <c r="AG8" s="188" t="s">
        <v>497</v>
      </c>
      <c r="AH8" s="188" t="s">
        <v>498</v>
      </c>
      <c r="AI8" s="188" t="s">
        <v>499</v>
      </c>
      <c r="AJ8" s="188" t="s">
        <v>500</v>
      </c>
      <c r="AK8" s="188" t="s">
        <v>501</v>
      </c>
      <c r="AL8" s="189" t="s">
        <v>502</v>
      </c>
      <c r="AM8" s="188" t="s">
        <v>503</v>
      </c>
      <c r="AN8" s="188" t="s">
        <v>504</v>
      </c>
      <c r="AO8" s="188" t="s">
        <v>505</v>
      </c>
      <c r="AP8" s="190" t="s">
        <v>544</v>
      </c>
      <c r="AQ8" s="191" t="s">
        <v>253</v>
      </c>
    </row>
    <row r="9" spans="1:43" ht="23.25" customHeight="1">
      <c r="A9" s="2" t="s">
        <v>247</v>
      </c>
      <c r="B9" s="61" t="s">
        <v>469</v>
      </c>
      <c r="C9" s="97"/>
      <c r="D9" s="61" t="s">
        <v>470</v>
      </c>
      <c r="E9" s="97"/>
      <c r="F9" s="61" t="s">
        <v>471</v>
      </c>
      <c r="G9" s="45">
        <v>0</v>
      </c>
      <c r="H9" s="99" t="s">
        <v>472</v>
      </c>
      <c r="I9" s="27" t="s">
        <v>473</v>
      </c>
      <c r="J9" s="62">
        <v>1</v>
      </c>
      <c r="K9" s="63">
        <f>J9+1</f>
        <v>2</v>
      </c>
      <c r="L9" s="63">
        <f t="shared" ref="L9:AP9" si="0">K9+1</f>
        <v>3</v>
      </c>
      <c r="M9" s="63">
        <f t="shared" si="0"/>
        <v>4</v>
      </c>
      <c r="N9" s="63">
        <f t="shared" si="0"/>
        <v>5</v>
      </c>
      <c r="O9" s="63">
        <f t="shared" si="0"/>
        <v>6</v>
      </c>
      <c r="P9" s="63">
        <f t="shared" si="0"/>
        <v>7</v>
      </c>
      <c r="Q9" s="63">
        <f t="shared" si="0"/>
        <v>8</v>
      </c>
      <c r="R9" s="63">
        <f t="shared" si="0"/>
        <v>9</v>
      </c>
      <c r="S9" s="63">
        <f t="shared" si="0"/>
        <v>10</v>
      </c>
      <c r="T9" s="63">
        <f t="shared" si="0"/>
        <v>11</v>
      </c>
      <c r="U9" s="63">
        <f t="shared" si="0"/>
        <v>12</v>
      </c>
      <c r="V9" s="63">
        <f t="shared" si="0"/>
        <v>13</v>
      </c>
      <c r="W9" s="63">
        <f t="shared" si="0"/>
        <v>14</v>
      </c>
      <c r="X9" s="63">
        <f t="shared" si="0"/>
        <v>15</v>
      </c>
      <c r="Y9" s="63">
        <f t="shared" si="0"/>
        <v>16</v>
      </c>
      <c r="Z9" s="63">
        <f t="shared" si="0"/>
        <v>17</v>
      </c>
      <c r="AA9" s="63">
        <f t="shared" si="0"/>
        <v>18</v>
      </c>
      <c r="AB9" s="63">
        <f t="shared" si="0"/>
        <v>19</v>
      </c>
      <c r="AC9" s="63">
        <f t="shared" si="0"/>
        <v>20</v>
      </c>
      <c r="AD9" s="63">
        <f t="shared" si="0"/>
        <v>21</v>
      </c>
      <c r="AE9" s="63">
        <f t="shared" si="0"/>
        <v>22</v>
      </c>
      <c r="AF9" s="63">
        <f t="shared" si="0"/>
        <v>23</v>
      </c>
      <c r="AG9" s="63">
        <f t="shared" si="0"/>
        <v>24</v>
      </c>
      <c r="AH9" s="63">
        <f t="shared" si="0"/>
        <v>25</v>
      </c>
      <c r="AI9" s="63">
        <f t="shared" si="0"/>
        <v>26</v>
      </c>
      <c r="AJ9" s="63">
        <f t="shared" si="0"/>
        <v>27</v>
      </c>
      <c r="AK9" s="63">
        <f t="shared" si="0"/>
        <v>28</v>
      </c>
      <c r="AL9" s="63">
        <f t="shared" si="0"/>
        <v>29</v>
      </c>
      <c r="AM9" s="63">
        <f t="shared" si="0"/>
        <v>30</v>
      </c>
      <c r="AN9" s="63">
        <f t="shared" si="0"/>
        <v>31</v>
      </c>
      <c r="AO9" s="63">
        <f t="shared" si="0"/>
        <v>32</v>
      </c>
      <c r="AP9" s="63">
        <f t="shared" si="0"/>
        <v>33</v>
      </c>
      <c r="AQ9" s="162" t="s">
        <v>184</v>
      </c>
    </row>
    <row r="10" spans="1:43" ht="20" customHeight="1">
      <c r="A10" s="100">
        <v>1</v>
      </c>
      <c r="B10" s="198" t="s">
        <v>545</v>
      </c>
      <c r="C10" s="100">
        <v>1</v>
      </c>
      <c r="D10" s="198" t="s">
        <v>546</v>
      </c>
      <c r="E10" s="198"/>
      <c r="F10" s="198"/>
      <c r="G10" s="97" t="s">
        <v>186</v>
      </c>
      <c r="H10" s="199" t="s">
        <v>283</v>
      </c>
      <c r="I10" s="199" t="e">
        <v>#VALUE!</v>
      </c>
      <c r="J10" s="164">
        <v>0</v>
      </c>
      <c r="K10" s="3">
        <v>0</v>
      </c>
      <c r="L10" s="3">
        <v>0</v>
      </c>
      <c r="M10" s="3">
        <v>0</v>
      </c>
      <c r="N10" s="3">
        <v>1</v>
      </c>
      <c r="O10" s="3">
        <v>0</v>
      </c>
      <c r="P10" s="3">
        <v>0</v>
      </c>
      <c r="Q10" s="3">
        <v>0</v>
      </c>
      <c r="R10" s="3">
        <v>1</v>
      </c>
      <c r="S10" s="3">
        <v>0</v>
      </c>
      <c r="T10" s="3">
        <v>0</v>
      </c>
      <c r="U10" s="181">
        <v>1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1</v>
      </c>
      <c r="AC10" s="181">
        <v>1</v>
      </c>
      <c r="AD10" s="3">
        <v>1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0</v>
      </c>
      <c r="AL10" s="3">
        <v>0</v>
      </c>
      <c r="AM10" s="3">
        <v>0</v>
      </c>
      <c r="AN10" s="3">
        <v>0</v>
      </c>
      <c r="AO10" s="3">
        <v>0</v>
      </c>
      <c r="AP10" s="4">
        <v>0</v>
      </c>
      <c r="AQ10" s="101">
        <f>AVERAGE(J10:AP10)</f>
        <v>0.18181818181818182</v>
      </c>
    </row>
    <row r="11" spans="1:43" ht="20" customHeight="1">
      <c r="A11" s="100">
        <v>1</v>
      </c>
      <c r="B11" s="198"/>
      <c r="C11" s="100">
        <v>1</v>
      </c>
      <c r="D11" s="198"/>
      <c r="E11" s="198"/>
      <c r="F11" s="198"/>
      <c r="G11" s="97" t="s">
        <v>187</v>
      </c>
      <c r="H11" s="199" t="s">
        <v>310</v>
      </c>
      <c r="I11" s="199" t="s">
        <v>310</v>
      </c>
      <c r="J11" s="164">
        <v>1</v>
      </c>
      <c r="K11" s="3">
        <v>0</v>
      </c>
      <c r="L11" s="3">
        <v>0</v>
      </c>
      <c r="M11" s="3">
        <v>1</v>
      </c>
      <c r="N11" s="3">
        <v>1</v>
      </c>
      <c r="O11" s="3">
        <v>1</v>
      </c>
      <c r="P11" s="3">
        <v>0</v>
      </c>
      <c r="Q11" s="3">
        <v>1</v>
      </c>
      <c r="R11" s="3">
        <v>1</v>
      </c>
      <c r="S11" s="3">
        <v>1</v>
      </c>
      <c r="T11" s="3">
        <v>0</v>
      </c>
      <c r="U11" s="3">
        <v>0</v>
      </c>
      <c r="V11" s="3">
        <v>0</v>
      </c>
      <c r="W11" s="3">
        <v>0</v>
      </c>
      <c r="X11" s="3">
        <v>1</v>
      </c>
      <c r="Y11" s="3">
        <v>0</v>
      </c>
      <c r="Z11" s="3">
        <v>1</v>
      </c>
      <c r="AA11" s="3">
        <v>1</v>
      </c>
      <c r="AB11" s="3">
        <v>1</v>
      </c>
      <c r="AC11" s="3">
        <v>1</v>
      </c>
      <c r="AD11" s="3">
        <v>1</v>
      </c>
      <c r="AE11" s="3">
        <v>0</v>
      </c>
      <c r="AF11" s="3">
        <v>0</v>
      </c>
      <c r="AG11" s="3">
        <v>1</v>
      </c>
      <c r="AH11" s="3">
        <v>0</v>
      </c>
      <c r="AI11" s="3">
        <v>1</v>
      </c>
      <c r="AJ11" s="3">
        <v>1</v>
      </c>
      <c r="AK11" s="3">
        <v>1</v>
      </c>
      <c r="AL11" s="3">
        <v>1</v>
      </c>
      <c r="AM11" s="181">
        <v>0</v>
      </c>
      <c r="AN11" s="3">
        <v>1</v>
      </c>
      <c r="AO11" s="3">
        <v>1</v>
      </c>
      <c r="AP11" s="4">
        <v>1</v>
      </c>
      <c r="AQ11" s="159">
        <f t="shared" ref="AQ11:AQ75" si="1">AVERAGE(J11:AP11)</f>
        <v>0.63636363636363635</v>
      </c>
    </row>
    <row r="12" spans="1:43" ht="20" customHeight="1">
      <c r="A12" s="100">
        <v>0</v>
      </c>
      <c r="B12" s="198"/>
      <c r="C12" s="100">
        <v>1</v>
      </c>
      <c r="D12" s="198"/>
      <c r="E12" s="198"/>
      <c r="F12" s="198"/>
      <c r="G12" s="97" t="s">
        <v>188</v>
      </c>
      <c r="H12" s="200" t="s">
        <v>311</v>
      </c>
      <c r="I12" s="200" t="s">
        <v>311</v>
      </c>
      <c r="J12" s="180">
        <v>1</v>
      </c>
      <c r="K12" s="153">
        <v>0</v>
      </c>
      <c r="L12" s="153">
        <v>0</v>
      </c>
      <c r="M12" s="153">
        <v>1</v>
      </c>
      <c r="N12" s="153">
        <v>1</v>
      </c>
      <c r="O12" s="153">
        <v>1</v>
      </c>
      <c r="P12" s="153">
        <v>0</v>
      </c>
      <c r="Q12" s="153">
        <v>0</v>
      </c>
      <c r="R12" s="153">
        <v>1</v>
      </c>
      <c r="S12" s="153">
        <v>1</v>
      </c>
      <c r="T12" s="153">
        <v>0</v>
      </c>
      <c r="U12" s="153">
        <v>0</v>
      </c>
      <c r="V12" s="153">
        <v>0</v>
      </c>
      <c r="W12" s="153">
        <v>0</v>
      </c>
      <c r="X12" s="153">
        <v>0</v>
      </c>
      <c r="Y12" s="153">
        <v>0</v>
      </c>
      <c r="Z12" s="153">
        <v>1</v>
      </c>
      <c r="AA12" s="153">
        <v>1</v>
      </c>
      <c r="AB12" s="153">
        <v>1</v>
      </c>
      <c r="AC12" s="153">
        <v>1</v>
      </c>
      <c r="AD12" s="153">
        <v>1</v>
      </c>
      <c r="AE12" s="153">
        <v>0</v>
      </c>
      <c r="AF12" s="153">
        <v>0</v>
      </c>
      <c r="AG12" s="153">
        <v>1</v>
      </c>
      <c r="AH12" s="153">
        <v>0</v>
      </c>
      <c r="AI12" s="153">
        <v>1</v>
      </c>
      <c r="AJ12" s="153">
        <v>1</v>
      </c>
      <c r="AK12" s="153">
        <v>0</v>
      </c>
      <c r="AL12" s="153">
        <v>1</v>
      </c>
      <c r="AM12" s="153">
        <v>1</v>
      </c>
      <c r="AN12" s="153">
        <v>1</v>
      </c>
      <c r="AO12" s="153">
        <v>0</v>
      </c>
      <c r="AP12" s="154">
        <v>1</v>
      </c>
      <c r="AQ12" s="160">
        <f t="shared" si="1"/>
        <v>0.54545454545454541</v>
      </c>
    </row>
    <row r="13" spans="1:43" ht="20" customHeight="1">
      <c r="A13" s="100">
        <v>1</v>
      </c>
      <c r="B13" s="198"/>
      <c r="C13" s="100">
        <v>1</v>
      </c>
      <c r="D13" s="198"/>
      <c r="E13" s="198"/>
      <c r="F13" s="198"/>
      <c r="G13" s="97" t="s">
        <v>189</v>
      </c>
      <c r="H13" s="199" t="s">
        <v>377</v>
      </c>
      <c r="I13" s="199" t="s">
        <v>377</v>
      </c>
      <c r="J13" s="164">
        <v>1</v>
      </c>
      <c r="K13" s="3">
        <v>1</v>
      </c>
      <c r="L13" s="3">
        <v>1</v>
      </c>
      <c r="M13" s="3">
        <v>1</v>
      </c>
      <c r="N13" s="3">
        <v>1</v>
      </c>
      <c r="O13" s="3">
        <v>1</v>
      </c>
      <c r="P13" s="3">
        <v>1</v>
      </c>
      <c r="Q13" s="3">
        <v>1</v>
      </c>
      <c r="R13" s="3">
        <v>1</v>
      </c>
      <c r="S13" s="3">
        <v>1</v>
      </c>
      <c r="T13" s="3">
        <v>1</v>
      </c>
      <c r="U13" s="3">
        <v>1</v>
      </c>
      <c r="V13" s="3">
        <v>1</v>
      </c>
      <c r="W13" s="3">
        <v>1</v>
      </c>
      <c r="X13" s="3">
        <v>1</v>
      </c>
      <c r="Y13" s="3">
        <v>1</v>
      </c>
      <c r="Z13" s="3">
        <v>1</v>
      </c>
      <c r="AA13" s="3">
        <v>0</v>
      </c>
      <c r="AB13" s="3">
        <v>0</v>
      </c>
      <c r="AC13" s="181">
        <v>1</v>
      </c>
      <c r="AD13" s="3">
        <v>1</v>
      </c>
      <c r="AE13" s="3">
        <v>1</v>
      </c>
      <c r="AF13" s="3">
        <v>0</v>
      </c>
      <c r="AG13" s="3">
        <v>1</v>
      </c>
      <c r="AH13" s="3">
        <v>1</v>
      </c>
      <c r="AI13" s="3">
        <v>0</v>
      </c>
      <c r="AJ13" s="3">
        <v>1</v>
      </c>
      <c r="AK13" s="3">
        <v>0</v>
      </c>
      <c r="AL13" s="3">
        <v>1</v>
      </c>
      <c r="AM13" s="3">
        <v>0</v>
      </c>
      <c r="AN13" s="3">
        <v>1</v>
      </c>
      <c r="AO13" s="3">
        <v>0</v>
      </c>
      <c r="AP13" s="4">
        <v>1</v>
      </c>
      <c r="AQ13" s="159">
        <f t="shared" si="1"/>
        <v>0.78787878787878785</v>
      </c>
    </row>
    <row r="14" spans="1:43" ht="20" customHeight="1">
      <c r="A14" s="100">
        <v>0</v>
      </c>
      <c r="B14" s="198"/>
      <c r="C14" s="100">
        <v>1</v>
      </c>
      <c r="D14" s="198"/>
      <c r="E14" s="198"/>
      <c r="F14" s="198"/>
      <c r="G14" s="97" t="s">
        <v>190</v>
      </c>
      <c r="H14" s="200" t="s">
        <v>378</v>
      </c>
      <c r="I14" s="200" t="s">
        <v>378</v>
      </c>
      <c r="J14" s="180">
        <v>0</v>
      </c>
      <c r="K14" s="153">
        <v>0</v>
      </c>
      <c r="L14" s="153">
        <v>0</v>
      </c>
      <c r="M14" s="153">
        <v>0</v>
      </c>
      <c r="N14" s="153">
        <v>0</v>
      </c>
      <c r="O14" s="153">
        <v>0</v>
      </c>
      <c r="P14" s="153">
        <v>1</v>
      </c>
      <c r="Q14" s="153">
        <v>0</v>
      </c>
      <c r="R14" s="153">
        <v>1</v>
      </c>
      <c r="S14" s="153">
        <v>0</v>
      </c>
      <c r="T14" s="153">
        <v>1</v>
      </c>
      <c r="U14" s="153">
        <v>0</v>
      </c>
      <c r="V14" s="153">
        <v>0</v>
      </c>
      <c r="W14" s="153">
        <v>0</v>
      </c>
      <c r="X14" s="153">
        <v>0</v>
      </c>
      <c r="Y14" s="153">
        <v>0</v>
      </c>
      <c r="Z14" s="153">
        <v>0</v>
      </c>
      <c r="AA14" s="153">
        <v>0</v>
      </c>
      <c r="AB14" s="153">
        <v>1</v>
      </c>
      <c r="AC14" s="153">
        <v>1</v>
      </c>
      <c r="AD14" s="153">
        <v>0</v>
      </c>
      <c r="AE14" s="153">
        <v>1</v>
      </c>
      <c r="AF14" s="153">
        <v>0</v>
      </c>
      <c r="AG14" s="153">
        <v>0</v>
      </c>
      <c r="AH14" s="153">
        <v>0</v>
      </c>
      <c r="AI14" s="153">
        <v>0</v>
      </c>
      <c r="AJ14" s="153">
        <v>1</v>
      </c>
      <c r="AK14" s="153">
        <v>0</v>
      </c>
      <c r="AL14" s="153">
        <v>1</v>
      </c>
      <c r="AM14" s="153">
        <v>0</v>
      </c>
      <c r="AN14" s="153">
        <v>0</v>
      </c>
      <c r="AO14" s="153">
        <v>0</v>
      </c>
      <c r="AP14" s="154">
        <v>0</v>
      </c>
      <c r="AQ14" s="160">
        <f t="shared" si="1"/>
        <v>0.24242424242424243</v>
      </c>
    </row>
    <row r="15" spans="1:43" ht="20" customHeight="1">
      <c r="A15" s="100">
        <v>1</v>
      </c>
      <c r="B15" s="198"/>
      <c r="C15" s="100">
        <v>1</v>
      </c>
      <c r="D15" s="198"/>
      <c r="E15" s="198"/>
      <c r="F15" s="198"/>
      <c r="G15" s="97" t="s">
        <v>191</v>
      </c>
      <c r="H15" s="199" t="s">
        <v>313</v>
      </c>
      <c r="I15" s="199" t="s">
        <v>313</v>
      </c>
      <c r="J15" s="164">
        <v>1</v>
      </c>
      <c r="K15" s="3">
        <v>1</v>
      </c>
      <c r="L15" s="3">
        <v>1</v>
      </c>
      <c r="M15" s="3">
        <v>1</v>
      </c>
      <c r="N15" s="3">
        <v>1</v>
      </c>
      <c r="O15" s="3">
        <v>1</v>
      </c>
      <c r="P15" s="3">
        <v>1</v>
      </c>
      <c r="Q15" s="3">
        <v>1</v>
      </c>
      <c r="R15" s="3">
        <v>1</v>
      </c>
      <c r="S15" s="3">
        <v>1</v>
      </c>
      <c r="T15" s="3">
        <v>0</v>
      </c>
      <c r="U15" s="3">
        <v>1</v>
      </c>
      <c r="V15" s="3">
        <v>1</v>
      </c>
      <c r="W15" s="3">
        <v>1</v>
      </c>
      <c r="X15" s="3">
        <v>1</v>
      </c>
      <c r="Y15" s="3">
        <v>1</v>
      </c>
      <c r="Z15" s="3">
        <v>1</v>
      </c>
      <c r="AA15" s="3">
        <v>1</v>
      </c>
      <c r="AB15" s="3">
        <v>1</v>
      </c>
      <c r="AC15" s="3">
        <v>1</v>
      </c>
      <c r="AD15" s="3">
        <v>1</v>
      </c>
      <c r="AE15" s="3">
        <v>1</v>
      </c>
      <c r="AF15" s="3">
        <v>1</v>
      </c>
      <c r="AG15" s="3">
        <v>1</v>
      </c>
      <c r="AH15" s="3">
        <v>1</v>
      </c>
      <c r="AI15" s="3">
        <v>1</v>
      </c>
      <c r="AJ15" s="3">
        <v>1</v>
      </c>
      <c r="AK15" s="3">
        <v>1</v>
      </c>
      <c r="AL15" s="3">
        <v>1</v>
      </c>
      <c r="AM15" s="3">
        <v>1</v>
      </c>
      <c r="AN15" s="3">
        <v>1</v>
      </c>
      <c r="AO15" s="3">
        <v>1</v>
      </c>
      <c r="AP15" s="4">
        <v>1</v>
      </c>
      <c r="AQ15" s="159">
        <f t="shared" si="1"/>
        <v>0.96969696969696972</v>
      </c>
    </row>
    <row r="16" spans="1:43" ht="20" customHeight="1">
      <c r="A16" s="100">
        <v>1</v>
      </c>
      <c r="B16" s="198"/>
      <c r="C16" s="100">
        <v>1</v>
      </c>
      <c r="D16" s="198"/>
      <c r="E16" s="198"/>
      <c r="F16" s="198"/>
      <c r="G16" s="97" t="s">
        <v>192</v>
      </c>
      <c r="H16" s="199" t="s">
        <v>314</v>
      </c>
      <c r="I16" s="199" t="s">
        <v>314</v>
      </c>
      <c r="J16" s="164">
        <v>1</v>
      </c>
      <c r="K16" s="3">
        <v>1</v>
      </c>
      <c r="L16" s="3">
        <v>1</v>
      </c>
      <c r="M16" s="3">
        <v>1</v>
      </c>
      <c r="N16" s="3">
        <v>1</v>
      </c>
      <c r="O16" s="3">
        <v>1</v>
      </c>
      <c r="P16" s="3">
        <v>0</v>
      </c>
      <c r="Q16" s="3">
        <v>1</v>
      </c>
      <c r="R16" s="3">
        <v>1</v>
      </c>
      <c r="S16" s="3">
        <v>1</v>
      </c>
      <c r="T16" s="3">
        <v>1</v>
      </c>
      <c r="U16" s="181">
        <v>1</v>
      </c>
      <c r="V16" s="3">
        <v>0</v>
      </c>
      <c r="W16" s="3">
        <v>1</v>
      </c>
      <c r="X16" s="3">
        <v>0</v>
      </c>
      <c r="Y16" s="3">
        <v>1</v>
      </c>
      <c r="Z16" s="3">
        <v>1</v>
      </c>
      <c r="AA16" s="3">
        <v>1</v>
      </c>
      <c r="AB16" s="3">
        <v>1</v>
      </c>
      <c r="AC16" s="3">
        <v>1</v>
      </c>
      <c r="AD16" s="3">
        <v>1</v>
      </c>
      <c r="AE16" s="3">
        <v>1</v>
      </c>
      <c r="AF16" s="3">
        <v>1</v>
      </c>
      <c r="AG16" s="3">
        <v>0</v>
      </c>
      <c r="AH16" s="3">
        <v>1</v>
      </c>
      <c r="AI16" s="3">
        <v>1</v>
      </c>
      <c r="AJ16" s="3">
        <v>1</v>
      </c>
      <c r="AK16" s="3">
        <v>1</v>
      </c>
      <c r="AL16" s="3">
        <v>1</v>
      </c>
      <c r="AM16" s="3">
        <v>1</v>
      </c>
      <c r="AN16" s="3">
        <v>0</v>
      </c>
      <c r="AO16" s="3">
        <v>1</v>
      </c>
      <c r="AP16" s="4">
        <v>1</v>
      </c>
      <c r="AQ16" s="159">
        <f t="shared" si="1"/>
        <v>0.84848484848484851</v>
      </c>
    </row>
    <row r="17" spans="1:43" ht="20" customHeight="1">
      <c r="A17" s="100">
        <v>1</v>
      </c>
      <c r="B17" s="198"/>
      <c r="C17" s="100">
        <v>2</v>
      </c>
      <c r="D17" s="198" t="s">
        <v>514</v>
      </c>
      <c r="E17" s="198"/>
      <c r="F17" s="198"/>
      <c r="G17" s="97" t="s">
        <v>193</v>
      </c>
      <c r="H17" s="199" t="s">
        <v>315</v>
      </c>
      <c r="I17" s="199" t="s">
        <v>315</v>
      </c>
      <c r="J17" s="164">
        <v>1</v>
      </c>
      <c r="K17" s="3">
        <v>1</v>
      </c>
      <c r="L17" s="3">
        <v>1</v>
      </c>
      <c r="M17" s="3">
        <v>1</v>
      </c>
      <c r="N17" s="3">
        <v>1</v>
      </c>
      <c r="O17" s="3">
        <v>1</v>
      </c>
      <c r="P17" s="3">
        <v>1</v>
      </c>
      <c r="Q17" s="3">
        <v>1</v>
      </c>
      <c r="R17" s="3">
        <v>1</v>
      </c>
      <c r="S17" s="3">
        <v>1</v>
      </c>
      <c r="T17" s="3">
        <v>1</v>
      </c>
      <c r="U17" s="3">
        <v>1</v>
      </c>
      <c r="V17" s="3">
        <v>1</v>
      </c>
      <c r="W17" s="3">
        <v>1</v>
      </c>
      <c r="X17" s="3">
        <v>1</v>
      </c>
      <c r="Y17" s="3">
        <v>1</v>
      </c>
      <c r="Z17" s="3">
        <v>1</v>
      </c>
      <c r="AA17" s="3">
        <v>1</v>
      </c>
      <c r="AB17" s="3">
        <v>1</v>
      </c>
      <c r="AC17" s="3">
        <v>1</v>
      </c>
      <c r="AD17" s="3">
        <v>1</v>
      </c>
      <c r="AE17" s="3">
        <v>1</v>
      </c>
      <c r="AF17" s="3">
        <v>1</v>
      </c>
      <c r="AG17" s="3">
        <v>1</v>
      </c>
      <c r="AH17" s="3">
        <v>1</v>
      </c>
      <c r="AI17" s="3">
        <v>1</v>
      </c>
      <c r="AJ17" s="3">
        <v>1</v>
      </c>
      <c r="AK17" s="3">
        <v>0</v>
      </c>
      <c r="AL17" s="3">
        <v>1</v>
      </c>
      <c r="AM17" s="3">
        <v>1</v>
      </c>
      <c r="AN17" s="3">
        <v>1</v>
      </c>
      <c r="AO17" s="3">
        <v>1</v>
      </c>
      <c r="AP17" s="4">
        <v>1</v>
      </c>
      <c r="AQ17" s="159">
        <f t="shared" si="1"/>
        <v>0.96969696969696972</v>
      </c>
    </row>
    <row r="18" spans="1:43" ht="20" customHeight="1">
      <c r="A18" s="100">
        <v>1</v>
      </c>
      <c r="B18" s="198"/>
      <c r="C18" s="100">
        <v>2</v>
      </c>
      <c r="D18" s="198"/>
      <c r="E18" s="198"/>
      <c r="F18" s="198"/>
      <c r="G18" s="97" t="s">
        <v>194</v>
      </c>
      <c r="H18" s="199" t="s">
        <v>316</v>
      </c>
      <c r="I18" s="199" t="s">
        <v>316</v>
      </c>
      <c r="J18" s="164">
        <v>1</v>
      </c>
      <c r="K18" s="3">
        <v>1</v>
      </c>
      <c r="L18" s="3">
        <v>1</v>
      </c>
      <c r="M18" s="3">
        <v>1</v>
      </c>
      <c r="N18" s="3">
        <v>1</v>
      </c>
      <c r="O18" s="3">
        <v>1</v>
      </c>
      <c r="P18" s="3">
        <v>1</v>
      </c>
      <c r="Q18" s="3">
        <v>1</v>
      </c>
      <c r="R18" s="3">
        <v>1</v>
      </c>
      <c r="S18" s="3">
        <v>1</v>
      </c>
      <c r="T18" s="3">
        <v>1</v>
      </c>
      <c r="U18" s="3">
        <v>1</v>
      </c>
      <c r="V18" s="3">
        <v>1</v>
      </c>
      <c r="W18" s="3">
        <v>0</v>
      </c>
      <c r="X18" s="3">
        <v>0</v>
      </c>
      <c r="Y18" s="3">
        <v>1</v>
      </c>
      <c r="Z18" s="3">
        <v>0</v>
      </c>
      <c r="AA18" s="3">
        <v>1</v>
      </c>
      <c r="AB18" s="3">
        <v>1</v>
      </c>
      <c r="AC18" s="3">
        <v>1</v>
      </c>
      <c r="AD18" s="3">
        <v>1</v>
      </c>
      <c r="AE18" s="3">
        <v>0</v>
      </c>
      <c r="AF18" s="3">
        <v>1</v>
      </c>
      <c r="AG18" s="3">
        <v>0</v>
      </c>
      <c r="AH18" s="3">
        <v>0</v>
      </c>
      <c r="AI18" s="3">
        <v>1</v>
      </c>
      <c r="AJ18" s="3">
        <v>0</v>
      </c>
      <c r="AK18" s="3">
        <v>1</v>
      </c>
      <c r="AL18" s="3">
        <v>1</v>
      </c>
      <c r="AM18" s="3">
        <v>1</v>
      </c>
      <c r="AN18" s="3">
        <v>1</v>
      </c>
      <c r="AO18" s="3">
        <v>1</v>
      </c>
      <c r="AP18" s="4">
        <v>1</v>
      </c>
      <c r="AQ18" s="159">
        <f t="shared" si="1"/>
        <v>0.78787878787878785</v>
      </c>
    </row>
    <row r="19" spans="1:43" ht="20" customHeight="1">
      <c r="A19" s="100">
        <v>1</v>
      </c>
      <c r="B19" s="198"/>
      <c r="C19" s="100">
        <v>2</v>
      </c>
      <c r="D19" s="198"/>
      <c r="E19" s="198"/>
      <c r="F19" s="198"/>
      <c r="G19" s="97" t="s">
        <v>195</v>
      </c>
      <c r="H19" s="199" t="s">
        <v>317</v>
      </c>
      <c r="I19" s="199" t="s">
        <v>317</v>
      </c>
      <c r="J19" s="164">
        <v>1</v>
      </c>
      <c r="K19" s="3">
        <v>1</v>
      </c>
      <c r="L19" s="3">
        <v>0</v>
      </c>
      <c r="M19" s="3">
        <v>1</v>
      </c>
      <c r="N19" s="3">
        <v>0</v>
      </c>
      <c r="O19" s="3">
        <v>1</v>
      </c>
      <c r="P19" s="3">
        <v>0</v>
      </c>
      <c r="Q19" s="3">
        <v>0</v>
      </c>
      <c r="R19" s="3">
        <v>1</v>
      </c>
      <c r="S19" s="3">
        <v>1</v>
      </c>
      <c r="T19" s="3">
        <v>1</v>
      </c>
      <c r="U19" s="3">
        <v>1</v>
      </c>
      <c r="V19" s="3">
        <v>1</v>
      </c>
      <c r="W19" s="3">
        <v>1</v>
      </c>
      <c r="X19" s="3">
        <v>0</v>
      </c>
      <c r="Y19" s="3">
        <v>1</v>
      </c>
      <c r="Z19" s="3">
        <v>1</v>
      </c>
      <c r="AA19" s="3">
        <v>1</v>
      </c>
      <c r="AB19" s="3">
        <v>1</v>
      </c>
      <c r="AC19" s="3">
        <v>1</v>
      </c>
      <c r="AD19" s="3">
        <v>1</v>
      </c>
      <c r="AE19" s="3">
        <v>0</v>
      </c>
      <c r="AF19" s="3">
        <v>1</v>
      </c>
      <c r="AG19" s="3">
        <v>1</v>
      </c>
      <c r="AH19" s="3">
        <v>1</v>
      </c>
      <c r="AI19" s="3">
        <v>0</v>
      </c>
      <c r="AJ19" s="3">
        <v>0</v>
      </c>
      <c r="AK19" s="3">
        <v>1</v>
      </c>
      <c r="AL19" s="3">
        <v>1</v>
      </c>
      <c r="AM19" s="3">
        <v>1</v>
      </c>
      <c r="AN19" s="3">
        <v>1</v>
      </c>
      <c r="AO19" s="3">
        <v>1</v>
      </c>
      <c r="AP19" s="4">
        <v>1</v>
      </c>
      <c r="AQ19" s="159">
        <f t="shared" si="1"/>
        <v>0.75757575757575757</v>
      </c>
    </row>
    <row r="20" spans="1:43" ht="20" customHeight="1">
      <c r="A20" s="100">
        <v>1</v>
      </c>
      <c r="B20" s="198"/>
      <c r="C20" s="100">
        <v>2</v>
      </c>
      <c r="D20" s="198"/>
      <c r="E20" s="198"/>
      <c r="F20" s="198"/>
      <c r="G20" s="97" t="s">
        <v>196</v>
      </c>
      <c r="H20" s="199" t="s">
        <v>318</v>
      </c>
      <c r="I20" s="199" t="s">
        <v>319</v>
      </c>
      <c r="J20" s="164">
        <v>1</v>
      </c>
      <c r="K20" s="3">
        <v>0</v>
      </c>
      <c r="L20" s="3">
        <v>0</v>
      </c>
      <c r="M20" s="3">
        <v>1</v>
      </c>
      <c r="N20" s="3">
        <v>1</v>
      </c>
      <c r="O20" s="3">
        <v>0</v>
      </c>
      <c r="P20" s="3">
        <v>1</v>
      </c>
      <c r="Q20" s="3">
        <v>0</v>
      </c>
      <c r="R20" s="3">
        <v>1</v>
      </c>
      <c r="S20" s="3">
        <v>1</v>
      </c>
      <c r="T20" s="3">
        <v>0</v>
      </c>
      <c r="U20" s="3">
        <v>1</v>
      </c>
      <c r="V20" s="3">
        <v>1</v>
      </c>
      <c r="W20" s="3">
        <v>0</v>
      </c>
      <c r="X20" s="3">
        <v>0</v>
      </c>
      <c r="Y20" s="3">
        <v>0</v>
      </c>
      <c r="Z20" s="3">
        <v>1</v>
      </c>
      <c r="AA20" s="3">
        <v>1</v>
      </c>
      <c r="AB20" s="3">
        <v>1</v>
      </c>
      <c r="AC20" s="3">
        <v>1</v>
      </c>
      <c r="AD20" s="3">
        <v>1</v>
      </c>
      <c r="AE20" s="3">
        <v>0</v>
      </c>
      <c r="AF20" s="3">
        <v>0</v>
      </c>
      <c r="AG20" s="3">
        <v>1</v>
      </c>
      <c r="AH20" s="3">
        <v>1</v>
      </c>
      <c r="AI20" s="3">
        <v>0</v>
      </c>
      <c r="AJ20" s="3">
        <v>0</v>
      </c>
      <c r="AK20" s="3">
        <v>0</v>
      </c>
      <c r="AL20" s="3">
        <v>1</v>
      </c>
      <c r="AM20" s="3">
        <v>0</v>
      </c>
      <c r="AN20" s="3">
        <v>0</v>
      </c>
      <c r="AO20" s="3">
        <v>0</v>
      </c>
      <c r="AP20" s="4">
        <v>1</v>
      </c>
      <c r="AQ20" s="159">
        <f t="shared" si="1"/>
        <v>0.51515151515151514</v>
      </c>
    </row>
    <row r="21" spans="1:43" ht="20" customHeight="1">
      <c r="A21" s="100">
        <v>1</v>
      </c>
      <c r="B21" s="198"/>
      <c r="C21" s="100">
        <v>2</v>
      </c>
      <c r="D21" s="198"/>
      <c r="E21" s="198"/>
      <c r="F21" s="198"/>
      <c r="G21" s="97" t="s">
        <v>197</v>
      </c>
      <c r="H21" s="199" t="s">
        <v>236</v>
      </c>
      <c r="I21" s="199" t="s">
        <v>236</v>
      </c>
      <c r="J21" s="164">
        <v>1</v>
      </c>
      <c r="K21" s="3">
        <v>0</v>
      </c>
      <c r="L21" s="3">
        <v>0</v>
      </c>
      <c r="M21" s="3">
        <v>0</v>
      </c>
      <c r="N21" s="3">
        <v>0</v>
      </c>
      <c r="O21" s="3">
        <v>1</v>
      </c>
      <c r="P21" s="3">
        <v>0</v>
      </c>
      <c r="Q21" s="3">
        <v>0</v>
      </c>
      <c r="R21" s="3">
        <v>1</v>
      </c>
      <c r="S21" s="3">
        <v>0</v>
      </c>
      <c r="T21" s="3">
        <v>1</v>
      </c>
      <c r="U21" s="3">
        <v>0</v>
      </c>
      <c r="V21" s="3">
        <v>1</v>
      </c>
      <c r="W21" s="3">
        <v>0</v>
      </c>
      <c r="X21" s="3">
        <v>0</v>
      </c>
      <c r="Y21" s="3">
        <v>1</v>
      </c>
      <c r="Z21" s="3">
        <v>1</v>
      </c>
      <c r="AA21" s="3">
        <v>1</v>
      </c>
      <c r="AB21" s="3">
        <v>0</v>
      </c>
      <c r="AC21" s="3">
        <v>1</v>
      </c>
      <c r="AD21" s="3">
        <v>1</v>
      </c>
      <c r="AE21" s="3">
        <v>0</v>
      </c>
      <c r="AF21" s="3">
        <v>1</v>
      </c>
      <c r="AG21" s="3">
        <v>1</v>
      </c>
      <c r="AH21" s="3">
        <v>1</v>
      </c>
      <c r="AI21" s="3">
        <v>0</v>
      </c>
      <c r="AJ21" s="3">
        <v>1</v>
      </c>
      <c r="AK21" s="3">
        <v>1</v>
      </c>
      <c r="AL21" s="3">
        <v>1</v>
      </c>
      <c r="AM21" s="3">
        <v>1</v>
      </c>
      <c r="AN21" s="3">
        <v>0</v>
      </c>
      <c r="AO21" s="3">
        <v>0</v>
      </c>
      <c r="AP21" s="4">
        <v>0</v>
      </c>
      <c r="AQ21" s="159">
        <f t="shared" si="1"/>
        <v>0.51515151515151514</v>
      </c>
    </row>
    <row r="22" spans="1:43" ht="20" customHeight="1">
      <c r="A22" s="100">
        <v>1</v>
      </c>
      <c r="B22" s="198"/>
      <c r="C22" s="100">
        <v>2</v>
      </c>
      <c r="D22" s="198"/>
      <c r="E22" s="198"/>
      <c r="F22" s="198"/>
      <c r="G22" s="97" t="s">
        <v>198</v>
      </c>
      <c r="H22" s="199" t="s">
        <v>237</v>
      </c>
      <c r="I22" s="199" t="s">
        <v>237</v>
      </c>
      <c r="J22" s="164">
        <v>0</v>
      </c>
      <c r="K22" s="3">
        <v>0</v>
      </c>
      <c r="L22" s="3">
        <v>0</v>
      </c>
      <c r="M22" s="3">
        <v>0</v>
      </c>
      <c r="N22" s="3">
        <v>0</v>
      </c>
      <c r="O22" s="3">
        <v>1</v>
      </c>
      <c r="P22" s="3">
        <v>1</v>
      </c>
      <c r="Q22" s="3">
        <v>1</v>
      </c>
      <c r="R22" s="3">
        <v>1</v>
      </c>
      <c r="S22" s="3">
        <v>1</v>
      </c>
      <c r="T22" s="3">
        <v>0</v>
      </c>
      <c r="U22" s="3">
        <v>0</v>
      </c>
      <c r="V22" s="3">
        <v>1</v>
      </c>
      <c r="W22" s="3">
        <v>0</v>
      </c>
      <c r="X22" s="3">
        <v>0</v>
      </c>
      <c r="Y22" s="3">
        <v>1</v>
      </c>
      <c r="Z22" s="3">
        <v>1</v>
      </c>
      <c r="AA22" s="3">
        <v>1</v>
      </c>
      <c r="AB22" s="3">
        <v>0</v>
      </c>
      <c r="AC22" s="3">
        <v>1</v>
      </c>
      <c r="AD22" s="3">
        <v>1</v>
      </c>
      <c r="AE22" s="3">
        <v>0</v>
      </c>
      <c r="AF22" s="3">
        <v>1</v>
      </c>
      <c r="AG22" s="3">
        <v>1</v>
      </c>
      <c r="AH22" s="3">
        <v>1</v>
      </c>
      <c r="AI22" s="3">
        <v>0</v>
      </c>
      <c r="AJ22" s="3">
        <v>1</v>
      </c>
      <c r="AK22" s="3">
        <v>1</v>
      </c>
      <c r="AL22" s="3">
        <v>1</v>
      </c>
      <c r="AM22" s="3">
        <v>0</v>
      </c>
      <c r="AN22" s="3">
        <v>0</v>
      </c>
      <c r="AO22" s="3">
        <v>1</v>
      </c>
      <c r="AP22" s="4">
        <v>1</v>
      </c>
      <c r="AQ22" s="159">
        <f t="shared" si="1"/>
        <v>0.5757575757575758</v>
      </c>
    </row>
    <row r="23" spans="1:43" ht="20" customHeight="1">
      <c r="A23" s="100">
        <v>1</v>
      </c>
      <c r="B23" s="198"/>
      <c r="C23" s="100">
        <v>2</v>
      </c>
      <c r="D23" s="198"/>
      <c r="E23" s="198"/>
      <c r="F23" s="198"/>
      <c r="G23" s="97" t="s">
        <v>199</v>
      </c>
      <c r="H23" s="199" t="s">
        <v>238</v>
      </c>
      <c r="I23" s="199" t="s">
        <v>238</v>
      </c>
      <c r="J23" s="164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1</v>
      </c>
      <c r="S23" s="3">
        <v>1</v>
      </c>
      <c r="T23" s="3">
        <v>0</v>
      </c>
      <c r="U23" s="3">
        <v>0</v>
      </c>
      <c r="V23" s="3">
        <v>1</v>
      </c>
      <c r="W23" s="3">
        <v>0</v>
      </c>
      <c r="X23" s="3">
        <v>0</v>
      </c>
      <c r="Y23" s="3">
        <v>0</v>
      </c>
      <c r="Z23" s="3">
        <v>1</v>
      </c>
      <c r="AA23" s="3">
        <v>1</v>
      </c>
      <c r="AB23" s="3">
        <v>0</v>
      </c>
      <c r="AC23" s="3">
        <v>1</v>
      </c>
      <c r="AD23" s="3">
        <v>1</v>
      </c>
      <c r="AE23" s="3">
        <v>0</v>
      </c>
      <c r="AF23" s="3">
        <v>1</v>
      </c>
      <c r="AG23" s="3">
        <v>1</v>
      </c>
      <c r="AH23" s="3">
        <v>0</v>
      </c>
      <c r="AI23" s="3">
        <v>0</v>
      </c>
      <c r="AJ23" s="3">
        <v>0</v>
      </c>
      <c r="AK23" s="3">
        <v>1</v>
      </c>
      <c r="AL23" s="3">
        <v>1</v>
      </c>
      <c r="AM23" s="3">
        <v>0</v>
      </c>
      <c r="AN23" s="3">
        <v>0</v>
      </c>
      <c r="AO23" s="3">
        <v>0</v>
      </c>
      <c r="AP23" s="4">
        <v>1</v>
      </c>
      <c r="AQ23" s="159">
        <f t="shared" si="1"/>
        <v>0.36363636363636365</v>
      </c>
    </row>
    <row r="24" spans="1:43" ht="20" customHeight="1">
      <c r="A24" s="100">
        <v>0</v>
      </c>
      <c r="B24" s="198"/>
      <c r="C24" s="100">
        <v>2</v>
      </c>
      <c r="D24" s="198"/>
      <c r="E24" s="198"/>
      <c r="F24" s="198"/>
      <c r="G24" s="97" t="s">
        <v>200</v>
      </c>
      <c r="H24" s="200" t="s">
        <v>239</v>
      </c>
      <c r="I24" s="200" t="s">
        <v>239</v>
      </c>
      <c r="J24" s="180">
        <v>0</v>
      </c>
      <c r="K24" s="153">
        <v>0</v>
      </c>
      <c r="L24" s="153">
        <v>0</v>
      </c>
      <c r="M24" s="153">
        <v>0</v>
      </c>
      <c r="N24" s="153">
        <v>0</v>
      </c>
      <c r="O24" s="153">
        <v>0</v>
      </c>
      <c r="P24" s="153">
        <v>0</v>
      </c>
      <c r="Q24" s="153">
        <v>0</v>
      </c>
      <c r="R24" s="153">
        <v>0</v>
      </c>
      <c r="S24" s="153">
        <v>0</v>
      </c>
      <c r="T24" s="153">
        <v>0</v>
      </c>
      <c r="U24" s="153">
        <v>0</v>
      </c>
      <c r="V24" s="153">
        <v>0</v>
      </c>
      <c r="W24" s="153">
        <v>0</v>
      </c>
      <c r="X24" s="153">
        <v>0</v>
      </c>
      <c r="Y24" s="153">
        <v>0</v>
      </c>
      <c r="Z24" s="153">
        <v>0</v>
      </c>
      <c r="AA24" s="153">
        <v>0</v>
      </c>
      <c r="AB24" s="153">
        <v>0</v>
      </c>
      <c r="AC24" s="153">
        <v>0</v>
      </c>
      <c r="AD24" s="153">
        <v>0</v>
      </c>
      <c r="AE24" s="153">
        <v>0</v>
      </c>
      <c r="AF24" s="153">
        <v>0</v>
      </c>
      <c r="AG24" s="153">
        <v>0</v>
      </c>
      <c r="AH24" s="153">
        <v>0</v>
      </c>
      <c r="AI24" s="153">
        <v>0</v>
      </c>
      <c r="AJ24" s="153">
        <v>0</v>
      </c>
      <c r="AK24" s="153">
        <v>0</v>
      </c>
      <c r="AL24" s="153">
        <v>0</v>
      </c>
      <c r="AM24" s="153">
        <v>0</v>
      </c>
      <c r="AN24" s="153">
        <v>0</v>
      </c>
      <c r="AO24" s="153">
        <v>0</v>
      </c>
      <c r="AP24" s="154">
        <v>0</v>
      </c>
      <c r="AQ24" s="160">
        <f t="shared" si="1"/>
        <v>0</v>
      </c>
    </row>
    <row r="25" spans="1:43" ht="20" customHeight="1">
      <c r="A25" s="100">
        <v>1</v>
      </c>
      <c r="B25" s="198"/>
      <c r="C25" s="216" t="s">
        <v>531</v>
      </c>
      <c r="D25" s="217"/>
      <c r="E25" s="100" t="str">
        <f t="shared" ref="E25:E43" si="2">IF(ISBLANK(F25),E24,LEFT(F25,SEARCH(".",F25)-1))</f>
        <v>I</v>
      </c>
      <c r="F25" s="198" t="s">
        <v>532</v>
      </c>
      <c r="G25" s="97" t="s">
        <v>201</v>
      </c>
      <c r="H25" s="199" t="s">
        <v>151</v>
      </c>
      <c r="I25" s="199" t="s">
        <v>151</v>
      </c>
      <c r="J25" s="164">
        <v>1</v>
      </c>
      <c r="K25" s="3">
        <v>1</v>
      </c>
      <c r="L25" s="3">
        <v>1</v>
      </c>
      <c r="M25" s="3">
        <v>1</v>
      </c>
      <c r="N25" s="3">
        <v>1</v>
      </c>
      <c r="O25" s="3">
        <v>1</v>
      </c>
      <c r="P25" s="3">
        <v>1</v>
      </c>
      <c r="Q25" s="3">
        <v>1</v>
      </c>
      <c r="R25" s="3">
        <v>1</v>
      </c>
      <c r="S25" s="3">
        <v>1</v>
      </c>
      <c r="T25" s="3">
        <v>1</v>
      </c>
      <c r="U25" s="3">
        <v>1</v>
      </c>
      <c r="V25" s="3">
        <v>1</v>
      </c>
      <c r="W25" s="3">
        <v>1</v>
      </c>
      <c r="X25" s="3">
        <v>1</v>
      </c>
      <c r="Y25" s="3">
        <v>1</v>
      </c>
      <c r="Z25" s="3">
        <v>1</v>
      </c>
      <c r="AA25" s="3">
        <v>1</v>
      </c>
      <c r="AB25" s="3">
        <v>1</v>
      </c>
      <c r="AC25" s="3">
        <v>1</v>
      </c>
      <c r="AD25" s="3">
        <v>1</v>
      </c>
      <c r="AE25" s="3">
        <v>1</v>
      </c>
      <c r="AF25" s="3">
        <v>1</v>
      </c>
      <c r="AG25" s="3">
        <v>1</v>
      </c>
      <c r="AH25" s="3">
        <v>1</v>
      </c>
      <c r="AI25" s="3">
        <v>1</v>
      </c>
      <c r="AJ25" s="3">
        <v>1</v>
      </c>
      <c r="AK25" s="3">
        <v>1</v>
      </c>
      <c r="AL25" s="3">
        <v>1</v>
      </c>
      <c r="AM25" s="3">
        <v>1</v>
      </c>
      <c r="AN25" s="3">
        <v>1</v>
      </c>
      <c r="AO25" s="3">
        <v>1</v>
      </c>
      <c r="AP25" s="4">
        <v>1</v>
      </c>
      <c r="AQ25" s="159">
        <f t="shared" si="1"/>
        <v>1</v>
      </c>
    </row>
    <row r="26" spans="1:43" ht="20" customHeight="1">
      <c r="A26" s="100">
        <v>1</v>
      </c>
      <c r="B26" s="198"/>
      <c r="C26" s="218"/>
      <c r="D26" s="219"/>
      <c r="E26" s="100" t="str">
        <f t="shared" si="2"/>
        <v>I</v>
      </c>
      <c r="F26" s="198"/>
      <c r="G26" s="97" t="s">
        <v>202</v>
      </c>
      <c r="H26" s="199" t="s">
        <v>152</v>
      </c>
      <c r="I26" s="199" t="s">
        <v>152</v>
      </c>
      <c r="J26" s="164">
        <v>1</v>
      </c>
      <c r="K26" s="3">
        <v>1</v>
      </c>
      <c r="L26" s="3">
        <v>1</v>
      </c>
      <c r="M26" s="3">
        <v>1</v>
      </c>
      <c r="N26" s="3">
        <v>1</v>
      </c>
      <c r="O26" s="3">
        <v>1</v>
      </c>
      <c r="P26" s="3">
        <v>1</v>
      </c>
      <c r="Q26" s="3">
        <v>1</v>
      </c>
      <c r="R26" s="3">
        <v>1</v>
      </c>
      <c r="S26" s="3">
        <v>1</v>
      </c>
      <c r="T26" s="3">
        <v>1</v>
      </c>
      <c r="U26" s="3">
        <v>1</v>
      </c>
      <c r="V26" s="3">
        <v>1</v>
      </c>
      <c r="W26" s="3">
        <v>1</v>
      </c>
      <c r="X26" s="3">
        <v>1</v>
      </c>
      <c r="Y26" s="3">
        <v>1</v>
      </c>
      <c r="Z26" s="3">
        <v>1</v>
      </c>
      <c r="AA26" s="3">
        <v>1</v>
      </c>
      <c r="AB26" s="3">
        <v>1</v>
      </c>
      <c r="AC26" s="3">
        <v>1</v>
      </c>
      <c r="AD26" s="3">
        <v>1</v>
      </c>
      <c r="AE26" s="3">
        <v>1</v>
      </c>
      <c r="AF26" s="3">
        <v>1</v>
      </c>
      <c r="AG26" s="3">
        <v>1</v>
      </c>
      <c r="AH26" s="3">
        <v>1</v>
      </c>
      <c r="AI26" s="3">
        <v>1</v>
      </c>
      <c r="AJ26" s="3">
        <v>1</v>
      </c>
      <c r="AK26" s="3">
        <v>1</v>
      </c>
      <c r="AL26" s="3">
        <v>1</v>
      </c>
      <c r="AM26" s="3">
        <v>1</v>
      </c>
      <c r="AN26" s="3">
        <v>1</v>
      </c>
      <c r="AO26" s="3">
        <v>1</v>
      </c>
      <c r="AP26" s="4">
        <v>1</v>
      </c>
      <c r="AQ26" s="159">
        <f t="shared" si="1"/>
        <v>1</v>
      </c>
    </row>
    <row r="27" spans="1:43" ht="20" customHeight="1">
      <c r="A27" s="100">
        <v>1</v>
      </c>
      <c r="B27" s="198"/>
      <c r="C27" s="218"/>
      <c r="D27" s="219"/>
      <c r="E27" s="100" t="str">
        <f t="shared" si="2"/>
        <v>I</v>
      </c>
      <c r="F27" s="198"/>
      <c r="G27" s="97" t="s">
        <v>203</v>
      </c>
      <c r="H27" s="199" t="s">
        <v>153</v>
      </c>
      <c r="I27" s="199" t="s">
        <v>153</v>
      </c>
      <c r="J27" s="164">
        <v>1</v>
      </c>
      <c r="K27" s="3">
        <v>1</v>
      </c>
      <c r="L27" s="3">
        <v>1</v>
      </c>
      <c r="M27" s="3">
        <v>1</v>
      </c>
      <c r="N27" s="3">
        <v>1</v>
      </c>
      <c r="O27" s="3">
        <v>1</v>
      </c>
      <c r="P27" s="3">
        <v>1</v>
      </c>
      <c r="Q27" s="3">
        <v>1</v>
      </c>
      <c r="R27" s="3">
        <v>1</v>
      </c>
      <c r="S27" s="3">
        <v>1</v>
      </c>
      <c r="T27" s="3">
        <v>1</v>
      </c>
      <c r="U27" s="3">
        <v>1</v>
      </c>
      <c r="V27" s="3">
        <v>1</v>
      </c>
      <c r="W27" s="3">
        <v>1</v>
      </c>
      <c r="X27" s="3">
        <v>1</v>
      </c>
      <c r="Y27" s="3">
        <v>1</v>
      </c>
      <c r="Z27" s="3">
        <v>1</v>
      </c>
      <c r="AA27" s="3">
        <v>1</v>
      </c>
      <c r="AB27" s="3">
        <v>1</v>
      </c>
      <c r="AC27" s="3">
        <v>1</v>
      </c>
      <c r="AD27" s="3">
        <v>1</v>
      </c>
      <c r="AE27" s="3">
        <v>1</v>
      </c>
      <c r="AF27" s="3">
        <v>1</v>
      </c>
      <c r="AG27" s="3">
        <v>1</v>
      </c>
      <c r="AH27" s="3">
        <v>1</v>
      </c>
      <c r="AI27" s="3">
        <v>1</v>
      </c>
      <c r="AJ27" s="3">
        <v>1</v>
      </c>
      <c r="AK27" s="3">
        <v>1</v>
      </c>
      <c r="AL27" s="3">
        <v>1</v>
      </c>
      <c r="AM27" s="3">
        <v>1</v>
      </c>
      <c r="AN27" s="3">
        <v>1</v>
      </c>
      <c r="AO27" s="3">
        <v>1</v>
      </c>
      <c r="AP27" s="4">
        <v>1</v>
      </c>
      <c r="AQ27" s="159">
        <f t="shared" si="1"/>
        <v>1</v>
      </c>
    </row>
    <row r="28" spans="1:43" ht="20" customHeight="1">
      <c r="A28" s="100">
        <v>1</v>
      </c>
      <c r="B28" s="198"/>
      <c r="C28" s="218"/>
      <c r="D28" s="219"/>
      <c r="E28" s="100" t="str">
        <f t="shared" si="2"/>
        <v>II</v>
      </c>
      <c r="F28" s="198" t="s">
        <v>452</v>
      </c>
      <c r="G28" s="97" t="s">
        <v>204</v>
      </c>
      <c r="H28" s="199" t="s">
        <v>154</v>
      </c>
      <c r="I28" s="199" t="s">
        <v>154</v>
      </c>
      <c r="J28" s="164">
        <v>1</v>
      </c>
      <c r="K28" s="3">
        <v>1</v>
      </c>
      <c r="L28" s="3">
        <v>1</v>
      </c>
      <c r="M28" s="3">
        <v>0</v>
      </c>
      <c r="N28" s="3">
        <v>0</v>
      </c>
      <c r="O28" s="3">
        <v>1</v>
      </c>
      <c r="P28" s="3">
        <v>1</v>
      </c>
      <c r="Q28" s="3">
        <v>0</v>
      </c>
      <c r="R28" s="3">
        <v>1</v>
      </c>
      <c r="S28" s="3">
        <v>0</v>
      </c>
      <c r="T28" s="3">
        <v>1</v>
      </c>
      <c r="U28" s="181">
        <v>1</v>
      </c>
      <c r="V28" s="3">
        <v>1</v>
      </c>
      <c r="W28" s="3">
        <v>0</v>
      </c>
      <c r="X28" s="3">
        <v>1</v>
      </c>
      <c r="Y28" s="3">
        <v>0</v>
      </c>
      <c r="Z28" s="3">
        <v>1</v>
      </c>
      <c r="AA28" s="3">
        <v>1</v>
      </c>
      <c r="AB28" s="3">
        <v>1</v>
      </c>
      <c r="AC28" s="3">
        <v>1</v>
      </c>
      <c r="AD28" s="3">
        <v>0</v>
      </c>
      <c r="AE28" s="3">
        <v>0</v>
      </c>
      <c r="AF28" s="3">
        <v>0</v>
      </c>
      <c r="AG28" s="3">
        <v>0</v>
      </c>
      <c r="AH28" s="3">
        <v>1</v>
      </c>
      <c r="AI28" s="3">
        <v>0</v>
      </c>
      <c r="AJ28" s="3">
        <v>1</v>
      </c>
      <c r="AK28" s="3">
        <v>0</v>
      </c>
      <c r="AL28" s="3">
        <v>0</v>
      </c>
      <c r="AM28" s="3">
        <v>0</v>
      </c>
      <c r="AN28" s="3">
        <v>0</v>
      </c>
      <c r="AO28" s="3">
        <v>0</v>
      </c>
      <c r="AP28" s="4">
        <v>0</v>
      </c>
      <c r="AQ28" s="159">
        <f t="shared" si="1"/>
        <v>0.48484848484848486</v>
      </c>
    </row>
    <row r="29" spans="1:43" ht="20" customHeight="1">
      <c r="A29" s="100">
        <v>1</v>
      </c>
      <c r="B29" s="198"/>
      <c r="C29" s="218"/>
      <c r="D29" s="219"/>
      <c r="E29" s="100" t="str">
        <f t="shared" si="2"/>
        <v>II</v>
      </c>
      <c r="F29" s="198"/>
      <c r="G29" s="97" t="s">
        <v>205</v>
      </c>
      <c r="H29" s="199" t="s">
        <v>155</v>
      </c>
      <c r="I29" s="199" t="s">
        <v>155</v>
      </c>
      <c r="J29" s="164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1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1</v>
      </c>
      <c r="AA29" s="3">
        <v>0</v>
      </c>
      <c r="AB29" s="3">
        <v>1</v>
      </c>
      <c r="AC29" s="3">
        <v>1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0</v>
      </c>
      <c r="AK29" s="3">
        <v>1</v>
      </c>
      <c r="AL29" s="3">
        <v>1</v>
      </c>
      <c r="AM29" s="3">
        <v>0</v>
      </c>
      <c r="AN29" s="3">
        <v>0</v>
      </c>
      <c r="AO29" s="3">
        <v>1</v>
      </c>
      <c r="AP29" s="4">
        <v>0</v>
      </c>
      <c r="AQ29" s="159">
        <f t="shared" si="1"/>
        <v>0.21212121212121213</v>
      </c>
    </row>
    <row r="30" spans="1:43" ht="20" customHeight="1">
      <c r="A30" s="100">
        <v>1</v>
      </c>
      <c r="B30" s="198"/>
      <c r="C30" s="218"/>
      <c r="D30" s="219"/>
      <c r="E30" s="100" t="str">
        <f t="shared" si="2"/>
        <v>II</v>
      </c>
      <c r="F30" s="198"/>
      <c r="G30" s="97" t="s">
        <v>206</v>
      </c>
      <c r="H30" s="199" t="s">
        <v>156</v>
      </c>
      <c r="I30" s="199" t="s">
        <v>156</v>
      </c>
      <c r="J30" s="164">
        <v>1</v>
      </c>
      <c r="K30" s="3">
        <v>1</v>
      </c>
      <c r="L30" s="3">
        <v>0</v>
      </c>
      <c r="M30" s="3">
        <v>0</v>
      </c>
      <c r="N30" s="3">
        <v>1</v>
      </c>
      <c r="O30" s="3">
        <v>1</v>
      </c>
      <c r="P30" s="3">
        <v>0</v>
      </c>
      <c r="Q30" s="3">
        <v>0</v>
      </c>
      <c r="R30" s="3">
        <v>1</v>
      </c>
      <c r="S30" s="3">
        <v>1</v>
      </c>
      <c r="T30" s="3">
        <v>1</v>
      </c>
      <c r="U30" s="3">
        <v>1</v>
      </c>
      <c r="V30" s="3">
        <v>1</v>
      </c>
      <c r="W30" s="3">
        <v>0</v>
      </c>
      <c r="X30" s="3">
        <v>0</v>
      </c>
      <c r="Y30" s="3">
        <v>0</v>
      </c>
      <c r="Z30" s="3">
        <v>1</v>
      </c>
      <c r="AA30" s="3">
        <v>0</v>
      </c>
      <c r="AB30" s="3">
        <v>0</v>
      </c>
      <c r="AC30" s="3">
        <v>1</v>
      </c>
      <c r="AD30" s="3">
        <v>1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0</v>
      </c>
      <c r="AK30" s="3">
        <v>0</v>
      </c>
      <c r="AL30" s="3">
        <v>0</v>
      </c>
      <c r="AM30" s="3">
        <v>0</v>
      </c>
      <c r="AN30" s="3">
        <v>0</v>
      </c>
      <c r="AO30" s="3">
        <v>0</v>
      </c>
      <c r="AP30" s="4">
        <v>0</v>
      </c>
      <c r="AQ30" s="159">
        <f t="shared" si="1"/>
        <v>0.36363636363636365</v>
      </c>
    </row>
    <row r="31" spans="1:43" ht="20" customHeight="1">
      <c r="A31" s="100">
        <v>1</v>
      </c>
      <c r="B31" s="198"/>
      <c r="C31" s="218"/>
      <c r="D31" s="219"/>
      <c r="E31" s="100" t="str">
        <f t="shared" si="2"/>
        <v>II</v>
      </c>
      <c r="F31" s="198"/>
      <c r="G31" s="97" t="s">
        <v>207</v>
      </c>
      <c r="H31" s="199" t="s">
        <v>157</v>
      </c>
      <c r="I31" s="199" t="s">
        <v>157</v>
      </c>
      <c r="J31" s="164">
        <v>0</v>
      </c>
      <c r="K31" s="3">
        <v>1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1</v>
      </c>
      <c r="R31" s="3">
        <v>1</v>
      </c>
      <c r="S31" s="3">
        <v>1</v>
      </c>
      <c r="T31" s="3">
        <v>1</v>
      </c>
      <c r="U31" s="3">
        <v>1</v>
      </c>
      <c r="V31" s="3">
        <v>1</v>
      </c>
      <c r="W31" s="3">
        <v>0</v>
      </c>
      <c r="X31" s="3">
        <v>1</v>
      </c>
      <c r="Y31" s="3">
        <v>0</v>
      </c>
      <c r="Z31" s="3">
        <v>1</v>
      </c>
      <c r="AA31" s="3">
        <v>0</v>
      </c>
      <c r="AB31" s="3">
        <v>1</v>
      </c>
      <c r="AC31" s="3">
        <v>1</v>
      </c>
      <c r="AD31" s="3">
        <v>1</v>
      </c>
      <c r="AE31" s="3">
        <v>0</v>
      </c>
      <c r="AF31" s="3">
        <v>0</v>
      </c>
      <c r="AG31" s="3">
        <v>1</v>
      </c>
      <c r="AH31" s="3">
        <v>1</v>
      </c>
      <c r="AI31" s="3">
        <v>0</v>
      </c>
      <c r="AJ31" s="3">
        <v>0</v>
      </c>
      <c r="AK31" s="3">
        <v>1</v>
      </c>
      <c r="AL31" s="3">
        <v>0</v>
      </c>
      <c r="AM31" s="3">
        <v>0</v>
      </c>
      <c r="AN31" s="3">
        <v>0</v>
      </c>
      <c r="AO31" s="3">
        <v>0</v>
      </c>
      <c r="AP31" s="4">
        <v>1</v>
      </c>
      <c r="AQ31" s="159">
        <f t="shared" si="1"/>
        <v>0.48484848484848486</v>
      </c>
    </row>
    <row r="32" spans="1:43" ht="20" customHeight="1">
      <c r="A32" s="100">
        <v>1</v>
      </c>
      <c r="B32" s="198"/>
      <c r="C32" s="218"/>
      <c r="D32" s="219"/>
      <c r="E32" s="100" t="str">
        <f t="shared" si="2"/>
        <v>II</v>
      </c>
      <c r="F32" s="198"/>
      <c r="G32" s="97" t="s">
        <v>208</v>
      </c>
      <c r="H32" s="199" t="s">
        <v>158</v>
      </c>
      <c r="I32" s="199" t="s">
        <v>158</v>
      </c>
      <c r="J32" s="164">
        <v>1</v>
      </c>
      <c r="K32" s="3">
        <v>1</v>
      </c>
      <c r="L32" s="3">
        <v>1</v>
      </c>
      <c r="M32" s="3">
        <v>1</v>
      </c>
      <c r="N32" s="3">
        <v>1</v>
      </c>
      <c r="O32" s="3">
        <v>1</v>
      </c>
      <c r="P32" s="3">
        <v>1</v>
      </c>
      <c r="Q32" s="3">
        <v>1</v>
      </c>
      <c r="R32" s="3">
        <v>1</v>
      </c>
      <c r="S32" s="3">
        <v>1</v>
      </c>
      <c r="T32" s="3">
        <v>1</v>
      </c>
      <c r="U32" s="3">
        <v>1</v>
      </c>
      <c r="V32" s="3">
        <v>1</v>
      </c>
      <c r="W32" s="3">
        <v>1</v>
      </c>
      <c r="X32" s="3">
        <v>0</v>
      </c>
      <c r="Y32" s="3">
        <v>1</v>
      </c>
      <c r="Z32" s="3">
        <v>1</v>
      </c>
      <c r="AA32" s="3">
        <v>1</v>
      </c>
      <c r="AB32" s="3">
        <v>1</v>
      </c>
      <c r="AC32" s="3">
        <v>1</v>
      </c>
      <c r="AD32" s="3">
        <v>1</v>
      </c>
      <c r="AE32" s="3">
        <v>1</v>
      </c>
      <c r="AF32" s="3">
        <v>1</v>
      </c>
      <c r="AG32" s="3">
        <v>1</v>
      </c>
      <c r="AH32" s="3">
        <v>1</v>
      </c>
      <c r="AI32" s="3">
        <v>1</v>
      </c>
      <c r="AJ32" s="3">
        <v>1</v>
      </c>
      <c r="AK32" s="3">
        <v>1</v>
      </c>
      <c r="AL32" s="3">
        <v>1</v>
      </c>
      <c r="AM32" s="3">
        <v>1</v>
      </c>
      <c r="AN32" s="3">
        <v>1</v>
      </c>
      <c r="AO32" s="3">
        <v>1</v>
      </c>
      <c r="AP32" s="4">
        <v>1</v>
      </c>
      <c r="AQ32" s="159">
        <f t="shared" si="1"/>
        <v>0.96969696969696972</v>
      </c>
    </row>
    <row r="33" spans="1:43" ht="20" customHeight="1">
      <c r="A33" s="100">
        <v>1</v>
      </c>
      <c r="B33" s="198"/>
      <c r="C33" s="218"/>
      <c r="D33" s="219"/>
      <c r="E33" s="100" t="str">
        <f t="shared" si="2"/>
        <v>II</v>
      </c>
      <c r="F33" s="198"/>
      <c r="G33" s="97" t="s">
        <v>209</v>
      </c>
      <c r="H33" s="199" t="s">
        <v>159</v>
      </c>
      <c r="I33" s="199" t="s">
        <v>159</v>
      </c>
      <c r="J33" s="164">
        <v>1</v>
      </c>
      <c r="K33" s="3">
        <v>1</v>
      </c>
      <c r="L33" s="3">
        <v>0</v>
      </c>
      <c r="M33" s="3">
        <v>0</v>
      </c>
      <c r="N33" s="3">
        <v>1</v>
      </c>
      <c r="O33" s="3">
        <v>0</v>
      </c>
      <c r="P33" s="3">
        <v>1</v>
      </c>
      <c r="Q33" s="3">
        <v>1</v>
      </c>
      <c r="R33" s="3">
        <v>1</v>
      </c>
      <c r="S33" s="3">
        <v>1</v>
      </c>
      <c r="T33" s="3">
        <v>1</v>
      </c>
      <c r="U33" s="3">
        <v>1</v>
      </c>
      <c r="V33" s="3">
        <v>1</v>
      </c>
      <c r="W33" s="3">
        <v>0</v>
      </c>
      <c r="X33" s="3">
        <v>1</v>
      </c>
      <c r="Y33" s="3">
        <v>0</v>
      </c>
      <c r="Z33" s="3">
        <v>1</v>
      </c>
      <c r="AA33" s="3">
        <v>0</v>
      </c>
      <c r="AB33" s="3">
        <v>0</v>
      </c>
      <c r="AC33" s="3">
        <v>1</v>
      </c>
      <c r="AD33" s="3">
        <v>1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0</v>
      </c>
      <c r="AK33" s="3">
        <v>1</v>
      </c>
      <c r="AL33" s="3">
        <v>1</v>
      </c>
      <c r="AM33" s="3">
        <v>0</v>
      </c>
      <c r="AN33" s="3">
        <v>0</v>
      </c>
      <c r="AO33" s="3">
        <v>0</v>
      </c>
      <c r="AP33" s="4">
        <v>1</v>
      </c>
      <c r="AQ33" s="159">
        <f t="shared" si="1"/>
        <v>0.51515151515151514</v>
      </c>
    </row>
    <row r="34" spans="1:43" ht="20" customHeight="1">
      <c r="A34" s="100">
        <v>1</v>
      </c>
      <c r="B34" s="198"/>
      <c r="C34" s="218"/>
      <c r="D34" s="219"/>
      <c r="E34" s="100" t="str">
        <f t="shared" si="2"/>
        <v>II</v>
      </c>
      <c r="F34" s="198"/>
      <c r="G34" s="97" t="s">
        <v>210</v>
      </c>
      <c r="H34" s="199" t="s">
        <v>160</v>
      </c>
      <c r="I34" s="199" t="s">
        <v>160</v>
      </c>
      <c r="J34" s="164">
        <v>1</v>
      </c>
      <c r="K34" s="3">
        <v>1</v>
      </c>
      <c r="L34" s="3">
        <v>0</v>
      </c>
      <c r="M34" s="3">
        <v>0</v>
      </c>
      <c r="N34" s="3">
        <v>1</v>
      </c>
      <c r="O34" s="3">
        <v>1</v>
      </c>
      <c r="P34" s="3">
        <v>1</v>
      </c>
      <c r="Q34" s="3">
        <v>1</v>
      </c>
      <c r="R34" s="3">
        <v>1</v>
      </c>
      <c r="S34" s="3">
        <v>1</v>
      </c>
      <c r="T34" s="3">
        <v>1</v>
      </c>
      <c r="U34" s="3">
        <v>1</v>
      </c>
      <c r="V34" s="3">
        <v>1</v>
      </c>
      <c r="W34" s="3">
        <v>0</v>
      </c>
      <c r="X34" s="3">
        <v>1</v>
      </c>
      <c r="Y34" s="3">
        <v>0</v>
      </c>
      <c r="Z34" s="3">
        <v>1</v>
      </c>
      <c r="AA34" s="3">
        <v>0</v>
      </c>
      <c r="AB34" s="3">
        <v>0</v>
      </c>
      <c r="AC34" s="3">
        <v>1</v>
      </c>
      <c r="AD34" s="3">
        <v>1</v>
      </c>
      <c r="AE34" s="3">
        <v>0</v>
      </c>
      <c r="AF34" s="3">
        <v>0</v>
      </c>
      <c r="AG34" s="3">
        <v>0</v>
      </c>
      <c r="AH34" s="3">
        <v>0</v>
      </c>
      <c r="AI34" s="3">
        <v>0</v>
      </c>
      <c r="AJ34" s="3">
        <v>0</v>
      </c>
      <c r="AK34" s="3">
        <v>1</v>
      </c>
      <c r="AL34" s="3">
        <v>1</v>
      </c>
      <c r="AM34" s="3">
        <v>0</v>
      </c>
      <c r="AN34" s="3">
        <v>0</v>
      </c>
      <c r="AO34" s="3">
        <v>0</v>
      </c>
      <c r="AP34" s="4">
        <v>1</v>
      </c>
      <c r="AQ34" s="159">
        <f t="shared" si="1"/>
        <v>0.54545454545454541</v>
      </c>
    </row>
    <row r="35" spans="1:43" ht="20" customHeight="1">
      <c r="A35" s="100">
        <v>1</v>
      </c>
      <c r="B35" s="198"/>
      <c r="C35" s="218"/>
      <c r="D35" s="219"/>
      <c r="E35" s="100"/>
      <c r="F35" s="198"/>
      <c r="G35" s="97" t="s">
        <v>284</v>
      </c>
      <c r="H35" s="199" t="s">
        <v>404</v>
      </c>
      <c r="I35" s="5" t="s">
        <v>161</v>
      </c>
      <c r="J35" s="164">
        <v>1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1</v>
      </c>
      <c r="Q35" s="3">
        <v>0</v>
      </c>
      <c r="R35" s="3">
        <v>1</v>
      </c>
      <c r="S35" s="3">
        <v>1</v>
      </c>
      <c r="T35" s="3">
        <v>1</v>
      </c>
      <c r="U35" s="3">
        <v>1</v>
      </c>
      <c r="V35" s="3">
        <v>1</v>
      </c>
      <c r="W35" s="3">
        <v>0</v>
      </c>
      <c r="X35" s="3">
        <v>1</v>
      </c>
      <c r="Y35" s="3">
        <v>0</v>
      </c>
      <c r="Z35" s="3">
        <v>1</v>
      </c>
      <c r="AA35" s="3">
        <v>1</v>
      </c>
      <c r="AB35" s="3">
        <v>1</v>
      </c>
      <c r="AC35" s="3">
        <v>1</v>
      </c>
      <c r="AD35" s="3">
        <v>1</v>
      </c>
      <c r="AE35" s="3">
        <v>1</v>
      </c>
      <c r="AF35" s="3">
        <v>0</v>
      </c>
      <c r="AG35" s="3">
        <v>0</v>
      </c>
      <c r="AH35" s="3">
        <v>1</v>
      </c>
      <c r="AI35" s="3">
        <v>0</v>
      </c>
      <c r="AJ35" s="3">
        <v>0</v>
      </c>
      <c r="AK35" s="3">
        <v>1</v>
      </c>
      <c r="AL35" s="3">
        <v>1</v>
      </c>
      <c r="AM35" s="3">
        <v>0</v>
      </c>
      <c r="AN35" s="3">
        <v>0</v>
      </c>
      <c r="AO35" s="3">
        <v>0</v>
      </c>
      <c r="AP35" s="4">
        <v>1</v>
      </c>
      <c r="AQ35" s="159">
        <f t="shared" si="1"/>
        <v>0.54545454545454541</v>
      </c>
    </row>
    <row r="36" spans="1:43" ht="20" customHeight="1">
      <c r="A36" s="100">
        <v>1</v>
      </c>
      <c r="B36" s="198"/>
      <c r="C36" s="218"/>
      <c r="D36" s="219"/>
      <c r="E36" s="100"/>
      <c r="F36" s="198"/>
      <c r="G36" s="97" t="s">
        <v>285</v>
      </c>
      <c r="H36" s="199" t="e">
        <v>#VALUE!</v>
      </c>
      <c r="I36" s="5" t="s">
        <v>162</v>
      </c>
      <c r="J36" s="164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1</v>
      </c>
      <c r="T36" s="3">
        <v>1</v>
      </c>
      <c r="U36" s="3">
        <v>0</v>
      </c>
      <c r="V36" s="3">
        <v>1</v>
      </c>
      <c r="W36" s="3">
        <v>0</v>
      </c>
      <c r="X36" s="3">
        <v>0</v>
      </c>
      <c r="Y36" s="3">
        <v>0</v>
      </c>
      <c r="Z36" s="3">
        <v>0</v>
      </c>
      <c r="AA36" s="3">
        <v>0</v>
      </c>
      <c r="AB36" s="3">
        <v>1</v>
      </c>
      <c r="AC36" s="3">
        <v>1</v>
      </c>
      <c r="AD36" s="3">
        <v>0</v>
      </c>
      <c r="AE36" s="3">
        <v>1</v>
      </c>
      <c r="AF36" s="3">
        <v>0</v>
      </c>
      <c r="AG36" s="3">
        <v>0</v>
      </c>
      <c r="AH36" s="3">
        <v>0</v>
      </c>
      <c r="AI36" s="3">
        <v>0</v>
      </c>
      <c r="AJ36" s="3">
        <v>0</v>
      </c>
      <c r="AK36" s="3">
        <v>0</v>
      </c>
      <c r="AL36" s="3">
        <v>1</v>
      </c>
      <c r="AM36" s="3">
        <v>0</v>
      </c>
      <c r="AN36" s="3">
        <v>0</v>
      </c>
      <c r="AO36" s="3">
        <v>0</v>
      </c>
      <c r="AP36" s="4">
        <v>1</v>
      </c>
      <c r="AQ36" s="159">
        <f t="shared" si="1"/>
        <v>0.24242424242424243</v>
      </c>
    </row>
    <row r="37" spans="1:43" ht="20" customHeight="1">
      <c r="A37" s="100">
        <v>0</v>
      </c>
      <c r="B37" s="198"/>
      <c r="C37" s="218"/>
      <c r="D37" s="219"/>
      <c r="E37" s="100" t="s">
        <v>281</v>
      </c>
      <c r="F37" s="198"/>
      <c r="G37" s="97" t="s">
        <v>211</v>
      </c>
      <c r="H37" s="200" t="s">
        <v>163</v>
      </c>
      <c r="I37" s="200" t="s">
        <v>163</v>
      </c>
      <c r="J37" s="180">
        <v>0</v>
      </c>
      <c r="K37" s="153">
        <v>0</v>
      </c>
      <c r="L37" s="153">
        <v>0</v>
      </c>
      <c r="M37" s="153">
        <v>0</v>
      </c>
      <c r="N37" s="153">
        <v>0</v>
      </c>
      <c r="O37" s="153">
        <v>1</v>
      </c>
      <c r="P37" s="153">
        <v>1</v>
      </c>
      <c r="Q37" s="153">
        <v>1</v>
      </c>
      <c r="R37" s="153">
        <v>1</v>
      </c>
      <c r="S37" s="153">
        <v>1</v>
      </c>
      <c r="T37" s="153">
        <v>0</v>
      </c>
      <c r="U37" s="153">
        <v>0</v>
      </c>
      <c r="V37" s="153">
        <v>0</v>
      </c>
      <c r="W37" s="153">
        <v>0</v>
      </c>
      <c r="X37" s="153">
        <v>1</v>
      </c>
      <c r="Y37" s="153">
        <v>1</v>
      </c>
      <c r="Z37" s="153">
        <v>0</v>
      </c>
      <c r="AA37" s="153">
        <v>0</v>
      </c>
      <c r="AB37" s="153">
        <v>0</v>
      </c>
      <c r="AC37" s="153">
        <v>0</v>
      </c>
      <c r="AD37" s="153">
        <v>1</v>
      </c>
      <c r="AE37" s="153">
        <v>1</v>
      </c>
      <c r="AF37" s="153">
        <v>0</v>
      </c>
      <c r="AG37" s="153">
        <v>1</v>
      </c>
      <c r="AH37" s="153">
        <v>1</v>
      </c>
      <c r="AI37" s="153">
        <v>1</v>
      </c>
      <c r="AJ37" s="153">
        <v>1</v>
      </c>
      <c r="AK37" s="153">
        <v>0</v>
      </c>
      <c r="AL37" s="153">
        <v>1</v>
      </c>
      <c r="AM37" s="153">
        <v>1</v>
      </c>
      <c r="AN37" s="153">
        <v>0</v>
      </c>
      <c r="AO37" s="153">
        <v>1</v>
      </c>
      <c r="AP37" s="154">
        <v>0</v>
      </c>
      <c r="AQ37" s="160">
        <f t="shared" si="1"/>
        <v>0.48484848484848486</v>
      </c>
    </row>
    <row r="38" spans="1:43" ht="20" customHeight="1">
      <c r="A38" s="100">
        <v>1</v>
      </c>
      <c r="B38" s="198"/>
      <c r="C38" s="218"/>
      <c r="D38" s="219"/>
      <c r="E38" s="100" t="str">
        <f t="shared" si="2"/>
        <v>II</v>
      </c>
      <c r="F38" s="198"/>
      <c r="G38" s="97" t="s">
        <v>212</v>
      </c>
      <c r="H38" s="199" t="s">
        <v>164</v>
      </c>
      <c r="I38" s="199" t="s">
        <v>164</v>
      </c>
      <c r="J38" s="164">
        <v>1</v>
      </c>
      <c r="K38" s="3">
        <v>0</v>
      </c>
      <c r="L38" s="3">
        <v>0</v>
      </c>
      <c r="M38" s="3">
        <v>0</v>
      </c>
      <c r="N38" s="3">
        <v>0</v>
      </c>
      <c r="O38" s="3">
        <v>1</v>
      </c>
      <c r="P38" s="3">
        <v>1</v>
      </c>
      <c r="Q38" s="3">
        <v>1</v>
      </c>
      <c r="R38" s="3">
        <v>1</v>
      </c>
      <c r="S38" s="3">
        <v>1</v>
      </c>
      <c r="T38" s="3">
        <v>1</v>
      </c>
      <c r="U38" s="181">
        <v>1</v>
      </c>
      <c r="V38" s="3">
        <v>1</v>
      </c>
      <c r="W38" s="3">
        <v>1</v>
      </c>
      <c r="X38" s="3">
        <v>1</v>
      </c>
      <c r="Y38" s="3">
        <v>1</v>
      </c>
      <c r="Z38" s="3">
        <v>0</v>
      </c>
      <c r="AA38" s="3">
        <v>1</v>
      </c>
      <c r="AB38" s="3">
        <v>0</v>
      </c>
      <c r="AC38" s="3">
        <v>1</v>
      </c>
      <c r="AD38" s="181">
        <v>1</v>
      </c>
      <c r="AE38" s="3">
        <v>1</v>
      </c>
      <c r="AF38" s="3">
        <v>0</v>
      </c>
      <c r="AG38" s="3">
        <v>1</v>
      </c>
      <c r="AH38" s="181">
        <v>1</v>
      </c>
      <c r="AI38" s="181">
        <v>1</v>
      </c>
      <c r="AJ38" s="3">
        <v>1</v>
      </c>
      <c r="AK38" s="3">
        <v>0</v>
      </c>
      <c r="AL38" s="181">
        <v>1</v>
      </c>
      <c r="AM38" s="181">
        <v>1</v>
      </c>
      <c r="AN38" s="3">
        <v>0</v>
      </c>
      <c r="AO38" s="181">
        <v>1</v>
      </c>
      <c r="AP38" s="4">
        <v>1</v>
      </c>
      <c r="AQ38" s="159">
        <f t="shared" si="1"/>
        <v>0.72727272727272729</v>
      </c>
    </row>
    <row r="39" spans="1:43" ht="20" customHeight="1">
      <c r="A39" s="100">
        <v>1</v>
      </c>
      <c r="B39" s="198"/>
      <c r="C39" s="218"/>
      <c r="D39" s="219"/>
      <c r="E39" s="100" t="str">
        <f t="shared" si="2"/>
        <v>II</v>
      </c>
      <c r="F39" s="198"/>
      <c r="G39" s="97" t="s">
        <v>213</v>
      </c>
      <c r="H39" s="199" t="s">
        <v>165</v>
      </c>
      <c r="I39" s="199" t="s">
        <v>165</v>
      </c>
      <c r="J39" s="164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1</v>
      </c>
      <c r="S39" s="3">
        <v>0</v>
      </c>
      <c r="T39" s="3">
        <v>0</v>
      </c>
      <c r="U39" s="3">
        <v>0</v>
      </c>
      <c r="V39" s="3">
        <v>1</v>
      </c>
      <c r="W39" s="3">
        <v>0</v>
      </c>
      <c r="X39" s="3">
        <v>1</v>
      </c>
      <c r="Y39" s="3">
        <v>0</v>
      </c>
      <c r="Z39" s="3">
        <v>0</v>
      </c>
      <c r="AA39" s="3">
        <v>0</v>
      </c>
      <c r="AB39" s="3">
        <v>0</v>
      </c>
      <c r="AC39" s="3">
        <v>1</v>
      </c>
      <c r="AD39" s="3">
        <v>0</v>
      </c>
      <c r="AE39" s="3">
        <v>0</v>
      </c>
      <c r="AF39" s="3">
        <v>0</v>
      </c>
      <c r="AG39" s="3">
        <v>0</v>
      </c>
      <c r="AH39" s="183">
        <v>0</v>
      </c>
      <c r="AI39" s="3">
        <v>0</v>
      </c>
      <c r="AJ39" s="3">
        <v>0</v>
      </c>
      <c r="AK39" s="3">
        <v>1</v>
      </c>
      <c r="AL39" s="3">
        <v>0</v>
      </c>
      <c r="AM39" s="3">
        <v>0</v>
      </c>
      <c r="AN39" s="3">
        <v>0</v>
      </c>
      <c r="AO39" s="3">
        <v>0</v>
      </c>
      <c r="AP39" s="4">
        <v>0</v>
      </c>
      <c r="AQ39" s="159">
        <f t="shared" si="1"/>
        <v>0.15151515151515152</v>
      </c>
    </row>
    <row r="40" spans="1:43" ht="20" customHeight="1">
      <c r="A40" s="100">
        <v>0</v>
      </c>
      <c r="B40" s="198"/>
      <c r="C40" s="218"/>
      <c r="D40" s="219"/>
      <c r="E40" s="100" t="str">
        <f t="shared" si="2"/>
        <v>II</v>
      </c>
      <c r="F40" s="198"/>
      <c r="G40" s="97" t="s">
        <v>214</v>
      </c>
      <c r="H40" s="200" t="s">
        <v>254</v>
      </c>
      <c r="I40" s="200" t="s">
        <v>254</v>
      </c>
      <c r="J40" s="180">
        <v>0</v>
      </c>
      <c r="K40" s="153">
        <v>0</v>
      </c>
      <c r="L40" s="153">
        <v>0</v>
      </c>
      <c r="M40" s="153">
        <v>0</v>
      </c>
      <c r="N40" s="153">
        <v>0</v>
      </c>
      <c r="O40" s="153">
        <v>0</v>
      </c>
      <c r="P40" s="153">
        <v>0</v>
      </c>
      <c r="Q40" s="153">
        <v>0</v>
      </c>
      <c r="R40" s="153">
        <v>1</v>
      </c>
      <c r="S40" s="153">
        <v>1</v>
      </c>
      <c r="T40" s="153">
        <v>0</v>
      </c>
      <c r="U40" s="153">
        <v>0</v>
      </c>
      <c r="V40" s="153">
        <v>0</v>
      </c>
      <c r="W40" s="153">
        <v>0</v>
      </c>
      <c r="X40" s="153">
        <v>0</v>
      </c>
      <c r="Y40" s="153">
        <v>1</v>
      </c>
      <c r="Z40" s="153">
        <v>0</v>
      </c>
      <c r="AA40" s="153">
        <v>0</v>
      </c>
      <c r="AB40" s="153">
        <v>0</v>
      </c>
      <c r="AC40" s="182">
        <v>1</v>
      </c>
      <c r="AD40" s="153">
        <v>0</v>
      </c>
      <c r="AE40" s="153">
        <v>0</v>
      </c>
      <c r="AF40" s="153">
        <v>0</v>
      </c>
      <c r="AG40" s="153">
        <v>0</v>
      </c>
      <c r="AH40" s="153">
        <v>0</v>
      </c>
      <c r="AI40" s="153">
        <v>0</v>
      </c>
      <c r="AJ40" s="153">
        <v>0</v>
      </c>
      <c r="AK40" s="153">
        <v>0</v>
      </c>
      <c r="AL40" s="153">
        <v>0</v>
      </c>
      <c r="AM40" s="153">
        <v>0</v>
      </c>
      <c r="AN40" s="153">
        <v>0</v>
      </c>
      <c r="AO40" s="153">
        <v>0</v>
      </c>
      <c r="AP40" s="154">
        <v>0</v>
      </c>
      <c r="AQ40" s="160">
        <f t="shared" si="1"/>
        <v>0.12121212121212122</v>
      </c>
    </row>
    <row r="41" spans="1:43" ht="20" customHeight="1">
      <c r="A41" s="100">
        <v>1</v>
      </c>
      <c r="B41" s="198"/>
      <c r="C41" s="218"/>
      <c r="D41" s="219"/>
      <c r="E41" s="100" t="str">
        <f t="shared" si="2"/>
        <v>II</v>
      </c>
      <c r="F41" s="198"/>
      <c r="G41" s="97" t="s">
        <v>286</v>
      </c>
      <c r="H41" s="199" t="s">
        <v>255</v>
      </c>
      <c r="I41" s="199" t="s">
        <v>255</v>
      </c>
      <c r="J41" s="164">
        <v>1</v>
      </c>
      <c r="K41" s="3">
        <v>1</v>
      </c>
      <c r="L41" s="3">
        <v>1</v>
      </c>
      <c r="M41" s="3">
        <v>1</v>
      </c>
      <c r="N41" s="3">
        <v>1</v>
      </c>
      <c r="O41" s="3">
        <v>1</v>
      </c>
      <c r="P41" s="3">
        <v>1</v>
      </c>
      <c r="Q41" s="3">
        <v>1</v>
      </c>
      <c r="R41" s="3">
        <v>1</v>
      </c>
      <c r="S41" s="3">
        <v>1</v>
      </c>
      <c r="T41" s="3">
        <v>1</v>
      </c>
      <c r="U41" s="3">
        <v>1</v>
      </c>
      <c r="V41" s="3">
        <v>1</v>
      </c>
      <c r="W41" s="3">
        <v>1</v>
      </c>
      <c r="X41" s="3">
        <v>1</v>
      </c>
      <c r="Y41" s="3">
        <v>1</v>
      </c>
      <c r="Z41" s="3">
        <v>1</v>
      </c>
      <c r="AA41" s="3">
        <v>1</v>
      </c>
      <c r="AB41" s="3">
        <v>1</v>
      </c>
      <c r="AC41" s="3">
        <v>1</v>
      </c>
      <c r="AD41" s="3">
        <v>1</v>
      </c>
      <c r="AE41" s="3">
        <v>1</v>
      </c>
      <c r="AF41" s="3">
        <v>1</v>
      </c>
      <c r="AG41" s="3">
        <v>1</v>
      </c>
      <c r="AH41" s="3">
        <v>1</v>
      </c>
      <c r="AI41" s="3">
        <v>1</v>
      </c>
      <c r="AJ41" s="3">
        <v>1</v>
      </c>
      <c r="AK41" s="3">
        <v>1</v>
      </c>
      <c r="AL41" s="3">
        <v>1</v>
      </c>
      <c r="AM41" s="3">
        <v>1</v>
      </c>
      <c r="AN41" s="3">
        <v>1</v>
      </c>
      <c r="AO41" s="3">
        <v>1</v>
      </c>
      <c r="AP41" s="4">
        <v>0</v>
      </c>
      <c r="AQ41" s="159">
        <f t="shared" si="1"/>
        <v>0.96969696969696972</v>
      </c>
    </row>
    <row r="42" spans="1:43" ht="20" customHeight="1">
      <c r="A42" s="100">
        <v>1</v>
      </c>
      <c r="B42" s="198"/>
      <c r="C42" s="218"/>
      <c r="D42" s="219"/>
      <c r="E42" s="100" t="str">
        <f t="shared" si="2"/>
        <v>III</v>
      </c>
      <c r="F42" s="198" t="s">
        <v>524</v>
      </c>
      <c r="G42" s="97" t="s">
        <v>287</v>
      </c>
      <c r="H42" s="199" t="s">
        <v>256</v>
      </c>
      <c r="I42" s="199" t="s">
        <v>256</v>
      </c>
      <c r="J42" s="164">
        <v>1</v>
      </c>
      <c r="K42" s="3">
        <v>1</v>
      </c>
      <c r="L42" s="3">
        <v>1</v>
      </c>
      <c r="M42" s="3">
        <v>1</v>
      </c>
      <c r="N42" s="3">
        <v>1</v>
      </c>
      <c r="O42" s="3">
        <v>1</v>
      </c>
      <c r="P42" s="3">
        <v>1</v>
      </c>
      <c r="Q42" s="3">
        <v>1</v>
      </c>
      <c r="R42" s="3">
        <v>1</v>
      </c>
      <c r="S42" s="3">
        <v>1</v>
      </c>
      <c r="T42" s="3">
        <v>1</v>
      </c>
      <c r="U42" s="181">
        <v>1</v>
      </c>
      <c r="V42" s="3">
        <v>1</v>
      </c>
      <c r="W42" s="3">
        <v>0</v>
      </c>
      <c r="X42" s="3">
        <v>1</v>
      </c>
      <c r="Y42" s="3">
        <v>1</v>
      </c>
      <c r="Z42" s="3">
        <v>1</v>
      </c>
      <c r="AA42" s="3">
        <v>1</v>
      </c>
      <c r="AB42" s="3">
        <v>1</v>
      </c>
      <c r="AC42" s="3">
        <v>1</v>
      </c>
      <c r="AD42" s="3">
        <v>0</v>
      </c>
      <c r="AE42" s="3">
        <v>0</v>
      </c>
      <c r="AF42" s="3">
        <v>0</v>
      </c>
      <c r="AG42" s="3">
        <v>1</v>
      </c>
      <c r="AH42" s="3">
        <v>1</v>
      </c>
      <c r="AI42" s="3">
        <v>1</v>
      </c>
      <c r="AJ42" s="3">
        <v>1</v>
      </c>
      <c r="AK42" s="3">
        <v>1</v>
      </c>
      <c r="AL42" s="3">
        <v>0</v>
      </c>
      <c r="AM42" s="3">
        <v>0</v>
      </c>
      <c r="AN42" s="3">
        <v>0</v>
      </c>
      <c r="AO42" s="3">
        <v>1</v>
      </c>
      <c r="AP42" s="4">
        <v>1</v>
      </c>
      <c r="AQ42" s="159">
        <f t="shared" si="1"/>
        <v>0.78787878787878785</v>
      </c>
    </row>
    <row r="43" spans="1:43" ht="20" customHeight="1">
      <c r="A43" s="100">
        <v>0</v>
      </c>
      <c r="B43" s="198"/>
      <c r="C43" s="220"/>
      <c r="D43" s="221"/>
      <c r="E43" s="100" t="str">
        <f t="shared" si="2"/>
        <v>III</v>
      </c>
      <c r="F43" s="198"/>
      <c r="G43" s="97" t="s">
        <v>288</v>
      </c>
      <c r="H43" s="200" t="s">
        <v>257</v>
      </c>
      <c r="I43" s="200" t="s">
        <v>257</v>
      </c>
      <c r="J43" s="180">
        <v>1</v>
      </c>
      <c r="K43" s="153">
        <v>0</v>
      </c>
      <c r="L43" s="153">
        <v>0</v>
      </c>
      <c r="M43" s="153">
        <v>1</v>
      </c>
      <c r="N43" s="153">
        <v>0</v>
      </c>
      <c r="O43" s="153">
        <v>1</v>
      </c>
      <c r="P43" s="153">
        <v>0</v>
      </c>
      <c r="Q43" s="153">
        <v>0</v>
      </c>
      <c r="R43" s="153">
        <v>1</v>
      </c>
      <c r="S43" s="153">
        <v>1</v>
      </c>
      <c r="T43" s="153">
        <v>0</v>
      </c>
      <c r="U43" s="153">
        <v>0</v>
      </c>
      <c r="V43" s="153">
        <v>0</v>
      </c>
      <c r="W43" s="153">
        <v>0</v>
      </c>
      <c r="X43" s="153">
        <v>0</v>
      </c>
      <c r="Y43" s="153">
        <v>1</v>
      </c>
      <c r="Z43" s="153">
        <v>1</v>
      </c>
      <c r="AA43" s="153">
        <v>1</v>
      </c>
      <c r="AB43" s="153">
        <v>0</v>
      </c>
      <c r="AC43" s="153">
        <v>1</v>
      </c>
      <c r="AD43" s="153">
        <v>0</v>
      </c>
      <c r="AE43" s="153">
        <v>0</v>
      </c>
      <c r="AF43" s="153">
        <v>0</v>
      </c>
      <c r="AG43" s="153">
        <v>1</v>
      </c>
      <c r="AH43" s="153">
        <v>1</v>
      </c>
      <c r="AI43" s="153">
        <v>0</v>
      </c>
      <c r="AJ43" s="153">
        <v>1</v>
      </c>
      <c r="AK43" s="153">
        <v>0</v>
      </c>
      <c r="AL43" s="153">
        <v>1</v>
      </c>
      <c r="AM43" s="153">
        <v>1</v>
      </c>
      <c r="AN43" s="153">
        <v>0</v>
      </c>
      <c r="AO43" s="153">
        <v>1</v>
      </c>
      <c r="AP43" s="154">
        <v>0</v>
      </c>
      <c r="AQ43" s="160">
        <f t="shared" si="1"/>
        <v>0.45454545454545453</v>
      </c>
    </row>
    <row r="44" spans="1:43" ht="20" customHeight="1">
      <c r="A44" s="100">
        <v>0</v>
      </c>
      <c r="B44" s="198"/>
      <c r="C44" s="100">
        <v>4</v>
      </c>
      <c r="D44" s="198" t="s">
        <v>534</v>
      </c>
      <c r="E44" s="198"/>
      <c r="F44" s="198"/>
      <c r="G44" s="97" t="s">
        <v>289</v>
      </c>
      <c r="H44" s="200" t="s">
        <v>258</v>
      </c>
      <c r="I44" s="200" t="s">
        <v>259</v>
      </c>
      <c r="J44" s="180">
        <v>0</v>
      </c>
      <c r="K44" s="153">
        <v>0</v>
      </c>
      <c r="L44" s="153">
        <v>0</v>
      </c>
      <c r="M44" s="153">
        <v>1</v>
      </c>
      <c r="N44" s="153">
        <v>0</v>
      </c>
      <c r="O44" s="153">
        <v>1</v>
      </c>
      <c r="P44" s="153">
        <v>1</v>
      </c>
      <c r="Q44" s="153">
        <v>0</v>
      </c>
      <c r="R44" s="153">
        <v>1</v>
      </c>
      <c r="S44" s="153">
        <v>1</v>
      </c>
      <c r="T44" s="153">
        <v>1</v>
      </c>
      <c r="U44" s="153">
        <v>0</v>
      </c>
      <c r="V44" s="153">
        <v>1</v>
      </c>
      <c r="W44" s="153">
        <v>0</v>
      </c>
      <c r="X44" s="153">
        <v>0</v>
      </c>
      <c r="Y44" s="153">
        <v>0</v>
      </c>
      <c r="Z44" s="153">
        <v>0</v>
      </c>
      <c r="AA44" s="153">
        <v>1</v>
      </c>
      <c r="AB44" s="153">
        <v>1</v>
      </c>
      <c r="AC44" s="153">
        <v>1</v>
      </c>
      <c r="AD44" s="153">
        <v>1</v>
      </c>
      <c r="AE44" s="153">
        <v>0</v>
      </c>
      <c r="AF44" s="153">
        <v>0</v>
      </c>
      <c r="AG44" s="153">
        <v>0</v>
      </c>
      <c r="AH44" s="153">
        <v>0</v>
      </c>
      <c r="AI44" s="153">
        <v>0</v>
      </c>
      <c r="AJ44" s="153">
        <v>1</v>
      </c>
      <c r="AK44" s="153">
        <v>0</v>
      </c>
      <c r="AL44" s="153">
        <v>0</v>
      </c>
      <c r="AM44" s="153">
        <v>1</v>
      </c>
      <c r="AN44" s="153">
        <v>1</v>
      </c>
      <c r="AO44" s="153">
        <v>1</v>
      </c>
      <c r="AP44" s="154">
        <v>0</v>
      </c>
      <c r="AQ44" s="160">
        <f t="shared" si="1"/>
        <v>0.45454545454545453</v>
      </c>
    </row>
    <row r="45" spans="1:43" ht="20" customHeight="1">
      <c r="A45" s="100">
        <v>1</v>
      </c>
      <c r="B45" s="198"/>
      <c r="C45" s="100">
        <v>4</v>
      </c>
      <c r="D45" s="198"/>
      <c r="E45" s="198"/>
      <c r="F45" s="198"/>
      <c r="G45" s="97" t="s">
        <v>290</v>
      </c>
      <c r="H45" s="199" t="s">
        <v>344</v>
      </c>
      <c r="I45" s="199" t="s">
        <v>344</v>
      </c>
      <c r="J45" s="164">
        <v>1</v>
      </c>
      <c r="K45" s="3">
        <v>1</v>
      </c>
      <c r="L45" s="3">
        <v>1</v>
      </c>
      <c r="M45" s="3">
        <v>1</v>
      </c>
      <c r="N45" s="3">
        <v>1</v>
      </c>
      <c r="O45" s="3">
        <v>1</v>
      </c>
      <c r="P45" s="3">
        <v>1</v>
      </c>
      <c r="Q45" s="3">
        <v>1</v>
      </c>
      <c r="R45" s="3">
        <v>1</v>
      </c>
      <c r="S45" s="3">
        <v>1</v>
      </c>
      <c r="T45" s="3">
        <v>1</v>
      </c>
      <c r="U45" s="3">
        <v>1</v>
      </c>
      <c r="V45" s="3">
        <v>1</v>
      </c>
      <c r="W45" s="3">
        <v>1</v>
      </c>
      <c r="X45" s="3">
        <v>1</v>
      </c>
      <c r="Y45" s="3">
        <v>1</v>
      </c>
      <c r="Z45" s="3">
        <v>1</v>
      </c>
      <c r="AA45" s="3">
        <v>1</v>
      </c>
      <c r="AB45" s="3">
        <v>1</v>
      </c>
      <c r="AC45" s="3">
        <v>1</v>
      </c>
      <c r="AD45" s="3">
        <v>1</v>
      </c>
      <c r="AE45" s="3">
        <v>1</v>
      </c>
      <c r="AF45" s="3">
        <v>1</v>
      </c>
      <c r="AG45" s="3">
        <v>1</v>
      </c>
      <c r="AH45" s="3">
        <v>0</v>
      </c>
      <c r="AI45" s="3">
        <v>1</v>
      </c>
      <c r="AJ45" s="3">
        <v>1</v>
      </c>
      <c r="AK45" s="3">
        <v>1</v>
      </c>
      <c r="AL45" s="3">
        <v>1</v>
      </c>
      <c r="AM45" s="3">
        <v>1</v>
      </c>
      <c r="AN45" s="3">
        <v>1</v>
      </c>
      <c r="AO45" s="3">
        <v>1</v>
      </c>
      <c r="AP45" s="4">
        <v>1</v>
      </c>
      <c r="AQ45" s="159">
        <f t="shared" si="1"/>
        <v>0.96969696969696972</v>
      </c>
    </row>
    <row r="46" spans="1:43" ht="20" customHeight="1">
      <c r="A46" s="100">
        <v>1</v>
      </c>
      <c r="B46" s="198"/>
      <c r="C46" s="100">
        <v>4</v>
      </c>
      <c r="D46" s="198"/>
      <c r="E46" s="198"/>
      <c r="F46" s="198"/>
      <c r="G46" s="97" t="s">
        <v>291</v>
      </c>
      <c r="H46" s="199" t="s">
        <v>345</v>
      </c>
      <c r="I46" s="199" t="s">
        <v>345</v>
      </c>
      <c r="J46" s="164">
        <v>0</v>
      </c>
      <c r="K46" s="3">
        <v>1</v>
      </c>
      <c r="L46" s="3">
        <v>0</v>
      </c>
      <c r="M46" s="3">
        <v>1</v>
      </c>
      <c r="N46" s="3">
        <v>1</v>
      </c>
      <c r="O46" s="3">
        <v>1</v>
      </c>
      <c r="P46" s="3">
        <v>1</v>
      </c>
      <c r="Q46" s="3">
        <v>1</v>
      </c>
      <c r="R46" s="3">
        <v>1</v>
      </c>
      <c r="S46" s="3">
        <v>1</v>
      </c>
      <c r="T46" s="3">
        <v>1</v>
      </c>
      <c r="U46" s="3">
        <v>1</v>
      </c>
      <c r="V46" s="3">
        <v>1</v>
      </c>
      <c r="W46" s="3">
        <v>0</v>
      </c>
      <c r="X46" s="3">
        <v>1</v>
      </c>
      <c r="Y46" s="3">
        <v>1</v>
      </c>
      <c r="Z46" s="3">
        <v>0</v>
      </c>
      <c r="AA46" s="3">
        <v>0</v>
      </c>
      <c r="AB46" s="3">
        <v>1</v>
      </c>
      <c r="AC46" s="3">
        <v>1</v>
      </c>
      <c r="AD46" s="3">
        <v>1</v>
      </c>
      <c r="AE46" s="3">
        <v>1</v>
      </c>
      <c r="AF46" s="3">
        <v>0</v>
      </c>
      <c r="AG46" s="3">
        <v>0</v>
      </c>
      <c r="AH46" s="3">
        <v>0</v>
      </c>
      <c r="AI46" s="3">
        <v>0</v>
      </c>
      <c r="AJ46" s="3">
        <v>0</v>
      </c>
      <c r="AK46" s="3">
        <v>0</v>
      </c>
      <c r="AL46" s="3">
        <v>0</v>
      </c>
      <c r="AM46" s="3">
        <v>0</v>
      </c>
      <c r="AN46" s="3">
        <v>0</v>
      </c>
      <c r="AO46" s="3">
        <v>1</v>
      </c>
      <c r="AP46" s="4">
        <v>1</v>
      </c>
      <c r="AQ46" s="159">
        <f t="shared" si="1"/>
        <v>0.5757575757575758</v>
      </c>
    </row>
    <row r="47" spans="1:43" ht="20" customHeight="1">
      <c r="A47" s="100">
        <v>1</v>
      </c>
      <c r="B47" s="198"/>
      <c r="C47" s="100">
        <v>4</v>
      </c>
      <c r="D47" s="198"/>
      <c r="E47" s="198"/>
      <c r="F47" s="198"/>
      <c r="G47" s="97" t="s">
        <v>292</v>
      </c>
      <c r="H47" s="199" t="s">
        <v>261</v>
      </c>
      <c r="I47" s="199" t="s">
        <v>261</v>
      </c>
      <c r="J47" s="164">
        <v>1</v>
      </c>
      <c r="K47" s="3">
        <v>1</v>
      </c>
      <c r="L47" s="3">
        <v>1</v>
      </c>
      <c r="M47" s="3">
        <v>1</v>
      </c>
      <c r="N47" s="3">
        <v>1</v>
      </c>
      <c r="O47" s="3">
        <v>1</v>
      </c>
      <c r="P47" s="3">
        <v>1</v>
      </c>
      <c r="Q47" s="3">
        <v>1</v>
      </c>
      <c r="R47" s="3">
        <v>1</v>
      </c>
      <c r="S47" s="3">
        <v>1</v>
      </c>
      <c r="T47" s="3">
        <v>1</v>
      </c>
      <c r="U47" s="3">
        <v>1</v>
      </c>
      <c r="V47" s="3">
        <v>1</v>
      </c>
      <c r="W47" s="3">
        <v>1</v>
      </c>
      <c r="X47" s="3">
        <v>1</v>
      </c>
      <c r="Y47" s="3">
        <v>1</v>
      </c>
      <c r="Z47" s="3">
        <v>0</v>
      </c>
      <c r="AA47" s="3">
        <v>0</v>
      </c>
      <c r="AB47" s="3">
        <v>1</v>
      </c>
      <c r="AC47" s="3">
        <v>1</v>
      </c>
      <c r="AD47" s="3">
        <v>1</v>
      </c>
      <c r="AE47" s="3">
        <v>0</v>
      </c>
      <c r="AF47" s="3">
        <v>0</v>
      </c>
      <c r="AG47" s="3">
        <v>0</v>
      </c>
      <c r="AH47" s="3">
        <v>1</v>
      </c>
      <c r="AI47" s="3">
        <v>1</v>
      </c>
      <c r="AJ47" s="3">
        <v>1</v>
      </c>
      <c r="AK47" s="3">
        <v>1</v>
      </c>
      <c r="AL47" s="3">
        <v>0</v>
      </c>
      <c r="AM47" s="3">
        <v>1</v>
      </c>
      <c r="AN47" s="3">
        <v>1</v>
      </c>
      <c r="AO47" s="3">
        <v>1</v>
      </c>
      <c r="AP47" s="4">
        <v>1</v>
      </c>
      <c r="AQ47" s="159">
        <f t="shared" si="1"/>
        <v>0.81818181818181823</v>
      </c>
    </row>
    <row r="48" spans="1:43" ht="20" customHeight="1">
      <c r="A48" s="100">
        <v>1</v>
      </c>
      <c r="B48" s="198"/>
      <c r="C48" s="100">
        <v>4</v>
      </c>
      <c r="D48" s="198"/>
      <c r="E48" s="198"/>
      <c r="F48" s="198"/>
      <c r="G48" s="97" t="s">
        <v>293</v>
      </c>
      <c r="H48" s="199" t="s">
        <v>262</v>
      </c>
      <c r="I48" s="199" t="s">
        <v>262</v>
      </c>
      <c r="J48" s="164">
        <v>0</v>
      </c>
      <c r="K48" s="3">
        <v>1</v>
      </c>
      <c r="L48" s="3">
        <v>0</v>
      </c>
      <c r="M48" s="3">
        <v>0</v>
      </c>
      <c r="N48" s="3">
        <v>1</v>
      </c>
      <c r="O48" s="3">
        <v>0</v>
      </c>
      <c r="P48" s="3">
        <v>1</v>
      </c>
      <c r="Q48" s="3">
        <v>1</v>
      </c>
      <c r="R48" s="3">
        <v>1</v>
      </c>
      <c r="S48" s="3">
        <v>1</v>
      </c>
      <c r="T48" s="3">
        <v>1</v>
      </c>
      <c r="U48" s="181">
        <v>1</v>
      </c>
      <c r="V48" s="3">
        <v>1</v>
      </c>
      <c r="W48" s="3">
        <v>0</v>
      </c>
      <c r="X48" s="3">
        <v>1</v>
      </c>
      <c r="Y48" s="3">
        <v>1</v>
      </c>
      <c r="Z48" s="3">
        <v>1</v>
      </c>
      <c r="AA48" s="3">
        <v>1</v>
      </c>
      <c r="AB48" s="3">
        <v>1</v>
      </c>
      <c r="AC48" s="3">
        <v>1</v>
      </c>
      <c r="AD48" s="3">
        <v>1</v>
      </c>
      <c r="AE48" s="3">
        <v>1</v>
      </c>
      <c r="AF48" s="3">
        <v>0</v>
      </c>
      <c r="AG48" s="3">
        <v>0</v>
      </c>
      <c r="AH48" s="3">
        <v>0</v>
      </c>
      <c r="AI48" s="3">
        <v>0</v>
      </c>
      <c r="AJ48" s="3">
        <v>0</v>
      </c>
      <c r="AK48" s="3">
        <v>1</v>
      </c>
      <c r="AL48" s="3">
        <v>1</v>
      </c>
      <c r="AM48" s="3">
        <v>0</v>
      </c>
      <c r="AN48" s="3">
        <v>1</v>
      </c>
      <c r="AO48" s="3">
        <v>1</v>
      </c>
      <c r="AP48" s="4">
        <v>0</v>
      </c>
      <c r="AQ48" s="159">
        <f t="shared" si="1"/>
        <v>0.63636363636363635</v>
      </c>
    </row>
    <row r="49" spans="1:43" ht="20" customHeight="1">
      <c r="A49" s="100">
        <v>0</v>
      </c>
      <c r="B49" s="198"/>
      <c r="C49" s="100">
        <v>4</v>
      </c>
      <c r="D49" s="198"/>
      <c r="E49" s="198"/>
      <c r="F49" s="198"/>
      <c r="G49" s="97" t="s">
        <v>294</v>
      </c>
      <c r="H49" s="200" t="s">
        <v>263</v>
      </c>
      <c r="I49" s="200" t="s">
        <v>263</v>
      </c>
      <c r="J49" s="180">
        <v>0</v>
      </c>
      <c r="K49" s="153">
        <v>0</v>
      </c>
      <c r="L49" s="153">
        <v>0</v>
      </c>
      <c r="M49" s="153">
        <v>0</v>
      </c>
      <c r="N49" s="153">
        <v>0</v>
      </c>
      <c r="O49" s="153">
        <v>0</v>
      </c>
      <c r="P49" s="153">
        <v>0</v>
      </c>
      <c r="Q49" s="153">
        <v>0</v>
      </c>
      <c r="R49" s="153">
        <v>0</v>
      </c>
      <c r="S49" s="153">
        <v>0</v>
      </c>
      <c r="T49" s="153">
        <v>0</v>
      </c>
      <c r="U49" s="153">
        <v>0</v>
      </c>
      <c r="V49" s="153">
        <v>0</v>
      </c>
      <c r="W49" s="153">
        <v>0</v>
      </c>
      <c r="X49" s="153">
        <v>0</v>
      </c>
      <c r="Y49" s="153">
        <v>0</v>
      </c>
      <c r="Z49" s="153">
        <v>0</v>
      </c>
      <c r="AA49" s="153">
        <v>0</v>
      </c>
      <c r="AB49" s="153">
        <v>0</v>
      </c>
      <c r="AC49" s="153">
        <v>0</v>
      </c>
      <c r="AD49" s="153">
        <v>0</v>
      </c>
      <c r="AE49" s="153">
        <v>1</v>
      </c>
      <c r="AF49" s="153">
        <v>0</v>
      </c>
      <c r="AG49" s="153">
        <v>0</v>
      </c>
      <c r="AH49" s="153">
        <v>0</v>
      </c>
      <c r="AI49" s="153">
        <v>0</v>
      </c>
      <c r="AJ49" s="153">
        <v>0</v>
      </c>
      <c r="AK49" s="153">
        <v>0</v>
      </c>
      <c r="AL49" s="153">
        <v>0</v>
      </c>
      <c r="AM49" s="153">
        <v>0</v>
      </c>
      <c r="AN49" s="153">
        <v>0</v>
      </c>
      <c r="AO49" s="153">
        <v>0</v>
      </c>
      <c r="AP49" s="154">
        <v>0</v>
      </c>
      <c r="AQ49" s="160">
        <f t="shared" si="1"/>
        <v>3.0303030303030304E-2</v>
      </c>
    </row>
    <row r="50" spans="1:43" ht="20" customHeight="1">
      <c r="A50" s="100">
        <v>1</v>
      </c>
      <c r="B50" s="198"/>
      <c r="C50" s="100">
        <v>4</v>
      </c>
      <c r="D50" s="198"/>
      <c r="E50" s="198"/>
      <c r="F50" s="198"/>
      <c r="G50" s="97" t="s">
        <v>295</v>
      </c>
      <c r="H50" s="199" t="s">
        <v>264</v>
      </c>
      <c r="I50" s="199" t="s">
        <v>264</v>
      </c>
      <c r="J50" s="164">
        <v>1</v>
      </c>
      <c r="K50" s="3">
        <v>0</v>
      </c>
      <c r="L50" s="3">
        <v>0</v>
      </c>
      <c r="M50" s="3">
        <v>0</v>
      </c>
      <c r="N50" s="3">
        <v>1</v>
      </c>
      <c r="O50" s="3">
        <v>1</v>
      </c>
      <c r="P50" s="3">
        <v>0</v>
      </c>
      <c r="Q50" s="3">
        <v>1</v>
      </c>
      <c r="R50" s="3">
        <v>1</v>
      </c>
      <c r="S50" s="3">
        <v>0</v>
      </c>
      <c r="T50" s="3">
        <v>0</v>
      </c>
      <c r="U50" s="3">
        <v>0</v>
      </c>
      <c r="V50" s="3">
        <v>0</v>
      </c>
      <c r="W50" s="3">
        <v>1</v>
      </c>
      <c r="X50" s="3">
        <v>1</v>
      </c>
      <c r="Y50" s="3">
        <v>0</v>
      </c>
      <c r="Z50" s="3">
        <v>1</v>
      </c>
      <c r="AA50" s="3">
        <v>1</v>
      </c>
      <c r="AB50" s="3">
        <v>0</v>
      </c>
      <c r="AC50" s="3">
        <v>1</v>
      </c>
      <c r="AD50" s="3">
        <v>0</v>
      </c>
      <c r="AE50" s="3">
        <v>0</v>
      </c>
      <c r="AF50" s="3">
        <v>1</v>
      </c>
      <c r="AG50" s="3">
        <v>1</v>
      </c>
      <c r="AH50" s="3">
        <v>1</v>
      </c>
      <c r="AI50" s="3">
        <v>0</v>
      </c>
      <c r="AJ50" s="3">
        <v>1</v>
      </c>
      <c r="AK50" s="3">
        <v>1</v>
      </c>
      <c r="AL50" s="3">
        <v>1</v>
      </c>
      <c r="AM50" s="3">
        <v>1</v>
      </c>
      <c r="AN50" s="3">
        <v>1</v>
      </c>
      <c r="AO50" s="3">
        <v>0</v>
      </c>
      <c r="AP50" s="4">
        <v>1</v>
      </c>
      <c r="AQ50" s="159">
        <f t="shared" si="1"/>
        <v>0.5757575757575758</v>
      </c>
    </row>
    <row r="51" spans="1:43" ht="20" customHeight="1">
      <c r="A51" s="100">
        <v>1</v>
      </c>
      <c r="B51" s="198"/>
      <c r="C51" s="100">
        <v>5</v>
      </c>
      <c r="D51" s="198" t="s">
        <v>542</v>
      </c>
      <c r="E51" s="198"/>
      <c r="F51" s="198"/>
      <c r="G51" s="97" t="s">
        <v>296</v>
      </c>
      <c r="H51" s="199" t="s">
        <v>265</v>
      </c>
      <c r="I51" s="199" t="s">
        <v>265</v>
      </c>
      <c r="J51" s="164">
        <v>1</v>
      </c>
      <c r="K51" s="3">
        <v>1</v>
      </c>
      <c r="L51" s="3">
        <v>0</v>
      </c>
      <c r="M51" s="3">
        <v>1</v>
      </c>
      <c r="N51" s="3">
        <v>1</v>
      </c>
      <c r="O51" s="3">
        <v>1</v>
      </c>
      <c r="P51" s="3">
        <v>1</v>
      </c>
      <c r="Q51" s="3">
        <v>1</v>
      </c>
      <c r="R51" s="3">
        <v>1</v>
      </c>
      <c r="S51" s="3">
        <v>1</v>
      </c>
      <c r="T51" s="3">
        <v>0</v>
      </c>
      <c r="U51" s="3">
        <v>1</v>
      </c>
      <c r="V51" s="3">
        <v>1</v>
      </c>
      <c r="W51" s="3">
        <v>1</v>
      </c>
      <c r="X51" s="3">
        <v>1</v>
      </c>
      <c r="Y51" s="3">
        <v>1</v>
      </c>
      <c r="Z51" s="3">
        <v>1</v>
      </c>
      <c r="AA51" s="3">
        <v>1</v>
      </c>
      <c r="AB51" s="3">
        <v>1</v>
      </c>
      <c r="AC51" s="3">
        <v>1</v>
      </c>
      <c r="AD51" s="3">
        <v>1</v>
      </c>
      <c r="AE51" s="3">
        <v>1</v>
      </c>
      <c r="AF51" s="3">
        <v>1</v>
      </c>
      <c r="AG51" s="3">
        <v>1</v>
      </c>
      <c r="AH51" s="3">
        <v>1</v>
      </c>
      <c r="AI51" s="3">
        <v>1</v>
      </c>
      <c r="AJ51" s="3">
        <v>1</v>
      </c>
      <c r="AK51" s="3">
        <v>1</v>
      </c>
      <c r="AL51" s="3">
        <v>1</v>
      </c>
      <c r="AM51" s="3">
        <v>1</v>
      </c>
      <c r="AN51" s="3">
        <v>1</v>
      </c>
      <c r="AO51" s="3">
        <v>1</v>
      </c>
      <c r="AP51" s="4">
        <v>1</v>
      </c>
      <c r="AQ51" s="159">
        <f t="shared" si="1"/>
        <v>0.93939393939393945</v>
      </c>
    </row>
    <row r="52" spans="1:43" ht="20" customHeight="1">
      <c r="A52" s="100">
        <v>1</v>
      </c>
      <c r="B52" s="198"/>
      <c r="C52" s="100">
        <v>5</v>
      </c>
      <c r="D52" s="198"/>
      <c r="E52" s="198"/>
      <c r="F52" s="198"/>
      <c r="G52" s="97" t="s">
        <v>297</v>
      </c>
      <c r="H52" s="199" t="s">
        <v>266</v>
      </c>
      <c r="I52" s="199" t="s">
        <v>266</v>
      </c>
      <c r="J52" s="164">
        <v>1</v>
      </c>
      <c r="K52" s="3">
        <v>1</v>
      </c>
      <c r="L52" s="3">
        <v>0</v>
      </c>
      <c r="M52" s="3">
        <v>1</v>
      </c>
      <c r="N52" s="3">
        <v>1</v>
      </c>
      <c r="O52" s="3">
        <v>1</v>
      </c>
      <c r="P52" s="3">
        <v>1</v>
      </c>
      <c r="Q52" s="3">
        <v>1</v>
      </c>
      <c r="R52" s="3">
        <v>1</v>
      </c>
      <c r="S52" s="3">
        <v>1</v>
      </c>
      <c r="T52" s="3">
        <v>0</v>
      </c>
      <c r="U52" s="3">
        <v>1</v>
      </c>
      <c r="V52" s="3">
        <v>0</v>
      </c>
      <c r="W52" s="3">
        <v>1</v>
      </c>
      <c r="X52" s="3">
        <v>1</v>
      </c>
      <c r="Y52" s="3">
        <v>1</v>
      </c>
      <c r="Z52" s="3">
        <v>0</v>
      </c>
      <c r="AA52" s="3">
        <v>1</v>
      </c>
      <c r="AB52" s="3">
        <v>1</v>
      </c>
      <c r="AC52" s="3">
        <v>1</v>
      </c>
      <c r="AD52" s="3">
        <v>1</v>
      </c>
      <c r="AE52" s="3">
        <v>0</v>
      </c>
      <c r="AF52" s="3">
        <v>1</v>
      </c>
      <c r="AG52" s="3">
        <v>1</v>
      </c>
      <c r="AH52" s="3">
        <v>0</v>
      </c>
      <c r="AI52" s="3">
        <v>1</v>
      </c>
      <c r="AJ52" s="3">
        <v>1</v>
      </c>
      <c r="AK52" s="3">
        <v>1</v>
      </c>
      <c r="AL52" s="3">
        <v>0</v>
      </c>
      <c r="AM52" s="3">
        <v>1</v>
      </c>
      <c r="AN52" s="3">
        <v>1</v>
      </c>
      <c r="AO52" s="3">
        <v>1</v>
      </c>
      <c r="AP52" s="4">
        <v>1</v>
      </c>
      <c r="AQ52" s="159">
        <f t="shared" si="1"/>
        <v>0.78787878787878785</v>
      </c>
    </row>
    <row r="53" spans="1:43" ht="20" customHeight="1">
      <c r="A53" s="100">
        <v>1</v>
      </c>
      <c r="B53" s="198"/>
      <c r="C53" s="100">
        <v>5</v>
      </c>
      <c r="D53" s="198"/>
      <c r="E53" s="198"/>
      <c r="F53" s="198"/>
      <c r="G53" s="97" t="s">
        <v>298</v>
      </c>
      <c r="H53" s="199" t="s">
        <v>267</v>
      </c>
      <c r="I53" s="199" t="s">
        <v>267</v>
      </c>
      <c r="J53" s="164">
        <v>1</v>
      </c>
      <c r="K53" s="3">
        <v>1</v>
      </c>
      <c r="L53" s="3">
        <v>1</v>
      </c>
      <c r="M53" s="3">
        <v>1</v>
      </c>
      <c r="N53" s="3">
        <v>1</v>
      </c>
      <c r="O53" s="3">
        <v>1</v>
      </c>
      <c r="P53" s="3">
        <v>1</v>
      </c>
      <c r="Q53" s="3">
        <v>1</v>
      </c>
      <c r="R53" s="3">
        <v>1</v>
      </c>
      <c r="S53" s="3">
        <v>1</v>
      </c>
      <c r="T53" s="3">
        <v>1</v>
      </c>
      <c r="U53" s="3">
        <v>1</v>
      </c>
      <c r="V53" s="3">
        <v>1</v>
      </c>
      <c r="W53" s="3">
        <v>1</v>
      </c>
      <c r="X53" s="3">
        <v>1</v>
      </c>
      <c r="Y53" s="3">
        <v>1</v>
      </c>
      <c r="Z53" s="3">
        <v>1</v>
      </c>
      <c r="AA53" s="3">
        <v>1</v>
      </c>
      <c r="AB53" s="3">
        <v>1</v>
      </c>
      <c r="AC53" s="181">
        <v>1</v>
      </c>
      <c r="AD53" s="3">
        <v>0</v>
      </c>
      <c r="AE53" s="3">
        <v>1</v>
      </c>
      <c r="AF53" s="3">
        <v>0</v>
      </c>
      <c r="AG53" s="3">
        <v>0</v>
      </c>
      <c r="AH53" s="3">
        <v>0</v>
      </c>
      <c r="AI53" s="3">
        <v>0</v>
      </c>
      <c r="AJ53" s="3">
        <v>1</v>
      </c>
      <c r="AK53" s="3">
        <v>0</v>
      </c>
      <c r="AL53" s="3">
        <v>1</v>
      </c>
      <c r="AM53" s="3">
        <v>1</v>
      </c>
      <c r="AN53" s="3">
        <v>1</v>
      </c>
      <c r="AO53" s="3">
        <v>1</v>
      </c>
      <c r="AP53" s="4">
        <v>1</v>
      </c>
      <c r="AQ53" s="159">
        <f t="shared" si="1"/>
        <v>0.81818181818181823</v>
      </c>
    </row>
    <row r="54" spans="1:43" ht="20" customHeight="1">
      <c r="A54" s="100">
        <v>1</v>
      </c>
      <c r="B54" s="198" t="s">
        <v>437</v>
      </c>
      <c r="C54" s="100">
        <v>6</v>
      </c>
      <c r="D54" s="198" t="s">
        <v>438</v>
      </c>
      <c r="E54" s="198"/>
      <c r="F54" s="198"/>
      <c r="G54" s="97" t="s">
        <v>299</v>
      </c>
      <c r="H54" s="199" t="s">
        <v>180</v>
      </c>
      <c r="I54" s="199" t="s">
        <v>180</v>
      </c>
      <c r="J54" s="164">
        <v>1</v>
      </c>
      <c r="K54" s="3">
        <v>1</v>
      </c>
      <c r="L54" s="3">
        <v>1</v>
      </c>
      <c r="M54" s="3">
        <v>1</v>
      </c>
      <c r="N54" s="3">
        <v>1</v>
      </c>
      <c r="O54" s="3">
        <v>1</v>
      </c>
      <c r="P54" s="3">
        <v>1</v>
      </c>
      <c r="Q54" s="3">
        <v>1</v>
      </c>
      <c r="R54" s="3">
        <v>1</v>
      </c>
      <c r="S54" s="3">
        <v>1</v>
      </c>
      <c r="T54" s="3">
        <v>1</v>
      </c>
      <c r="U54" s="3">
        <v>1</v>
      </c>
      <c r="V54" s="3">
        <v>1</v>
      </c>
      <c r="W54" s="3">
        <v>1</v>
      </c>
      <c r="X54" s="3">
        <v>1</v>
      </c>
      <c r="Y54" s="3">
        <v>0</v>
      </c>
      <c r="Z54" s="3">
        <v>1</v>
      </c>
      <c r="AA54" s="3">
        <v>1</v>
      </c>
      <c r="AB54" s="3">
        <v>1</v>
      </c>
      <c r="AC54" s="3">
        <v>1</v>
      </c>
      <c r="AD54" s="3">
        <v>1</v>
      </c>
      <c r="AE54" s="3">
        <v>0</v>
      </c>
      <c r="AF54" s="3">
        <v>1</v>
      </c>
      <c r="AG54" s="3">
        <v>1</v>
      </c>
      <c r="AH54" s="3">
        <v>1</v>
      </c>
      <c r="AI54" s="3">
        <v>1</v>
      </c>
      <c r="AJ54" s="3">
        <v>1</v>
      </c>
      <c r="AK54" s="3">
        <v>1</v>
      </c>
      <c r="AL54" s="3">
        <v>1</v>
      </c>
      <c r="AM54" s="3">
        <v>1</v>
      </c>
      <c r="AN54" s="3">
        <v>1</v>
      </c>
      <c r="AO54" s="3">
        <v>1</v>
      </c>
      <c r="AP54" s="4">
        <v>1</v>
      </c>
      <c r="AQ54" s="159">
        <f t="shared" si="1"/>
        <v>0.93939393939393945</v>
      </c>
    </row>
    <row r="55" spans="1:43" ht="20" customHeight="1">
      <c r="A55" s="100">
        <v>1</v>
      </c>
      <c r="B55" s="198"/>
      <c r="C55" s="100">
        <v>6</v>
      </c>
      <c r="D55" s="198"/>
      <c r="E55" s="198"/>
      <c r="F55" s="198"/>
      <c r="G55" s="97" t="s">
        <v>300</v>
      </c>
      <c r="H55" s="199" t="s">
        <v>181</v>
      </c>
      <c r="I55" s="199" t="s">
        <v>181</v>
      </c>
      <c r="J55" s="164">
        <v>1</v>
      </c>
      <c r="K55" s="3">
        <v>1</v>
      </c>
      <c r="L55" s="3">
        <v>1</v>
      </c>
      <c r="M55" s="3">
        <v>1</v>
      </c>
      <c r="N55" s="3">
        <v>1</v>
      </c>
      <c r="O55" s="3">
        <v>1</v>
      </c>
      <c r="P55" s="3">
        <v>1</v>
      </c>
      <c r="Q55" s="3">
        <v>1</v>
      </c>
      <c r="R55" s="3">
        <v>1</v>
      </c>
      <c r="S55" s="3">
        <v>1</v>
      </c>
      <c r="T55" s="3">
        <v>1</v>
      </c>
      <c r="U55" s="3">
        <v>1</v>
      </c>
      <c r="V55" s="3">
        <v>1</v>
      </c>
      <c r="W55" s="3">
        <v>1</v>
      </c>
      <c r="X55" s="3">
        <v>1</v>
      </c>
      <c r="Y55" s="3">
        <v>1</v>
      </c>
      <c r="Z55" s="3">
        <v>1</v>
      </c>
      <c r="AA55" s="3">
        <v>1</v>
      </c>
      <c r="AB55" s="3">
        <v>1</v>
      </c>
      <c r="AC55" s="3">
        <v>1</v>
      </c>
      <c r="AD55" s="3">
        <v>1</v>
      </c>
      <c r="AE55" s="3">
        <v>1</v>
      </c>
      <c r="AF55" s="3">
        <v>1</v>
      </c>
      <c r="AG55" s="3">
        <v>1</v>
      </c>
      <c r="AH55" s="3">
        <v>0</v>
      </c>
      <c r="AI55" s="3">
        <v>1</v>
      </c>
      <c r="AJ55" s="3">
        <v>1</v>
      </c>
      <c r="AK55" s="3">
        <v>1</v>
      </c>
      <c r="AL55" s="3">
        <v>1</v>
      </c>
      <c r="AM55" s="3">
        <v>1</v>
      </c>
      <c r="AN55" s="3">
        <v>1</v>
      </c>
      <c r="AO55" s="3">
        <v>1</v>
      </c>
      <c r="AP55" s="4">
        <v>1</v>
      </c>
      <c r="AQ55" s="159">
        <f t="shared" si="1"/>
        <v>0.96969696969696972</v>
      </c>
    </row>
    <row r="56" spans="1:43" ht="20" customHeight="1">
      <c r="A56" s="100">
        <v>1</v>
      </c>
      <c r="B56" s="198"/>
      <c r="C56" s="100">
        <v>6</v>
      </c>
      <c r="D56" s="198"/>
      <c r="E56" s="198"/>
      <c r="F56" s="198"/>
      <c r="G56" s="97" t="s">
        <v>301</v>
      </c>
      <c r="H56" s="199" t="s">
        <v>182</v>
      </c>
      <c r="I56" s="199" t="s">
        <v>182</v>
      </c>
      <c r="J56" s="164">
        <v>1</v>
      </c>
      <c r="K56" s="3">
        <v>1</v>
      </c>
      <c r="L56" s="3">
        <v>0</v>
      </c>
      <c r="M56" s="3">
        <v>1</v>
      </c>
      <c r="N56" s="3">
        <v>1</v>
      </c>
      <c r="O56" s="3">
        <v>1</v>
      </c>
      <c r="P56" s="3">
        <v>1</v>
      </c>
      <c r="Q56" s="3">
        <v>1</v>
      </c>
      <c r="R56" s="3">
        <v>1</v>
      </c>
      <c r="S56" s="3">
        <v>1</v>
      </c>
      <c r="T56" s="3">
        <v>1</v>
      </c>
      <c r="U56" s="3">
        <v>1</v>
      </c>
      <c r="V56" s="3">
        <v>1</v>
      </c>
      <c r="W56" s="3">
        <v>0</v>
      </c>
      <c r="X56" s="3">
        <v>0</v>
      </c>
      <c r="Y56" s="3">
        <v>0</v>
      </c>
      <c r="Z56" s="3">
        <v>0</v>
      </c>
      <c r="AA56" s="3">
        <v>1</v>
      </c>
      <c r="AB56" s="3">
        <v>1</v>
      </c>
      <c r="AC56" s="3">
        <v>1</v>
      </c>
      <c r="AD56" s="3">
        <v>1</v>
      </c>
      <c r="AE56" s="3">
        <v>0</v>
      </c>
      <c r="AF56" s="3">
        <v>1</v>
      </c>
      <c r="AG56" s="3">
        <v>0</v>
      </c>
      <c r="AH56" s="3">
        <v>1</v>
      </c>
      <c r="AI56" s="3">
        <v>1</v>
      </c>
      <c r="AJ56" s="3">
        <v>1</v>
      </c>
      <c r="AK56" s="3">
        <v>1</v>
      </c>
      <c r="AL56" s="3">
        <v>1</v>
      </c>
      <c r="AM56" s="3">
        <v>1</v>
      </c>
      <c r="AN56" s="3">
        <v>1</v>
      </c>
      <c r="AO56" s="3">
        <v>1</v>
      </c>
      <c r="AP56" s="4">
        <v>1</v>
      </c>
      <c r="AQ56" s="159">
        <f t="shared" si="1"/>
        <v>0.78787878787878785</v>
      </c>
    </row>
    <row r="57" spans="1:43" ht="20" customHeight="1">
      <c r="A57" s="100">
        <v>1</v>
      </c>
      <c r="B57" s="198"/>
      <c r="C57" s="100">
        <v>6</v>
      </c>
      <c r="D57" s="198"/>
      <c r="E57" s="198"/>
      <c r="F57" s="198"/>
      <c r="G57" s="97" t="s">
        <v>302</v>
      </c>
      <c r="H57" s="199" t="s">
        <v>126</v>
      </c>
      <c r="I57" s="199" t="s">
        <v>126</v>
      </c>
      <c r="J57" s="164">
        <v>0</v>
      </c>
      <c r="K57" s="3">
        <v>1</v>
      </c>
      <c r="L57" s="3">
        <v>0</v>
      </c>
      <c r="M57" s="3">
        <v>0</v>
      </c>
      <c r="N57" s="3">
        <v>1</v>
      </c>
      <c r="O57" s="3">
        <v>1</v>
      </c>
      <c r="P57" s="3">
        <v>0</v>
      </c>
      <c r="Q57" s="3">
        <v>0</v>
      </c>
      <c r="R57" s="3">
        <v>1</v>
      </c>
      <c r="S57" s="3">
        <v>0</v>
      </c>
      <c r="T57" s="3">
        <v>0</v>
      </c>
      <c r="U57" s="181">
        <v>1</v>
      </c>
      <c r="V57" s="3">
        <v>0</v>
      </c>
      <c r="W57" s="3">
        <v>0</v>
      </c>
      <c r="X57" s="3">
        <v>1</v>
      </c>
      <c r="Y57" s="3">
        <v>0</v>
      </c>
      <c r="Z57" s="3">
        <v>1</v>
      </c>
      <c r="AA57" s="3">
        <v>0</v>
      </c>
      <c r="AB57" s="3">
        <v>1</v>
      </c>
      <c r="AC57" s="3">
        <v>0</v>
      </c>
      <c r="AD57" s="3">
        <v>1</v>
      </c>
      <c r="AE57" s="3">
        <v>0</v>
      </c>
      <c r="AF57" s="3">
        <v>1</v>
      </c>
      <c r="AG57" s="3">
        <v>1</v>
      </c>
      <c r="AH57" s="3">
        <v>0</v>
      </c>
      <c r="AI57" s="3">
        <v>0</v>
      </c>
      <c r="AJ57" s="3">
        <v>1</v>
      </c>
      <c r="AK57" s="3">
        <v>0</v>
      </c>
      <c r="AL57" s="3">
        <v>0</v>
      </c>
      <c r="AM57" s="3">
        <v>1</v>
      </c>
      <c r="AN57" s="3">
        <v>1</v>
      </c>
      <c r="AO57" s="3">
        <v>0</v>
      </c>
      <c r="AP57" s="4">
        <v>0</v>
      </c>
      <c r="AQ57" s="159">
        <f t="shared" si="1"/>
        <v>0.42424242424242425</v>
      </c>
    </row>
    <row r="58" spans="1:43" ht="20" customHeight="1">
      <c r="A58" s="100">
        <v>1</v>
      </c>
      <c r="B58" s="198"/>
      <c r="C58" s="100">
        <v>6</v>
      </c>
      <c r="D58" s="198"/>
      <c r="E58" s="198"/>
      <c r="F58" s="198"/>
      <c r="G58" s="97" t="s">
        <v>303</v>
      </c>
      <c r="H58" s="199" t="s">
        <v>127</v>
      </c>
      <c r="I58" s="199" t="s">
        <v>127</v>
      </c>
      <c r="J58" s="164">
        <v>1</v>
      </c>
      <c r="K58" s="3">
        <v>1</v>
      </c>
      <c r="L58" s="3">
        <v>0</v>
      </c>
      <c r="M58" s="3">
        <v>1</v>
      </c>
      <c r="N58" s="3">
        <v>1</v>
      </c>
      <c r="O58" s="3">
        <v>1</v>
      </c>
      <c r="P58" s="3">
        <v>1</v>
      </c>
      <c r="Q58" s="3">
        <v>1</v>
      </c>
      <c r="R58" s="3">
        <v>1</v>
      </c>
      <c r="S58" s="3">
        <v>1</v>
      </c>
      <c r="T58" s="3">
        <v>1</v>
      </c>
      <c r="U58" s="3">
        <v>1</v>
      </c>
      <c r="V58" s="3">
        <v>1</v>
      </c>
      <c r="W58" s="3">
        <v>1</v>
      </c>
      <c r="X58" s="3">
        <v>1</v>
      </c>
      <c r="Y58" s="3">
        <v>1</v>
      </c>
      <c r="Z58" s="3">
        <v>1</v>
      </c>
      <c r="AA58" s="3">
        <v>1</v>
      </c>
      <c r="AB58" s="3">
        <v>1</v>
      </c>
      <c r="AC58" s="3">
        <v>1</v>
      </c>
      <c r="AD58" s="3">
        <v>0</v>
      </c>
      <c r="AE58" s="3">
        <v>1</v>
      </c>
      <c r="AF58" s="3">
        <v>1</v>
      </c>
      <c r="AG58" s="3">
        <v>1</v>
      </c>
      <c r="AH58" s="3">
        <v>1</v>
      </c>
      <c r="AI58" s="3">
        <v>1</v>
      </c>
      <c r="AJ58" s="3">
        <v>1</v>
      </c>
      <c r="AK58" s="3">
        <v>0</v>
      </c>
      <c r="AL58" s="3">
        <v>1</v>
      </c>
      <c r="AM58" s="3">
        <v>1</v>
      </c>
      <c r="AN58" s="3">
        <v>1</v>
      </c>
      <c r="AO58" s="3">
        <v>1</v>
      </c>
      <c r="AP58" s="4">
        <v>1</v>
      </c>
      <c r="AQ58" s="159">
        <f t="shared" si="1"/>
        <v>0.90909090909090906</v>
      </c>
    </row>
    <row r="59" spans="1:43" ht="20" customHeight="1">
      <c r="A59" s="100">
        <v>1</v>
      </c>
      <c r="B59" s="198"/>
      <c r="C59" s="100">
        <v>6</v>
      </c>
      <c r="D59" s="198"/>
      <c r="E59" s="198"/>
      <c r="F59" s="198"/>
      <c r="G59" s="97" t="s">
        <v>304</v>
      </c>
      <c r="H59" s="199" t="s">
        <v>128</v>
      </c>
      <c r="I59" s="199" t="s">
        <v>128</v>
      </c>
      <c r="J59" s="164">
        <v>1</v>
      </c>
      <c r="K59" s="3">
        <v>1</v>
      </c>
      <c r="L59" s="3">
        <v>1</v>
      </c>
      <c r="M59" s="3">
        <v>1</v>
      </c>
      <c r="N59" s="3">
        <v>1</v>
      </c>
      <c r="O59" s="3">
        <v>1</v>
      </c>
      <c r="P59" s="3">
        <v>1</v>
      </c>
      <c r="Q59" s="3">
        <v>1</v>
      </c>
      <c r="R59" s="3">
        <v>1</v>
      </c>
      <c r="S59" s="3">
        <v>1</v>
      </c>
      <c r="T59" s="3">
        <v>1</v>
      </c>
      <c r="U59" s="3">
        <v>1</v>
      </c>
      <c r="V59" s="3">
        <v>1</v>
      </c>
      <c r="W59" s="3">
        <v>1</v>
      </c>
      <c r="X59" s="3">
        <v>1</v>
      </c>
      <c r="Y59" s="3">
        <v>1</v>
      </c>
      <c r="Z59" s="3">
        <v>1</v>
      </c>
      <c r="AA59" s="3">
        <v>1</v>
      </c>
      <c r="AB59" s="3">
        <v>0</v>
      </c>
      <c r="AC59" s="3">
        <v>1</v>
      </c>
      <c r="AD59" s="3">
        <v>0</v>
      </c>
      <c r="AE59" s="3">
        <v>1</v>
      </c>
      <c r="AF59" s="3">
        <v>1</v>
      </c>
      <c r="AG59" s="3">
        <v>1</v>
      </c>
      <c r="AH59" s="3">
        <v>1</v>
      </c>
      <c r="AI59" s="3">
        <v>1</v>
      </c>
      <c r="AJ59" s="3">
        <v>1</v>
      </c>
      <c r="AK59" s="3">
        <v>1</v>
      </c>
      <c r="AL59" s="3">
        <v>1</v>
      </c>
      <c r="AM59" s="3">
        <v>1</v>
      </c>
      <c r="AN59" s="3">
        <v>1</v>
      </c>
      <c r="AO59" s="3">
        <v>1</v>
      </c>
      <c r="AP59" s="4">
        <v>1</v>
      </c>
      <c r="AQ59" s="159">
        <f t="shared" si="1"/>
        <v>0.93939393939393945</v>
      </c>
    </row>
    <row r="60" spans="1:43" ht="20" customHeight="1">
      <c r="A60" s="100">
        <v>1</v>
      </c>
      <c r="B60" s="198"/>
      <c r="C60" s="100">
        <v>6</v>
      </c>
      <c r="D60" s="198"/>
      <c r="E60" s="198"/>
      <c r="F60" s="198"/>
      <c r="G60" s="97" t="s">
        <v>305</v>
      </c>
      <c r="H60" s="199" t="s">
        <v>129</v>
      </c>
      <c r="I60" s="199" t="s">
        <v>129</v>
      </c>
      <c r="J60" s="164">
        <v>0</v>
      </c>
      <c r="K60" s="3">
        <v>1</v>
      </c>
      <c r="L60" s="3">
        <v>0</v>
      </c>
      <c r="M60" s="3">
        <v>1</v>
      </c>
      <c r="N60" s="3">
        <v>1</v>
      </c>
      <c r="O60" s="3">
        <v>1</v>
      </c>
      <c r="P60" s="3">
        <v>1</v>
      </c>
      <c r="Q60" s="3">
        <v>1</v>
      </c>
      <c r="R60" s="3">
        <v>1</v>
      </c>
      <c r="S60" s="3">
        <v>1</v>
      </c>
      <c r="T60" s="3">
        <v>0</v>
      </c>
      <c r="U60" s="3">
        <v>0</v>
      </c>
      <c r="V60" s="3">
        <v>1</v>
      </c>
      <c r="W60" s="3">
        <v>0</v>
      </c>
      <c r="X60" s="3">
        <v>0</v>
      </c>
      <c r="Y60" s="3">
        <v>0</v>
      </c>
      <c r="Z60" s="3">
        <v>0</v>
      </c>
      <c r="AA60" s="3">
        <v>1</v>
      </c>
      <c r="AB60" s="3">
        <v>1</v>
      </c>
      <c r="AC60" s="3">
        <v>1</v>
      </c>
      <c r="AD60" s="3">
        <v>0</v>
      </c>
      <c r="AE60" s="3">
        <v>0</v>
      </c>
      <c r="AF60" s="3">
        <v>1</v>
      </c>
      <c r="AG60" s="3">
        <v>0</v>
      </c>
      <c r="AH60" s="3">
        <v>1</v>
      </c>
      <c r="AI60" s="3">
        <v>1</v>
      </c>
      <c r="AJ60" s="3">
        <v>1</v>
      </c>
      <c r="AK60" s="3">
        <v>0</v>
      </c>
      <c r="AL60" s="3">
        <v>1</v>
      </c>
      <c r="AM60" s="3">
        <v>0</v>
      </c>
      <c r="AN60" s="3">
        <v>0</v>
      </c>
      <c r="AO60" s="3">
        <v>1</v>
      </c>
      <c r="AP60" s="4">
        <v>1</v>
      </c>
      <c r="AQ60" s="159">
        <f t="shared" si="1"/>
        <v>0.5757575757575758</v>
      </c>
    </row>
    <row r="61" spans="1:43" ht="20" customHeight="1">
      <c r="A61" s="100">
        <v>1</v>
      </c>
      <c r="B61" s="198"/>
      <c r="C61" s="100">
        <v>6</v>
      </c>
      <c r="D61" s="198"/>
      <c r="E61" s="198"/>
      <c r="F61" s="198"/>
      <c r="G61" s="97" t="s">
        <v>306</v>
      </c>
      <c r="H61" s="199" t="s">
        <v>130</v>
      </c>
      <c r="I61" s="199" t="s">
        <v>130</v>
      </c>
      <c r="J61" s="164">
        <v>0</v>
      </c>
      <c r="K61" s="3">
        <v>1</v>
      </c>
      <c r="L61" s="3">
        <v>0</v>
      </c>
      <c r="M61" s="3">
        <v>1</v>
      </c>
      <c r="N61" s="3">
        <v>1</v>
      </c>
      <c r="O61" s="3">
        <v>1</v>
      </c>
      <c r="P61" s="3">
        <v>1</v>
      </c>
      <c r="Q61" s="3">
        <v>1</v>
      </c>
      <c r="R61" s="3">
        <v>1</v>
      </c>
      <c r="S61" s="3">
        <v>1</v>
      </c>
      <c r="T61" s="3">
        <v>0</v>
      </c>
      <c r="U61" s="181">
        <v>1</v>
      </c>
      <c r="V61" s="3">
        <v>1</v>
      </c>
      <c r="W61" s="3">
        <v>0</v>
      </c>
      <c r="X61" s="3">
        <v>0</v>
      </c>
      <c r="Y61" s="3">
        <v>0</v>
      </c>
      <c r="Z61" s="3">
        <v>0</v>
      </c>
      <c r="AA61" s="3">
        <v>1</v>
      </c>
      <c r="AB61" s="3">
        <v>1</v>
      </c>
      <c r="AC61" s="3">
        <v>1</v>
      </c>
      <c r="AD61" s="3">
        <v>0</v>
      </c>
      <c r="AE61" s="3">
        <v>0</v>
      </c>
      <c r="AF61" s="3">
        <v>1</v>
      </c>
      <c r="AG61" s="3">
        <v>0</v>
      </c>
      <c r="AH61" s="3">
        <v>1</v>
      </c>
      <c r="AI61" s="3">
        <v>1</v>
      </c>
      <c r="AJ61" s="3">
        <v>1</v>
      </c>
      <c r="AK61" s="3">
        <v>0</v>
      </c>
      <c r="AL61" s="3">
        <v>1</v>
      </c>
      <c r="AM61" s="3">
        <v>1</v>
      </c>
      <c r="AN61" s="3">
        <v>1</v>
      </c>
      <c r="AO61" s="3">
        <v>1</v>
      </c>
      <c r="AP61" s="4">
        <v>1</v>
      </c>
      <c r="AQ61" s="159">
        <f t="shared" si="1"/>
        <v>0.66666666666666663</v>
      </c>
    </row>
    <row r="62" spans="1:43" ht="20" customHeight="1">
      <c r="A62" s="100">
        <v>0</v>
      </c>
      <c r="B62" s="198"/>
      <c r="C62" s="100">
        <v>6</v>
      </c>
      <c r="D62" s="198"/>
      <c r="E62" s="198"/>
      <c r="F62" s="198"/>
      <c r="G62" s="97" t="s">
        <v>307</v>
      </c>
      <c r="H62" s="200" t="s">
        <v>131</v>
      </c>
      <c r="I62" s="200" t="s">
        <v>131</v>
      </c>
      <c r="J62" s="180">
        <v>0</v>
      </c>
      <c r="K62" s="153">
        <v>0</v>
      </c>
      <c r="L62" s="153">
        <v>0</v>
      </c>
      <c r="M62" s="153">
        <v>0</v>
      </c>
      <c r="N62" s="153">
        <v>0</v>
      </c>
      <c r="O62" s="153">
        <v>0</v>
      </c>
      <c r="P62" s="153">
        <v>1</v>
      </c>
      <c r="Q62" s="153">
        <v>0</v>
      </c>
      <c r="R62" s="153">
        <v>1</v>
      </c>
      <c r="S62" s="153">
        <v>0</v>
      </c>
      <c r="T62" s="153">
        <v>0</v>
      </c>
      <c r="U62" s="153">
        <v>0</v>
      </c>
      <c r="V62" s="153">
        <v>0</v>
      </c>
      <c r="W62" s="153">
        <v>0</v>
      </c>
      <c r="X62" s="153">
        <v>0</v>
      </c>
      <c r="Y62" s="153">
        <v>0</v>
      </c>
      <c r="Z62" s="153">
        <v>0</v>
      </c>
      <c r="AA62" s="153">
        <v>0</v>
      </c>
      <c r="AB62" s="153">
        <v>1</v>
      </c>
      <c r="AC62" s="182">
        <v>1</v>
      </c>
      <c r="AD62" s="153">
        <v>0</v>
      </c>
      <c r="AE62" s="153">
        <v>0</v>
      </c>
      <c r="AF62" s="153">
        <v>0</v>
      </c>
      <c r="AG62" s="153">
        <v>0</v>
      </c>
      <c r="AH62" s="153">
        <v>0</v>
      </c>
      <c r="AI62" s="153">
        <v>1</v>
      </c>
      <c r="AJ62" s="153">
        <v>0</v>
      </c>
      <c r="AK62" s="153">
        <v>0</v>
      </c>
      <c r="AL62" s="153">
        <v>0</v>
      </c>
      <c r="AM62" s="153">
        <v>1</v>
      </c>
      <c r="AN62" s="153">
        <v>0</v>
      </c>
      <c r="AO62" s="153">
        <v>1</v>
      </c>
      <c r="AP62" s="154">
        <v>0</v>
      </c>
      <c r="AQ62" s="160">
        <f t="shared" si="1"/>
        <v>0.21212121212121213</v>
      </c>
    </row>
    <row r="63" spans="1:43" ht="20" customHeight="1">
      <c r="A63" s="100">
        <v>0</v>
      </c>
      <c r="B63" s="198"/>
      <c r="C63" s="100">
        <v>6</v>
      </c>
      <c r="D63" s="198"/>
      <c r="E63" s="198"/>
      <c r="F63" s="198"/>
      <c r="G63" s="97" t="s">
        <v>308</v>
      </c>
      <c r="H63" s="200" t="s">
        <v>222</v>
      </c>
      <c r="I63" s="200" t="s">
        <v>222</v>
      </c>
      <c r="J63" s="180">
        <v>1</v>
      </c>
      <c r="K63" s="153">
        <v>1</v>
      </c>
      <c r="L63" s="153">
        <v>0</v>
      </c>
      <c r="M63" s="153">
        <v>0</v>
      </c>
      <c r="N63" s="153">
        <v>0</v>
      </c>
      <c r="O63" s="153">
        <v>0</v>
      </c>
      <c r="P63" s="153">
        <v>1</v>
      </c>
      <c r="Q63" s="153">
        <v>0</v>
      </c>
      <c r="R63" s="153">
        <v>1</v>
      </c>
      <c r="S63" s="153">
        <v>0</v>
      </c>
      <c r="T63" s="153">
        <v>0</v>
      </c>
      <c r="U63" s="153">
        <v>0</v>
      </c>
      <c r="V63" s="153">
        <v>0</v>
      </c>
      <c r="W63" s="153">
        <v>0</v>
      </c>
      <c r="X63" s="153">
        <v>1</v>
      </c>
      <c r="Y63" s="153">
        <v>0</v>
      </c>
      <c r="Z63" s="153">
        <v>0</v>
      </c>
      <c r="AA63" s="153">
        <v>0</v>
      </c>
      <c r="AB63" s="153">
        <v>0</v>
      </c>
      <c r="AC63" s="182">
        <v>1</v>
      </c>
      <c r="AD63" s="153">
        <v>0</v>
      </c>
      <c r="AE63" s="153">
        <v>0</v>
      </c>
      <c r="AF63" s="153">
        <v>0</v>
      </c>
      <c r="AG63" s="153">
        <v>0</v>
      </c>
      <c r="AH63" s="153">
        <v>0</v>
      </c>
      <c r="AI63" s="153">
        <v>1</v>
      </c>
      <c r="AJ63" s="153">
        <v>0</v>
      </c>
      <c r="AK63" s="153">
        <v>0</v>
      </c>
      <c r="AL63" s="153">
        <v>0</v>
      </c>
      <c r="AM63" s="153">
        <v>0</v>
      </c>
      <c r="AN63" s="153">
        <v>0</v>
      </c>
      <c r="AO63" s="153">
        <v>1</v>
      </c>
      <c r="AP63" s="154">
        <v>0</v>
      </c>
      <c r="AQ63" s="160">
        <f t="shared" si="1"/>
        <v>0.24242424242424243</v>
      </c>
    </row>
    <row r="64" spans="1:43" ht="20" customHeight="1">
      <c r="A64" s="195">
        <v>0</v>
      </c>
      <c r="B64" s="198"/>
      <c r="C64" s="100">
        <v>6</v>
      </c>
      <c r="D64" s="198"/>
      <c r="E64" s="198"/>
      <c r="F64" s="198"/>
      <c r="G64" s="97" t="s">
        <v>309</v>
      </c>
      <c r="H64" s="203" t="s">
        <v>223</v>
      </c>
      <c r="I64" s="204" t="e">
        <v>#VALUE!</v>
      </c>
      <c r="J64" s="180">
        <v>0</v>
      </c>
      <c r="K64" s="153">
        <v>0</v>
      </c>
      <c r="L64" s="153">
        <v>0</v>
      </c>
      <c r="M64" s="153">
        <v>0</v>
      </c>
      <c r="N64" s="153">
        <v>0</v>
      </c>
      <c r="O64" s="153">
        <v>0</v>
      </c>
      <c r="P64" s="153">
        <v>1</v>
      </c>
      <c r="Q64" s="153">
        <v>0</v>
      </c>
      <c r="R64" s="153">
        <v>1</v>
      </c>
      <c r="S64" s="153">
        <v>0</v>
      </c>
      <c r="T64" s="153">
        <v>0</v>
      </c>
      <c r="U64" s="153">
        <v>0</v>
      </c>
      <c r="V64" s="153">
        <v>0</v>
      </c>
      <c r="W64" s="153">
        <v>0</v>
      </c>
      <c r="X64" s="153">
        <v>0</v>
      </c>
      <c r="Y64" s="153">
        <v>0</v>
      </c>
      <c r="Z64" s="153">
        <v>0</v>
      </c>
      <c r="AA64" s="153">
        <v>0</v>
      </c>
      <c r="AB64" s="153">
        <v>0</v>
      </c>
      <c r="AC64" s="182">
        <v>1</v>
      </c>
      <c r="AD64" s="153">
        <v>0</v>
      </c>
      <c r="AE64" s="153">
        <v>0</v>
      </c>
      <c r="AF64" s="153">
        <v>0</v>
      </c>
      <c r="AG64" s="153">
        <v>0</v>
      </c>
      <c r="AH64" s="153">
        <v>0</v>
      </c>
      <c r="AI64" s="153">
        <v>0</v>
      </c>
      <c r="AJ64" s="153">
        <v>0</v>
      </c>
      <c r="AK64" s="153">
        <v>0</v>
      </c>
      <c r="AL64" s="153">
        <v>0</v>
      </c>
      <c r="AM64" s="153">
        <v>0</v>
      </c>
      <c r="AN64" s="153">
        <v>0</v>
      </c>
      <c r="AO64" s="153">
        <v>0</v>
      </c>
      <c r="AP64" s="154">
        <v>0</v>
      </c>
      <c r="AQ64" s="160">
        <f t="shared" si="1"/>
        <v>9.0909090909090912E-2</v>
      </c>
    </row>
    <row r="65" spans="1:43" ht="20" customHeight="1">
      <c r="A65" s="100">
        <v>1</v>
      </c>
      <c r="B65" s="198"/>
      <c r="C65" s="100">
        <v>6</v>
      </c>
      <c r="D65" s="198"/>
      <c r="E65" s="198"/>
      <c r="F65" s="198"/>
      <c r="G65" s="97">
        <f>G64+1</f>
        <v>55</v>
      </c>
      <c r="H65" s="222" t="s">
        <v>224</v>
      </c>
      <c r="I65" s="223" t="s">
        <v>224</v>
      </c>
      <c r="J65" s="164">
        <v>0</v>
      </c>
      <c r="K65" s="3">
        <v>0</v>
      </c>
      <c r="L65" s="3">
        <v>1</v>
      </c>
      <c r="M65" s="3">
        <v>0</v>
      </c>
      <c r="N65" s="3">
        <v>0</v>
      </c>
      <c r="O65" s="3">
        <v>1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U65" s="3">
        <v>0</v>
      </c>
      <c r="V65" s="3">
        <v>0</v>
      </c>
      <c r="W65" s="3">
        <v>0</v>
      </c>
      <c r="X65" s="3">
        <v>1</v>
      </c>
      <c r="Y65" s="3">
        <v>0</v>
      </c>
      <c r="Z65" s="3">
        <v>1</v>
      </c>
      <c r="AA65" s="3">
        <v>0</v>
      </c>
      <c r="AB65" s="3">
        <v>0</v>
      </c>
      <c r="AC65" s="3">
        <v>0</v>
      </c>
      <c r="AD65" s="3">
        <v>1</v>
      </c>
      <c r="AE65" s="3">
        <v>1</v>
      </c>
      <c r="AF65" s="3">
        <v>0</v>
      </c>
      <c r="AG65" s="3">
        <v>1</v>
      </c>
      <c r="AH65" s="3">
        <v>0</v>
      </c>
      <c r="AI65" s="3">
        <v>0</v>
      </c>
      <c r="AJ65" s="3">
        <v>0</v>
      </c>
      <c r="AK65" s="3">
        <v>1</v>
      </c>
      <c r="AL65" s="3">
        <v>1</v>
      </c>
      <c r="AM65" s="3">
        <v>1</v>
      </c>
      <c r="AN65" s="3">
        <v>1</v>
      </c>
      <c r="AO65" s="3">
        <v>1</v>
      </c>
      <c r="AP65" s="4">
        <v>0</v>
      </c>
      <c r="AQ65" s="159">
        <f t="shared" si="1"/>
        <v>0.36363636363636365</v>
      </c>
    </row>
    <row r="66" spans="1:43" ht="20" customHeight="1">
      <c r="A66" s="100">
        <v>1</v>
      </c>
      <c r="B66" s="198"/>
      <c r="C66" s="100">
        <v>7</v>
      </c>
      <c r="D66" s="198" t="s">
        <v>551</v>
      </c>
      <c r="E66" s="198"/>
      <c r="F66" s="198"/>
      <c r="G66" s="97">
        <f t="shared" ref="G66:G71" si="3">G65+1</f>
        <v>56</v>
      </c>
      <c r="H66" s="199" t="s">
        <v>225</v>
      </c>
      <c r="I66" s="199" t="s">
        <v>225</v>
      </c>
      <c r="J66" s="164">
        <v>1</v>
      </c>
      <c r="K66" s="3">
        <v>0</v>
      </c>
      <c r="L66" s="3">
        <v>1</v>
      </c>
      <c r="M66" s="3">
        <v>0</v>
      </c>
      <c r="N66" s="3">
        <v>0</v>
      </c>
      <c r="O66" s="3">
        <v>0</v>
      </c>
      <c r="P66" s="3">
        <v>1</v>
      </c>
      <c r="Q66" s="3">
        <v>1</v>
      </c>
      <c r="R66" s="3">
        <v>0</v>
      </c>
      <c r="S66" s="3">
        <v>1</v>
      </c>
      <c r="T66" s="3">
        <v>1</v>
      </c>
      <c r="U66" s="181">
        <v>0</v>
      </c>
      <c r="V66" s="3">
        <v>1</v>
      </c>
      <c r="W66" s="3">
        <v>1</v>
      </c>
      <c r="X66" s="3">
        <v>1</v>
      </c>
      <c r="Y66" s="3">
        <v>1</v>
      </c>
      <c r="Z66" s="3">
        <v>0</v>
      </c>
      <c r="AA66" s="3">
        <v>0</v>
      </c>
      <c r="AB66" s="3">
        <v>0</v>
      </c>
      <c r="AC66" s="3">
        <v>1</v>
      </c>
      <c r="AD66" s="3">
        <v>0</v>
      </c>
      <c r="AE66" s="3">
        <v>1</v>
      </c>
      <c r="AF66" s="3">
        <v>1</v>
      </c>
      <c r="AG66" s="3">
        <v>0</v>
      </c>
      <c r="AH66" s="3">
        <v>0</v>
      </c>
      <c r="AI66" s="3">
        <v>1</v>
      </c>
      <c r="AJ66" s="3">
        <v>1</v>
      </c>
      <c r="AK66" s="3">
        <v>1</v>
      </c>
      <c r="AL66" s="3">
        <v>1</v>
      </c>
      <c r="AM66" s="3">
        <v>1</v>
      </c>
      <c r="AN66" s="3">
        <v>0</v>
      </c>
      <c r="AO66" s="3">
        <v>1</v>
      </c>
      <c r="AP66" s="4">
        <v>1</v>
      </c>
      <c r="AQ66" s="159">
        <f t="shared" si="1"/>
        <v>0.60606060606060608</v>
      </c>
    </row>
    <row r="67" spans="1:43" ht="20" customHeight="1">
      <c r="A67" s="100">
        <v>1</v>
      </c>
      <c r="B67" s="198"/>
      <c r="C67" s="100">
        <v>7</v>
      </c>
      <c r="D67" s="198"/>
      <c r="E67" s="198"/>
      <c r="F67" s="198"/>
      <c r="G67" s="97">
        <f t="shared" si="3"/>
        <v>57</v>
      </c>
      <c r="H67" s="199" t="s">
        <v>226</v>
      </c>
      <c r="I67" s="199" t="s">
        <v>226</v>
      </c>
      <c r="J67" s="164">
        <v>1</v>
      </c>
      <c r="K67" s="3">
        <v>1</v>
      </c>
      <c r="L67" s="3">
        <v>1</v>
      </c>
      <c r="M67" s="3">
        <v>1</v>
      </c>
      <c r="N67" s="3">
        <v>1</v>
      </c>
      <c r="O67" s="3">
        <v>1</v>
      </c>
      <c r="P67" s="3">
        <v>1</v>
      </c>
      <c r="Q67" s="3">
        <v>1</v>
      </c>
      <c r="R67" s="3">
        <v>1</v>
      </c>
      <c r="S67" s="3">
        <v>1</v>
      </c>
      <c r="T67" s="3">
        <v>1</v>
      </c>
      <c r="U67" s="3">
        <v>1</v>
      </c>
      <c r="V67" s="3">
        <v>1</v>
      </c>
      <c r="W67" s="3">
        <v>1</v>
      </c>
      <c r="X67" s="3">
        <v>1</v>
      </c>
      <c r="Y67" s="3">
        <v>1</v>
      </c>
      <c r="Z67" s="3">
        <v>1</v>
      </c>
      <c r="AA67" s="3">
        <v>1</v>
      </c>
      <c r="AB67" s="3">
        <v>1</v>
      </c>
      <c r="AC67" s="3">
        <v>1</v>
      </c>
      <c r="AD67" s="3">
        <v>1</v>
      </c>
      <c r="AE67" s="3">
        <v>1</v>
      </c>
      <c r="AF67" s="3">
        <v>1</v>
      </c>
      <c r="AG67" s="3">
        <v>1</v>
      </c>
      <c r="AH67" s="3">
        <v>1</v>
      </c>
      <c r="AI67" s="3">
        <v>1</v>
      </c>
      <c r="AJ67" s="3">
        <v>1</v>
      </c>
      <c r="AK67" s="3">
        <v>1</v>
      </c>
      <c r="AL67" s="3">
        <v>1</v>
      </c>
      <c r="AM67" s="3">
        <v>1</v>
      </c>
      <c r="AN67" s="3">
        <v>1</v>
      </c>
      <c r="AO67" s="3">
        <v>1</v>
      </c>
      <c r="AP67" s="4">
        <v>1</v>
      </c>
      <c r="AQ67" s="159">
        <f t="shared" si="1"/>
        <v>1</v>
      </c>
    </row>
    <row r="68" spans="1:43" ht="20" customHeight="1">
      <c r="A68" s="100">
        <v>1</v>
      </c>
      <c r="B68" s="198"/>
      <c r="C68" s="100">
        <v>7</v>
      </c>
      <c r="D68" s="198"/>
      <c r="E68" s="198"/>
      <c r="F68" s="198"/>
      <c r="G68" s="97">
        <f t="shared" si="3"/>
        <v>58</v>
      </c>
      <c r="H68" s="199" t="s">
        <v>312</v>
      </c>
      <c r="I68" s="199" t="s">
        <v>312</v>
      </c>
      <c r="J68" s="164">
        <v>1</v>
      </c>
      <c r="K68" s="3">
        <v>1</v>
      </c>
      <c r="L68" s="3">
        <v>1</v>
      </c>
      <c r="M68" s="3">
        <v>1</v>
      </c>
      <c r="N68" s="3">
        <v>1</v>
      </c>
      <c r="O68" s="3">
        <v>1</v>
      </c>
      <c r="P68" s="3">
        <v>1</v>
      </c>
      <c r="Q68" s="3">
        <v>1</v>
      </c>
      <c r="R68" s="3">
        <v>1</v>
      </c>
      <c r="S68" s="3">
        <v>1</v>
      </c>
      <c r="T68" s="3">
        <v>1</v>
      </c>
      <c r="U68" s="3">
        <v>1</v>
      </c>
      <c r="V68" s="3">
        <v>1</v>
      </c>
      <c r="W68" s="3">
        <v>1</v>
      </c>
      <c r="X68" s="3">
        <v>1</v>
      </c>
      <c r="Y68" s="3">
        <v>1</v>
      </c>
      <c r="Z68" s="3">
        <v>1</v>
      </c>
      <c r="AA68" s="3">
        <v>1</v>
      </c>
      <c r="AB68" s="3">
        <v>1</v>
      </c>
      <c r="AC68" s="3">
        <v>1</v>
      </c>
      <c r="AD68" s="3">
        <v>1</v>
      </c>
      <c r="AE68" s="3">
        <v>1</v>
      </c>
      <c r="AF68" s="3">
        <v>1</v>
      </c>
      <c r="AG68" s="3">
        <v>1</v>
      </c>
      <c r="AH68" s="3">
        <v>1</v>
      </c>
      <c r="AI68" s="3">
        <v>1</v>
      </c>
      <c r="AJ68" s="3">
        <v>1</v>
      </c>
      <c r="AK68" s="3">
        <v>1</v>
      </c>
      <c r="AL68" s="3">
        <v>1</v>
      </c>
      <c r="AM68" s="3">
        <v>1</v>
      </c>
      <c r="AN68" s="3">
        <v>1</v>
      </c>
      <c r="AO68" s="3">
        <v>1</v>
      </c>
      <c r="AP68" s="4">
        <v>1</v>
      </c>
      <c r="AQ68" s="159">
        <f t="shared" si="1"/>
        <v>1</v>
      </c>
    </row>
    <row r="69" spans="1:43" ht="20" customHeight="1">
      <c r="A69" s="100">
        <v>1</v>
      </c>
      <c r="B69" s="198"/>
      <c r="C69" s="100">
        <v>7</v>
      </c>
      <c r="D69" s="198"/>
      <c r="E69" s="198"/>
      <c r="F69" s="198"/>
      <c r="G69" s="97">
        <f t="shared" si="3"/>
        <v>59</v>
      </c>
      <c r="H69" s="199" t="s">
        <v>230</v>
      </c>
      <c r="I69" s="199" t="s">
        <v>230</v>
      </c>
      <c r="J69" s="164">
        <v>1</v>
      </c>
      <c r="K69" s="3">
        <v>1</v>
      </c>
      <c r="L69" s="3">
        <v>1</v>
      </c>
      <c r="M69" s="3">
        <v>1</v>
      </c>
      <c r="N69" s="3">
        <v>1</v>
      </c>
      <c r="O69" s="3">
        <v>1</v>
      </c>
      <c r="P69" s="3">
        <v>1</v>
      </c>
      <c r="Q69" s="3">
        <v>1</v>
      </c>
      <c r="R69" s="3">
        <v>1</v>
      </c>
      <c r="S69" s="3">
        <v>1</v>
      </c>
      <c r="T69" s="3">
        <v>1</v>
      </c>
      <c r="U69" s="181">
        <v>1</v>
      </c>
      <c r="V69" s="3">
        <v>1</v>
      </c>
      <c r="W69" s="3">
        <v>1</v>
      </c>
      <c r="X69" s="3">
        <v>1</v>
      </c>
      <c r="Y69" s="3">
        <v>1</v>
      </c>
      <c r="Z69" s="3">
        <v>1</v>
      </c>
      <c r="AA69" s="3">
        <v>1</v>
      </c>
      <c r="AB69" s="3">
        <v>1</v>
      </c>
      <c r="AC69" s="3">
        <v>1</v>
      </c>
      <c r="AD69" s="3">
        <v>1</v>
      </c>
      <c r="AE69" s="3">
        <v>1</v>
      </c>
      <c r="AF69" s="3">
        <v>1</v>
      </c>
      <c r="AG69" s="3">
        <v>1</v>
      </c>
      <c r="AH69" s="3">
        <v>1</v>
      </c>
      <c r="AI69" s="3">
        <v>1</v>
      </c>
      <c r="AJ69" s="3">
        <v>1</v>
      </c>
      <c r="AK69" s="3">
        <v>1</v>
      </c>
      <c r="AL69" s="3">
        <v>1</v>
      </c>
      <c r="AM69" s="3">
        <v>1</v>
      </c>
      <c r="AN69" s="3">
        <v>1</v>
      </c>
      <c r="AO69" s="3">
        <v>1</v>
      </c>
      <c r="AP69" s="4">
        <v>1</v>
      </c>
      <c r="AQ69" s="159">
        <f t="shared" si="1"/>
        <v>1</v>
      </c>
    </row>
    <row r="70" spans="1:43" ht="20" customHeight="1">
      <c r="A70" s="100">
        <v>1</v>
      </c>
      <c r="B70" s="198"/>
      <c r="C70" s="100">
        <v>7</v>
      </c>
      <c r="D70" s="198"/>
      <c r="E70" s="198"/>
      <c r="F70" s="198"/>
      <c r="G70" s="97">
        <f t="shared" si="3"/>
        <v>60</v>
      </c>
      <c r="H70" s="199" t="s">
        <v>231</v>
      </c>
      <c r="I70" s="199" t="s">
        <v>231</v>
      </c>
      <c r="J70" s="164">
        <v>1</v>
      </c>
      <c r="K70" s="3">
        <v>1</v>
      </c>
      <c r="L70" s="3">
        <v>1</v>
      </c>
      <c r="M70" s="3">
        <v>1</v>
      </c>
      <c r="N70" s="3">
        <v>1</v>
      </c>
      <c r="O70" s="3">
        <v>1</v>
      </c>
      <c r="P70" s="3">
        <v>1</v>
      </c>
      <c r="Q70" s="3">
        <v>1</v>
      </c>
      <c r="R70" s="3">
        <v>1</v>
      </c>
      <c r="S70" s="3">
        <v>1</v>
      </c>
      <c r="T70" s="3">
        <v>1</v>
      </c>
      <c r="U70" s="3">
        <v>1</v>
      </c>
      <c r="V70" s="3">
        <v>1</v>
      </c>
      <c r="W70" s="3">
        <v>1</v>
      </c>
      <c r="X70" s="3">
        <v>1</v>
      </c>
      <c r="Y70" s="3">
        <v>1</v>
      </c>
      <c r="Z70" s="3">
        <v>1</v>
      </c>
      <c r="AA70" s="3">
        <v>1</v>
      </c>
      <c r="AB70" s="3">
        <v>1</v>
      </c>
      <c r="AC70" s="3">
        <v>1</v>
      </c>
      <c r="AD70" s="3">
        <v>1</v>
      </c>
      <c r="AE70" s="3">
        <v>1</v>
      </c>
      <c r="AF70" s="3">
        <v>1</v>
      </c>
      <c r="AG70" s="3">
        <v>1</v>
      </c>
      <c r="AH70" s="3">
        <v>1</v>
      </c>
      <c r="AI70" s="3">
        <v>0</v>
      </c>
      <c r="AJ70" s="3">
        <v>1</v>
      </c>
      <c r="AK70" s="3">
        <v>1</v>
      </c>
      <c r="AL70" s="3">
        <v>1</v>
      </c>
      <c r="AM70" s="3">
        <v>1</v>
      </c>
      <c r="AN70" s="3">
        <v>1</v>
      </c>
      <c r="AO70" s="3">
        <v>1</v>
      </c>
      <c r="AP70" s="4">
        <v>1</v>
      </c>
      <c r="AQ70" s="159">
        <f t="shared" si="1"/>
        <v>0.96969696969696972</v>
      </c>
    </row>
    <row r="71" spans="1:43" ht="20" customHeight="1">
      <c r="A71" s="100">
        <v>1</v>
      </c>
      <c r="B71" s="198"/>
      <c r="C71" s="100">
        <v>7</v>
      </c>
      <c r="D71" s="198"/>
      <c r="E71" s="198"/>
      <c r="F71" s="198"/>
      <c r="G71" s="97">
        <f t="shared" si="3"/>
        <v>61</v>
      </c>
      <c r="H71" s="199" t="s">
        <v>232</v>
      </c>
      <c r="I71" s="199" t="s">
        <v>232</v>
      </c>
      <c r="J71" s="164">
        <v>0</v>
      </c>
      <c r="K71" s="3">
        <v>1</v>
      </c>
      <c r="L71" s="3">
        <v>1</v>
      </c>
      <c r="M71" s="3">
        <v>1</v>
      </c>
      <c r="N71" s="3">
        <v>1</v>
      </c>
      <c r="O71" s="3">
        <v>1</v>
      </c>
      <c r="P71" s="3">
        <v>1</v>
      </c>
      <c r="Q71" s="3">
        <v>1</v>
      </c>
      <c r="R71" s="3">
        <v>1</v>
      </c>
      <c r="S71" s="3">
        <v>1</v>
      </c>
      <c r="T71" s="3">
        <v>0</v>
      </c>
      <c r="U71" s="3">
        <v>0</v>
      </c>
      <c r="V71" s="3">
        <v>1</v>
      </c>
      <c r="W71" s="3">
        <v>1</v>
      </c>
      <c r="X71" s="3">
        <v>0</v>
      </c>
      <c r="Y71" s="3">
        <v>0</v>
      </c>
      <c r="Z71" s="3">
        <v>1</v>
      </c>
      <c r="AA71" s="3">
        <v>0</v>
      </c>
      <c r="AB71" s="3">
        <v>1</v>
      </c>
      <c r="AC71" s="3">
        <v>0</v>
      </c>
      <c r="AD71" s="3">
        <v>0</v>
      </c>
      <c r="AE71" s="3">
        <v>1</v>
      </c>
      <c r="AF71" s="3">
        <v>0</v>
      </c>
      <c r="AG71" s="3">
        <v>0</v>
      </c>
      <c r="AH71" s="3">
        <v>0</v>
      </c>
      <c r="AI71" s="3">
        <v>0</v>
      </c>
      <c r="AJ71" s="3">
        <v>0</v>
      </c>
      <c r="AK71" s="3">
        <v>0</v>
      </c>
      <c r="AL71" s="3">
        <v>1</v>
      </c>
      <c r="AM71" s="3">
        <v>0</v>
      </c>
      <c r="AN71" s="3">
        <v>0</v>
      </c>
      <c r="AO71" s="3">
        <v>0</v>
      </c>
      <c r="AP71" s="4">
        <v>1</v>
      </c>
      <c r="AQ71" s="159">
        <f t="shared" si="1"/>
        <v>0.48484848484848486</v>
      </c>
    </row>
    <row r="72" spans="1:43" ht="20" customHeight="1">
      <c r="A72" s="100">
        <v>1</v>
      </c>
      <c r="B72" s="198"/>
      <c r="C72" s="100"/>
      <c r="D72" s="198" t="s">
        <v>448</v>
      </c>
      <c r="E72" s="198"/>
      <c r="F72" s="198"/>
      <c r="G72" s="97" t="s">
        <v>18</v>
      </c>
      <c r="H72" s="199" t="s">
        <v>405</v>
      </c>
      <c r="I72" s="5" t="s">
        <v>233</v>
      </c>
      <c r="J72" s="164">
        <v>0</v>
      </c>
      <c r="K72" s="3">
        <v>1</v>
      </c>
      <c r="L72" s="3">
        <v>0</v>
      </c>
      <c r="M72" s="3">
        <v>0</v>
      </c>
      <c r="N72" s="3">
        <v>1</v>
      </c>
      <c r="O72" s="3">
        <v>1</v>
      </c>
      <c r="P72" s="3">
        <v>1</v>
      </c>
      <c r="Q72" s="3">
        <v>1</v>
      </c>
      <c r="R72" s="3">
        <v>1</v>
      </c>
      <c r="S72" s="3">
        <v>1</v>
      </c>
      <c r="T72" s="3">
        <v>1</v>
      </c>
      <c r="U72" s="3">
        <v>1</v>
      </c>
      <c r="V72" s="3">
        <v>1</v>
      </c>
      <c r="W72" s="3">
        <v>1</v>
      </c>
      <c r="X72" s="3">
        <v>0</v>
      </c>
      <c r="Y72" s="3">
        <v>1</v>
      </c>
      <c r="Z72" s="3">
        <v>1</v>
      </c>
      <c r="AA72" s="3">
        <v>1</v>
      </c>
      <c r="AB72" s="3">
        <v>1</v>
      </c>
      <c r="AC72" s="3">
        <v>1</v>
      </c>
      <c r="AD72" s="3">
        <v>0</v>
      </c>
      <c r="AE72" s="3">
        <v>1</v>
      </c>
      <c r="AF72" s="3">
        <v>1</v>
      </c>
      <c r="AG72" s="3">
        <v>1</v>
      </c>
      <c r="AH72" s="3">
        <v>1</v>
      </c>
      <c r="AI72" s="3">
        <v>1</v>
      </c>
      <c r="AJ72" s="3">
        <v>1</v>
      </c>
      <c r="AK72" s="3">
        <v>1</v>
      </c>
      <c r="AL72" s="3">
        <v>1</v>
      </c>
      <c r="AM72" s="3">
        <v>1</v>
      </c>
      <c r="AN72" s="3">
        <v>1</v>
      </c>
      <c r="AO72" s="3">
        <v>1</v>
      </c>
      <c r="AP72" s="4">
        <v>0</v>
      </c>
      <c r="AQ72" s="159">
        <f t="shared" si="1"/>
        <v>0.81818181818181823</v>
      </c>
    </row>
    <row r="73" spans="1:43" ht="20" customHeight="1">
      <c r="A73" s="100">
        <v>1</v>
      </c>
      <c r="B73" s="198"/>
      <c r="C73" s="100"/>
      <c r="D73" s="198"/>
      <c r="E73" s="198"/>
      <c r="F73" s="198"/>
      <c r="G73" s="97" t="s">
        <v>19</v>
      </c>
      <c r="H73" s="199" t="e">
        <v>#VALUE!</v>
      </c>
      <c r="I73" s="5" t="s">
        <v>234</v>
      </c>
      <c r="J73" s="164">
        <v>1</v>
      </c>
      <c r="K73" s="3">
        <v>1</v>
      </c>
      <c r="L73" s="3">
        <v>0</v>
      </c>
      <c r="M73" s="3">
        <v>1</v>
      </c>
      <c r="N73" s="3">
        <v>1</v>
      </c>
      <c r="O73" s="3">
        <v>1</v>
      </c>
      <c r="P73" s="3">
        <v>1</v>
      </c>
      <c r="Q73" s="3">
        <v>1</v>
      </c>
      <c r="R73" s="3">
        <v>1</v>
      </c>
      <c r="S73" s="3">
        <v>1</v>
      </c>
      <c r="T73" s="3">
        <v>1</v>
      </c>
      <c r="U73" s="3">
        <v>1</v>
      </c>
      <c r="V73" s="3">
        <v>1</v>
      </c>
      <c r="W73" s="3">
        <v>1</v>
      </c>
      <c r="X73" s="3">
        <v>0</v>
      </c>
      <c r="Y73" s="3">
        <v>1</v>
      </c>
      <c r="Z73" s="3">
        <v>1</v>
      </c>
      <c r="AA73" s="3">
        <v>1</v>
      </c>
      <c r="AB73" s="3">
        <v>1</v>
      </c>
      <c r="AC73" s="3">
        <v>1</v>
      </c>
      <c r="AD73" s="3">
        <v>1</v>
      </c>
      <c r="AE73" s="3">
        <v>1</v>
      </c>
      <c r="AF73" s="3">
        <v>1</v>
      </c>
      <c r="AG73" s="3">
        <v>1</v>
      </c>
      <c r="AH73" s="3">
        <v>1</v>
      </c>
      <c r="AI73" s="3">
        <v>0</v>
      </c>
      <c r="AJ73" s="3">
        <v>1</v>
      </c>
      <c r="AK73" s="3">
        <v>1</v>
      </c>
      <c r="AL73" s="3">
        <v>1</v>
      </c>
      <c r="AM73" s="3">
        <v>1</v>
      </c>
      <c r="AN73" s="3">
        <v>1</v>
      </c>
      <c r="AO73" s="3">
        <v>1</v>
      </c>
      <c r="AP73" s="4">
        <v>0</v>
      </c>
      <c r="AQ73" s="159">
        <f t="shared" si="1"/>
        <v>0.87878787878787878</v>
      </c>
    </row>
    <row r="74" spans="1:43" ht="20" customHeight="1">
      <c r="A74" s="100">
        <v>1</v>
      </c>
      <c r="B74" s="198"/>
      <c r="C74" s="100">
        <v>8</v>
      </c>
      <c r="D74" s="198"/>
      <c r="E74" s="198"/>
      <c r="F74" s="198"/>
      <c r="G74" s="97">
        <v>63</v>
      </c>
      <c r="H74" s="199" t="s">
        <v>235</v>
      </c>
      <c r="I74" s="199" t="s">
        <v>235</v>
      </c>
      <c r="J74" s="164">
        <v>1</v>
      </c>
      <c r="K74" s="3">
        <v>1</v>
      </c>
      <c r="L74" s="3">
        <v>0</v>
      </c>
      <c r="M74" s="3">
        <v>1</v>
      </c>
      <c r="N74" s="3">
        <v>1</v>
      </c>
      <c r="O74" s="3">
        <v>1</v>
      </c>
      <c r="P74" s="3">
        <v>1</v>
      </c>
      <c r="Q74" s="3">
        <v>1</v>
      </c>
      <c r="R74" s="3">
        <v>1</v>
      </c>
      <c r="S74" s="3">
        <v>1</v>
      </c>
      <c r="T74" s="3">
        <v>1</v>
      </c>
      <c r="U74" s="3">
        <v>1</v>
      </c>
      <c r="V74" s="3">
        <v>1</v>
      </c>
      <c r="W74" s="3">
        <v>0</v>
      </c>
      <c r="X74" s="3">
        <v>0</v>
      </c>
      <c r="Y74" s="3">
        <v>1</v>
      </c>
      <c r="Z74" s="3">
        <v>1</v>
      </c>
      <c r="AA74" s="3">
        <v>1</v>
      </c>
      <c r="AB74" s="3">
        <v>1</v>
      </c>
      <c r="AC74" s="3">
        <v>1</v>
      </c>
      <c r="AD74" s="3">
        <v>0</v>
      </c>
      <c r="AE74" s="3">
        <v>1</v>
      </c>
      <c r="AF74" s="3">
        <v>0</v>
      </c>
      <c r="AG74" s="3">
        <v>1</v>
      </c>
      <c r="AH74" s="3">
        <v>1</v>
      </c>
      <c r="AI74" s="3">
        <v>0</v>
      </c>
      <c r="AJ74" s="3">
        <v>1</v>
      </c>
      <c r="AK74" s="3">
        <v>1</v>
      </c>
      <c r="AL74" s="3">
        <v>1</v>
      </c>
      <c r="AM74" s="3">
        <v>1</v>
      </c>
      <c r="AN74" s="3">
        <v>1</v>
      </c>
      <c r="AO74" s="3">
        <v>1</v>
      </c>
      <c r="AP74" s="4">
        <v>0</v>
      </c>
      <c r="AQ74" s="159">
        <f t="shared" si="1"/>
        <v>0.78787878787878785</v>
      </c>
    </row>
    <row r="75" spans="1:43" ht="20" customHeight="1">
      <c r="A75" s="100">
        <v>0</v>
      </c>
      <c r="B75" s="198"/>
      <c r="C75" s="100">
        <v>8</v>
      </c>
      <c r="D75" s="198"/>
      <c r="E75" s="198"/>
      <c r="F75" s="198"/>
      <c r="G75" s="97">
        <f t="shared" ref="G75:G115" si="4">G74+1</f>
        <v>64</v>
      </c>
      <c r="H75" s="200" t="s">
        <v>150</v>
      </c>
      <c r="I75" s="200" t="s">
        <v>150</v>
      </c>
      <c r="J75" s="180">
        <v>0</v>
      </c>
      <c r="K75" s="153">
        <v>0</v>
      </c>
      <c r="L75" s="153">
        <v>0</v>
      </c>
      <c r="M75" s="153">
        <v>0</v>
      </c>
      <c r="N75" s="153">
        <v>0</v>
      </c>
      <c r="O75" s="153">
        <v>0</v>
      </c>
      <c r="P75" s="153">
        <v>1</v>
      </c>
      <c r="Q75" s="153">
        <v>0</v>
      </c>
      <c r="R75" s="153">
        <v>0</v>
      </c>
      <c r="S75" s="153">
        <v>0</v>
      </c>
      <c r="T75" s="153">
        <v>0</v>
      </c>
      <c r="U75" s="153">
        <v>0</v>
      </c>
      <c r="V75" s="153">
        <v>1</v>
      </c>
      <c r="W75" s="153">
        <v>0</v>
      </c>
      <c r="X75" s="153">
        <v>0</v>
      </c>
      <c r="Y75" s="153">
        <v>0</v>
      </c>
      <c r="Z75" s="153">
        <v>0</v>
      </c>
      <c r="AA75" s="153">
        <v>0</v>
      </c>
      <c r="AB75" s="153">
        <v>1</v>
      </c>
      <c r="AC75" s="153">
        <v>0</v>
      </c>
      <c r="AD75" s="153">
        <v>0</v>
      </c>
      <c r="AE75" s="153">
        <v>0</v>
      </c>
      <c r="AF75" s="153">
        <v>0</v>
      </c>
      <c r="AG75" s="153">
        <v>0</v>
      </c>
      <c r="AH75" s="153">
        <v>0</v>
      </c>
      <c r="AI75" s="153">
        <v>0</v>
      </c>
      <c r="AJ75" s="153">
        <v>0</v>
      </c>
      <c r="AK75" s="153">
        <v>0</v>
      </c>
      <c r="AL75" s="153">
        <v>0</v>
      </c>
      <c r="AM75" s="153">
        <v>0</v>
      </c>
      <c r="AN75" s="153">
        <v>0</v>
      </c>
      <c r="AO75" s="153">
        <v>1</v>
      </c>
      <c r="AP75" s="154">
        <v>0</v>
      </c>
      <c r="AQ75" s="160">
        <f t="shared" si="1"/>
        <v>0.12121212121212122</v>
      </c>
    </row>
    <row r="76" spans="1:43" ht="20" customHeight="1">
      <c r="A76" s="100">
        <v>1</v>
      </c>
      <c r="B76" s="198" t="s">
        <v>431</v>
      </c>
      <c r="C76" s="100">
        <v>9</v>
      </c>
      <c r="D76" s="198" t="s">
        <v>432</v>
      </c>
      <c r="E76" s="198"/>
      <c r="F76" s="198"/>
      <c r="G76" s="97">
        <f t="shared" si="4"/>
        <v>65</v>
      </c>
      <c r="H76" s="199" t="s">
        <v>101</v>
      </c>
      <c r="I76" s="199" t="s">
        <v>101</v>
      </c>
      <c r="J76" s="164">
        <v>1</v>
      </c>
      <c r="K76" s="3">
        <v>1</v>
      </c>
      <c r="L76" s="3">
        <v>1</v>
      </c>
      <c r="M76" s="3">
        <v>1</v>
      </c>
      <c r="N76" s="3">
        <v>1</v>
      </c>
      <c r="O76" s="3">
        <v>1</v>
      </c>
      <c r="P76" s="3">
        <v>1</v>
      </c>
      <c r="Q76" s="3">
        <v>1</v>
      </c>
      <c r="R76" s="3">
        <v>1</v>
      </c>
      <c r="S76" s="3">
        <v>1</v>
      </c>
      <c r="T76" s="3">
        <v>1</v>
      </c>
      <c r="U76" s="3">
        <v>1</v>
      </c>
      <c r="V76" s="3">
        <v>1</v>
      </c>
      <c r="W76" s="3">
        <v>1</v>
      </c>
      <c r="X76" s="3">
        <v>1</v>
      </c>
      <c r="Y76" s="3">
        <v>1</v>
      </c>
      <c r="Z76" s="3">
        <v>1</v>
      </c>
      <c r="AA76" s="3">
        <v>1</v>
      </c>
      <c r="AB76" s="3">
        <v>1</v>
      </c>
      <c r="AC76" s="3">
        <v>1</v>
      </c>
      <c r="AD76" s="3">
        <v>1</v>
      </c>
      <c r="AE76" s="3">
        <v>1</v>
      </c>
      <c r="AF76" s="3">
        <v>1</v>
      </c>
      <c r="AG76" s="3">
        <v>1</v>
      </c>
      <c r="AH76" s="3">
        <v>1</v>
      </c>
      <c r="AI76" s="3">
        <v>1</v>
      </c>
      <c r="AJ76" s="3">
        <v>1</v>
      </c>
      <c r="AK76" s="3">
        <v>1</v>
      </c>
      <c r="AL76" s="3">
        <v>1</v>
      </c>
      <c r="AM76" s="3">
        <v>1</v>
      </c>
      <c r="AN76" s="3">
        <v>1</v>
      </c>
      <c r="AO76" s="3">
        <v>1</v>
      </c>
      <c r="AP76" s="4">
        <v>1</v>
      </c>
      <c r="AQ76" s="159">
        <f t="shared" ref="AQ76:AQ142" si="5">AVERAGE(J76:AP76)</f>
        <v>1</v>
      </c>
    </row>
    <row r="77" spans="1:43" ht="20" customHeight="1">
      <c r="A77" s="100">
        <v>1</v>
      </c>
      <c r="B77" s="198"/>
      <c r="C77" s="100">
        <v>9</v>
      </c>
      <c r="D77" s="198"/>
      <c r="E77" s="198"/>
      <c r="F77" s="198"/>
      <c r="G77" s="97">
        <f t="shared" si="4"/>
        <v>66</v>
      </c>
      <c r="H77" s="199" t="s">
        <v>102</v>
      </c>
      <c r="I77" s="199" t="s">
        <v>102</v>
      </c>
      <c r="J77" s="164">
        <v>0</v>
      </c>
      <c r="K77" s="3">
        <v>0</v>
      </c>
      <c r="L77" s="3">
        <v>0</v>
      </c>
      <c r="M77" s="3">
        <v>0</v>
      </c>
      <c r="N77" s="3">
        <v>0</v>
      </c>
      <c r="O77" s="3">
        <v>1</v>
      </c>
      <c r="P77" s="3">
        <v>0</v>
      </c>
      <c r="Q77" s="3">
        <v>0</v>
      </c>
      <c r="R77" s="3">
        <v>0</v>
      </c>
      <c r="S77" s="3">
        <v>0</v>
      </c>
      <c r="T77" s="3">
        <v>0</v>
      </c>
      <c r="U77" s="3">
        <v>0</v>
      </c>
      <c r="V77" s="3">
        <v>0</v>
      </c>
      <c r="W77" s="3">
        <v>0</v>
      </c>
      <c r="X77" s="3">
        <v>0</v>
      </c>
      <c r="Y77" s="3">
        <v>1</v>
      </c>
      <c r="Z77" s="3">
        <v>0</v>
      </c>
      <c r="AA77" s="3">
        <v>1</v>
      </c>
      <c r="AB77" s="3">
        <v>1</v>
      </c>
      <c r="AC77" s="3">
        <v>0</v>
      </c>
      <c r="AD77" s="3">
        <v>1</v>
      </c>
      <c r="AE77" s="3">
        <v>1</v>
      </c>
      <c r="AF77" s="3">
        <v>0</v>
      </c>
      <c r="AG77" s="3">
        <v>1</v>
      </c>
      <c r="AH77" s="3">
        <v>1</v>
      </c>
      <c r="AI77" s="3">
        <v>0</v>
      </c>
      <c r="AJ77" s="3">
        <v>1</v>
      </c>
      <c r="AK77" s="3">
        <v>1</v>
      </c>
      <c r="AL77" s="3">
        <v>0</v>
      </c>
      <c r="AM77" s="3">
        <v>0</v>
      </c>
      <c r="AN77" s="3">
        <v>0</v>
      </c>
      <c r="AO77" s="3">
        <v>0</v>
      </c>
      <c r="AP77" s="4">
        <v>0</v>
      </c>
      <c r="AQ77" s="159">
        <f t="shared" si="5"/>
        <v>0.30303030303030304</v>
      </c>
    </row>
    <row r="78" spans="1:43" ht="20" customHeight="1">
      <c r="A78" s="100">
        <v>1</v>
      </c>
      <c r="B78" s="198"/>
      <c r="C78" s="100">
        <v>9</v>
      </c>
      <c r="D78" s="198"/>
      <c r="E78" s="198"/>
      <c r="F78" s="198"/>
      <c r="G78" s="97">
        <f t="shared" si="4"/>
        <v>67</v>
      </c>
      <c r="H78" s="199" t="s">
        <v>103</v>
      </c>
      <c r="I78" s="199" t="s">
        <v>103</v>
      </c>
      <c r="J78" s="164">
        <v>1</v>
      </c>
      <c r="K78" s="3">
        <v>1</v>
      </c>
      <c r="L78" s="3">
        <v>1</v>
      </c>
      <c r="M78" s="3">
        <v>1</v>
      </c>
      <c r="N78" s="3">
        <v>0</v>
      </c>
      <c r="O78" s="3">
        <v>1</v>
      </c>
      <c r="P78" s="3">
        <v>1</v>
      </c>
      <c r="Q78" s="3">
        <v>1</v>
      </c>
      <c r="R78" s="3">
        <v>1</v>
      </c>
      <c r="S78" s="3">
        <v>1</v>
      </c>
      <c r="T78" s="3">
        <v>0</v>
      </c>
      <c r="U78" s="3">
        <v>1</v>
      </c>
      <c r="V78" s="3">
        <v>1</v>
      </c>
      <c r="W78" s="3">
        <v>1</v>
      </c>
      <c r="X78" s="3">
        <v>1</v>
      </c>
      <c r="Y78" s="3">
        <v>1</v>
      </c>
      <c r="Z78" s="3">
        <v>1</v>
      </c>
      <c r="AA78" s="3">
        <v>0</v>
      </c>
      <c r="AB78" s="3">
        <v>1</v>
      </c>
      <c r="AC78" s="3">
        <v>0</v>
      </c>
      <c r="AD78" s="3">
        <v>1</v>
      </c>
      <c r="AE78" s="3">
        <v>1</v>
      </c>
      <c r="AF78" s="3">
        <v>0</v>
      </c>
      <c r="AG78" s="3">
        <v>1</v>
      </c>
      <c r="AH78" s="3">
        <v>1</v>
      </c>
      <c r="AI78" s="3">
        <v>0</v>
      </c>
      <c r="AJ78" s="3">
        <v>1</v>
      </c>
      <c r="AK78" s="3">
        <v>0</v>
      </c>
      <c r="AL78" s="3">
        <v>1</v>
      </c>
      <c r="AM78" s="3">
        <v>0</v>
      </c>
      <c r="AN78" s="3">
        <v>0</v>
      </c>
      <c r="AO78" s="3">
        <v>0</v>
      </c>
      <c r="AP78" s="4">
        <v>0</v>
      </c>
      <c r="AQ78" s="159">
        <f t="shared" si="5"/>
        <v>0.66666666666666663</v>
      </c>
    </row>
    <row r="79" spans="1:43" ht="20" customHeight="1">
      <c r="A79" s="100">
        <v>0</v>
      </c>
      <c r="B79" s="198"/>
      <c r="C79" s="100">
        <v>10</v>
      </c>
      <c r="D79" s="198" t="s">
        <v>464</v>
      </c>
      <c r="E79" s="198"/>
      <c r="F79" s="198"/>
      <c r="G79" s="97">
        <f t="shared" si="4"/>
        <v>68</v>
      </c>
      <c r="H79" s="200" t="s">
        <v>104</v>
      </c>
      <c r="I79" s="200" t="s">
        <v>104</v>
      </c>
      <c r="J79" s="180">
        <v>0</v>
      </c>
      <c r="K79" s="153">
        <v>0</v>
      </c>
      <c r="L79" s="153">
        <v>0</v>
      </c>
      <c r="M79" s="153">
        <v>0</v>
      </c>
      <c r="N79" s="153">
        <v>0</v>
      </c>
      <c r="O79" s="153">
        <v>0</v>
      </c>
      <c r="P79" s="153">
        <v>0</v>
      </c>
      <c r="Q79" s="153">
        <v>0</v>
      </c>
      <c r="R79" s="153">
        <v>0</v>
      </c>
      <c r="S79" s="153">
        <v>0</v>
      </c>
      <c r="T79" s="153">
        <v>0</v>
      </c>
      <c r="U79" s="153">
        <v>0</v>
      </c>
      <c r="V79" s="153">
        <v>0</v>
      </c>
      <c r="W79" s="153">
        <v>0</v>
      </c>
      <c r="X79" s="153">
        <v>0</v>
      </c>
      <c r="Y79" s="153">
        <v>0</v>
      </c>
      <c r="Z79" s="153">
        <v>0</v>
      </c>
      <c r="AA79" s="153">
        <v>0</v>
      </c>
      <c r="AB79" s="153">
        <v>0</v>
      </c>
      <c r="AC79" s="153">
        <v>0</v>
      </c>
      <c r="AD79" s="153">
        <v>0</v>
      </c>
      <c r="AE79" s="153">
        <v>0</v>
      </c>
      <c r="AF79" s="153">
        <v>0</v>
      </c>
      <c r="AG79" s="153">
        <v>0</v>
      </c>
      <c r="AH79" s="153">
        <v>0</v>
      </c>
      <c r="AI79" s="153">
        <v>0</v>
      </c>
      <c r="AJ79" s="153">
        <v>0</v>
      </c>
      <c r="AK79" s="153">
        <v>0</v>
      </c>
      <c r="AL79" s="153">
        <v>0</v>
      </c>
      <c r="AM79" s="153">
        <v>0</v>
      </c>
      <c r="AN79" s="153">
        <v>0</v>
      </c>
      <c r="AO79" s="153">
        <v>0</v>
      </c>
      <c r="AP79" s="154">
        <v>0</v>
      </c>
      <c r="AQ79" s="160">
        <f t="shared" si="5"/>
        <v>0</v>
      </c>
    </row>
    <row r="80" spans="1:43" ht="20" customHeight="1">
      <c r="A80" s="100">
        <v>0</v>
      </c>
      <c r="B80" s="198"/>
      <c r="C80" s="100">
        <v>10</v>
      </c>
      <c r="D80" s="198"/>
      <c r="E80" s="198"/>
      <c r="F80" s="198"/>
      <c r="G80" s="97">
        <f t="shared" si="4"/>
        <v>69</v>
      </c>
      <c r="H80" s="200" t="s">
        <v>166</v>
      </c>
      <c r="I80" s="200" t="s">
        <v>166</v>
      </c>
      <c r="J80" s="180">
        <v>0</v>
      </c>
      <c r="K80" s="153">
        <v>0</v>
      </c>
      <c r="L80" s="153">
        <v>0</v>
      </c>
      <c r="M80" s="153">
        <v>0</v>
      </c>
      <c r="N80" s="153">
        <v>0</v>
      </c>
      <c r="O80" s="153">
        <v>0</v>
      </c>
      <c r="P80" s="153">
        <v>0</v>
      </c>
      <c r="Q80" s="153">
        <v>0</v>
      </c>
      <c r="R80" s="153">
        <v>1</v>
      </c>
      <c r="S80" s="153">
        <v>0</v>
      </c>
      <c r="T80" s="153">
        <v>0</v>
      </c>
      <c r="U80" s="153">
        <v>0</v>
      </c>
      <c r="V80" s="153">
        <v>0</v>
      </c>
      <c r="W80" s="153">
        <v>0</v>
      </c>
      <c r="X80" s="153">
        <v>0</v>
      </c>
      <c r="Y80" s="153">
        <v>0</v>
      </c>
      <c r="Z80" s="153">
        <v>0</v>
      </c>
      <c r="AA80" s="153">
        <v>0</v>
      </c>
      <c r="AB80" s="153">
        <v>0</v>
      </c>
      <c r="AC80" s="153">
        <v>0</v>
      </c>
      <c r="AD80" s="153">
        <v>0</v>
      </c>
      <c r="AE80" s="153">
        <v>1</v>
      </c>
      <c r="AF80" s="153">
        <v>0</v>
      </c>
      <c r="AG80" s="153">
        <v>0</v>
      </c>
      <c r="AH80" s="153">
        <v>0</v>
      </c>
      <c r="AI80" s="153">
        <v>0</v>
      </c>
      <c r="AJ80" s="153">
        <v>0</v>
      </c>
      <c r="AK80" s="153">
        <v>0</v>
      </c>
      <c r="AL80" s="153">
        <v>0</v>
      </c>
      <c r="AM80" s="153">
        <v>0</v>
      </c>
      <c r="AN80" s="153">
        <v>0</v>
      </c>
      <c r="AO80" s="153">
        <v>0</v>
      </c>
      <c r="AP80" s="154">
        <v>0</v>
      </c>
      <c r="AQ80" s="160">
        <f t="shared" si="5"/>
        <v>6.0606060606060608E-2</v>
      </c>
    </row>
    <row r="81" spans="1:43" ht="20" customHeight="1">
      <c r="A81" s="100">
        <v>1</v>
      </c>
      <c r="B81" s="198"/>
      <c r="C81" s="100">
        <v>10</v>
      </c>
      <c r="D81" s="198"/>
      <c r="E81" s="198"/>
      <c r="F81" s="198"/>
      <c r="G81" s="97">
        <f t="shared" si="4"/>
        <v>70</v>
      </c>
      <c r="H81" s="199" t="s">
        <v>167</v>
      </c>
      <c r="I81" s="199" t="s">
        <v>167</v>
      </c>
      <c r="J81" s="164">
        <v>0</v>
      </c>
      <c r="K81" s="3">
        <v>0</v>
      </c>
      <c r="L81" s="3">
        <v>0</v>
      </c>
      <c r="M81" s="3">
        <v>0</v>
      </c>
      <c r="N81" s="3">
        <v>1</v>
      </c>
      <c r="O81" s="3">
        <v>1</v>
      </c>
      <c r="P81" s="3">
        <v>0</v>
      </c>
      <c r="Q81" s="3">
        <v>0</v>
      </c>
      <c r="R81" s="3">
        <v>1</v>
      </c>
      <c r="S81" s="3">
        <v>0</v>
      </c>
      <c r="T81" s="3">
        <v>0</v>
      </c>
      <c r="U81" s="3">
        <v>0</v>
      </c>
      <c r="V81" s="3">
        <v>0</v>
      </c>
      <c r="W81" s="3">
        <v>0</v>
      </c>
      <c r="X81" s="3">
        <v>0</v>
      </c>
      <c r="Y81" s="3">
        <v>1</v>
      </c>
      <c r="Z81" s="3">
        <v>1</v>
      </c>
      <c r="AA81" s="3">
        <v>1</v>
      </c>
      <c r="AB81" s="3">
        <v>1</v>
      </c>
      <c r="AC81" s="3">
        <v>0</v>
      </c>
      <c r="AD81" s="3">
        <v>0</v>
      </c>
      <c r="AE81" s="3">
        <v>1</v>
      </c>
      <c r="AF81" s="3">
        <v>0</v>
      </c>
      <c r="AG81" s="3">
        <v>1</v>
      </c>
      <c r="AH81" s="3">
        <v>1</v>
      </c>
      <c r="AI81" s="3">
        <v>0</v>
      </c>
      <c r="AJ81" s="3">
        <v>0</v>
      </c>
      <c r="AK81" s="3">
        <v>0</v>
      </c>
      <c r="AL81" s="3">
        <v>0</v>
      </c>
      <c r="AM81" s="3">
        <v>0</v>
      </c>
      <c r="AN81" s="3">
        <v>0</v>
      </c>
      <c r="AO81" s="3">
        <v>1</v>
      </c>
      <c r="AP81" s="4">
        <v>1</v>
      </c>
      <c r="AQ81" s="159">
        <f t="shared" si="5"/>
        <v>0.36363636363636365</v>
      </c>
    </row>
    <row r="82" spans="1:43" ht="20" customHeight="1">
      <c r="A82" s="100">
        <v>1</v>
      </c>
      <c r="B82" s="198" t="s">
        <v>527</v>
      </c>
      <c r="C82" s="100">
        <v>11</v>
      </c>
      <c r="D82" s="198" t="s">
        <v>465</v>
      </c>
      <c r="E82" s="198"/>
      <c r="F82" s="198"/>
      <c r="G82" s="97">
        <f t="shared" si="4"/>
        <v>71</v>
      </c>
      <c r="H82" s="199" t="s">
        <v>168</v>
      </c>
      <c r="I82" s="199" t="s">
        <v>168</v>
      </c>
      <c r="J82" s="164">
        <v>1</v>
      </c>
      <c r="K82" s="3">
        <v>1</v>
      </c>
      <c r="L82" s="3">
        <v>1</v>
      </c>
      <c r="M82" s="3">
        <v>1</v>
      </c>
      <c r="N82" s="3">
        <v>1</v>
      </c>
      <c r="O82" s="3">
        <v>1</v>
      </c>
      <c r="P82" s="3">
        <v>1</v>
      </c>
      <c r="Q82" s="3">
        <v>1</v>
      </c>
      <c r="R82" s="3">
        <v>1</v>
      </c>
      <c r="S82" s="3">
        <v>1</v>
      </c>
      <c r="T82" s="3">
        <v>1</v>
      </c>
      <c r="U82" s="3">
        <v>1</v>
      </c>
      <c r="V82" s="3">
        <v>1</v>
      </c>
      <c r="W82" s="3">
        <v>1</v>
      </c>
      <c r="X82" s="3">
        <v>1</v>
      </c>
      <c r="Y82" s="3">
        <v>1</v>
      </c>
      <c r="Z82" s="3">
        <v>1</v>
      </c>
      <c r="AA82" s="3">
        <v>1</v>
      </c>
      <c r="AB82" s="3">
        <v>0</v>
      </c>
      <c r="AC82" s="3">
        <v>1</v>
      </c>
      <c r="AD82" s="3">
        <v>1</v>
      </c>
      <c r="AE82" s="3">
        <v>1</v>
      </c>
      <c r="AF82" s="3">
        <v>1</v>
      </c>
      <c r="AG82" s="3">
        <v>1</v>
      </c>
      <c r="AH82" s="3">
        <v>1</v>
      </c>
      <c r="AI82" s="3">
        <v>1</v>
      </c>
      <c r="AJ82" s="3">
        <v>1</v>
      </c>
      <c r="AK82" s="3">
        <v>1</v>
      </c>
      <c r="AL82" s="3">
        <v>1</v>
      </c>
      <c r="AM82" s="3">
        <v>1</v>
      </c>
      <c r="AN82" s="3">
        <v>1</v>
      </c>
      <c r="AO82" s="3">
        <v>1</v>
      </c>
      <c r="AP82" s="4">
        <v>1</v>
      </c>
      <c r="AQ82" s="159">
        <f t="shared" si="5"/>
        <v>0.96969696969696972</v>
      </c>
    </row>
    <row r="83" spans="1:43" ht="20" customHeight="1">
      <c r="A83" s="100">
        <v>0</v>
      </c>
      <c r="B83" s="198"/>
      <c r="C83" s="100">
        <v>11</v>
      </c>
      <c r="D83" s="198"/>
      <c r="E83" s="198"/>
      <c r="F83" s="198"/>
      <c r="G83" s="97">
        <f t="shared" si="4"/>
        <v>72</v>
      </c>
      <c r="H83" s="200" t="s">
        <v>169</v>
      </c>
      <c r="I83" s="200" t="s">
        <v>169</v>
      </c>
      <c r="J83" s="180">
        <v>0</v>
      </c>
      <c r="K83" s="153">
        <v>1</v>
      </c>
      <c r="L83" s="153">
        <v>0</v>
      </c>
      <c r="M83" s="153">
        <v>1</v>
      </c>
      <c r="N83" s="153">
        <v>0</v>
      </c>
      <c r="O83" s="153">
        <v>0</v>
      </c>
      <c r="P83" s="153">
        <v>1</v>
      </c>
      <c r="Q83" s="153">
        <v>0</v>
      </c>
      <c r="R83" s="153">
        <v>0</v>
      </c>
      <c r="S83" s="153">
        <v>0</v>
      </c>
      <c r="T83" s="153">
        <v>1</v>
      </c>
      <c r="U83" s="182">
        <v>1</v>
      </c>
      <c r="V83" s="153">
        <v>1</v>
      </c>
      <c r="W83" s="153">
        <v>1</v>
      </c>
      <c r="X83" s="153">
        <v>0</v>
      </c>
      <c r="Y83" s="153">
        <v>0</v>
      </c>
      <c r="Z83" s="153">
        <v>1</v>
      </c>
      <c r="AA83" s="153">
        <v>1</v>
      </c>
      <c r="AB83" s="153">
        <v>1</v>
      </c>
      <c r="AC83" s="182">
        <v>1</v>
      </c>
      <c r="AD83" s="153">
        <v>1</v>
      </c>
      <c r="AE83" s="153">
        <v>0</v>
      </c>
      <c r="AF83" s="153">
        <v>0</v>
      </c>
      <c r="AG83" s="153">
        <v>0</v>
      </c>
      <c r="AH83" s="153">
        <v>0</v>
      </c>
      <c r="AI83" s="153">
        <v>0</v>
      </c>
      <c r="AJ83" s="153">
        <v>0</v>
      </c>
      <c r="AK83" s="153">
        <v>1</v>
      </c>
      <c r="AL83" s="153">
        <v>0</v>
      </c>
      <c r="AM83" s="153">
        <v>1</v>
      </c>
      <c r="AN83" s="153">
        <v>0</v>
      </c>
      <c r="AO83" s="153">
        <v>1</v>
      </c>
      <c r="AP83" s="154">
        <v>1</v>
      </c>
      <c r="AQ83" s="160">
        <f t="shared" si="5"/>
        <v>0.48484848484848486</v>
      </c>
    </row>
    <row r="84" spans="1:43" ht="20" customHeight="1">
      <c r="A84" s="100">
        <v>1</v>
      </c>
      <c r="B84" s="198"/>
      <c r="C84" s="100">
        <v>12</v>
      </c>
      <c r="D84" s="198" t="s">
        <v>466</v>
      </c>
      <c r="E84" s="198"/>
      <c r="F84" s="198"/>
      <c r="G84" s="97">
        <f t="shared" si="4"/>
        <v>73</v>
      </c>
      <c r="H84" s="199" t="s">
        <v>170</v>
      </c>
      <c r="I84" s="199" t="s">
        <v>170</v>
      </c>
      <c r="J84" s="164">
        <v>1</v>
      </c>
      <c r="K84" s="3">
        <v>1</v>
      </c>
      <c r="L84" s="3">
        <v>1</v>
      </c>
      <c r="M84" s="3">
        <v>1</v>
      </c>
      <c r="N84" s="3">
        <v>1</v>
      </c>
      <c r="O84" s="3">
        <v>1</v>
      </c>
      <c r="P84" s="3">
        <v>1</v>
      </c>
      <c r="Q84" s="3">
        <v>1</v>
      </c>
      <c r="R84" s="3">
        <v>1</v>
      </c>
      <c r="S84" s="3">
        <v>1</v>
      </c>
      <c r="T84" s="3">
        <v>1</v>
      </c>
      <c r="U84" s="3">
        <v>1</v>
      </c>
      <c r="V84" s="3">
        <v>1</v>
      </c>
      <c r="W84" s="3">
        <v>1</v>
      </c>
      <c r="X84" s="3">
        <v>1</v>
      </c>
      <c r="Y84" s="3">
        <v>0</v>
      </c>
      <c r="Z84" s="3">
        <v>1</v>
      </c>
      <c r="AA84" s="3">
        <v>1</v>
      </c>
      <c r="AB84" s="3">
        <v>1</v>
      </c>
      <c r="AC84" s="3">
        <v>1</v>
      </c>
      <c r="AD84" s="3">
        <v>1</v>
      </c>
      <c r="AE84" s="3">
        <v>1</v>
      </c>
      <c r="AF84" s="3">
        <v>1</v>
      </c>
      <c r="AG84" s="3">
        <v>1</v>
      </c>
      <c r="AH84" s="3">
        <v>1</v>
      </c>
      <c r="AI84" s="3">
        <v>1</v>
      </c>
      <c r="AJ84" s="3">
        <v>1</v>
      </c>
      <c r="AK84" s="3">
        <v>1</v>
      </c>
      <c r="AL84" s="3">
        <v>1</v>
      </c>
      <c r="AM84" s="3">
        <v>1</v>
      </c>
      <c r="AN84" s="3">
        <v>1</v>
      </c>
      <c r="AO84" s="3">
        <v>1</v>
      </c>
      <c r="AP84" s="4">
        <v>1</v>
      </c>
      <c r="AQ84" s="159">
        <f t="shared" si="5"/>
        <v>0.96969696969696972</v>
      </c>
    </row>
    <row r="85" spans="1:43" ht="20" customHeight="1">
      <c r="A85" s="100">
        <v>1</v>
      </c>
      <c r="B85" s="198"/>
      <c r="C85" s="100">
        <v>12</v>
      </c>
      <c r="D85" s="198"/>
      <c r="E85" s="198"/>
      <c r="F85" s="198"/>
      <c r="G85" s="97">
        <f t="shared" si="4"/>
        <v>74</v>
      </c>
      <c r="H85" s="199" t="s">
        <v>171</v>
      </c>
      <c r="I85" s="199" t="s">
        <v>171</v>
      </c>
      <c r="J85" s="164">
        <v>1</v>
      </c>
      <c r="K85" s="3">
        <v>0</v>
      </c>
      <c r="L85" s="3">
        <v>1</v>
      </c>
      <c r="M85" s="3">
        <v>0</v>
      </c>
      <c r="N85" s="3">
        <v>1</v>
      </c>
      <c r="O85" s="3">
        <v>1</v>
      </c>
      <c r="P85" s="3">
        <v>1</v>
      </c>
      <c r="Q85" s="3">
        <v>1</v>
      </c>
      <c r="R85" s="3">
        <v>1</v>
      </c>
      <c r="S85" s="3">
        <v>1</v>
      </c>
      <c r="T85" s="3">
        <v>1</v>
      </c>
      <c r="U85" s="3">
        <v>1</v>
      </c>
      <c r="V85" s="3">
        <v>1</v>
      </c>
      <c r="W85" s="3">
        <v>1</v>
      </c>
      <c r="X85" s="3">
        <v>0</v>
      </c>
      <c r="Y85" s="3">
        <v>0</v>
      </c>
      <c r="Z85" s="3">
        <v>1</v>
      </c>
      <c r="AA85" s="3">
        <v>1</v>
      </c>
      <c r="AB85" s="3">
        <v>1</v>
      </c>
      <c r="AC85" s="3">
        <v>1</v>
      </c>
      <c r="AD85" s="3">
        <v>1</v>
      </c>
      <c r="AE85" s="3">
        <v>1</v>
      </c>
      <c r="AF85" s="3">
        <v>1</v>
      </c>
      <c r="AG85" s="3">
        <v>1</v>
      </c>
      <c r="AH85" s="3">
        <v>0</v>
      </c>
      <c r="AI85" s="3">
        <v>0</v>
      </c>
      <c r="AJ85" s="3">
        <v>1</v>
      </c>
      <c r="AK85" s="3">
        <v>1</v>
      </c>
      <c r="AL85" s="3">
        <v>1</v>
      </c>
      <c r="AM85" s="3">
        <v>1</v>
      </c>
      <c r="AN85" s="3">
        <v>1</v>
      </c>
      <c r="AO85" s="3">
        <v>1</v>
      </c>
      <c r="AP85" s="4">
        <v>1</v>
      </c>
      <c r="AQ85" s="159">
        <f t="shared" si="5"/>
        <v>0.81818181818181823</v>
      </c>
    </row>
    <row r="86" spans="1:43" ht="20" customHeight="1">
      <c r="A86" s="100">
        <v>1</v>
      </c>
      <c r="B86" s="198"/>
      <c r="C86" s="100">
        <v>12</v>
      </c>
      <c r="D86" s="198"/>
      <c r="E86" s="198"/>
      <c r="F86" s="198"/>
      <c r="G86" s="97">
        <f t="shared" si="4"/>
        <v>75</v>
      </c>
      <c r="H86" s="199" t="s">
        <v>260</v>
      </c>
      <c r="I86" s="199" t="s">
        <v>260</v>
      </c>
      <c r="J86" s="164">
        <v>0</v>
      </c>
      <c r="K86" s="3">
        <v>0</v>
      </c>
      <c r="L86" s="3">
        <v>1</v>
      </c>
      <c r="M86" s="3">
        <v>0</v>
      </c>
      <c r="N86" s="3">
        <v>0</v>
      </c>
      <c r="O86" s="3">
        <v>1</v>
      </c>
      <c r="P86" s="3">
        <v>1</v>
      </c>
      <c r="Q86" s="3">
        <v>0</v>
      </c>
      <c r="R86" s="3">
        <v>1</v>
      </c>
      <c r="S86" s="3">
        <v>1</v>
      </c>
      <c r="T86" s="3">
        <v>1</v>
      </c>
      <c r="U86" s="3">
        <v>0</v>
      </c>
      <c r="V86" s="3">
        <v>1</v>
      </c>
      <c r="W86" s="3">
        <v>0</v>
      </c>
      <c r="X86" s="3">
        <v>0</v>
      </c>
      <c r="Y86" s="3">
        <v>0</v>
      </c>
      <c r="Z86" s="3">
        <v>0</v>
      </c>
      <c r="AA86" s="3">
        <v>1</v>
      </c>
      <c r="AB86" s="3">
        <v>0</v>
      </c>
      <c r="AC86" s="3">
        <v>1</v>
      </c>
      <c r="AD86" s="3">
        <v>1</v>
      </c>
      <c r="AE86" s="3">
        <v>1</v>
      </c>
      <c r="AF86" s="3">
        <v>1</v>
      </c>
      <c r="AG86" s="3">
        <v>0</v>
      </c>
      <c r="AH86" s="3">
        <v>0</v>
      </c>
      <c r="AI86" s="3">
        <v>0</v>
      </c>
      <c r="AJ86" s="3">
        <v>1</v>
      </c>
      <c r="AK86" s="3">
        <v>0</v>
      </c>
      <c r="AL86" s="3">
        <v>1</v>
      </c>
      <c r="AM86" s="3">
        <v>1</v>
      </c>
      <c r="AN86" s="3">
        <v>1</v>
      </c>
      <c r="AO86" s="3">
        <v>0</v>
      </c>
      <c r="AP86" s="4">
        <v>1</v>
      </c>
      <c r="AQ86" s="159">
        <f t="shared" si="5"/>
        <v>0.51515151515151514</v>
      </c>
    </row>
    <row r="87" spans="1:43" ht="20" customHeight="1">
      <c r="A87" s="100">
        <v>1</v>
      </c>
      <c r="B87" s="198"/>
      <c r="C87" s="100">
        <v>12</v>
      </c>
      <c r="D87" s="198"/>
      <c r="E87" s="198"/>
      <c r="F87" s="198"/>
      <c r="G87" s="97">
        <f t="shared" si="4"/>
        <v>76</v>
      </c>
      <c r="H87" s="199" t="s">
        <v>172</v>
      </c>
      <c r="I87" s="199" t="s">
        <v>172</v>
      </c>
      <c r="J87" s="164">
        <v>1</v>
      </c>
      <c r="K87" s="3">
        <v>1</v>
      </c>
      <c r="L87" s="3">
        <v>0</v>
      </c>
      <c r="M87" s="3">
        <v>0</v>
      </c>
      <c r="N87" s="3">
        <v>1</v>
      </c>
      <c r="O87" s="3">
        <v>1</v>
      </c>
      <c r="P87" s="3">
        <v>1</v>
      </c>
      <c r="Q87" s="3">
        <v>1</v>
      </c>
      <c r="R87" s="3">
        <v>1</v>
      </c>
      <c r="S87" s="3">
        <v>1</v>
      </c>
      <c r="T87" s="3">
        <v>1</v>
      </c>
      <c r="U87" s="3">
        <v>1</v>
      </c>
      <c r="V87" s="3">
        <v>1</v>
      </c>
      <c r="W87" s="3">
        <v>1</v>
      </c>
      <c r="X87" s="3">
        <v>1</v>
      </c>
      <c r="Y87" s="3">
        <v>0</v>
      </c>
      <c r="Z87" s="3">
        <v>1</v>
      </c>
      <c r="AA87" s="3">
        <v>1</v>
      </c>
      <c r="AB87" s="3">
        <v>0</v>
      </c>
      <c r="AC87" s="3">
        <v>1</v>
      </c>
      <c r="AD87" s="3">
        <v>1</v>
      </c>
      <c r="AE87" s="3">
        <v>1</v>
      </c>
      <c r="AF87" s="3">
        <v>1</v>
      </c>
      <c r="AG87" s="3">
        <v>1</v>
      </c>
      <c r="AH87" s="3">
        <v>0</v>
      </c>
      <c r="AI87" s="3">
        <v>0</v>
      </c>
      <c r="AJ87" s="3">
        <v>1</v>
      </c>
      <c r="AK87" s="3">
        <v>1</v>
      </c>
      <c r="AL87" s="3">
        <v>1</v>
      </c>
      <c r="AM87" s="3">
        <v>1</v>
      </c>
      <c r="AN87" s="3">
        <v>1</v>
      </c>
      <c r="AO87" s="3">
        <v>1</v>
      </c>
      <c r="AP87" s="4">
        <v>1</v>
      </c>
      <c r="AQ87" s="159">
        <f t="shared" si="5"/>
        <v>0.81818181818181823</v>
      </c>
    </row>
    <row r="88" spans="1:43" ht="20" customHeight="1">
      <c r="A88" s="100">
        <v>1</v>
      </c>
      <c r="B88" s="198"/>
      <c r="C88" s="100">
        <v>12</v>
      </c>
      <c r="D88" s="198"/>
      <c r="E88" s="198"/>
      <c r="F88" s="198"/>
      <c r="G88" s="97">
        <f t="shared" si="4"/>
        <v>77</v>
      </c>
      <c r="H88" s="199" t="s">
        <v>173</v>
      </c>
      <c r="I88" s="199" t="s">
        <v>173</v>
      </c>
      <c r="J88" s="164">
        <v>1</v>
      </c>
      <c r="K88" s="3">
        <v>1</v>
      </c>
      <c r="L88" s="3">
        <v>0</v>
      </c>
      <c r="M88" s="3">
        <v>1</v>
      </c>
      <c r="N88" s="3">
        <v>1</v>
      </c>
      <c r="O88" s="3">
        <v>1</v>
      </c>
      <c r="P88" s="3">
        <v>1</v>
      </c>
      <c r="Q88" s="3">
        <v>1</v>
      </c>
      <c r="R88" s="3">
        <v>1</v>
      </c>
      <c r="S88" s="3">
        <v>1</v>
      </c>
      <c r="T88" s="3">
        <v>1</v>
      </c>
      <c r="U88" s="3">
        <v>1</v>
      </c>
      <c r="V88" s="3">
        <v>1</v>
      </c>
      <c r="W88" s="3">
        <v>1</v>
      </c>
      <c r="X88" s="3">
        <v>1</v>
      </c>
      <c r="Y88" s="3">
        <v>0</v>
      </c>
      <c r="Z88" s="3">
        <v>1</v>
      </c>
      <c r="AA88" s="3">
        <v>1</v>
      </c>
      <c r="AB88" s="3">
        <v>1</v>
      </c>
      <c r="AC88" s="3">
        <v>1</v>
      </c>
      <c r="AD88" s="3">
        <v>1</v>
      </c>
      <c r="AE88" s="3">
        <v>0</v>
      </c>
      <c r="AF88" s="3">
        <v>1</v>
      </c>
      <c r="AG88" s="3">
        <v>1</v>
      </c>
      <c r="AH88" s="3">
        <v>0</v>
      </c>
      <c r="AI88" s="3">
        <v>1</v>
      </c>
      <c r="AJ88" s="3">
        <v>1</v>
      </c>
      <c r="AK88" s="3">
        <v>1</v>
      </c>
      <c r="AL88" s="3">
        <v>1</v>
      </c>
      <c r="AM88" s="3">
        <v>1</v>
      </c>
      <c r="AN88" s="3">
        <v>1</v>
      </c>
      <c r="AO88" s="3">
        <v>1</v>
      </c>
      <c r="AP88" s="4">
        <v>1</v>
      </c>
      <c r="AQ88" s="159">
        <f t="shared" si="5"/>
        <v>0.87878787878787878</v>
      </c>
    </row>
    <row r="89" spans="1:43" ht="20" customHeight="1">
      <c r="A89" s="100">
        <v>1</v>
      </c>
      <c r="B89" s="198"/>
      <c r="C89" s="100">
        <v>12</v>
      </c>
      <c r="D89" s="198"/>
      <c r="E89" s="198"/>
      <c r="F89" s="198"/>
      <c r="G89" s="97">
        <f t="shared" si="4"/>
        <v>78</v>
      </c>
      <c r="H89" s="199" t="s">
        <v>174</v>
      </c>
      <c r="I89" s="199" t="s">
        <v>174</v>
      </c>
      <c r="J89" s="164">
        <v>0</v>
      </c>
      <c r="K89" s="3">
        <v>1</v>
      </c>
      <c r="L89" s="3">
        <v>0</v>
      </c>
      <c r="M89" s="3">
        <v>0</v>
      </c>
      <c r="N89" s="3">
        <v>1</v>
      </c>
      <c r="O89" s="3">
        <v>0</v>
      </c>
      <c r="P89" s="3">
        <v>0</v>
      </c>
      <c r="Q89" s="3">
        <v>1</v>
      </c>
      <c r="R89" s="3">
        <v>1</v>
      </c>
      <c r="S89" s="3">
        <v>1</v>
      </c>
      <c r="T89" s="3">
        <v>1</v>
      </c>
      <c r="U89" s="3">
        <v>0</v>
      </c>
      <c r="V89" s="3">
        <v>1</v>
      </c>
      <c r="W89" s="3">
        <v>1</v>
      </c>
      <c r="X89" s="3">
        <v>1</v>
      </c>
      <c r="Y89" s="3">
        <v>1</v>
      </c>
      <c r="Z89" s="3">
        <v>1</v>
      </c>
      <c r="AA89" s="3">
        <v>0</v>
      </c>
      <c r="AB89" s="3">
        <v>1</v>
      </c>
      <c r="AC89" s="3">
        <v>1</v>
      </c>
      <c r="AD89" s="3">
        <v>1</v>
      </c>
      <c r="AE89" s="3">
        <v>1</v>
      </c>
      <c r="AF89" s="3">
        <v>0</v>
      </c>
      <c r="AG89" s="3">
        <v>1</v>
      </c>
      <c r="AH89" s="3">
        <v>1</v>
      </c>
      <c r="AI89" s="3">
        <v>1</v>
      </c>
      <c r="AJ89" s="3">
        <v>1</v>
      </c>
      <c r="AK89" s="3">
        <v>0</v>
      </c>
      <c r="AL89" s="3">
        <v>1</v>
      </c>
      <c r="AM89" s="3">
        <v>0</v>
      </c>
      <c r="AN89" s="3">
        <v>0</v>
      </c>
      <c r="AO89" s="3">
        <v>1</v>
      </c>
      <c r="AP89" s="4">
        <v>1</v>
      </c>
      <c r="AQ89" s="159">
        <f t="shared" si="5"/>
        <v>0.66666666666666663</v>
      </c>
    </row>
    <row r="90" spans="1:43" ht="20" customHeight="1">
      <c r="A90" s="100">
        <v>1</v>
      </c>
      <c r="B90" s="198"/>
      <c r="C90" s="100">
        <v>13</v>
      </c>
      <c r="D90" s="198" t="s">
        <v>426</v>
      </c>
      <c r="E90" s="198"/>
      <c r="F90" s="198"/>
      <c r="G90" s="97">
        <f t="shared" si="4"/>
        <v>79</v>
      </c>
      <c r="H90" s="199" t="s">
        <v>175</v>
      </c>
      <c r="I90" s="199" t="s">
        <v>175</v>
      </c>
      <c r="J90" s="164">
        <v>0</v>
      </c>
      <c r="K90" s="3">
        <v>1</v>
      </c>
      <c r="L90" s="3">
        <v>0</v>
      </c>
      <c r="M90" s="3">
        <v>0</v>
      </c>
      <c r="N90" s="3">
        <v>1</v>
      </c>
      <c r="O90" s="3">
        <v>1</v>
      </c>
      <c r="P90" s="3">
        <v>0</v>
      </c>
      <c r="Q90" s="3">
        <v>0</v>
      </c>
      <c r="R90" s="3">
        <v>1</v>
      </c>
      <c r="S90" s="3">
        <v>1</v>
      </c>
      <c r="T90" s="3">
        <v>1</v>
      </c>
      <c r="U90" s="3">
        <v>0</v>
      </c>
      <c r="V90" s="3">
        <v>1</v>
      </c>
      <c r="W90" s="3">
        <v>1</v>
      </c>
      <c r="X90" s="3">
        <v>1</v>
      </c>
      <c r="Y90" s="3">
        <v>0</v>
      </c>
      <c r="Z90" s="3">
        <v>1</v>
      </c>
      <c r="AA90" s="3">
        <v>1</v>
      </c>
      <c r="AB90" s="3">
        <v>0</v>
      </c>
      <c r="AC90" s="3">
        <v>1</v>
      </c>
      <c r="AD90" s="3">
        <v>0</v>
      </c>
      <c r="AE90" s="3">
        <v>0</v>
      </c>
      <c r="AF90" s="3">
        <v>0</v>
      </c>
      <c r="AG90" s="3">
        <v>1</v>
      </c>
      <c r="AH90" s="3">
        <v>1</v>
      </c>
      <c r="AI90" s="3">
        <v>0</v>
      </c>
      <c r="AJ90" s="3">
        <v>0</v>
      </c>
      <c r="AK90" s="3">
        <v>0</v>
      </c>
      <c r="AL90" s="3">
        <v>1</v>
      </c>
      <c r="AM90" s="3">
        <v>0</v>
      </c>
      <c r="AN90" s="3">
        <v>0</v>
      </c>
      <c r="AO90" s="3">
        <v>0</v>
      </c>
      <c r="AP90" s="4">
        <v>1</v>
      </c>
      <c r="AQ90" s="159">
        <f t="shared" si="5"/>
        <v>0.48484848484848486</v>
      </c>
    </row>
    <row r="91" spans="1:43" ht="20" customHeight="1">
      <c r="A91" s="100">
        <v>1</v>
      </c>
      <c r="B91" s="198"/>
      <c r="C91" s="100">
        <v>13</v>
      </c>
      <c r="D91" s="198"/>
      <c r="E91" s="198"/>
      <c r="F91" s="198"/>
      <c r="G91" s="97">
        <f t="shared" si="4"/>
        <v>80</v>
      </c>
      <c r="H91" s="199" t="s">
        <v>176</v>
      </c>
      <c r="I91" s="199" t="s">
        <v>176</v>
      </c>
      <c r="J91" s="164">
        <v>0</v>
      </c>
      <c r="K91" s="3">
        <v>1</v>
      </c>
      <c r="L91" s="3">
        <v>0</v>
      </c>
      <c r="M91" s="3">
        <v>0</v>
      </c>
      <c r="N91" s="3">
        <v>0</v>
      </c>
      <c r="O91" s="3">
        <v>1</v>
      </c>
      <c r="P91" s="3">
        <v>0</v>
      </c>
      <c r="Q91" s="3">
        <v>0</v>
      </c>
      <c r="R91" s="3">
        <v>1</v>
      </c>
      <c r="S91" s="3">
        <v>0</v>
      </c>
      <c r="T91" s="3">
        <v>1</v>
      </c>
      <c r="U91" s="3">
        <v>0</v>
      </c>
      <c r="V91" s="3">
        <v>1</v>
      </c>
      <c r="W91" s="3">
        <v>1</v>
      </c>
      <c r="X91" s="3">
        <v>1</v>
      </c>
      <c r="Y91" s="3">
        <v>0</v>
      </c>
      <c r="Z91" s="3">
        <v>1</v>
      </c>
      <c r="AA91" s="3">
        <v>1</v>
      </c>
      <c r="AB91" s="3">
        <v>1</v>
      </c>
      <c r="AC91" s="3">
        <v>1</v>
      </c>
      <c r="AD91" s="3">
        <v>0</v>
      </c>
      <c r="AE91" s="3">
        <v>0</v>
      </c>
      <c r="AF91" s="3">
        <v>0</v>
      </c>
      <c r="AG91" s="3">
        <v>1</v>
      </c>
      <c r="AH91" s="3">
        <v>1</v>
      </c>
      <c r="AI91" s="3">
        <v>0</v>
      </c>
      <c r="AJ91" s="3">
        <v>0</v>
      </c>
      <c r="AK91" s="3">
        <v>0</v>
      </c>
      <c r="AL91" s="3">
        <v>1</v>
      </c>
      <c r="AM91" s="3">
        <v>0</v>
      </c>
      <c r="AN91" s="3">
        <v>0</v>
      </c>
      <c r="AO91" s="3">
        <v>0</v>
      </c>
      <c r="AP91" s="4">
        <v>1</v>
      </c>
      <c r="AQ91" s="159">
        <f t="shared" si="5"/>
        <v>0.45454545454545453</v>
      </c>
    </row>
    <row r="92" spans="1:43" ht="20" customHeight="1">
      <c r="A92" s="100">
        <v>1</v>
      </c>
      <c r="B92" s="198"/>
      <c r="C92" s="100">
        <v>14</v>
      </c>
      <c r="D92" s="198" t="s">
        <v>427</v>
      </c>
      <c r="E92" s="198"/>
      <c r="F92" s="198"/>
      <c r="G92" s="97">
        <f t="shared" si="4"/>
        <v>81</v>
      </c>
      <c r="H92" s="199" t="s">
        <v>177</v>
      </c>
      <c r="I92" s="199" t="s">
        <v>177</v>
      </c>
      <c r="J92" s="164">
        <v>0</v>
      </c>
      <c r="K92" s="3">
        <v>0</v>
      </c>
      <c r="L92" s="3">
        <v>0</v>
      </c>
      <c r="M92" s="3">
        <v>0</v>
      </c>
      <c r="N92" s="3">
        <v>1</v>
      </c>
      <c r="O92" s="3">
        <v>1</v>
      </c>
      <c r="P92" s="3">
        <v>0</v>
      </c>
      <c r="Q92" s="3">
        <v>0</v>
      </c>
      <c r="R92" s="3">
        <v>1</v>
      </c>
      <c r="S92" s="3">
        <v>1</v>
      </c>
      <c r="T92" s="3">
        <v>1</v>
      </c>
      <c r="U92" s="3">
        <v>0</v>
      </c>
      <c r="V92" s="3">
        <v>1</v>
      </c>
      <c r="W92" s="3">
        <v>1</v>
      </c>
      <c r="X92" s="3">
        <v>1</v>
      </c>
      <c r="Y92" s="3">
        <v>0</v>
      </c>
      <c r="Z92" s="3">
        <v>1</v>
      </c>
      <c r="AA92" s="3">
        <v>0</v>
      </c>
      <c r="AB92" s="3">
        <v>1</v>
      </c>
      <c r="AC92" s="3">
        <v>1</v>
      </c>
      <c r="AD92" s="3">
        <v>0</v>
      </c>
      <c r="AE92" s="3">
        <v>0</v>
      </c>
      <c r="AF92" s="3">
        <v>0</v>
      </c>
      <c r="AG92" s="3">
        <v>0</v>
      </c>
      <c r="AH92" s="3">
        <v>1</v>
      </c>
      <c r="AI92" s="3">
        <v>0</v>
      </c>
      <c r="AJ92" s="3">
        <v>0</v>
      </c>
      <c r="AK92" s="3">
        <v>0</v>
      </c>
      <c r="AL92" s="3">
        <v>1</v>
      </c>
      <c r="AM92" s="3">
        <v>0</v>
      </c>
      <c r="AN92" s="3">
        <v>0</v>
      </c>
      <c r="AO92" s="3">
        <v>0</v>
      </c>
      <c r="AP92" s="4">
        <v>1</v>
      </c>
      <c r="AQ92" s="159">
        <f t="shared" si="5"/>
        <v>0.42424242424242425</v>
      </c>
    </row>
    <row r="93" spans="1:43" ht="20" customHeight="1">
      <c r="A93" s="100">
        <v>1</v>
      </c>
      <c r="B93" s="198"/>
      <c r="C93" s="100">
        <v>14</v>
      </c>
      <c r="D93" s="198"/>
      <c r="E93" s="198"/>
      <c r="F93" s="198"/>
      <c r="G93" s="97">
        <f t="shared" si="4"/>
        <v>82</v>
      </c>
      <c r="H93" s="199" t="s">
        <v>178</v>
      </c>
      <c r="I93" s="199" t="s">
        <v>178</v>
      </c>
      <c r="J93" s="164">
        <v>0</v>
      </c>
      <c r="K93" s="3">
        <v>1</v>
      </c>
      <c r="L93" s="3">
        <v>0</v>
      </c>
      <c r="M93" s="3">
        <v>0</v>
      </c>
      <c r="N93" s="3">
        <v>1</v>
      </c>
      <c r="O93" s="3">
        <v>1</v>
      </c>
      <c r="P93" s="3">
        <v>0</v>
      </c>
      <c r="Q93" s="3">
        <v>0</v>
      </c>
      <c r="R93" s="3">
        <v>1</v>
      </c>
      <c r="S93" s="3">
        <v>1</v>
      </c>
      <c r="T93" s="3">
        <v>0</v>
      </c>
      <c r="U93" s="3">
        <v>0</v>
      </c>
      <c r="V93" s="3">
        <v>0</v>
      </c>
      <c r="W93" s="3">
        <v>0</v>
      </c>
      <c r="X93" s="3">
        <v>1</v>
      </c>
      <c r="Y93" s="3">
        <v>0</v>
      </c>
      <c r="Z93" s="3">
        <v>0</v>
      </c>
      <c r="AA93" s="3">
        <v>1</v>
      </c>
      <c r="AB93" s="3">
        <v>1</v>
      </c>
      <c r="AC93" s="3">
        <v>1</v>
      </c>
      <c r="AD93" s="3">
        <v>0</v>
      </c>
      <c r="AE93" s="3">
        <v>0</v>
      </c>
      <c r="AF93" s="3">
        <v>0</v>
      </c>
      <c r="AG93" s="3">
        <v>1</v>
      </c>
      <c r="AH93" s="3">
        <v>1</v>
      </c>
      <c r="AI93" s="3">
        <v>0</v>
      </c>
      <c r="AJ93" s="3">
        <v>0</v>
      </c>
      <c r="AK93" s="3">
        <v>0</v>
      </c>
      <c r="AL93" s="3">
        <v>1</v>
      </c>
      <c r="AM93" s="3">
        <v>0</v>
      </c>
      <c r="AN93" s="3">
        <v>0</v>
      </c>
      <c r="AO93" s="3">
        <v>0</v>
      </c>
      <c r="AP93" s="4">
        <v>1</v>
      </c>
      <c r="AQ93" s="159">
        <f t="shared" si="5"/>
        <v>0.39393939393939392</v>
      </c>
    </row>
    <row r="94" spans="1:43" ht="20" customHeight="1">
      <c r="A94" s="100">
        <v>1</v>
      </c>
      <c r="B94" s="198"/>
      <c r="C94" s="100">
        <v>14</v>
      </c>
      <c r="D94" s="198"/>
      <c r="E94" s="198"/>
      <c r="F94" s="198"/>
      <c r="G94" s="97">
        <f t="shared" si="4"/>
        <v>83</v>
      </c>
      <c r="H94" s="199" t="s">
        <v>179</v>
      </c>
      <c r="I94" s="199" t="s">
        <v>179</v>
      </c>
      <c r="J94" s="164">
        <v>0</v>
      </c>
      <c r="K94" s="3">
        <v>1</v>
      </c>
      <c r="L94" s="3">
        <v>0</v>
      </c>
      <c r="M94" s="3">
        <v>0</v>
      </c>
      <c r="N94" s="3">
        <v>1</v>
      </c>
      <c r="O94" s="3">
        <v>0</v>
      </c>
      <c r="P94" s="3">
        <v>0</v>
      </c>
      <c r="Q94" s="3">
        <v>0</v>
      </c>
      <c r="R94" s="3">
        <v>1</v>
      </c>
      <c r="S94" s="3">
        <v>0</v>
      </c>
      <c r="T94" s="3">
        <v>1</v>
      </c>
      <c r="U94" s="3">
        <v>0</v>
      </c>
      <c r="V94" s="3">
        <v>1</v>
      </c>
      <c r="W94" s="3">
        <v>0</v>
      </c>
      <c r="X94" s="3">
        <v>0</v>
      </c>
      <c r="Y94" s="3">
        <v>0</v>
      </c>
      <c r="Z94" s="3">
        <v>0</v>
      </c>
      <c r="AA94" s="3">
        <v>0</v>
      </c>
      <c r="AB94" s="3">
        <v>1</v>
      </c>
      <c r="AC94" s="3">
        <v>1</v>
      </c>
      <c r="AD94" s="3">
        <v>0</v>
      </c>
      <c r="AE94" s="3">
        <v>0</v>
      </c>
      <c r="AF94" s="3">
        <v>0</v>
      </c>
      <c r="AG94" s="3">
        <v>0</v>
      </c>
      <c r="AH94" s="3">
        <v>0</v>
      </c>
      <c r="AI94" s="3">
        <v>0</v>
      </c>
      <c r="AJ94" s="3">
        <v>0</v>
      </c>
      <c r="AK94" s="3">
        <v>0</v>
      </c>
      <c r="AL94" s="3">
        <v>0</v>
      </c>
      <c r="AM94" s="3">
        <v>0</v>
      </c>
      <c r="AN94" s="3">
        <v>0</v>
      </c>
      <c r="AO94" s="3">
        <v>0</v>
      </c>
      <c r="AP94" s="4">
        <v>0</v>
      </c>
      <c r="AQ94" s="159">
        <f t="shared" si="5"/>
        <v>0.21212121212121213</v>
      </c>
    </row>
    <row r="95" spans="1:43" ht="20" customHeight="1">
      <c r="A95" s="100">
        <v>1</v>
      </c>
      <c r="B95" s="198"/>
      <c r="C95" s="100">
        <v>14</v>
      </c>
      <c r="D95" s="198"/>
      <c r="E95" s="198"/>
      <c r="F95" s="198"/>
      <c r="G95" s="97">
        <f t="shared" si="4"/>
        <v>84</v>
      </c>
      <c r="H95" s="199" t="s">
        <v>125</v>
      </c>
      <c r="I95" s="199" t="s">
        <v>125</v>
      </c>
      <c r="J95" s="164">
        <v>0</v>
      </c>
      <c r="K95" s="3">
        <v>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3">
        <v>1</v>
      </c>
      <c r="S95" s="3">
        <v>1</v>
      </c>
      <c r="T95" s="3">
        <v>0</v>
      </c>
      <c r="U95" s="3">
        <v>0</v>
      </c>
      <c r="V95" s="3">
        <v>0</v>
      </c>
      <c r="W95" s="3">
        <v>0</v>
      </c>
      <c r="X95" s="3">
        <v>0</v>
      </c>
      <c r="Y95" s="3">
        <v>0</v>
      </c>
      <c r="Z95" s="3">
        <v>0</v>
      </c>
      <c r="AA95" s="3">
        <v>0</v>
      </c>
      <c r="AB95" s="3">
        <v>0</v>
      </c>
      <c r="AC95" s="3">
        <v>0</v>
      </c>
      <c r="AD95" s="3">
        <v>0</v>
      </c>
      <c r="AE95" s="3">
        <v>0</v>
      </c>
      <c r="AF95" s="3">
        <v>0</v>
      </c>
      <c r="AG95" s="3">
        <v>0</v>
      </c>
      <c r="AH95" s="3">
        <v>0</v>
      </c>
      <c r="AI95" s="3">
        <v>0</v>
      </c>
      <c r="AJ95" s="3">
        <v>0</v>
      </c>
      <c r="AK95" s="3">
        <v>0</v>
      </c>
      <c r="AL95" s="3">
        <v>0</v>
      </c>
      <c r="AM95" s="3">
        <v>0</v>
      </c>
      <c r="AN95" s="3">
        <v>0</v>
      </c>
      <c r="AO95" s="3">
        <v>0</v>
      </c>
      <c r="AP95" s="4">
        <v>1</v>
      </c>
      <c r="AQ95" s="159">
        <f t="shared" si="5"/>
        <v>9.0909090909090912E-2</v>
      </c>
    </row>
    <row r="96" spans="1:43" ht="20" customHeight="1">
      <c r="A96" s="100">
        <v>1</v>
      </c>
      <c r="B96" s="198"/>
      <c r="C96" s="100">
        <v>14</v>
      </c>
      <c r="D96" s="198"/>
      <c r="E96" s="198"/>
      <c r="F96" s="198"/>
      <c r="G96" s="97">
        <f t="shared" si="4"/>
        <v>85</v>
      </c>
      <c r="H96" s="224" t="s">
        <v>77</v>
      </c>
      <c r="I96" s="225" t="s">
        <v>77</v>
      </c>
      <c r="J96" s="164">
        <v>0</v>
      </c>
      <c r="K96" s="3">
        <v>0</v>
      </c>
      <c r="L96" s="3">
        <v>0</v>
      </c>
      <c r="M96" s="3">
        <v>0</v>
      </c>
      <c r="N96" s="3">
        <v>1</v>
      </c>
      <c r="O96" s="3">
        <v>0</v>
      </c>
      <c r="P96" s="3">
        <v>0</v>
      </c>
      <c r="Q96" s="3">
        <v>0</v>
      </c>
      <c r="R96" s="3">
        <v>1</v>
      </c>
      <c r="S96" s="3">
        <v>1</v>
      </c>
      <c r="T96" s="3">
        <v>1</v>
      </c>
      <c r="U96" s="3">
        <v>0</v>
      </c>
      <c r="V96" s="3">
        <v>0</v>
      </c>
      <c r="W96" s="3">
        <v>1</v>
      </c>
      <c r="X96" s="3">
        <v>0</v>
      </c>
      <c r="Y96" s="3">
        <v>0</v>
      </c>
      <c r="Z96" s="3">
        <v>1</v>
      </c>
      <c r="AA96" s="3">
        <v>1</v>
      </c>
      <c r="AB96" s="3">
        <v>1</v>
      </c>
      <c r="AC96" s="3">
        <v>0</v>
      </c>
      <c r="AD96" s="3">
        <v>0</v>
      </c>
      <c r="AE96" s="3">
        <v>0</v>
      </c>
      <c r="AF96" s="3">
        <v>0</v>
      </c>
      <c r="AG96" s="3">
        <v>0</v>
      </c>
      <c r="AH96" s="3">
        <v>0</v>
      </c>
      <c r="AI96" s="3">
        <v>0</v>
      </c>
      <c r="AJ96" s="3">
        <v>0</v>
      </c>
      <c r="AK96" s="3">
        <v>0</v>
      </c>
      <c r="AL96" s="3">
        <v>0</v>
      </c>
      <c r="AM96" s="3">
        <v>0</v>
      </c>
      <c r="AN96" s="3">
        <v>0</v>
      </c>
      <c r="AO96" s="3">
        <v>0</v>
      </c>
      <c r="AP96" s="4">
        <v>1</v>
      </c>
      <c r="AQ96" s="159">
        <f t="shared" si="5"/>
        <v>0.27272727272727271</v>
      </c>
    </row>
    <row r="97" spans="1:43" ht="20" customHeight="1">
      <c r="A97" s="100">
        <v>0</v>
      </c>
      <c r="B97" s="198"/>
      <c r="C97" s="100">
        <v>14</v>
      </c>
      <c r="D97" s="198"/>
      <c r="E97" s="198"/>
      <c r="F97" s="198"/>
      <c r="G97" s="97">
        <f t="shared" si="4"/>
        <v>86</v>
      </c>
      <c r="H97" s="200" t="s">
        <v>78</v>
      </c>
      <c r="I97" s="200" t="s">
        <v>78</v>
      </c>
      <c r="J97" s="180">
        <v>0</v>
      </c>
      <c r="K97" s="153">
        <v>0</v>
      </c>
      <c r="L97" s="153">
        <v>0</v>
      </c>
      <c r="M97" s="153">
        <v>0</v>
      </c>
      <c r="N97" s="153">
        <v>0</v>
      </c>
      <c r="O97" s="153">
        <v>0</v>
      </c>
      <c r="P97" s="153">
        <v>0</v>
      </c>
      <c r="Q97" s="153">
        <v>0</v>
      </c>
      <c r="R97" s="153">
        <v>1</v>
      </c>
      <c r="S97" s="153">
        <v>0</v>
      </c>
      <c r="T97" s="153">
        <v>0</v>
      </c>
      <c r="U97" s="153">
        <v>0</v>
      </c>
      <c r="V97" s="153">
        <v>0</v>
      </c>
      <c r="W97" s="153">
        <v>0</v>
      </c>
      <c r="X97" s="153">
        <v>0</v>
      </c>
      <c r="Y97" s="153">
        <v>0</v>
      </c>
      <c r="Z97" s="153">
        <v>0</v>
      </c>
      <c r="AA97" s="153">
        <v>0</v>
      </c>
      <c r="AB97" s="153">
        <v>0</v>
      </c>
      <c r="AC97" s="153">
        <v>0</v>
      </c>
      <c r="AD97" s="153">
        <v>0</v>
      </c>
      <c r="AE97" s="153">
        <v>0</v>
      </c>
      <c r="AF97" s="153">
        <v>0</v>
      </c>
      <c r="AG97" s="153">
        <v>0</v>
      </c>
      <c r="AH97" s="153">
        <v>0</v>
      </c>
      <c r="AI97" s="153">
        <v>0</v>
      </c>
      <c r="AJ97" s="153">
        <v>0</v>
      </c>
      <c r="AK97" s="153">
        <v>0</v>
      </c>
      <c r="AL97" s="153">
        <v>0</v>
      </c>
      <c r="AM97" s="153">
        <v>0</v>
      </c>
      <c r="AN97" s="153">
        <v>0</v>
      </c>
      <c r="AO97" s="153">
        <v>0</v>
      </c>
      <c r="AP97" s="154">
        <v>0</v>
      </c>
      <c r="AQ97" s="160">
        <f t="shared" si="5"/>
        <v>3.0303030303030304E-2</v>
      </c>
    </row>
    <row r="98" spans="1:43" ht="20" customHeight="1">
      <c r="A98" s="100">
        <v>1</v>
      </c>
      <c r="B98" s="198"/>
      <c r="C98" s="100">
        <v>14</v>
      </c>
      <c r="D98" s="198"/>
      <c r="E98" s="198"/>
      <c r="F98" s="198"/>
      <c r="G98" s="97">
        <f t="shared" si="4"/>
        <v>87</v>
      </c>
      <c r="H98" s="199" t="s">
        <v>79</v>
      </c>
      <c r="I98" s="199" t="s">
        <v>79</v>
      </c>
      <c r="J98" s="164">
        <v>0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0</v>
      </c>
      <c r="R98" s="3">
        <v>1</v>
      </c>
      <c r="S98" s="3">
        <v>0</v>
      </c>
      <c r="T98" s="3">
        <v>1</v>
      </c>
      <c r="U98" s="3">
        <v>0</v>
      </c>
      <c r="V98" s="3">
        <v>0</v>
      </c>
      <c r="W98" s="3">
        <v>0</v>
      </c>
      <c r="X98" s="3">
        <v>0</v>
      </c>
      <c r="Y98" s="3">
        <v>0</v>
      </c>
      <c r="Z98" s="3">
        <v>0</v>
      </c>
      <c r="AA98" s="3">
        <v>1</v>
      </c>
      <c r="AB98" s="3">
        <v>0</v>
      </c>
      <c r="AC98" s="3">
        <v>0</v>
      </c>
      <c r="AD98" s="3">
        <v>0</v>
      </c>
      <c r="AE98" s="3">
        <v>0</v>
      </c>
      <c r="AF98" s="3">
        <v>0</v>
      </c>
      <c r="AG98" s="3">
        <v>0</v>
      </c>
      <c r="AH98" s="3">
        <v>0</v>
      </c>
      <c r="AI98" s="3">
        <v>0</v>
      </c>
      <c r="AJ98" s="3">
        <v>0</v>
      </c>
      <c r="AK98" s="3">
        <v>0</v>
      </c>
      <c r="AL98" s="3">
        <v>0</v>
      </c>
      <c r="AM98" s="3">
        <v>0</v>
      </c>
      <c r="AN98" s="3">
        <v>0</v>
      </c>
      <c r="AO98" s="3">
        <v>0</v>
      </c>
      <c r="AP98" s="4">
        <v>1</v>
      </c>
      <c r="AQ98" s="159">
        <f t="shared" si="5"/>
        <v>0.12121212121212122</v>
      </c>
    </row>
    <row r="99" spans="1:43" ht="20" customHeight="1">
      <c r="A99" s="100">
        <v>1</v>
      </c>
      <c r="B99" s="198" t="s">
        <v>509</v>
      </c>
      <c r="C99" s="100">
        <v>15</v>
      </c>
      <c r="D99" s="198" t="s">
        <v>446</v>
      </c>
      <c r="E99" s="198"/>
      <c r="F99" s="198"/>
      <c r="G99" s="97">
        <f t="shared" si="4"/>
        <v>88</v>
      </c>
      <c r="H99" s="199" t="s">
        <v>132</v>
      </c>
      <c r="I99" s="199" t="s">
        <v>132</v>
      </c>
      <c r="J99" s="164">
        <v>1</v>
      </c>
      <c r="K99" s="3">
        <v>1</v>
      </c>
      <c r="L99" s="3">
        <v>1</v>
      </c>
      <c r="M99" s="3">
        <v>1</v>
      </c>
      <c r="N99" s="3">
        <v>1</v>
      </c>
      <c r="O99" s="3">
        <v>1</v>
      </c>
      <c r="P99" s="3">
        <v>1</v>
      </c>
      <c r="Q99" s="3">
        <v>1</v>
      </c>
      <c r="R99" s="3">
        <v>1</v>
      </c>
      <c r="S99" s="3">
        <v>1</v>
      </c>
      <c r="T99" s="3">
        <v>0</v>
      </c>
      <c r="U99" s="3">
        <v>1</v>
      </c>
      <c r="V99" s="3">
        <v>1</v>
      </c>
      <c r="W99" s="3">
        <v>1</v>
      </c>
      <c r="X99" s="3">
        <v>1</v>
      </c>
      <c r="Y99" s="3">
        <v>1</v>
      </c>
      <c r="Z99" s="3">
        <v>1</v>
      </c>
      <c r="AA99" s="3">
        <v>1</v>
      </c>
      <c r="AB99" s="3">
        <v>1</v>
      </c>
      <c r="AC99" s="3">
        <v>1</v>
      </c>
      <c r="AD99" s="3">
        <v>1</v>
      </c>
      <c r="AE99" s="3">
        <v>1</v>
      </c>
      <c r="AF99" s="3">
        <v>1</v>
      </c>
      <c r="AG99" s="3">
        <v>1</v>
      </c>
      <c r="AH99" s="3">
        <v>1</v>
      </c>
      <c r="AI99" s="3">
        <v>1</v>
      </c>
      <c r="AJ99" s="3">
        <v>1</v>
      </c>
      <c r="AK99" s="3">
        <v>1</v>
      </c>
      <c r="AL99" s="3">
        <v>1</v>
      </c>
      <c r="AM99" s="3">
        <v>1</v>
      </c>
      <c r="AN99" s="3">
        <v>1</v>
      </c>
      <c r="AO99" s="3">
        <v>0</v>
      </c>
      <c r="AP99" s="4">
        <v>1</v>
      </c>
      <c r="AQ99" s="159">
        <f t="shared" si="5"/>
        <v>0.93939393939393945</v>
      </c>
    </row>
    <row r="100" spans="1:43" ht="20" customHeight="1">
      <c r="A100" s="100">
        <v>0</v>
      </c>
      <c r="B100" s="198"/>
      <c r="C100" s="100">
        <v>15</v>
      </c>
      <c r="D100" s="198"/>
      <c r="E100" s="198"/>
      <c r="F100" s="198"/>
      <c r="G100" s="97">
        <f t="shared" si="4"/>
        <v>89</v>
      </c>
      <c r="H100" s="200" t="s">
        <v>133</v>
      </c>
      <c r="I100" s="200" t="s">
        <v>133</v>
      </c>
      <c r="J100" s="180">
        <v>0</v>
      </c>
      <c r="K100" s="153">
        <v>0</v>
      </c>
      <c r="L100" s="153">
        <v>0</v>
      </c>
      <c r="M100" s="153">
        <v>0</v>
      </c>
      <c r="N100" s="153">
        <v>1</v>
      </c>
      <c r="O100" s="153">
        <v>0</v>
      </c>
      <c r="P100" s="153">
        <v>0</v>
      </c>
      <c r="Q100" s="153">
        <v>0</v>
      </c>
      <c r="R100" s="153">
        <v>1</v>
      </c>
      <c r="S100" s="153">
        <v>0</v>
      </c>
      <c r="T100" s="153">
        <v>0</v>
      </c>
      <c r="U100" s="153">
        <v>0</v>
      </c>
      <c r="V100" s="153">
        <v>0</v>
      </c>
      <c r="W100" s="153">
        <v>0</v>
      </c>
      <c r="X100" s="153">
        <v>0</v>
      </c>
      <c r="Y100" s="153">
        <v>0</v>
      </c>
      <c r="Z100" s="153">
        <v>0</v>
      </c>
      <c r="AA100" s="153">
        <v>0</v>
      </c>
      <c r="AB100" s="153">
        <v>0</v>
      </c>
      <c r="AC100" s="182">
        <v>1</v>
      </c>
      <c r="AD100" s="153">
        <v>1</v>
      </c>
      <c r="AE100" s="153">
        <v>0</v>
      </c>
      <c r="AF100" s="153">
        <v>0</v>
      </c>
      <c r="AG100" s="153">
        <v>0</v>
      </c>
      <c r="AH100" s="153">
        <v>0</v>
      </c>
      <c r="AI100" s="153">
        <v>0</v>
      </c>
      <c r="AJ100" s="153">
        <v>0</v>
      </c>
      <c r="AK100" s="153">
        <v>0</v>
      </c>
      <c r="AL100" s="153">
        <v>0</v>
      </c>
      <c r="AM100" s="153">
        <v>1</v>
      </c>
      <c r="AN100" s="153">
        <v>0</v>
      </c>
      <c r="AO100" s="153">
        <v>0</v>
      </c>
      <c r="AP100" s="154">
        <v>0</v>
      </c>
      <c r="AQ100" s="160">
        <f t="shared" si="5"/>
        <v>0.15151515151515152</v>
      </c>
    </row>
    <row r="101" spans="1:43" ht="20" customHeight="1">
      <c r="A101" s="100">
        <v>0</v>
      </c>
      <c r="B101" s="198"/>
      <c r="C101" s="100">
        <v>15</v>
      </c>
      <c r="D101" s="198"/>
      <c r="E101" s="198"/>
      <c r="F101" s="198"/>
      <c r="G101" s="97">
        <f t="shared" si="4"/>
        <v>90</v>
      </c>
      <c r="H101" s="200" t="s">
        <v>134</v>
      </c>
      <c r="I101" s="200" t="s">
        <v>134</v>
      </c>
      <c r="J101" s="180">
        <v>1</v>
      </c>
      <c r="K101" s="153">
        <v>1</v>
      </c>
      <c r="L101" s="153">
        <v>0</v>
      </c>
      <c r="M101" s="153">
        <v>1</v>
      </c>
      <c r="N101" s="153">
        <v>1</v>
      </c>
      <c r="O101" s="153">
        <v>1</v>
      </c>
      <c r="P101" s="153">
        <v>1</v>
      </c>
      <c r="Q101" s="153">
        <v>1</v>
      </c>
      <c r="R101" s="153">
        <v>1</v>
      </c>
      <c r="S101" s="153">
        <v>1</v>
      </c>
      <c r="T101" s="153">
        <v>0</v>
      </c>
      <c r="U101" s="153">
        <v>1</v>
      </c>
      <c r="V101" s="153">
        <v>1</v>
      </c>
      <c r="W101" s="153">
        <v>1</v>
      </c>
      <c r="X101" s="153">
        <v>1</v>
      </c>
      <c r="Y101" s="153">
        <v>1</v>
      </c>
      <c r="Z101" s="153">
        <v>1</v>
      </c>
      <c r="AA101" s="153">
        <v>1</v>
      </c>
      <c r="AB101" s="153">
        <v>1</v>
      </c>
      <c r="AC101" s="182">
        <v>1</v>
      </c>
      <c r="AD101" s="153">
        <v>1</v>
      </c>
      <c r="AE101" s="153">
        <v>0</v>
      </c>
      <c r="AF101" s="153">
        <v>1</v>
      </c>
      <c r="AG101" s="153">
        <v>1</v>
      </c>
      <c r="AH101" s="153">
        <v>1</v>
      </c>
      <c r="AI101" s="153">
        <v>0</v>
      </c>
      <c r="AJ101" s="153">
        <v>1</v>
      </c>
      <c r="AK101" s="153">
        <v>1</v>
      </c>
      <c r="AL101" s="153">
        <v>1</v>
      </c>
      <c r="AM101" s="153">
        <v>1</v>
      </c>
      <c r="AN101" s="153">
        <v>1</v>
      </c>
      <c r="AO101" s="153">
        <v>1</v>
      </c>
      <c r="AP101" s="154">
        <v>0</v>
      </c>
      <c r="AQ101" s="160">
        <f t="shared" si="5"/>
        <v>0.84848484848484851</v>
      </c>
    </row>
    <row r="102" spans="1:43" ht="20" customHeight="1">
      <c r="A102" s="100">
        <v>1</v>
      </c>
      <c r="B102" s="198"/>
      <c r="C102" s="100">
        <v>16</v>
      </c>
      <c r="D102" s="198" t="s">
        <v>447</v>
      </c>
      <c r="E102" s="198"/>
      <c r="F102" s="198"/>
      <c r="G102" s="97">
        <f t="shared" si="4"/>
        <v>91</v>
      </c>
      <c r="H102" s="199" t="s">
        <v>135</v>
      </c>
      <c r="I102" s="199" t="s">
        <v>135</v>
      </c>
      <c r="J102" s="164">
        <v>1</v>
      </c>
      <c r="K102" s="3">
        <v>1</v>
      </c>
      <c r="L102" s="3">
        <v>1</v>
      </c>
      <c r="M102" s="3">
        <v>1</v>
      </c>
      <c r="N102" s="3">
        <v>1</v>
      </c>
      <c r="O102" s="3">
        <v>1</v>
      </c>
      <c r="P102" s="3">
        <v>1</v>
      </c>
      <c r="Q102" s="3">
        <v>1</v>
      </c>
      <c r="R102" s="3">
        <v>1</v>
      </c>
      <c r="S102" s="3">
        <v>1</v>
      </c>
      <c r="T102" s="3">
        <v>1</v>
      </c>
      <c r="U102" s="3">
        <v>1</v>
      </c>
      <c r="V102" s="3">
        <v>1</v>
      </c>
      <c r="W102" s="3">
        <v>1</v>
      </c>
      <c r="X102" s="3">
        <v>1</v>
      </c>
      <c r="Y102" s="3">
        <v>1</v>
      </c>
      <c r="Z102" s="3">
        <v>1</v>
      </c>
      <c r="AA102" s="3">
        <v>1</v>
      </c>
      <c r="AB102" s="3">
        <v>0</v>
      </c>
      <c r="AC102" s="3">
        <v>1</v>
      </c>
      <c r="AD102" s="3">
        <v>1</v>
      </c>
      <c r="AE102" s="3">
        <v>0</v>
      </c>
      <c r="AF102" s="3">
        <v>1</v>
      </c>
      <c r="AG102" s="3">
        <v>1</v>
      </c>
      <c r="AH102" s="3">
        <v>1</v>
      </c>
      <c r="AI102" s="3">
        <v>1</v>
      </c>
      <c r="AJ102" s="3">
        <v>1</v>
      </c>
      <c r="AK102" s="3">
        <v>1</v>
      </c>
      <c r="AL102" s="3">
        <v>1</v>
      </c>
      <c r="AM102" s="3">
        <v>1</v>
      </c>
      <c r="AN102" s="3">
        <v>1</v>
      </c>
      <c r="AO102" s="3">
        <v>1</v>
      </c>
      <c r="AP102" s="4">
        <v>1</v>
      </c>
      <c r="AQ102" s="159">
        <f t="shared" si="5"/>
        <v>0.93939393939393945</v>
      </c>
    </row>
    <row r="103" spans="1:43" ht="20" customHeight="1">
      <c r="A103" s="100">
        <v>1</v>
      </c>
      <c r="B103" s="198"/>
      <c r="C103" s="100">
        <v>16</v>
      </c>
      <c r="D103" s="198"/>
      <c r="E103" s="198"/>
      <c r="F103" s="198"/>
      <c r="G103" s="97">
        <f t="shared" si="4"/>
        <v>92</v>
      </c>
      <c r="H103" s="199" t="s">
        <v>136</v>
      </c>
      <c r="I103" s="199" t="s">
        <v>136</v>
      </c>
      <c r="J103" s="164">
        <v>1</v>
      </c>
      <c r="K103" s="3">
        <v>0</v>
      </c>
      <c r="L103" s="3">
        <v>1</v>
      </c>
      <c r="M103" s="3">
        <v>1</v>
      </c>
      <c r="N103" s="3">
        <v>1</v>
      </c>
      <c r="O103" s="3">
        <v>1</v>
      </c>
      <c r="P103" s="3">
        <v>1</v>
      </c>
      <c r="Q103" s="3">
        <v>0</v>
      </c>
      <c r="R103" s="3">
        <v>1</v>
      </c>
      <c r="S103" s="3">
        <v>1</v>
      </c>
      <c r="T103" s="3">
        <v>1</v>
      </c>
      <c r="U103" s="3">
        <v>0</v>
      </c>
      <c r="V103" s="3">
        <v>1</v>
      </c>
      <c r="W103" s="3">
        <v>1</v>
      </c>
      <c r="X103" s="3">
        <v>1</v>
      </c>
      <c r="Y103" s="3">
        <v>1</v>
      </c>
      <c r="Z103" s="3">
        <v>1</v>
      </c>
      <c r="AA103" s="3">
        <v>0</v>
      </c>
      <c r="AB103" s="3">
        <v>0</v>
      </c>
      <c r="AC103" s="3">
        <v>0</v>
      </c>
      <c r="AD103" s="3">
        <v>0</v>
      </c>
      <c r="AE103" s="3">
        <v>0</v>
      </c>
      <c r="AF103" s="3">
        <v>1</v>
      </c>
      <c r="AG103" s="3">
        <v>1</v>
      </c>
      <c r="AH103" s="3">
        <v>0</v>
      </c>
      <c r="AI103" s="3">
        <v>1</v>
      </c>
      <c r="AJ103" s="3">
        <v>1</v>
      </c>
      <c r="AK103" s="3">
        <v>0</v>
      </c>
      <c r="AL103" s="3">
        <v>1</v>
      </c>
      <c r="AM103" s="3">
        <v>1</v>
      </c>
      <c r="AN103" s="3">
        <v>1</v>
      </c>
      <c r="AO103" s="3">
        <v>0</v>
      </c>
      <c r="AP103" s="4">
        <v>1</v>
      </c>
      <c r="AQ103" s="159">
        <f t="shared" si="5"/>
        <v>0.66666666666666663</v>
      </c>
    </row>
    <row r="104" spans="1:43" ht="20" customHeight="1">
      <c r="A104" s="100">
        <v>1</v>
      </c>
      <c r="B104" s="198"/>
      <c r="C104" s="100">
        <v>17</v>
      </c>
      <c r="D104" s="198" t="s">
        <v>430</v>
      </c>
      <c r="E104" s="198"/>
      <c r="F104" s="198"/>
      <c r="G104" s="97">
        <f t="shared" si="4"/>
        <v>93</v>
      </c>
      <c r="H104" s="199" t="s">
        <v>137</v>
      </c>
      <c r="I104" s="199" t="s">
        <v>137</v>
      </c>
      <c r="J104" s="164">
        <v>1</v>
      </c>
      <c r="K104" s="3">
        <v>1</v>
      </c>
      <c r="L104" s="3">
        <v>1</v>
      </c>
      <c r="M104" s="3">
        <v>1</v>
      </c>
      <c r="N104" s="3">
        <v>1</v>
      </c>
      <c r="O104" s="3">
        <v>1</v>
      </c>
      <c r="P104" s="3">
        <v>0</v>
      </c>
      <c r="Q104" s="3">
        <v>1</v>
      </c>
      <c r="R104" s="3">
        <v>1</v>
      </c>
      <c r="S104" s="3">
        <v>1</v>
      </c>
      <c r="T104" s="3">
        <v>1</v>
      </c>
      <c r="U104" s="3">
        <v>1</v>
      </c>
      <c r="V104" s="3">
        <v>1</v>
      </c>
      <c r="W104" s="3">
        <v>1</v>
      </c>
      <c r="X104" s="3">
        <v>1</v>
      </c>
      <c r="Y104" s="3">
        <v>1</v>
      </c>
      <c r="Z104" s="3">
        <v>1</v>
      </c>
      <c r="AA104" s="3">
        <v>1</v>
      </c>
      <c r="AB104" s="3">
        <v>0</v>
      </c>
      <c r="AC104" s="3">
        <v>1</v>
      </c>
      <c r="AD104" s="3">
        <v>0</v>
      </c>
      <c r="AE104" s="3">
        <v>1</v>
      </c>
      <c r="AF104" s="3">
        <v>1</v>
      </c>
      <c r="AG104" s="3">
        <v>1</v>
      </c>
      <c r="AH104" s="3">
        <v>1</v>
      </c>
      <c r="AI104" s="3">
        <v>0</v>
      </c>
      <c r="AJ104" s="3">
        <v>1</v>
      </c>
      <c r="AK104" s="3">
        <v>0</v>
      </c>
      <c r="AL104" s="3">
        <v>1</v>
      </c>
      <c r="AM104" s="3">
        <v>0</v>
      </c>
      <c r="AN104" s="3">
        <v>0</v>
      </c>
      <c r="AO104" s="3">
        <v>1</v>
      </c>
      <c r="AP104" s="4">
        <v>1</v>
      </c>
      <c r="AQ104" s="159">
        <f t="shared" si="5"/>
        <v>0.78787878787878785</v>
      </c>
    </row>
    <row r="105" spans="1:43" ht="20" customHeight="1">
      <c r="A105" s="100">
        <v>1</v>
      </c>
      <c r="B105" s="198"/>
      <c r="C105" s="100">
        <v>17</v>
      </c>
      <c r="D105" s="198"/>
      <c r="E105" s="198"/>
      <c r="F105" s="198"/>
      <c r="G105" s="97">
        <f t="shared" si="4"/>
        <v>94</v>
      </c>
      <c r="H105" s="199" t="s">
        <v>88</v>
      </c>
      <c r="I105" s="199" t="s">
        <v>88</v>
      </c>
      <c r="J105" s="164">
        <v>1</v>
      </c>
      <c r="K105" s="3">
        <v>1</v>
      </c>
      <c r="L105" s="3">
        <v>1</v>
      </c>
      <c r="M105" s="3">
        <v>1</v>
      </c>
      <c r="N105" s="3">
        <v>1</v>
      </c>
      <c r="O105" s="3">
        <v>1</v>
      </c>
      <c r="P105" s="3">
        <v>1</v>
      </c>
      <c r="Q105" s="3">
        <v>1</v>
      </c>
      <c r="R105" s="3">
        <v>1</v>
      </c>
      <c r="S105" s="3">
        <v>1</v>
      </c>
      <c r="T105" s="3">
        <v>1</v>
      </c>
      <c r="U105" s="181">
        <v>1</v>
      </c>
      <c r="V105" s="3">
        <v>1</v>
      </c>
      <c r="W105" s="3">
        <v>1</v>
      </c>
      <c r="X105" s="3">
        <v>1</v>
      </c>
      <c r="Y105" s="3">
        <v>1</v>
      </c>
      <c r="Z105" s="3">
        <v>1</v>
      </c>
      <c r="AA105" s="3">
        <v>1</v>
      </c>
      <c r="AB105" s="3">
        <v>1</v>
      </c>
      <c r="AC105" s="3">
        <v>1</v>
      </c>
      <c r="AD105" s="3">
        <v>1</v>
      </c>
      <c r="AE105" s="3">
        <v>1</v>
      </c>
      <c r="AF105" s="3">
        <v>1</v>
      </c>
      <c r="AG105" s="3">
        <v>1</v>
      </c>
      <c r="AH105" s="3">
        <v>1</v>
      </c>
      <c r="AI105" s="3">
        <v>1</v>
      </c>
      <c r="AJ105" s="3">
        <v>1</v>
      </c>
      <c r="AK105" s="3">
        <v>1</v>
      </c>
      <c r="AL105" s="3">
        <v>1</v>
      </c>
      <c r="AM105" s="3">
        <v>1</v>
      </c>
      <c r="AN105" s="3">
        <v>0</v>
      </c>
      <c r="AO105" s="3">
        <v>1</v>
      </c>
      <c r="AP105" s="4">
        <v>1</v>
      </c>
      <c r="AQ105" s="159">
        <f t="shared" si="5"/>
        <v>0.96969696969696972</v>
      </c>
    </row>
    <row r="106" spans="1:43" ht="20" customHeight="1">
      <c r="A106" s="100">
        <v>1</v>
      </c>
      <c r="B106" s="198"/>
      <c r="C106" s="100">
        <v>17</v>
      </c>
      <c r="D106" s="198"/>
      <c r="E106" s="198"/>
      <c r="F106" s="198"/>
      <c r="G106" s="97">
        <f t="shared" si="4"/>
        <v>95</v>
      </c>
      <c r="H106" s="199" t="s">
        <v>89</v>
      </c>
      <c r="I106" s="199" t="s">
        <v>89</v>
      </c>
      <c r="J106" s="164">
        <v>0</v>
      </c>
      <c r="K106" s="3">
        <v>1</v>
      </c>
      <c r="L106" s="3">
        <v>1</v>
      </c>
      <c r="M106" s="3">
        <v>0</v>
      </c>
      <c r="N106" s="3">
        <v>0</v>
      </c>
      <c r="O106" s="3">
        <v>0</v>
      </c>
      <c r="P106" s="3">
        <v>1</v>
      </c>
      <c r="Q106" s="3">
        <v>0</v>
      </c>
      <c r="R106" s="3">
        <v>1</v>
      </c>
      <c r="S106" s="3">
        <v>1</v>
      </c>
      <c r="T106" s="3">
        <v>1</v>
      </c>
      <c r="U106" s="3">
        <v>0</v>
      </c>
      <c r="V106" s="3">
        <v>1</v>
      </c>
      <c r="W106" s="3">
        <v>0</v>
      </c>
      <c r="X106" s="3">
        <v>1</v>
      </c>
      <c r="Y106" s="3">
        <v>1</v>
      </c>
      <c r="Z106" s="3">
        <v>1</v>
      </c>
      <c r="AA106" s="3">
        <v>1</v>
      </c>
      <c r="AB106" s="3">
        <v>1</v>
      </c>
      <c r="AC106" s="3">
        <v>1</v>
      </c>
      <c r="AD106" s="3">
        <v>1</v>
      </c>
      <c r="AE106" s="3">
        <v>0</v>
      </c>
      <c r="AF106" s="3">
        <v>0</v>
      </c>
      <c r="AG106" s="3">
        <v>1</v>
      </c>
      <c r="AH106" s="3">
        <v>0</v>
      </c>
      <c r="AI106" s="3">
        <v>1</v>
      </c>
      <c r="AJ106" s="3">
        <v>0</v>
      </c>
      <c r="AK106" s="3">
        <v>0</v>
      </c>
      <c r="AL106" s="3">
        <v>0</v>
      </c>
      <c r="AM106" s="3">
        <v>1</v>
      </c>
      <c r="AN106" s="3">
        <v>0</v>
      </c>
      <c r="AO106" s="3">
        <v>1</v>
      </c>
      <c r="AP106" s="4">
        <v>1</v>
      </c>
      <c r="AQ106" s="159">
        <f t="shared" si="5"/>
        <v>0.5757575757575758</v>
      </c>
    </row>
    <row r="107" spans="1:43" ht="20" customHeight="1">
      <c r="A107" s="100">
        <v>1</v>
      </c>
      <c r="B107" s="198"/>
      <c r="C107" s="100">
        <v>17</v>
      </c>
      <c r="D107" s="198"/>
      <c r="E107" s="198"/>
      <c r="F107" s="198"/>
      <c r="G107" s="97">
        <f t="shared" si="4"/>
        <v>96</v>
      </c>
      <c r="H107" s="199" t="s">
        <v>90</v>
      </c>
      <c r="I107" s="199" t="s">
        <v>90</v>
      </c>
      <c r="J107" s="164">
        <v>0</v>
      </c>
      <c r="K107" s="3">
        <v>0</v>
      </c>
      <c r="L107" s="3">
        <v>1</v>
      </c>
      <c r="M107" s="3">
        <v>0</v>
      </c>
      <c r="N107" s="3">
        <v>0</v>
      </c>
      <c r="O107" s="3">
        <v>1</v>
      </c>
      <c r="P107" s="3">
        <v>1</v>
      </c>
      <c r="Q107" s="3">
        <v>0</v>
      </c>
      <c r="R107" s="3">
        <v>1</v>
      </c>
      <c r="S107" s="3">
        <v>0</v>
      </c>
      <c r="T107" s="3">
        <v>0</v>
      </c>
      <c r="U107" s="3">
        <v>0</v>
      </c>
      <c r="V107" s="3">
        <v>0</v>
      </c>
      <c r="W107" s="3">
        <v>0</v>
      </c>
      <c r="X107" s="3">
        <v>0</v>
      </c>
      <c r="Y107" s="3">
        <v>0</v>
      </c>
      <c r="Z107" s="3">
        <v>1</v>
      </c>
      <c r="AA107" s="3">
        <v>1</v>
      </c>
      <c r="AB107" s="3">
        <v>1</v>
      </c>
      <c r="AC107" s="181">
        <v>1</v>
      </c>
      <c r="AD107" s="3">
        <v>1</v>
      </c>
      <c r="AE107" s="3">
        <v>0</v>
      </c>
      <c r="AF107" s="3">
        <v>1</v>
      </c>
      <c r="AG107" s="3">
        <v>1</v>
      </c>
      <c r="AH107" s="3">
        <v>0</v>
      </c>
      <c r="AI107" s="3">
        <v>1</v>
      </c>
      <c r="AJ107" s="3">
        <v>0</v>
      </c>
      <c r="AK107" s="3">
        <v>0</v>
      </c>
      <c r="AL107" s="3">
        <v>1</v>
      </c>
      <c r="AM107" s="3">
        <v>0</v>
      </c>
      <c r="AN107" s="3">
        <v>0</v>
      </c>
      <c r="AO107" s="3">
        <v>0</v>
      </c>
      <c r="AP107" s="4">
        <v>0</v>
      </c>
      <c r="AQ107" s="159">
        <f t="shared" si="5"/>
        <v>0.39393939393939392</v>
      </c>
    </row>
    <row r="108" spans="1:43" ht="20" customHeight="1">
      <c r="A108" s="100">
        <v>0</v>
      </c>
      <c r="B108" s="198"/>
      <c r="C108" s="100">
        <v>17</v>
      </c>
      <c r="D108" s="198"/>
      <c r="E108" s="198"/>
      <c r="F108" s="198"/>
      <c r="G108" s="97">
        <f t="shared" si="4"/>
        <v>97</v>
      </c>
      <c r="H108" s="200" t="s">
        <v>227</v>
      </c>
      <c r="I108" s="200" t="s">
        <v>227</v>
      </c>
      <c r="J108" s="180">
        <v>0</v>
      </c>
      <c r="K108" s="153">
        <v>0</v>
      </c>
      <c r="L108" s="153">
        <v>0</v>
      </c>
      <c r="M108" s="153">
        <v>0</v>
      </c>
      <c r="N108" s="153">
        <v>0</v>
      </c>
      <c r="O108" s="153">
        <v>0</v>
      </c>
      <c r="P108" s="153">
        <v>0</v>
      </c>
      <c r="Q108" s="153">
        <v>0</v>
      </c>
      <c r="R108" s="153">
        <v>0</v>
      </c>
      <c r="S108" s="153">
        <v>0</v>
      </c>
      <c r="T108" s="153">
        <v>0</v>
      </c>
      <c r="U108" s="153">
        <v>0</v>
      </c>
      <c r="V108" s="153">
        <v>0</v>
      </c>
      <c r="W108" s="153">
        <v>1</v>
      </c>
      <c r="X108" s="153">
        <v>0</v>
      </c>
      <c r="Y108" s="153">
        <v>0</v>
      </c>
      <c r="Z108" s="153">
        <v>0</v>
      </c>
      <c r="AA108" s="153">
        <v>0</v>
      </c>
      <c r="AB108" s="153">
        <v>0</v>
      </c>
      <c r="AC108" s="182">
        <v>1</v>
      </c>
      <c r="AD108" s="153">
        <v>0</v>
      </c>
      <c r="AE108" s="153">
        <v>1</v>
      </c>
      <c r="AF108" s="153">
        <v>0</v>
      </c>
      <c r="AG108" s="153">
        <v>1</v>
      </c>
      <c r="AH108" s="153">
        <v>0</v>
      </c>
      <c r="AI108" s="153">
        <v>0</v>
      </c>
      <c r="AJ108" s="153">
        <v>0</v>
      </c>
      <c r="AK108" s="153">
        <v>0</v>
      </c>
      <c r="AL108" s="153">
        <v>0</v>
      </c>
      <c r="AM108" s="153">
        <v>0</v>
      </c>
      <c r="AN108" s="153">
        <v>0</v>
      </c>
      <c r="AO108" s="153">
        <v>0</v>
      </c>
      <c r="AP108" s="154">
        <v>0</v>
      </c>
      <c r="AQ108" s="160">
        <f t="shared" si="5"/>
        <v>0.12121212121212122</v>
      </c>
    </row>
    <row r="109" spans="1:43" ht="20" customHeight="1">
      <c r="A109" s="100">
        <v>1</v>
      </c>
      <c r="B109" s="198" t="s">
        <v>421</v>
      </c>
      <c r="C109" s="100">
        <v>18</v>
      </c>
      <c r="D109" s="198" t="s">
        <v>422</v>
      </c>
      <c r="E109" s="198"/>
      <c r="F109" s="198"/>
      <c r="G109" s="97">
        <f t="shared" si="4"/>
        <v>98</v>
      </c>
      <c r="H109" s="199" t="s">
        <v>228</v>
      </c>
      <c r="I109" s="199" t="s">
        <v>228</v>
      </c>
      <c r="J109" s="164">
        <v>1</v>
      </c>
      <c r="K109" s="3">
        <v>1</v>
      </c>
      <c r="L109" s="3">
        <v>1</v>
      </c>
      <c r="M109" s="3">
        <v>1</v>
      </c>
      <c r="N109" s="3">
        <v>1</v>
      </c>
      <c r="O109" s="3">
        <v>0</v>
      </c>
      <c r="P109" s="3">
        <v>1</v>
      </c>
      <c r="Q109" s="3">
        <v>1</v>
      </c>
      <c r="R109" s="3">
        <v>1</v>
      </c>
      <c r="S109" s="3">
        <v>1</v>
      </c>
      <c r="T109" s="3">
        <v>1</v>
      </c>
      <c r="U109" s="181">
        <v>1</v>
      </c>
      <c r="V109" s="3">
        <v>1</v>
      </c>
      <c r="W109" s="3">
        <v>1</v>
      </c>
      <c r="X109" s="3">
        <v>1</v>
      </c>
      <c r="Y109" s="3">
        <v>0</v>
      </c>
      <c r="Z109" s="3">
        <v>1</v>
      </c>
      <c r="AA109" s="3">
        <v>1</v>
      </c>
      <c r="AB109" s="3">
        <v>1</v>
      </c>
      <c r="AC109" s="3">
        <v>1</v>
      </c>
      <c r="AD109" s="3">
        <v>1</v>
      </c>
      <c r="AE109" s="3">
        <v>1</v>
      </c>
      <c r="AF109" s="3">
        <v>1</v>
      </c>
      <c r="AG109" s="3">
        <v>1</v>
      </c>
      <c r="AH109" s="3">
        <v>1</v>
      </c>
      <c r="AI109" s="3">
        <v>1</v>
      </c>
      <c r="AJ109" s="3">
        <v>1</v>
      </c>
      <c r="AK109" s="3">
        <v>1</v>
      </c>
      <c r="AL109" s="3">
        <v>1</v>
      </c>
      <c r="AM109" s="3">
        <v>1</v>
      </c>
      <c r="AN109" s="3">
        <v>1</v>
      </c>
      <c r="AO109" s="3">
        <v>1</v>
      </c>
      <c r="AP109" s="4">
        <v>1</v>
      </c>
      <c r="AQ109" s="159">
        <f t="shared" si="5"/>
        <v>0.93939393939393945</v>
      </c>
    </row>
    <row r="110" spans="1:43" ht="20" customHeight="1">
      <c r="A110" s="100">
        <v>1</v>
      </c>
      <c r="B110" s="198"/>
      <c r="C110" s="100">
        <v>18</v>
      </c>
      <c r="D110" s="198"/>
      <c r="E110" s="198"/>
      <c r="F110" s="198"/>
      <c r="G110" s="97">
        <f t="shared" si="4"/>
        <v>99</v>
      </c>
      <c r="H110" s="199" t="s">
        <v>229</v>
      </c>
      <c r="I110" s="199" t="s">
        <v>229</v>
      </c>
      <c r="J110" s="164">
        <v>1</v>
      </c>
      <c r="K110" s="3">
        <v>1</v>
      </c>
      <c r="L110" s="3">
        <v>1</v>
      </c>
      <c r="M110" s="3">
        <v>1</v>
      </c>
      <c r="N110" s="3">
        <v>0</v>
      </c>
      <c r="O110" s="3">
        <v>1</v>
      </c>
      <c r="P110" s="3">
        <v>1</v>
      </c>
      <c r="Q110" s="3">
        <v>0</v>
      </c>
      <c r="R110" s="3">
        <v>1</v>
      </c>
      <c r="S110" s="3">
        <v>1</v>
      </c>
      <c r="T110" s="3">
        <v>1</v>
      </c>
      <c r="U110" s="3">
        <v>0</v>
      </c>
      <c r="V110" s="3">
        <v>1</v>
      </c>
      <c r="W110" s="3">
        <v>1</v>
      </c>
      <c r="X110" s="3">
        <v>1</v>
      </c>
      <c r="Y110" s="3">
        <v>0</v>
      </c>
      <c r="Z110" s="3">
        <v>1</v>
      </c>
      <c r="AA110" s="3">
        <v>1</v>
      </c>
      <c r="AB110" s="3">
        <v>1</v>
      </c>
      <c r="AC110" s="3">
        <v>1</v>
      </c>
      <c r="AD110" s="3">
        <v>1</v>
      </c>
      <c r="AE110" s="3">
        <v>1</v>
      </c>
      <c r="AF110" s="3">
        <v>1</v>
      </c>
      <c r="AG110" s="3">
        <v>1</v>
      </c>
      <c r="AH110" s="3">
        <v>1</v>
      </c>
      <c r="AI110" s="3">
        <v>1</v>
      </c>
      <c r="AJ110" s="3">
        <v>1</v>
      </c>
      <c r="AK110" s="3">
        <v>1</v>
      </c>
      <c r="AL110" s="3">
        <v>1</v>
      </c>
      <c r="AM110" s="3">
        <v>1</v>
      </c>
      <c r="AN110" s="3">
        <v>1</v>
      </c>
      <c r="AO110" s="3">
        <v>1</v>
      </c>
      <c r="AP110" s="4">
        <v>0</v>
      </c>
      <c r="AQ110" s="159">
        <f t="shared" si="5"/>
        <v>0.84848484848484851</v>
      </c>
    </row>
    <row r="111" spans="1:43" ht="20" customHeight="1">
      <c r="A111" s="100">
        <v>1</v>
      </c>
      <c r="B111" s="198"/>
      <c r="C111" s="100">
        <v>18</v>
      </c>
      <c r="D111" s="198"/>
      <c r="E111" s="198"/>
      <c r="F111" s="198"/>
      <c r="G111" s="97">
        <f t="shared" si="4"/>
        <v>100</v>
      </c>
      <c r="H111" s="199" t="s">
        <v>138</v>
      </c>
      <c r="I111" s="199" t="s">
        <v>138</v>
      </c>
      <c r="J111" s="164">
        <v>1</v>
      </c>
      <c r="K111" s="3">
        <v>1</v>
      </c>
      <c r="L111" s="3">
        <v>1</v>
      </c>
      <c r="M111" s="3">
        <v>1</v>
      </c>
      <c r="N111" s="3">
        <v>1</v>
      </c>
      <c r="O111" s="3">
        <v>1</v>
      </c>
      <c r="P111" s="3">
        <v>1</v>
      </c>
      <c r="Q111" s="3">
        <v>1</v>
      </c>
      <c r="R111" s="3">
        <v>1</v>
      </c>
      <c r="S111" s="3">
        <v>1</v>
      </c>
      <c r="T111" s="3">
        <v>1</v>
      </c>
      <c r="U111" s="3">
        <v>0</v>
      </c>
      <c r="V111" s="3">
        <v>1</v>
      </c>
      <c r="W111" s="3">
        <v>1</v>
      </c>
      <c r="X111" s="3">
        <v>1</v>
      </c>
      <c r="Y111" s="3">
        <v>0</v>
      </c>
      <c r="Z111" s="3">
        <v>1</v>
      </c>
      <c r="AA111" s="3">
        <v>0</v>
      </c>
      <c r="AB111" s="3">
        <v>1</v>
      </c>
      <c r="AC111" s="3">
        <v>1</v>
      </c>
      <c r="AD111" s="3">
        <v>1</v>
      </c>
      <c r="AE111" s="3">
        <v>0</v>
      </c>
      <c r="AF111" s="3">
        <v>1</v>
      </c>
      <c r="AG111" s="3">
        <v>1</v>
      </c>
      <c r="AH111" s="3">
        <v>1</v>
      </c>
      <c r="AI111" s="3">
        <v>1</v>
      </c>
      <c r="AJ111" s="3">
        <v>1</v>
      </c>
      <c r="AK111" s="3">
        <v>1</v>
      </c>
      <c r="AL111" s="3">
        <v>1</v>
      </c>
      <c r="AM111" s="3">
        <v>1</v>
      </c>
      <c r="AN111" s="3">
        <v>1</v>
      </c>
      <c r="AO111" s="3">
        <v>1</v>
      </c>
      <c r="AP111" s="4">
        <v>1</v>
      </c>
      <c r="AQ111" s="159">
        <f t="shared" si="5"/>
        <v>0.87878787878787878</v>
      </c>
    </row>
    <row r="112" spans="1:43" ht="20" customHeight="1">
      <c r="A112" s="100">
        <v>1</v>
      </c>
      <c r="B112" s="198"/>
      <c r="C112" s="100">
        <v>18</v>
      </c>
      <c r="D112" s="198"/>
      <c r="E112" s="198"/>
      <c r="F112" s="198"/>
      <c r="G112" s="97">
        <f t="shared" si="4"/>
        <v>101</v>
      </c>
      <c r="H112" s="199" t="s">
        <v>139</v>
      </c>
      <c r="I112" s="199" t="s">
        <v>139</v>
      </c>
      <c r="J112" s="164">
        <v>1</v>
      </c>
      <c r="K112" s="3">
        <v>1</v>
      </c>
      <c r="L112" s="3">
        <v>1</v>
      </c>
      <c r="M112" s="3">
        <v>1</v>
      </c>
      <c r="N112" s="3">
        <v>1</v>
      </c>
      <c r="O112" s="3">
        <v>1</v>
      </c>
      <c r="P112" s="3">
        <v>1</v>
      </c>
      <c r="Q112" s="3">
        <v>1</v>
      </c>
      <c r="R112" s="3">
        <v>1</v>
      </c>
      <c r="S112" s="3">
        <v>1</v>
      </c>
      <c r="T112" s="3">
        <v>1</v>
      </c>
      <c r="U112" s="3">
        <v>0</v>
      </c>
      <c r="V112" s="3">
        <v>1</v>
      </c>
      <c r="W112" s="3">
        <v>1</v>
      </c>
      <c r="X112" s="3">
        <v>1</v>
      </c>
      <c r="Y112" s="3">
        <v>0</v>
      </c>
      <c r="Z112" s="3">
        <v>1</v>
      </c>
      <c r="AA112" s="3">
        <v>1</v>
      </c>
      <c r="AB112" s="3">
        <v>1</v>
      </c>
      <c r="AC112" s="3">
        <v>1</v>
      </c>
      <c r="AD112" s="3">
        <v>1</v>
      </c>
      <c r="AE112" s="3">
        <v>1</v>
      </c>
      <c r="AF112" s="3">
        <v>1</v>
      </c>
      <c r="AG112" s="3">
        <v>1</v>
      </c>
      <c r="AH112" s="3">
        <v>1</v>
      </c>
      <c r="AI112" s="3">
        <v>1</v>
      </c>
      <c r="AJ112" s="3">
        <v>1</v>
      </c>
      <c r="AK112" s="3">
        <v>1</v>
      </c>
      <c r="AL112" s="3">
        <v>1</v>
      </c>
      <c r="AM112" s="3">
        <v>1</v>
      </c>
      <c r="AN112" s="3">
        <v>1</v>
      </c>
      <c r="AO112" s="3">
        <v>1</v>
      </c>
      <c r="AP112" s="4">
        <v>1</v>
      </c>
      <c r="AQ112" s="159">
        <f t="shared" si="5"/>
        <v>0.93939393939393945</v>
      </c>
    </row>
    <row r="113" spans="1:43" ht="20" customHeight="1">
      <c r="A113" s="100">
        <v>1</v>
      </c>
      <c r="B113" s="198"/>
      <c r="C113" s="100">
        <v>18</v>
      </c>
      <c r="D113" s="198"/>
      <c r="E113" s="198"/>
      <c r="F113" s="198"/>
      <c r="G113" s="97">
        <f t="shared" si="4"/>
        <v>102</v>
      </c>
      <c r="H113" s="199" t="s">
        <v>140</v>
      </c>
      <c r="I113" s="199" t="s">
        <v>140</v>
      </c>
      <c r="J113" s="164">
        <v>1</v>
      </c>
      <c r="K113" s="3">
        <v>1</v>
      </c>
      <c r="L113" s="3">
        <v>1</v>
      </c>
      <c r="M113" s="3">
        <v>1</v>
      </c>
      <c r="N113" s="3">
        <v>1</v>
      </c>
      <c r="O113" s="3">
        <v>1</v>
      </c>
      <c r="P113" s="3">
        <v>1</v>
      </c>
      <c r="Q113" s="3">
        <v>1</v>
      </c>
      <c r="R113" s="3">
        <v>1</v>
      </c>
      <c r="S113" s="3">
        <v>1</v>
      </c>
      <c r="T113" s="3">
        <v>1</v>
      </c>
      <c r="U113" s="3">
        <v>0</v>
      </c>
      <c r="V113" s="3">
        <v>1</v>
      </c>
      <c r="W113" s="3">
        <v>1</v>
      </c>
      <c r="X113" s="3">
        <v>1</v>
      </c>
      <c r="Y113" s="3">
        <v>0</v>
      </c>
      <c r="Z113" s="3">
        <v>1</v>
      </c>
      <c r="AA113" s="3">
        <v>1</v>
      </c>
      <c r="AB113" s="3">
        <v>1</v>
      </c>
      <c r="AC113" s="3">
        <v>1</v>
      </c>
      <c r="AD113" s="3">
        <v>1</v>
      </c>
      <c r="AE113" s="3">
        <v>1</v>
      </c>
      <c r="AF113" s="3">
        <v>1</v>
      </c>
      <c r="AG113" s="3">
        <v>1</v>
      </c>
      <c r="AH113" s="3">
        <v>1</v>
      </c>
      <c r="AI113" s="3">
        <v>1</v>
      </c>
      <c r="AJ113" s="3">
        <v>1</v>
      </c>
      <c r="AK113" s="3">
        <v>1</v>
      </c>
      <c r="AL113" s="3">
        <v>1</v>
      </c>
      <c r="AM113" s="3">
        <v>1</v>
      </c>
      <c r="AN113" s="3">
        <v>1</v>
      </c>
      <c r="AO113" s="3">
        <v>1</v>
      </c>
      <c r="AP113" s="4">
        <v>1</v>
      </c>
      <c r="AQ113" s="159">
        <f t="shared" si="5"/>
        <v>0.93939393939393945</v>
      </c>
    </row>
    <row r="114" spans="1:43" ht="20" customHeight="1">
      <c r="A114" s="100">
        <v>1</v>
      </c>
      <c r="B114" s="198"/>
      <c r="C114" s="100">
        <v>18</v>
      </c>
      <c r="D114" s="198"/>
      <c r="E114" s="198"/>
      <c r="F114" s="198"/>
      <c r="G114" s="97">
        <f t="shared" si="4"/>
        <v>103</v>
      </c>
      <c r="H114" s="199" t="s">
        <v>141</v>
      </c>
      <c r="I114" s="199" t="s">
        <v>141</v>
      </c>
      <c r="J114" s="164">
        <v>1</v>
      </c>
      <c r="K114" s="3">
        <v>1</v>
      </c>
      <c r="L114" s="3">
        <v>1</v>
      </c>
      <c r="M114" s="3">
        <v>0</v>
      </c>
      <c r="N114" s="3">
        <v>1</v>
      </c>
      <c r="O114" s="3">
        <v>0</v>
      </c>
      <c r="P114" s="3">
        <v>1</v>
      </c>
      <c r="Q114" s="3">
        <v>1</v>
      </c>
      <c r="R114" s="3">
        <v>1</v>
      </c>
      <c r="S114" s="3">
        <v>1</v>
      </c>
      <c r="T114" s="3">
        <v>1</v>
      </c>
      <c r="U114" s="3">
        <v>0</v>
      </c>
      <c r="V114" s="3">
        <v>0</v>
      </c>
      <c r="W114" s="3">
        <v>0</v>
      </c>
      <c r="X114" s="3">
        <v>1</v>
      </c>
      <c r="Y114" s="3">
        <v>0</v>
      </c>
      <c r="Z114" s="3">
        <v>0</v>
      </c>
      <c r="AA114" s="3">
        <v>1</v>
      </c>
      <c r="AB114" s="3">
        <v>0</v>
      </c>
      <c r="AC114" s="3">
        <v>1</v>
      </c>
      <c r="AD114" s="3">
        <v>1</v>
      </c>
      <c r="AE114" s="3">
        <v>1</v>
      </c>
      <c r="AF114" s="3">
        <v>0</v>
      </c>
      <c r="AG114" s="3">
        <v>1</v>
      </c>
      <c r="AH114" s="3">
        <v>1</v>
      </c>
      <c r="AI114" s="3">
        <v>1</v>
      </c>
      <c r="AJ114" s="3">
        <v>1</v>
      </c>
      <c r="AK114" s="3">
        <v>1</v>
      </c>
      <c r="AL114" s="3">
        <v>1</v>
      </c>
      <c r="AM114" s="3">
        <v>1</v>
      </c>
      <c r="AN114" s="3">
        <v>0</v>
      </c>
      <c r="AO114" s="3">
        <v>1</v>
      </c>
      <c r="AP114" s="4">
        <v>1</v>
      </c>
      <c r="AQ114" s="159">
        <f t="shared" si="5"/>
        <v>0.69696969696969702</v>
      </c>
    </row>
    <row r="115" spans="1:43" ht="20" customHeight="1">
      <c r="A115" s="100">
        <v>1</v>
      </c>
      <c r="B115" s="198"/>
      <c r="C115" s="100">
        <v>18</v>
      </c>
      <c r="D115" s="198"/>
      <c r="E115" s="198"/>
      <c r="F115" s="198"/>
      <c r="G115" s="97">
        <f t="shared" si="4"/>
        <v>104</v>
      </c>
      <c r="H115" s="199" t="s">
        <v>142</v>
      </c>
      <c r="I115" s="199" t="s">
        <v>142</v>
      </c>
      <c r="J115" s="164">
        <v>1</v>
      </c>
      <c r="K115" s="3">
        <v>1</v>
      </c>
      <c r="L115" s="3">
        <v>1</v>
      </c>
      <c r="M115" s="3">
        <v>1</v>
      </c>
      <c r="N115" s="3">
        <v>0</v>
      </c>
      <c r="O115" s="3">
        <v>1</v>
      </c>
      <c r="P115" s="3">
        <v>1</v>
      </c>
      <c r="Q115" s="3">
        <v>0</v>
      </c>
      <c r="R115" s="3">
        <v>1</v>
      </c>
      <c r="S115" s="3">
        <v>1</v>
      </c>
      <c r="T115" s="3">
        <v>1</v>
      </c>
      <c r="U115" s="3">
        <v>0</v>
      </c>
      <c r="V115" s="3">
        <v>1</v>
      </c>
      <c r="W115" s="3">
        <v>1</v>
      </c>
      <c r="X115" s="3">
        <v>1</v>
      </c>
      <c r="Y115" s="3">
        <v>0</v>
      </c>
      <c r="Z115" s="3">
        <v>1</v>
      </c>
      <c r="AA115" s="3">
        <v>0</v>
      </c>
      <c r="AB115" s="3">
        <v>1</v>
      </c>
      <c r="AC115" s="3">
        <v>1</v>
      </c>
      <c r="AD115" s="3">
        <v>1</v>
      </c>
      <c r="AE115" s="3">
        <v>1</v>
      </c>
      <c r="AF115" s="3">
        <v>1</v>
      </c>
      <c r="AG115" s="3">
        <v>1</v>
      </c>
      <c r="AH115" s="3">
        <v>0</v>
      </c>
      <c r="AI115" s="3">
        <v>1</v>
      </c>
      <c r="AJ115" s="3">
        <v>1</v>
      </c>
      <c r="AK115" s="3">
        <v>1</v>
      </c>
      <c r="AL115" s="3">
        <v>1</v>
      </c>
      <c r="AM115" s="3">
        <v>1</v>
      </c>
      <c r="AN115" s="3">
        <v>1</v>
      </c>
      <c r="AO115" s="3">
        <v>0</v>
      </c>
      <c r="AP115" s="4">
        <v>0</v>
      </c>
      <c r="AQ115" s="159">
        <f t="shared" si="5"/>
        <v>0.75757575757575757</v>
      </c>
    </row>
    <row r="116" spans="1:43" ht="20" customHeight="1">
      <c r="A116" s="100">
        <v>1</v>
      </c>
      <c r="B116" s="198"/>
      <c r="C116" s="100"/>
      <c r="D116" s="198" t="s">
        <v>423</v>
      </c>
      <c r="E116" s="198"/>
      <c r="F116" s="198"/>
      <c r="G116" s="97" t="s">
        <v>29</v>
      </c>
      <c r="H116" s="199" t="s">
        <v>406</v>
      </c>
      <c r="I116" s="5" t="s">
        <v>143</v>
      </c>
      <c r="J116" s="164">
        <v>1</v>
      </c>
      <c r="K116" s="3">
        <v>1</v>
      </c>
      <c r="L116" s="3">
        <v>1</v>
      </c>
      <c r="M116" s="3">
        <v>1</v>
      </c>
      <c r="N116" s="3">
        <v>1</v>
      </c>
      <c r="O116" s="3">
        <v>1</v>
      </c>
      <c r="P116" s="3">
        <v>1</v>
      </c>
      <c r="Q116" s="3">
        <v>1</v>
      </c>
      <c r="R116" s="3">
        <v>1</v>
      </c>
      <c r="S116" s="3">
        <v>1</v>
      </c>
      <c r="T116" s="3">
        <v>1</v>
      </c>
      <c r="U116" s="181">
        <v>1</v>
      </c>
      <c r="V116" s="3">
        <v>1</v>
      </c>
      <c r="W116" s="3">
        <v>0</v>
      </c>
      <c r="X116" s="3">
        <v>1</v>
      </c>
      <c r="Y116" s="3">
        <v>1</v>
      </c>
      <c r="Z116" s="3">
        <v>1</v>
      </c>
      <c r="AA116" s="3">
        <v>1</v>
      </c>
      <c r="AB116" s="3">
        <v>1</v>
      </c>
      <c r="AC116" s="3">
        <v>1</v>
      </c>
      <c r="AD116" s="3">
        <v>1</v>
      </c>
      <c r="AE116" s="3">
        <v>0</v>
      </c>
      <c r="AF116" s="3">
        <v>1</v>
      </c>
      <c r="AG116" s="3">
        <v>1</v>
      </c>
      <c r="AH116" s="3">
        <v>1</v>
      </c>
      <c r="AI116" s="3">
        <v>1</v>
      </c>
      <c r="AJ116" s="3">
        <v>1</v>
      </c>
      <c r="AK116" s="3">
        <v>1</v>
      </c>
      <c r="AL116" s="3">
        <v>1</v>
      </c>
      <c r="AM116" s="3">
        <v>1</v>
      </c>
      <c r="AN116" s="3">
        <v>1</v>
      </c>
      <c r="AO116" s="3">
        <v>1</v>
      </c>
      <c r="AP116" s="4">
        <v>1</v>
      </c>
      <c r="AQ116" s="159">
        <f t="shared" si="5"/>
        <v>0.93939393939393945</v>
      </c>
    </row>
    <row r="117" spans="1:43" ht="20" customHeight="1">
      <c r="A117" s="100">
        <v>1</v>
      </c>
      <c r="B117" s="198"/>
      <c r="C117" s="100"/>
      <c r="D117" s="198"/>
      <c r="E117" s="198"/>
      <c r="F117" s="198"/>
      <c r="G117" s="97" t="s">
        <v>30</v>
      </c>
      <c r="H117" s="199" t="e">
        <v>#VALUE!</v>
      </c>
      <c r="I117" s="5" t="s">
        <v>144</v>
      </c>
      <c r="J117" s="164">
        <v>1</v>
      </c>
      <c r="K117" s="3">
        <v>1</v>
      </c>
      <c r="L117" s="3">
        <v>1</v>
      </c>
      <c r="M117" s="3">
        <v>1</v>
      </c>
      <c r="N117" s="3">
        <v>1</v>
      </c>
      <c r="O117" s="3">
        <v>1</v>
      </c>
      <c r="P117" s="3">
        <v>1</v>
      </c>
      <c r="Q117" s="3">
        <v>1</v>
      </c>
      <c r="R117" s="3">
        <v>1</v>
      </c>
      <c r="S117" s="3">
        <v>1</v>
      </c>
      <c r="T117" s="3">
        <v>1</v>
      </c>
      <c r="U117" s="3">
        <v>1</v>
      </c>
      <c r="V117" s="3">
        <v>1</v>
      </c>
      <c r="W117" s="3">
        <v>1</v>
      </c>
      <c r="X117" s="3">
        <v>1</v>
      </c>
      <c r="Y117" s="3">
        <v>1</v>
      </c>
      <c r="Z117" s="3">
        <v>1</v>
      </c>
      <c r="AA117" s="3">
        <v>1</v>
      </c>
      <c r="AB117" s="3">
        <v>1</v>
      </c>
      <c r="AC117" s="3">
        <v>1</v>
      </c>
      <c r="AD117" s="3">
        <v>1</v>
      </c>
      <c r="AE117" s="3">
        <v>0</v>
      </c>
      <c r="AF117" s="3">
        <v>1</v>
      </c>
      <c r="AG117" s="3">
        <v>1</v>
      </c>
      <c r="AH117" s="3">
        <v>1</v>
      </c>
      <c r="AI117" s="3">
        <v>1</v>
      </c>
      <c r="AJ117" s="3">
        <v>1</v>
      </c>
      <c r="AK117" s="3">
        <v>1</v>
      </c>
      <c r="AL117" s="3">
        <v>1</v>
      </c>
      <c r="AM117" s="3">
        <v>1</v>
      </c>
      <c r="AN117" s="3">
        <v>0</v>
      </c>
      <c r="AO117" s="3">
        <v>1</v>
      </c>
      <c r="AP117" s="4">
        <v>1</v>
      </c>
      <c r="AQ117" s="159">
        <f t="shared" si="5"/>
        <v>0.93939393939393945</v>
      </c>
    </row>
    <row r="118" spans="1:43" ht="20" customHeight="1">
      <c r="A118" s="100">
        <v>1</v>
      </c>
      <c r="B118" s="198"/>
      <c r="C118" s="100">
        <v>19</v>
      </c>
      <c r="D118" s="198"/>
      <c r="E118" s="198"/>
      <c r="F118" s="198"/>
      <c r="G118" s="97">
        <v>106</v>
      </c>
      <c r="H118" s="199" t="s">
        <v>145</v>
      </c>
      <c r="I118" s="199" t="s">
        <v>145</v>
      </c>
      <c r="J118" s="164">
        <v>0</v>
      </c>
      <c r="K118" s="3">
        <v>1</v>
      </c>
      <c r="L118" s="3">
        <v>1</v>
      </c>
      <c r="M118" s="3">
        <v>0</v>
      </c>
      <c r="N118" s="3">
        <v>1</v>
      </c>
      <c r="O118" s="3">
        <v>1</v>
      </c>
      <c r="P118" s="3">
        <v>1</v>
      </c>
      <c r="Q118" s="3">
        <v>1</v>
      </c>
      <c r="R118" s="3">
        <v>1</v>
      </c>
      <c r="S118" s="3">
        <v>1</v>
      </c>
      <c r="T118" s="3">
        <v>0</v>
      </c>
      <c r="U118" s="3">
        <v>0</v>
      </c>
      <c r="V118" s="3">
        <v>1</v>
      </c>
      <c r="W118" s="3">
        <v>0</v>
      </c>
      <c r="X118" s="3">
        <v>1</v>
      </c>
      <c r="Y118" s="3">
        <v>1</v>
      </c>
      <c r="Z118" s="3">
        <v>0</v>
      </c>
      <c r="AA118" s="3">
        <v>1</v>
      </c>
      <c r="AB118" s="3">
        <v>1</v>
      </c>
      <c r="AC118" s="3">
        <v>0</v>
      </c>
      <c r="AD118" s="3">
        <v>1</v>
      </c>
      <c r="AE118" s="3">
        <v>0</v>
      </c>
      <c r="AF118" s="3">
        <v>1</v>
      </c>
      <c r="AG118" s="3">
        <v>0</v>
      </c>
      <c r="AH118" s="3">
        <v>1</v>
      </c>
      <c r="AI118" s="3">
        <v>0</v>
      </c>
      <c r="AJ118" s="3">
        <v>1</v>
      </c>
      <c r="AK118" s="3">
        <v>0</v>
      </c>
      <c r="AL118" s="3">
        <v>1</v>
      </c>
      <c r="AM118" s="3">
        <v>1</v>
      </c>
      <c r="AN118" s="3">
        <v>0</v>
      </c>
      <c r="AO118" s="3">
        <v>1</v>
      </c>
      <c r="AP118" s="4">
        <v>0</v>
      </c>
      <c r="AQ118" s="159">
        <f t="shared" si="5"/>
        <v>0.60606060606060608</v>
      </c>
    </row>
    <row r="119" spans="1:43" ht="20" customHeight="1">
      <c r="A119" s="100">
        <v>1</v>
      </c>
      <c r="B119" s="198"/>
      <c r="C119" s="100">
        <v>19</v>
      </c>
      <c r="D119" s="198"/>
      <c r="E119" s="198"/>
      <c r="F119" s="198"/>
      <c r="G119" s="97">
        <f t="shared" ref="G119:G133" si="6">G118+1</f>
        <v>107</v>
      </c>
      <c r="H119" s="199" t="s">
        <v>146</v>
      </c>
      <c r="I119" s="199" t="s">
        <v>146</v>
      </c>
      <c r="J119" s="164">
        <v>1</v>
      </c>
      <c r="K119" s="3">
        <v>1</v>
      </c>
      <c r="L119" s="3">
        <v>1</v>
      </c>
      <c r="M119" s="3">
        <v>1</v>
      </c>
      <c r="N119" s="3">
        <v>1</v>
      </c>
      <c r="O119" s="3">
        <v>1</v>
      </c>
      <c r="P119" s="3">
        <v>1</v>
      </c>
      <c r="Q119" s="3">
        <v>1</v>
      </c>
      <c r="R119" s="3">
        <v>1</v>
      </c>
      <c r="S119" s="3">
        <v>1</v>
      </c>
      <c r="T119" s="3">
        <v>1</v>
      </c>
      <c r="U119" s="181">
        <v>1</v>
      </c>
      <c r="V119" s="3">
        <v>1</v>
      </c>
      <c r="W119" s="3">
        <v>1</v>
      </c>
      <c r="X119" s="3">
        <v>1</v>
      </c>
      <c r="Y119" s="3">
        <v>1</v>
      </c>
      <c r="Z119" s="3">
        <v>0</v>
      </c>
      <c r="AA119" s="3">
        <v>1</v>
      </c>
      <c r="AB119" s="3">
        <v>1</v>
      </c>
      <c r="AC119" s="3">
        <v>1</v>
      </c>
      <c r="AD119" s="3">
        <v>0</v>
      </c>
      <c r="AE119" s="3">
        <v>0</v>
      </c>
      <c r="AF119" s="3">
        <v>0</v>
      </c>
      <c r="AG119" s="3">
        <v>0</v>
      </c>
      <c r="AH119" s="3">
        <v>0</v>
      </c>
      <c r="AI119" s="3">
        <v>0</v>
      </c>
      <c r="AJ119" s="3">
        <v>0</v>
      </c>
      <c r="AK119" s="3">
        <v>0</v>
      </c>
      <c r="AL119" s="3">
        <v>1</v>
      </c>
      <c r="AM119" s="3">
        <v>0</v>
      </c>
      <c r="AN119" s="3">
        <v>0</v>
      </c>
      <c r="AO119" s="3">
        <v>1</v>
      </c>
      <c r="AP119" s="4">
        <v>1</v>
      </c>
      <c r="AQ119" s="159">
        <f t="shared" si="5"/>
        <v>0.66666666666666663</v>
      </c>
    </row>
    <row r="120" spans="1:43" ht="20" customHeight="1">
      <c r="A120" s="100">
        <v>1</v>
      </c>
      <c r="B120" s="198"/>
      <c r="C120" s="100">
        <v>19</v>
      </c>
      <c r="D120" s="198"/>
      <c r="E120" s="198"/>
      <c r="F120" s="198"/>
      <c r="G120" s="97">
        <f t="shared" si="6"/>
        <v>108</v>
      </c>
      <c r="H120" s="199" t="s">
        <v>147</v>
      </c>
      <c r="I120" s="199" t="s">
        <v>147</v>
      </c>
      <c r="J120" s="164">
        <v>1</v>
      </c>
      <c r="K120" s="3">
        <v>0</v>
      </c>
      <c r="L120" s="3">
        <v>1</v>
      </c>
      <c r="M120" s="3">
        <v>1</v>
      </c>
      <c r="N120" s="3">
        <v>1</v>
      </c>
      <c r="O120" s="3">
        <v>1</v>
      </c>
      <c r="P120" s="3">
        <v>1</v>
      </c>
      <c r="Q120" s="3">
        <v>1</v>
      </c>
      <c r="R120" s="3">
        <v>1</v>
      </c>
      <c r="S120" s="3">
        <v>1</v>
      </c>
      <c r="T120" s="3">
        <v>1</v>
      </c>
      <c r="U120" s="181">
        <v>1</v>
      </c>
      <c r="V120" s="3">
        <v>1</v>
      </c>
      <c r="W120" s="3">
        <v>0</v>
      </c>
      <c r="X120" s="3">
        <v>1</v>
      </c>
      <c r="Y120" s="3">
        <v>1</v>
      </c>
      <c r="Z120" s="3">
        <v>1</v>
      </c>
      <c r="AA120" s="3">
        <v>1</v>
      </c>
      <c r="AB120" s="3">
        <v>0</v>
      </c>
      <c r="AC120" s="3">
        <v>0</v>
      </c>
      <c r="AD120" s="3">
        <v>1</v>
      </c>
      <c r="AE120" s="3">
        <v>1</v>
      </c>
      <c r="AF120" s="3">
        <v>0</v>
      </c>
      <c r="AG120" s="3">
        <v>1</v>
      </c>
      <c r="AH120" s="3">
        <v>0</v>
      </c>
      <c r="AI120" s="3">
        <v>1</v>
      </c>
      <c r="AJ120" s="3">
        <v>0</v>
      </c>
      <c r="AK120" s="3">
        <v>0</v>
      </c>
      <c r="AL120" s="3">
        <v>1</v>
      </c>
      <c r="AM120" s="3">
        <v>0</v>
      </c>
      <c r="AN120" s="3">
        <v>1</v>
      </c>
      <c r="AO120" s="3">
        <v>1</v>
      </c>
      <c r="AP120" s="4">
        <v>1</v>
      </c>
      <c r="AQ120" s="159">
        <f t="shared" si="5"/>
        <v>0.72727272727272729</v>
      </c>
    </row>
    <row r="121" spans="1:43" ht="20" customHeight="1">
      <c r="A121" s="100">
        <v>1</v>
      </c>
      <c r="B121" s="198"/>
      <c r="C121" s="100">
        <v>19</v>
      </c>
      <c r="D121" s="198"/>
      <c r="E121" s="198"/>
      <c r="F121" s="198"/>
      <c r="G121" s="97">
        <f t="shared" si="6"/>
        <v>109</v>
      </c>
      <c r="H121" s="199" t="s">
        <v>148</v>
      </c>
      <c r="I121" s="199" t="s">
        <v>148</v>
      </c>
      <c r="J121" s="164">
        <v>1</v>
      </c>
      <c r="K121" s="3">
        <v>1</v>
      </c>
      <c r="L121" s="3">
        <v>1</v>
      </c>
      <c r="M121" s="3">
        <v>1</v>
      </c>
      <c r="N121" s="3">
        <v>1</v>
      </c>
      <c r="O121" s="3">
        <v>1</v>
      </c>
      <c r="P121" s="3">
        <v>1</v>
      </c>
      <c r="Q121" s="3">
        <v>1</v>
      </c>
      <c r="R121" s="3">
        <v>1</v>
      </c>
      <c r="S121" s="3">
        <v>1</v>
      </c>
      <c r="T121" s="3">
        <v>1</v>
      </c>
      <c r="U121" s="181">
        <v>1</v>
      </c>
      <c r="V121" s="3">
        <v>1</v>
      </c>
      <c r="W121" s="3">
        <v>1</v>
      </c>
      <c r="X121" s="3">
        <v>1</v>
      </c>
      <c r="Y121" s="3">
        <v>1</v>
      </c>
      <c r="Z121" s="3">
        <v>1</v>
      </c>
      <c r="AA121" s="3">
        <v>1</v>
      </c>
      <c r="AB121" s="181">
        <v>1</v>
      </c>
      <c r="AC121" s="3">
        <v>1</v>
      </c>
      <c r="AD121" s="3">
        <v>1</v>
      </c>
      <c r="AE121" s="3">
        <v>0</v>
      </c>
      <c r="AF121" s="3">
        <v>0</v>
      </c>
      <c r="AG121" s="3">
        <v>1</v>
      </c>
      <c r="AH121" s="3">
        <v>0</v>
      </c>
      <c r="AI121" s="3">
        <v>1</v>
      </c>
      <c r="AJ121" s="3">
        <v>1</v>
      </c>
      <c r="AK121" s="3">
        <v>0</v>
      </c>
      <c r="AL121" s="3">
        <v>1</v>
      </c>
      <c r="AM121" s="3">
        <v>0</v>
      </c>
      <c r="AN121" s="3">
        <v>1</v>
      </c>
      <c r="AO121" s="3">
        <v>1</v>
      </c>
      <c r="AP121" s="4">
        <v>1</v>
      </c>
      <c r="AQ121" s="159">
        <f t="shared" si="5"/>
        <v>0.84848484848484851</v>
      </c>
    </row>
    <row r="122" spans="1:43" ht="20" customHeight="1">
      <c r="A122" s="100">
        <v>1</v>
      </c>
      <c r="B122" s="198"/>
      <c r="C122" s="100">
        <v>19</v>
      </c>
      <c r="D122" s="198"/>
      <c r="E122" s="198"/>
      <c r="F122" s="198"/>
      <c r="G122" s="97">
        <f t="shared" si="6"/>
        <v>110</v>
      </c>
      <c r="H122" s="199" t="s">
        <v>149</v>
      </c>
      <c r="I122" s="199" t="s">
        <v>149</v>
      </c>
      <c r="J122" s="164">
        <v>1</v>
      </c>
      <c r="K122" s="3">
        <v>1</v>
      </c>
      <c r="L122" s="3">
        <v>1</v>
      </c>
      <c r="M122" s="3">
        <v>0</v>
      </c>
      <c r="N122" s="3">
        <v>1</v>
      </c>
      <c r="O122" s="3">
        <v>0</v>
      </c>
      <c r="P122" s="3">
        <v>1</v>
      </c>
      <c r="Q122" s="3">
        <v>1</v>
      </c>
      <c r="R122" s="3">
        <v>1</v>
      </c>
      <c r="S122" s="3">
        <v>1</v>
      </c>
      <c r="T122" s="3">
        <v>1</v>
      </c>
      <c r="U122" s="181">
        <v>1</v>
      </c>
      <c r="V122" s="3">
        <v>0</v>
      </c>
      <c r="W122" s="3">
        <v>1</v>
      </c>
      <c r="X122" s="3">
        <v>1</v>
      </c>
      <c r="Y122" s="3">
        <v>1</v>
      </c>
      <c r="Z122" s="3">
        <v>0</v>
      </c>
      <c r="AA122" s="3">
        <v>1</v>
      </c>
      <c r="AB122" s="3">
        <v>0</v>
      </c>
      <c r="AC122" s="181">
        <v>1</v>
      </c>
      <c r="AD122" s="3">
        <v>1</v>
      </c>
      <c r="AE122" s="3">
        <v>0</v>
      </c>
      <c r="AF122" s="3">
        <v>0</v>
      </c>
      <c r="AG122" s="3">
        <v>1</v>
      </c>
      <c r="AH122" s="3">
        <v>0</v>
      </c>
      <c r="AI122" s="3">
        <v>0</v>
      </c>
      <c r="AJ122" s="3">
        <v>0</v>
      </c>
      <c r="AK122" s="3">
        <v>0</v>
      </c>
      <c r="AL122" s="3">
        <v>0</v>
      </c>
      <c r="AM122" s="3">
        <v>0</v>
      </c>
      <c r="AN122" s="3">
        <v>0</v>
      </c>
      <c r="AO122" s="3">
        <v>1</v>
      </c>
      <c r="AP122" s="4">
        <v>1</v>
      </c>
      <c r="AQ122" s="159">
        <f t="shared" si="5"/>
        <v>0.5757575757575758</v>
      </c>
    </row>
    <row r="123" spans="1:43" ht="20" customHeight="1">
      <c r="A123" s="100">
        <v>0</v>
      </c>
      <c r="B123" s="198"/>
      <c r="C123" s="100">
        <v>19</v>
      </c>
      <c r="D123" s="198"/>
      <c r="E123" s="198"/>
      <c r="F123" s="198"/>
      <c r="G123" s="97">
        <f t="shared" si="6"/>
        <v>111</v>
      </c>
      <c r="H123" s="200" t="s">
        <v>100</v>
      </c>
      <c r="I123" s="200" t="s">
        <v>100</v>
      </c>
      <c r="J123" s="180">
        <v>0</v>
      </c>
      <c r="K123" s="153">
        <v>1</v>
      </c>
      <c r="L123" s="153">
        <v>1</v>
      </c>
      <c r="M123" s="153">
        <v>1</v>
      </c>
      <c r="N123" s="153">
        <v>1</v>
      </c>
      <c r="O123" s="153">
        <v>1</v>
      </c>
      <c r="P123" s="153">
        <v>1</v>
      </c>
      <c r="Q123" s="153">
        <v>1</v>
      </c>
      <c r="R123" s="153">
        <v>1</v>
      </c>
      <c r="S123" s="153">
        <v>1</v>
      </c>
      <c r="T123" s="153">
        <v>1</v>
      </c>
      <c r="U123" s="153">
        <v>1</v>
      </c>
      <c r="V123" s="153">
        <v>1</v>
      </c>
      <c r="W123" s="153">
        <v>0</v>
      </c>
      <c r="X123" s="153">
        <v>1</v>
      </c>
      <c r="Y123" s="153">
        <v>0</v>
      </c>
      <c r="Z123" s="153">
        <v>0</v>
      </c>
      <c r="AA123" s="153">
        <v>1</v>
      </c>
      <c r="AB123" s="153">
        <v>1</v>
      </c>
      <c r="AC123" s="153">
        <v>1</v>
      </c>
      <c r="AD123" s="153">
        <v>0</v>
      </c>
      <c r="AE123" s="153">
        <v>0</v>
      </c>
      <c r="AF123" s="153">
        <v>0</v>
      </c>
      <c r="AG123" s="153">
        <v>1</v>
      </c>
      <c r="AH123" s="153">
        <v>0</v>
      </c>
      <c r="AI123" s="153">
        <v>0</v>
      </c>
      <c r="AJ123" s="153">
        <v>0</v>
      </c>
      <c r="AK123" s="153">
        <v>0</v>
      </c>
      <c r="AL123" s="153">
        <v>1</v>
      </c>
      <c r="AM123" s="153">
        <v>0</v>
      </c>
      <c r="AN123" s="153">
        <v>1</v>
      </c>
      <c r="AO123" s="153">
        <v>0</v>
      </c>
      <c r="AP123" s="154">
        <v>1</v>
      </c>
      <c r="AQ123" s="160">
        <f t="shared" si="5"/>
        <v>0.60606060606060608</v>
      </c>
    </row>
    <row r="124" spans="1:43" ht="20" customHeight="1">
      <c r="A124" s="100">
        <v>1</v>
      </c>
      <c r="B124" s="198"/>
      <c r="C124" s="100">
        <v>19</v>
      </c>
      <c r="D124" s="198"/>
      <c r="E124" s="198"/>
      <c r="F124" s="198"/>
      <c r="G124" s="97">
        <f t="shared" si="6"/>
        <v>112</v>
      </c>
      <c r="H124" s="199" t="s">
        <v>58</v>
      </c>
      <c r="I124" s="199" t="s">
        <v>58</v>
      </c>
      <c r="J124" s="164">
        <v>1</v>
      </c>
      <c r="K124" s="3">
        <v>1</v>
      </c>
      <c r="L124" s="3">
        <v>1</v>
      </c>
      <c r="M124" s="3">
        <v>1</v>
      </c>
      <c r="N124" s="3">
        <v>1</v>
      </c>
      <c r="O124" s="3">
        <v>1</v>
      </c>
      <c r="P124" s="3">
        <v>1</v>
      </c>
      <c r="Q124" s="3">
        <v>1</v>
      </c>
      <c r="R124" s="3">
        <v>1</v>
      </c>
      <c r="S124" s="3">
        <v>1</v>
      </c>
      <c r="T124" s="3">
        <v>1</v>
      </c>
      <c r="U124" s="181">
        <v>0</v>
      </c>
      <c r="V124" s="3">
        <v>1</v>
      </c>
      <c r="W124" s="3">
        <v>1</v>
      </c>
      <c r="X124" s="3">
        <v>0</v>
      </c>
      <c r="Y124" s="3">
        <v>1</v>
      </c>
      <c r="Z124" s="3">
        <v>1</v>
      </c>
      <c r="AA124" s="3">
        <v>1</v>
      </c>
      <c r="AB124" s="3">
        <v>1</v>
      </c>
      <c r="AC124" s="181">
        <v>1</v>
      </c>
      <c r="AD124" s="3">
        <v>1</v>
      </c>
      <c r="AE124" s="3">
        <v>1</v>
      </c>
      <c r="AF124" s="3">
        <v>0</v>
      </c>
      <c r="AG124" s="3">
        <v>1</v>
      </c>
      <c r="AH124" s="3">
        <v>0</v>
      </c>
      <c r="AI124" s="3">
        <v>1</v>
      </c>
      <c r="AJ124" s="3">
        <v>0</v>
      </c>
      <c r="AK124" s="3">
        <v>0</v>
      </c>
      <c r="AL124" s="3">
        <v>1</v>
      </c>
      <c r="AM124" s="3">
        <v>1</v>
      </c>
      <c r="AN124" s="3">
        <v>0</v>
      </c>
      <c r="AO124" s="3">
        <v>1</v>
      </c>
      <c r="AP124" s="4">
        <v>1</v>
      </c>
      <c r="AQ124" s="159">
        <f t="shared" si="5"/>
        <v>0.78787878787878785</v>
      </c>
    </row>
    <row r="125" spans="1:43" ht="20" customHeight="1">
      <c r="A125" s="100">
        <v>1</v>
      </c>
      <c r="B125" s="198"/>
      <c r="C125" s="216" t="s">
        <v>435</v>
      </c>
      <c r="D125" s="217"/>
      <c r="E125" s="100" t="str">
        <f t="shared" ref="E125:E141" si="7">IF(ISBLANK(F125),E124,LEFT(F125,SEARCH(".",F125)-1))</f>
        <v>IV</v>
      </c>
      <c r="F125" s="198" t="s">
        <v>436</v>
      </c>
      <c r="G125" s="97">
        <f t="shared" si="6"/>
        <v>113</v>
      </c>
      <c r="H125" s="199" t="s">
        <v>59</v>
      </c>
      <c r="I125" s="199" t="s">
        <v>59</v>
      </c>
      <c r="J125" s="164">
        <v>1</v>
      </c>
      <c r="K125" s="3">
        <v>1</v>
      </c>
      <c r="L125" s="3">
        <v>1</v>
      </c>
      <c r="M125" s="3">
        <v>1</v>
      </c>
      <c r="N125" s="3">
        <v>1</v>
      </c>
      <c r="O125" s="3">
        <v>1</v>
      </c>
      <c r="P125" s="3">
        <v>1</v>
      </c>
      <c r="Q125" s="3">
        <v>1</v>
      </c>
      <c r="R125" s="3">
        <v>1</v>
      </c>
      <c r="S125" s="3">
        <v>1</v>
      </c>
      <c r="T125" s="3">
        <v>1</v>
      </c>
      <c r="U125" s="181">
        <v>1</v>
      </c>
      <c r="V125" s="3">
        <v>1</v>
      </c>
      <c r="W125" s="3">
        <v>1</v>
      </c>
      <c r="X125" s="3">
        <v>1</v>
      </c>
      <c r="Y125" s="3">
        <v>1</v>
      </c>
      <c r="Z125" s="3">
        <v>1</v>
      </c>
      <c r="AA125" s="3">
        <v>0</v>
      </c>
      <c r="AB125" s="3">
        <v>1</v>
      </c>
      <c r="AC125" s="181">
        <v>1</v>
      </c>
      <c r="AD125" s="3">
        <v>1</v>
      </c>
      <c r="AE125" s="3">
        <v>1</v>
      </c>
      <c r="AF125" s="3">
        <v>1</v>
      </c>
      <c r="AG125" s="3">
        <v>1</v>
      </c>
      <c r="AH125" s="3">
        <v>1</v>
      </c>
      <c r="AI125" s="3">
        <v>1</v>
      </c>
      <c r="AJ125" s="3">
        <v>0</v>
      </c>
      <c r="AK125" s="3">
        <v>0</v>
      </c>
      <c r="AL125" s="3">
        <v>1</v>
      </c>
      <c r="AM125" s="3">
        <v>1</v>
      </c>
      <c r="AN125" s="3">
        <v>0</v>
      </c>
      <c r="AO125" s="3">
        <v>0</v>
      </c>
      <c r="AP125" s="4">
        <v>0</v>
      </c>
      <c r="AQ125" s="159">
        <f t="shared" si="5"/>
        <v>0.81818181818181823</v>
      </c>
    </row>
    <row r="126" spans="1:43" ht="20" customHeight="1">
      <c r="A126" s="100">
        <v>0</v>
      </c>
      <c r="B126" s="198"/>
      <c r="C126" s="218"/>
      <c r="D126" s="219"/>
      <c r="E126" s="100" t="str">
        <f t="shared" si="7"/>
        <v>IV</v>
      </c>
      <c r="F126" s="198"/>
      <c r="G126" s="97">
        <f t="shared" si="6"/>
        <v>114</v>
      </c>
      <c r="H126" s="200" t="s">
        <v>60</v>
      </c>
      <c r="I126" s="200" t="s">
        <v>60</v>
      </c>
      <c r="J126" s="180">
        <v>1</v>
      </c>
      <c r="K126" s="153">
        <v>1</v>
      </c>
      <c r="L126" s="153">
        <v>0</v>
      </c>
      <c r="M126" s="153">
        <v>1</v>
      </c>
      <c r="N126" s="153">
        <v>1</v>
      </c>
      <c r="O126" s="153">
        <v>1</v>
      </c>
      <c r="P126" s="153">
        <v>1</v>
      </c>
      <c r="Q126" s="153">
        <v>1</v>
      </c>
      <c r="R126" s="153">
        <v>1</v>
      </c>
      <c r="S126" s="153">
        <v>1</v>
      </c>
      <c r="T126" s="153">
        <v>0</v>
      </c>
      <c r="U126" s="182">
        <v>1</v>
      </c>
      <c r="V126" s="153">
        <v>1</v>
      </c>
      <c r="W126" s="153">
        <v>0</v>
      </c>
      <c r="X126" s="153">
        <v>1</v>
      </c>
      <c r="Y126" s="153">
        <v>1</v>
      </c>
      <c r="Z126" s="153">
        <v>1</v>
      </c>
      <c r="AA126" s="153">
        <v>0</v>
      </c>
      <c r="AB126" s="153">
        <v>1</v>
      </c>
      <c r="AC126" s="182">
        <v>1</v>
      </c>
      <c r="AD126" s="153">
        <v>1</v>
      </c>
      <c r="AE126" s="153">
        <v>1</v>
      </c>
      <c r="AF126" s="153">
        <v>1</v>
      </c>
      <c r="AG126" s="153">
        <v>1</v>
      </c>
      <c r="AH126" s="153">
        <v>0</v>
      </c>
      <c r="AI126" s="153">
        <v>1</v>
      </c>
      <c r="AJ126" s="153">
        <v>0</v>
      </c>
      <c r="AK126" s="153">
        <v>0</v>
      </c>
      <c r="AL126" s="153">
        <v>1</v>
      </c>
      <c r="AM126" s="153">
        <v>1</v>
      </c>
      <c r="AN126" s="153">
        <v>1</v>
      </c>
      <c r="AO126" s="153">
        <v>0</v>
      </c>
      <c r="AP126" s="154">
        <v>0</v>
      </c>
      <c r="AQ126" s="160">
        <f t="shared" si="5"/>
        <v>0.72727272727272729</v>
      </c>
    </row>
    <row r="127" spans="1:43" ht="20" customHeight="1">
      <c r="A127" s="100">
        <v>0</v>
      </c>
      <c r="B127" s="198"/>
      <c r="C127" s="218"/>
      <c r="D127" s="219"/>
      <c r="E127" s="100" t="str">
        <f t="shared" si="7"/>
        <v>IV</v>
      </c>
      <c r="F127" s="198"/>
      <c r="G127" s="97">
        <f t="shared" si="6"/>
        <v>115</v>
      </c>
      <c r="H127" s="200" t="s">
        <v>61</v>
      </c>
      <c r="I127" s="200" t="s">
        <v>61</v>
      </c>
      <c r="J127" s="180">
        <v>1</v>
      </c>
      <c r="K127" s="153">
        <v>1</v>
      </c>
      <c r="L127" s="153">
        <v>0</v>
      </c>
      <c r="M127" s="153">
        <v>0</v>
      </c>
      <c r="N127" s="153">
        <v>0</v>
      </c>
      <c r="O127" s="153">
        <v>1</v>
      </c>
      <c r="P127" s="153">
        <v>1</v>
      </c>
      <c r="Q127" s="153">
        <v>0</v>
      </c>
      <c r="R127" s="153">
        <v>1</v>
      </c>
      <c r="S127" s="153">
        <v>0</v>
      </c>
      <c r="T127" s="153">
        <v>0</v>
      </c>
      <c r="U127" s="153">
        <v>0</v>
      </c>
      <c r="V127" s="153">
        <v>1</v>
      </c>
      <c r="W127" s="153">
        <v>0</v>
      </c>
      <c r="X127" s="153">
        <v>1</v>
      </c>
      <c r="Y127" s="153">
        <v>1</v>
      </c>
      <c r="Z127" s="153">
        <v>1</v>
      </c>
      <c r="AA127" s="153">
        <v>0</v>
      </c>
      <c r="AB127" s="153">
        <v>1</v>
      </c>
      <c r="AC127" s="182">
        <v>1</v>
      </c>
      <c r="AD127" s="153">
        <v>1</v>
      </c>
      <c r="AE127" s="153">
        <v>1</v>
      </c>
      <c r="AF127" s="153">
        <v>1</v>
      </c>
      <c r="AG127" s="153">
        <v>1</v>
      </c>
      <c r="AH127" s="153">
        <v>0</v>
      </c>
      <c r="AI127" s="153">
        <v>1</v>
      </c>
      <c r="AJ127" s="153">
        <v>0</v>
      </c>
      <c r="AK127" s="153">
        <v>0</v>
      </c>
      <c r="AL127" s="153">
        <v>1</v>
      </c>
      <c r="AM127" s="153">
        <v>1</v>
      </c>
      <c r="AN127" s="153">
        <v>0</v>
      </c>
      <c r="AO127" s="153">
        <v>0</v>
      </c>
      <c r="AP127" s="154">
        <v>0</v>
      </c>
      <c r="AQ127" s="160">
        <f t="shared" si="5"/>
        <v>0.54545454545454541</v>
      </c>
    </row>
    <row r="128" spans="1:43" ht="20" customHeight="1">
      <c r="A128" s="195">
        <v>0</v>
      </c>
      <c r="B128" s="198"/>
      <c r="C128" s="218"/>
      <c r="D128" s="219"/>
      <c r="E128" s="100" t="str">
        <f t="shared" si="7"/>
        <v>IV</v>
      </c>
      <c r="F128" s="198"/>
      <c r="G128" s="97">
        <f t="shared" si="6"/>
        <v>116</v>
      </c>
      <c r="H128" s="226" t="s">
        <v>20</v>
      </c>
      <c r="I128" s="227"/>
      <c r="J128" s="180">
        <v>0</v>
      </c>
      <c r="K128" s="153">
        <v>0</v>
      </c>
      <c r="L128" s="153">
        <v>0</v>
      </c>
      <c r="M128" s="153">
        <v>0</v>
      </c>
      <c r="N128" s="153">
        <v>0</v>
      </c>
      <c r="O128" s="153">
        <v>0</v>
      </c>
      <c r="P128" s="153">
        <v>0</v>
      </c>
      <c r="Q128" s="153">
        <v>0</v>
      </c>
      <c r="R128" s="153">
        <v>0</v>
      </c>
      <c r="S128" s="153">
        <v>0</v>
      </c>
      <c r="T128" s="153">
        <v>0</v>
      </c>
      <c r="U128" s="153">
        <v>0</v>
      </c>
      <c r="V128" s="153">
        <v>1</v>
      </c>
      <c r="W128" s="153">
        <v>0</v>
      </c>
      <c r="X128" s="153">
        <v>0</v>
      </c>
      <c r="Y128" s="153">
        <v>0</v>
      </c>
      <c r="Z128" s="153">
        <v>0</v>
      </c>
      <c r="AA128" s="153">
        <v>0</v>
      </c>
      <c r="AB128" s="153">
        <v>0</v>
      </c>
      <c r="AC128" s="182">
        <v>1</v>
      </c>
      <c r="AD128" s="153">
        <v>0</v>
      </c>
      <c r="AE128" s="153">
        <v>0</v>
      </c>
      <c r="AF128" s="153">
        <v>0</v>
      </c>
      <c r="AG128" s="153">
        <v>0</v>
      </c>
      <c r="AH128" s="153">
        <v>0</v>
      </c>
      <c r="AI128" s="153">
        <v>0</v>
      </c>
      <c r="AJ128" s="153">
        <v>0</v>
      </c>
      <c r="AK128" s="153">
        <v>0</v>
      </c>
      <c r="AL128" s="153">
        <v>0</v>
      </c>
      <c r="AM128" s="153">
        <v>0</v>
      </c>
      <c r="AN128" s="153">
        <v>0</v>
      </c>
      <c r="AO128" s="153">
        <v>0</v>
      </c>
      <c r="AP128" s="154">
        <v>0</v>
      </c>
      <c r="AQ128" s="160">
        <f t="shared" si="5"/>
        <v>6.0606060606060608E-2</v>
      </c>
    </row>
    <row r="129" spans="1:43" ht="20" customHeight="1">
      <c r="A129" s="195">
        <v>0</v>
      </c>
      <c r="B129" s="198"/>
      <c r="C129" s="218"/>
      <c r="D129" s="219"/>
      <c r="E129" s="100" t="str">
        <f>IF(ISBLANK(F129),E125,LEFT(F129,SEARCH(".",F129)-1))</f>
        <v>IV</v>
      </c>
      <c r="F129" s="198"/>
      <c r="G129" s="97">
        <f t="shared" si="6"/>
        <v>117</v>
      </c>
      <c r="H129" s="228" t="s">
        <v>21</v>
      </c>
      <c r="I129" s="229"/>
      <c r="J129" s="180">
        <v>0</v>
      </c>
      <c r="K129" s="153">
        <v>1</v>
      </c>
      <c r="L129" s="153">
        <v>0</v>
      </c>
      <c r="M129" s="153">
        <v>0</v>
      </c>
      <c r="N129" s="153">
        <v>0</v>
      </c>
      <c r="O129" s="153">
        <v>0</v>
      </c>
      <c r="P129" s="153">
        <v>0</v>
      </c>
      <c r="Q129" s="153">
        <v>0</v>
      </c>
      <c r="R129" s="153">
        <v>0</v>
      </c>
      <c r="S129" s="153">
        <v>0</v>
      </c>
      <c r="T129" s="153">
        <v>0</v>
      </c>
      <c r="U129" s="153">
        <v>0</v>
      </c>
      <c r="V129" s="153">
        <v>0</v>
      </c>
      <c r="W129" s="153">
        <v>0</v>
      </c>
      <c r="X129" s="153">
        <v>1</v>
      </c>
      <c r="Y129" s="153">
        <v>1</v>
      </c>
      <c r="Z129" s="153">
        <v>0</v>
      </c>
      <c r="AA129" s="153">
        <v>0</v>
      </c>
      <c r="AB129" s="153">
        <v>1</v>
      </c>
      <c r="AC129" s="182">
        <v>1</v>
      </c>
      <c r="AD129" s="153">
        <v>1</v>
      </c>
      <c r="AE129" s="153">
        <v>0</v>
      </c>
      <c r="AF129" s="153">
        <v>0</v>
      </c>
      <c r="AG129" s="153">
        <v>0</v>
      </c>
      <c r="AH129" s="153">
        <v>0</v>
      </c>
      <c r="AI129" s="153">
        <v>0</v>
      </c>
      <c r="AJ129" s="153">
        <v>0</v>
      </c>
      <c r="AK129" s="153">
        <v>0</v>
      </c>
      <c r="AL129" s="153">
        <v>0</v>
      </c>
      <c r="AM129" s="153">
        <v>1</v>
      </c>
      <c r="AN129" s="153">
        <v>0</v>
      </c>
      <c r="AO129" s="153">
        <v>0</v>
      </c>
      <c r="AP129" s="154">
        <v>0</v>
      </c>
      <c r="AQ129" s="160">
        <f t="shared" si="5"/>
        <v>0.21212121212121213</v>
      </c>
    </row>
    <row r="130" spans="1:43" ht="20" customHeight="1">
      <c r="A130" s="195">
        <v>0</v>
      </c>
      <c r="B130" s="198"/>
      <c r="C130" s="218"/>
      <c r="D130" s="219"/>
      <c r="E130" s="100" t="str">
        <f>IF(ISBLANK(F130),E126,LEFT(F130,SEARCH(".",F130)-1))</f>
        <v>IV</v>
      </c>
      <c r="F130" s="198"/>
      <c r="G130" s="97">
        <f t="shared" si="6"/>
        <v>118</v>
      </c>
      <c r="H130" s="230" t="s">
        <v>22</v>
      </c>
      <c r="I130" s="231"/>
      <c r="J130" s="180">
        <v>0</v>
      </c>
      <c r="K130" s="153">
        <v>0</v>
      </c>
      <c r="L130" s="153">
        <v>0</v>
      </c>
      <c r="M130" s="153">
        <v>0</v>
      </c>
      <c r="N130" s="153">
        <v>0</v>
      </c>
      <c r="O130" s="153">
        <v>0</v>
      </c>
      <c r="P130" s="153">
        <v>0</v>
      </c>
      <c r="Q130" s="153">
        <v>0</v>
      </c>
      <c r="R130" s="153">
        <v>0</v>
      </c>
      <c r="S130" s="153">
        <v>0</v>
      </c>
      <c r="T130" s="153">
        <v>0</v>
      </c>
      <c r="U130" s="153">
        <v>0</v>
      </c>
      <c r="V130" s="153">
        <v>0</v>
      </c>
      <c r="W130" s="153">
        <v>0</v>
      </c>
      <c r="X130" s="153">
        <v>0</v>
      </c>
      <c r="Y130" s="153">
        <v>0</v>
      </c>
      <c r="Z130" s="153">
        <v>0</v>
      </c>
      <c r="AA130" s="153">
        <v>0</v>
      </c>
      <c r="AB130" s="153">
        <v>0</v>
      </c>
      <c r="AC130" s="182">
        <v>1</v>
      </c>
      <c r="AD130" s="153">
        <v>0</v>
      </c>
      <c r="AE130" s="153">
        <v>0</v>
      </c>
      <c r="AF130" s="153">
        <v>0</v>
      </c>
      <c r="AG130" s="153">
        <v>0</v>
      </c>
      <c r="AH130" s="153">
        <v>0</v>
      </c>
      <c r="AI130" s="153">
        <v>0</v>
      </c>
      <c r="AJ130" s="153">
        <v>0</v>
      </c>
      <c r="AK130" s="153">
        <v>0</v>
      </c>
      <c r="AL130" s="153">
        <v>0</v>
      </c>
      <c r="AM130" s="153">
        <v>0</v>
      </c>
      <c r="AN130" s="153">
        <v>0</v>
      </c>
      <c r="AO130" s="153">
        <v>0</v>
      </c>
      <c r="AP130" s="154">
        <v>0</v>
      </c>
      <c r="AQ130" s="160">
        <f t="shared" si="5"/>
        <v>3.0303030303030304E-2</v>
      </c>
    </row>
    <row r="131" spans="1:43" ht="20" customHeight="1">
      <c r="A131" s="100">
        <v>1</v>
      </c>
      <c r="B131" s="198"/>
      <c r="C131" s="218"/>
      <c r="D131" s="219"/>
      <c r="E131" s="100" t="str">
        <f>IF(ISBLANK(F131),E127,LEFT(F131,SEARCH(".",F131)-1))</f>
        <v>IV</v>
      </c>
      <c r="F131" s="198"/>
      <c r="G131" s="97">
        <f t="shared" si="6"/>
        <v>119</v>
      </c>
      <c r="H131" s="232" t="s">
        <v>62</v>
      </c>
      <c r="I131" s="233"/>
      <c r="J131" s="164">
        <v>1</v>
      </c>
      <c r="K131" s="3">
        <v>1</v>
      </c>
      <c r="L131" s="3">
        <v>1</v>
      </c>
      <c r="M131" s="3">
        <v>1</v>
      </c>
      <c r="N131" s="3">
        <v>1</v>
      </c>
      <c r="O131" s="3">
        <v>1</v>
      </c>
      <c r="P131" s="3">
        <v>1</v>
      </c>
      <c r="Q131" s="3">
        <v>1</v>
      </c>
      <c r="R131" s="3">
        <v>1</v>
      </c>
      <c r="S131" s="3">
        <v>1</v>
      </c>
      <c r="T131" s="3">
        <v>1</v>
      </c>
      <c r="U131" s="3">
        <v>1</v>
      </c>
      <c r="V131" s="3">
        <v>1</v>
      </c>
      <c r="W131" s="3">
        <v>1</v>
      </c>
      <c r="X131" s="3">
        <v>1</v>
      </c>
      <c r="Y131" s="3">
        <v>1</v>
      </c>
      <c r="Z131" s="3">
        <v>1</v>
      </c>
      <c r="AA131" s="3">
        <v>0</v>
      </c>
      <c r="AB131" s="3">
        <v>0</v>
      </c>
      <c r="AC131" s="181">
        <v>1</v>
      </c>
      <c r="AD131" s="3">
        <v>1</v>
      </c>
      <c r="AE131" s="3">
        <v>0</v>
      </c>
      <c r="AF131" s="3">
        <v>1</v>
      </c>
      <c r="AG131" s="3">
        <v>1</v>
      </c>
      <c r="AH131" s="3">
        <v>1</v>
      </c>
      <c r="AI131" s="3">
        <v>1</v>
      </c>
      <c r="AJ131" s="3">
        <v>1</v>
      </c>
      <c r="AK131" s="3">
        <v>1</v>
      </c>
      <c r="AL131" s="3">
        <v>1</v>
      </c>
      <c r="AM131" s="3">
        <v>1</v>
      </c>
      <c r="AN131" s="3">
        <v>1</v>
      </c>
      <c r="AO131" s="3">
        <v>1</v>
      </c>
      <c r="AP131" s="4">
        <v>1</v>
      </c>
      <c r="AQ131" s="159">
        <f t="shared" si="5"/>
        <v>0.90909090909090906</v>
      </c>
    </row>
    <row r="132" spans="1:43" ht="20" customHeight="1">
      <c r="A132" s="100">
        <v>0</v>
      </c>
      <c r="B132" s="198"/>
      <c r="C132" s="218"/>
      <c r="D132" s="219"/>
      <c r="E132" s="100" t="str">
        <f t="shared" si="7"/>
        <v>IV</v>
      </c>
      <c r="F132" s="198"/>
      <c r="G132" s="97">
        <f t="shared" si="6"/>
        <v>120</v>
      </c>
      <c r="H132" s="200" t="s">
        <v>63</v>
      </c>
      <c r="I132" s="200" t="s">
        <v>63</v>
      </c>
      <c r="J132" s="180">
        <v>0</v>
      </c>
      <c r="K132" s="153">
        <v>0</v>
      </c>
      <c r="L132" s="153">
        <v>0</v>
      </c>
      <c r="M132" s="153">
        <v>0</v>
      </c>
      <c r="N132" s="153">
        <v>0</v>
      </c>
      <c r="O132" s="153">
        <v>0</v>
      </c>
      <c r="P132" s="153">
        <v>0</v>
      </c>
      <c r="Q132" s="153">
        <v>0</v>
      </c>
      <c r="R132" s="153">
        <v>1</v>
      </c>
      <c r="S132" s="153">
        <v>0</v>
      </c>
      <c r="T132" s="153">
        <v>1</v>
      </c>
      <c r="U132" s="153">
        <v>0</v>
      </c>
      <c r="V132" s="153">
        <v>0</v>
      </c>
      <c r="W132" s="153">
        <v>0</v>
      </c>
      <c r="X132" s="153">
        <v>1</v>
      </c>
      <c r="Y132" s="153">
        <v>1</v>
      </c>
      <c r="Z132" s="153">
        <v>0</v>
      </c>
      <c r="AA132" s="153">
        <v>1</v>
      </c>
      <c r="AB132" s="153">
        <v>0</v>
      </c>
      <c r="AC132" s="153">
        <v>1</v>
      </c>
      <c r="AD132" s="153">
        <v>1</v>
      </c>
      <c r="AE132" s="153">
        <v>1</v>
      </c>
      <c r="AF132" s="182">
        <v>1</v>
      </c>
      <c r="AG132" s="153">
        <v>1</v>
      </c>
      <c r="AH132" s="153">
        <v>0</v>
      </c>
      <c r="AI132" s="153">
        <v>0</v>
      </c>
      <c r="AJ132" s="153">
        <v>0</v>
      </c>
      <c r="AK132" s="153">
        <v>0</v>
      </c>
      <c r="AL132" s="153">
        <v>0</v>
      </c>
      <c r="AM132" s="153">
        <v>0</v>
      </c>
      <c r="AN132" s="153">
        <v>0</v>
      </c>
      <c r="AO132" s="153">
        <v>0</v>
      </c>
      <c r="AP132" s="154">
        <v>0</v>
      </c>
      <c r="AQ132" s="160">
        <f t="shared" si="5"/>
        <v>0.30303030303030304</v>
      </c>
    </row>
    <row r="133" spans="1:43" ht="20" customHeight="1">
      <c r="A133" s="100">
        <v>1</v>
      </c>
      <c r="B133" s="198"/>
      <c r="C133" s="218"/>
      <c r="D133" s="219"/>
      <c r="E133" s="100" t="str">
        <f t="shared" si="7"/>
        <v>IV</v>
      </c>
      <c r="F133" s="198"/>
      <c r="G133" s="97">
        <f t="shared" si="6"/>
        <v>121</v>
      </c>
      <c r="H133" s="199" t="s">
        <v>105</v>
      </c>
      <c r="I133" s="199" t="s">
        <v>105</v>
      </c>
      <c r="J133" s="164">
        <v>1</v>
      </c>
      <c r="K133" s="3">
        <v>1</v>
      </c>
      <c r="L133" s="3">
        <v>1</v>
      </c>
      <c r="M133" s="3">
        <v>1</v>
      </c>
      <c r="N133" s="3">
        <v>1</v>
      </c>
      <c r="O133" s="3">
        <v>1</v>
      </c>
      <c r="P133" s="3">
        <v>1</v>
      </c>
      <c r="Q133" s="3">
        <v>1</v>
      </c>
      <c r="R133" s="3">
        <v>1</v>
      </c>
      <c r="S133" s="3">
        <v>1</v>
      </c>
      <c r="T133" s="3">
        <v>1</v>
      </c>
      <c r="U133" s="3">
        <v>1</v>
      </c>
      <c r="V133" s="3">
        <v>1</v>
      </c>
      <c r="W133" s="3">
        <v>1</v>
      </c>
      <c r="X133" s="3">
        <v>1</v>
      </c>
      <c r="Y133" s="3">
        <v>1</v>
      </c>
      <c r="Z133" s="3">
        <v>1</v>
      </c>
      <c r="AA133" s="3">
        <v>1</v>
      </c>
      <c r="AB133" s="3">
        <v>1</v>
      </c>
      <c r="AC133" s="3">
        <v>1</v>
      </c>
      <c r="AD133" s="3">
        <v>1</v>
      </c>
      <c r="AE133" s="3">
        <v>1</v>
      </c>
      <c r="AF133" s="3">
        <v>1</v>
      </c>
      <c r="AG133" s="3">
        <v>1</v>
      </c>
      <c r="AH133" s="3">
        <v>1</v>
      </c>
      <c r="AI133" s="3">
        <v>1</v>
      </c>
      <c r="AJ133" s="3">
        <v>1</v>
      </c>
      <c r="AK133" s="3">
        <v>1</v>
      </c>
      <c r="AL133" s="3">
        <v>1</v>
      </c>
      <c r="AM133" s="3">
        <v>1</v>
      </c>
      <c r="AN133" s="3">
        <v>1</v>
      </c>
      <c r="AO133" s="3">
        <v>1</v>
      </c>
      <c r="AP133" s="4">
        <v>1</v>
      </c>
      <c r="AQ133" s="159">
        <f t="shared" si="5"/>
        <v>1</v>
      </c>
    </row>
    <row r="134" spans="1:43" ht="20" customHeight="1">
      <c r="A134" s="100">
        <v>0</v>
      </c>
      <c r="B134" s="198"/>
      <c r="C134" s="218"/>
      <c r="D134" s="219"/>
      <c r="E134" s="100"/>
      <c r="F134" s="198"/>
      <c r="G134" s="97" t="s">
        <v>31</v>
      </c>
      <c r="H134" s="201" t="s">
        <v>357</v>
      </c>
      <c r="I134" s="18" t="s">
        <v>106</v>
      </c>
      <c r="J134" s="180">
        <v>0</v>
      </c>
      <c r="K134" s="153">
        <v>1</v>
      </c>
      <c r="L134" s="153">
        <v>0</v>
      </c>
      <c r="M134" s="153">
        <v>0</v>
      </c>
      <c r="N134" s="153">
        <v>0</v>
      </c>
      <c r="O134" s="153">
        <v>0</v>
      </c>
      <c r="P134" s="153">
        <v>1</v>
      </c>
      <c r="Q134" s="153">
        <v>0</v>
      </c>
      <c r="R134" s="153">
        <v>1</v>
      </c>
      <c r="S134" s="153">
        <v>0</v>
      </c>
      <c r="T134" s="153">
        <v>0</v>
      </c>
      <c r="U134" s="153">
        <v>0</v>
      </c>
      <c r="V134" s="153">
        <v>1</v>
      </c>
      <c r="W134" s="153">
        <v>0</v>
      </c>
      <c r="X134" s="153">
        <v>1</v>
      </c>
      <c r="Y134" s="153">
        <v>0</v>
      </c>
      <c r="Z134" s="153">
        <v>0</v>
      </c>
      <c r="AA134" s="153">
        <v>0</v>
      </c>
      <c r="AB134" s="153">
        <v>0</v>
      </c>
      <c r="AC134" s="182">
        <v>1</v>
      </c>
      <c r="AD134" s="153">
        <v>1</v>
      </c>
      <c r="AE134" s="153">
        <v>0</v>
      </c>
      <c r="AF134" s="153">
        <v>1</v>
      </c>
      <c r="AG134" s="153">
        <v>0</v>
      </c>
      <c r="AH134" s="153">
        <v>0</v>
      </c>
      <c r="AI134" s="153">
        <v>0</v>
      </c>
      <c r="AJ134" s="153">
        <v>0</v>
      </c>
      <c r="AK134" s="153">
        <v>0</v>
      </c>
      <c r="AL134" s="153">
        <v>1</v>
      </c>
      <c r="AM134" s="153">
        <v>0</v>
      </c>
      <c r="AN134" s="153">
        <v>0</v>
      </c>
      <c r="AO134" s="153">
        <v>0</v>
      </c>
      <c r="AP134" s="154">
        <v>0</v>
      </c>
      <c r="AQ134" s="160">
        <f t="shared" si="5"/>
        <v>0.27272727272727271</v>
      </c>
    </row>
    <row r="135" spans="1:43" ht="20" customHeight="1">
      <c r="A135" s="100">
        <v>0</v>
      </c>
      <c r="B135" s="198"/>
      <c r="C135" s="218"/>
      <c r="D135" s="219"/>
      <c r="E135" s="100"/>
      <c r="F135" s="198"/>
      <c r="G135" s="97" t="s">
        <v>32</v>
      </c>
      <c r="H135" s="202" t="e">
        <v>#VALUE!</v>
      </c>
      <c r="I135" s="18" t="s">
        <v>107</v>
      </c>
      <c r="J135" s="180">
        <v>0</v>
      </c>
      <c r="K135" s="153">
        <v>1</v>
      </c>
      <c r="L135" s="153">
        <v>0</v>
      </c>
      <c r="M135" s="153">
        <v>0</v>
      </c>
      <c r="N135" s="153">
        <v>0</v>
      </c>
      <c r="O135" s="153">
        <v>0</v>
      </c>
      <c r="P135" s="153">
        <v>1</v>
      </c>
      <c r="Q135" s="153">
        <v>0</v>
      </c>
      <c r="R135" s="153">
        <v>1</v>
      </c>
      <c r="S135" s="153">
        <v>0</v>
      </c>
      <c r="T135" s="153">
        <v>0</v>
      </c>
      <c r="U135" s="153">
        <v>0</v>
      </c>
      <c r="V135" s="153">
        <v>0</v>
      </c>
      <c r="W135" s="153">
        <v>0</v>
      </c>
      <c r="X135" s="153">
        <v>1</v>
      </c>
      <c r="Y135" s="153">
        <v>0</v>
      </c>
      <c r="Z135" s="153">
        <v>0</v>
      </c>
      <c r="AA135" s="153">
        <v>0</v>
      </c>
      <c r="AB135" s="153">
        <v>1</v>
      </c>
      <c r="AC135" s="182">
        <v>1</v>
      </c>
      <c r="AD135" s="153">
        <v>1</v>
      </c>
      <c r="AE135" s="153">
        <v>0</v>
      </c>
      <c r="AF135" s="153">
        <v>1</v>
      </c>
      <c r="AG135" s="153">
        <v>1</v>
      </c>
      <c r="AH135" s="153">
        <v>0</v>
      </c>
      <c r="AI135" s="153">
        <v>0</v>
      </c>
      <c r="AJ135" s="153">
        <v>0</v>
      </c>
      <c r="AK135" s="153">
        <v>0</v>
      </c>
      <c r="AL135" s="153">
        <v>1</v>
      </c>
      <c r="AM135" s="153">
        <v>1</v>
      </c>
      <c r="AN135" s="153">
        <v>0</v>
      </c>
      <c r="AO135" s="153">
        <v>0</v>
      </c>
      <c r="AP135" s="154">
        <v>0</v>
      </c>
      <c r="AQ135" s="160">
        <f t="shared" si="5"/>
        <v>0.33333333333333331</v>
      </c>
    </row>
    <row r="136" spans="1:43" ht="20" customHeight="1">
      <c r="A136" s="100">
        <v>0</v>
      </c>
      <c r="B136" s="198"/>
      <c r="C136" s="218"/>
      <c r="D136" s="219"/>
      <c r="E136" s="100" t="s">
        <v>217</v>
      </c>
      <c r="F136" s="198"/>
      <c r="G136" s="97">
        <v>123</v>
      </c>
      <c r="H136" s="203" t="s">
        <v>108</v>
      </c>
      <c r="I136" s="204" t="s">
        <v>108</v>
      </c>
      <c r="J136" s="180">
        <v>0</v>
      </c>
      <c r="K136" s="153">
        <v>1</v>
      </c>
      <c r="L136" s="153">
        <v>0</v>
      </c>
      <c r="M136" s="153">
        <v>0</v>
      </c>
      <c r="N136" s="153">
        <v>0</v>
      </c>
      <c r="O136" s="153">
        <v>0</v>
      </c>
      <c r="P136" s="153">
        <v>1</v>
      </c>
      <c r="Q136" s="153">
        <v>0</v>
      </c>
      <c r="R136" s="153">
        <v>0</v>
      </c>
      <c r="S136" s="153">
        <v>0</v>
      </c>
      <c r="T136" s="153">
        <v>0</v>
      </c>
      <c r="U136" s="153">
        <v>0</v>
      </c>
      <c r="V136" s="153">
        <v>1</v>
      </c>
      <c r="W136" s="153">
        <v>0</v>
      </c>
      <c r="X136" s="153">
        <v>1</v>
      </c>
      <c r="Y136" s="153">
        <v>0</v>
      </c>
      <c r="Z136" s="153">
        <v>0</v>
      </c>
      <c r="AA136" s="153">
        <v>0</v>
      </c>
      <c r="AB136" s="153">
        <v>0</v>
      </c>
      <c r="AC136" s="182">
        <v>1</v>
      </c>
      <c r="AD136" s="153">
        <v>1</v>
      </c>
      <c r="AE136" s="153">
        <v>0</v>
      </c>
      <c r="AF136" s="182">
        <v>0</v>
      </c>
      <c r="AG136" s="153">
        <v>1</v>
      </c>
      <c r="AH136" s="153">
        <v>0</v>
      </c>
      <c r="AI136" s="153">
        <v>1</v>
      </c>
      <c r="AJ136" s="153">
        <v>0</v>
      </c>
      <c r="AK136" s="153">
        <v>0</v>
      </c>
      <c r="AL136" s="153">
        <v>1</v>
      </c>
      <c r="AM136" s="153">
        <v>0</v>
      </c>
      <c r="AN136" s="153">
        <v>0</v>
      </c>
      <c r="AO136" s="153">
        <v>0</v>
      </c>
      <c r="AP136" s="154">
        <v>0</v>
      </c>
      <c r="AQ136" s="160">
        <f t="shared" si="5"/>
        <v>0.27272727272727271</v>
      </c>
    </row>
    <row r="137" spans="1:43" ht="20" customHeight="1">
      <c r="A137" s="100">
        <v>0</v>
      </c>
      <c r="B137" s="198"/>
      <c r="C137" s="218"/>
      <c r="D137" s="219"/>
      <c r="E137" s="100" t="str">
        <f t="shared" si="7"/>
        <v>IV</v>
      </c>
      <c r="F137" s="198"/>
      <c r="G137" s="97">
        <f>G136+1</f>
        <v>124</v>
      </c>
      <c r="H137" s="203" t="s">
        <v>109</v>
      </c>
      <c r="I137" s="204" t="s">
        <v>109</v>
      </c>
      <c r="J137" s="180">
        <v>1</v>
      </c>
      <c r="K137" s="153">
        <v>0</v>
      </c>
      <c r="L137" s="153">
        <v>0</v>
      </c>
      <c r="M137" s="153">
        <v>0</v>
      </c>
      <c r="N137" s="153">
        <v>0</v>
      </c>
      <c r="O137" s="153">
        <v>0</v>
      </c>
      <c r="P137" s="153">
        <v>1</v>
      </c>
      <c r="Q137" s="153">
        <v>1</v>
      </c>
      <c r="R137" s="153">
        <v>1</v>
      </c>
      <c r="S137" s="153">
        <v>0</v>
      </c>
      <c r="T137" s="153">
        <v>0</v>
      </c>
      <c r="U137" s="153">
        <v>0</v>
      </c>
      <c r="V137" s="153">
        <v>1</v>
      </c>
      <c r="W137" s="153">
        <v>0</v>
      </c>
      <c r="X137" s="153">
        <v>0</v>
      </c>
      <c r="Y137" s="153">
        <v>1</v>
      </c>
      <c r="Z137" s="153">
        <v>1</v>
      </c>
      <c r="AA137" s="153">
        <v>0</v>
      </c>
      <c r="AB137" s="153">
        <v>0</v>
      </c>
      <c r="AC137" s="182">
        <v>1</v>
      </c>
      <c r="AD137" s="153">
        <v>1</v>
      </c>
      <c r="AE137" s="153">
        <v>1</v>
      </c>
      <c r="AF137" s="153">
        <v>1</v>
      </c>
      <c r="AG137" s="153">
        <v>0</v>
      </c>
      <c r="AH137" s="153">
        <v>1</v>
      </c>
      <c r="AI137" s="153">
        <v>0</v>
      </c>
      <c r="AJ137" s="153">
        <v>1</v>
      </c>
      <c r="AK137" s="153">
        <v>0</v>
      </c>
      <c r="AL137" s="153">
        <v>0</v>
      </c>
      <c r="AM137" s="153">
        <v>1</v>
      </c>
      <c r="AN137" s="153">
        <v>0</v>
      </c>
      <c r="AO137" s="153">
        <v>0</v>
      </c>
      <c r="AP137" s="154">
        <v>0</v>
      </c>
      <c r="AQ137" s="160">
        <f t="shared" si="5"/>
        <v>0.42424242424242425</v>
      </c>
    </row>
    <row r="138" spans="1:43" ht="20" customHeight="1">
      <c r="A138" s="100">
        <v>0</v>
      </c>
      <c r="B138" s="198"/>
      <c r="C138" s="218"/>
      <c r="D138" s="219"/>
      <c r="E138" s="100"/>
      <c r="F138" s="198" t="s">
        <v>418</v>
      </c>
      <c r="G138" s="97" t="s">
        <v>33</v>
      </c>
      <c r="H138" s="201" t="s">
        <v>358</v>
      </c>
      <c r="I138" s="98" t="s">
        <v>110</v>
      </c>
      <c r="J138" s="180">
        <v>0</v>
      </c>
      <c r="K138" s="153">
        <v>1</v>
      </c>
      <c r="L138" s="153">
        <v>0</v>
      </c>
      <c r="M138" s="153">
        <v>0</v>
      </c>
      <c r="N138" s="153">
        <v>0</v>
      </c>
      <c r="O138" s="153">
        <v>0</v>
      </c>
      <c r="P138" s="153">
        <v>0</v>
      </c>
      <c r="Q138" s="153">
        <v>0</v>
      </c>
      <c r="R138" s="153">
        <v>1</v>
      </c>
      <c r="S138" s="153">
        <v>0</v>
      </c>
      <c r="T138" s="153">
        <v>0</v>
      </c>
      <c r="U138" s="153">
        <v>0</v>
      </c>
      <c r="V138" s="153">
        <v>1</v>
      </c>
      <c r="W138" s="153">
        <v>0</v>
      </c>
      <c r="X138" s="153">
        <v>0</v>
      </c>
      <c r="Y138" s="153">
        <v>1</v>
      </c>
      <c r="Z138" s="153">
        <v>1</v>
      </c>
      <c r="AA138" s="153">
        <v>0</v>
      </c>
      <c r="AB138" s="153">
        <v>1</v>
      </c>
      <c r="AC138" s="153">
        <v>0</v>
      </c>
      <c r="AD138" s="153">
        <v>1</v>
      </c>
      <c r="AE138" s="153">
        <v>0</v>
      </c>
      <c r="AF138" s="153">
        <v>0</v>
      </c>
      <c r="AG138" s="153">
        <v>0</v>
      </c>
      <c r="AH138" s="153">
        <v>0</v>
      </c>
      <c r="AI138" s="153">
        <v>0</v>
      </c>
      <c r="AJ138" s="153">
        <v>0</v>
      </c>
      <c r="AK138" s="153">
        <v>0</v>
      </c>
      <c r="AL138" s="153">
        <v>0</v>
      </c>
      <c r="AM138" s="153">
        <v>0</v>
      </c>
      <c r="AN138" s="153">
        <v>0</v>
      </c>
      <c r="AO138" s="153">
        <v>0</v>
      </c>
      <c r="AP138" s="154">
        <v>0</v>
      </c>
      <c r="AQ138" s="160">
        <f t="shared" si="5"/>
        <v>0.21212121212121213</v>
      </c>
    </row>
    <row r="139" spans="1:43" ht="20" customHeight="1">
      <c r="A139" s="100">
        <v>0</v>
      </c>
      <c r="B139" s="198"/>
      <c r="C139" s="218"/>
      <c r="D139" s="219"/>
      <c r="E139" s="100"/>
      <c r="F139" s="198"/>
      <c r="G139" s="97" t="s">
        <v>34</v>
      </c>
      <c r="H139" s="202" t="e">
        <v>#VALUE!</v>
      </c>
      <c r="I139" s="18" t="s">
        <v>66</v>
      </c>
      <c r="J139" s="180">
        <v>0</v>
      </c>
      <c r="K139" s="153">
        <v>1</v>
      </c>
      <c r="L139" s="153">
        <v>0</v>
      </c>
      <c r="M139" s="153">
        <v>0</v>
      </c>
      <c r="N139" s="153">
        <v>0</v>
      </c>
      <c r="O139" s="153">
        <v>0</v>
      </c>
      <c r="P139" s="153">
        <v>0</v>
      </c>
      <c r="Q139" s="153">
        <v>0</v>
      </c>
      <c r="R139" s="153">
        <v>1</v>
      </c>
      <c r="S139" s="153">
        <v>0</v>
      </c>
      <c r="T139" s="153">
        <v>0</v>
      </c>
      <c r="U139" s="153">
        <v>0</v>
      </c>
      <c r="V139" s="153">
        <v>1</v>
      </c>
      <c r="W139" s="153">
        <v>0</v>
      </c>
      <c r="X139" s="153">
        <v>0</v>
      </c>
      <c r="Y139" s="153">
        <v>0</v>
      </c>
      <c r="Z139" s="153">
        <v>1</v>
      </c>
      <c r="AA139" s="153">
        <v>0</v>
      </c>
      <c r="AB139" s="153">
        <v>1</v>
      </c>
      <c r="AC139" s="153">
        <v>0</v>
      </c>
      <c r="AD139" s="153">
        <v>0</v>
      </c>
      <c r="AE139" s="153">
        <v>0</v>
      </c>
      <c r="AF139" s="153">
        <v>0</v>
      </c>
      <c r="AG139" s="153">
        <v>0</v>
      </c>
      <c r="AH139" s="153">
        <v>0</v>
      </c>
      <c r="AI139" s="153">
        <v>0</v>
      </c>
      <c r="AJ139" s="153">
        <v>0</v>
      </c>
      <c r="AK139" s="153">
        <v>0</v>
      </c>
      <c r="AL139" s="153">
        <v>0</v>
      </c>
      <c r="AM139" s="153">
        <v>0</v>
      </c>
      <c r="AN139" s="153">
        <v>0</v>
      </c>
      <c r="AO139" s="153">
        <v>0</v>
      </c>
      <c r="AP139" s="154">
        <v>0</v>
      </c>
      <c r="AQ139" s="160">
        <f t="shared" si="5"/>
        <v>0.15151515151515152</v>
      </c>
    </row>
    <row r="140" spans="1:43" ht="20" customHeight="1">
      <c r="A140" s="100">
        <v>1</v>
      </c>
      <c r="B140" s="198"/>
      <c r="C140" s="218"/>
      <c r="D140" s="219"/>
      <c r="E140" s="100" t="s">
        <v>216</v>
      </c>
      <c r="F140" s="198"/>
      <c r="G140" s="97">
        <v>126</v>
      </c>
      <c r="H140" s="199" t="s">
        <v>67</v>
      </c>
      <c r="I140" s="199" t="s">
        <v>67</v>
      </c>
      <c r="J140" s="164">
        <v>1</v>
      </c>
      <c r="K140" s="3">
        <v>1</v>
      </c>
      <c r="L140" s="3">
        <v>1</v>
      </c>
      <c r="M140" s="3">
        <v>1</v>
      </c>
      <c r="N140" s="3">
        <v>0</v>
      </c>
      <c r="O140" s="3">
        <v>1</v>
      </c>
      <c r="P140" s="3">
        <v>0</v>
      </c>
      <c r="Q140" s="3">
        <v>1</v>
      </c>
      <c r="R140" s="3">
        <v>1</v>
      </c>
      <c r="S140" s="3">
        <v>1</v>
      </c>
      <c r="T140" s="3">
        <v>1</v>
      </c>
      <c r="U140" s="3">
        <v>1</v>
      </c>
      <c r="V140" s="3">
        <v>1</v>
      </c>
      <c r="W140" s="3">
        <v>1</v>
      </c>
      <c r="X140" s="3">
        <v>0</v>
      </c>
      <c r="Y140" s="3">
        <v>0</v>
      </c>
      <c r="Z140" s="3">
        <v>0</v>
      </c>
      <c r="AA140" s="3">
        <v>0</v>
      </c>
      <c r="AB140" s="3">
        <v>0</v>
      </c>
      <c r="AC140" s="181">
        <v>1</v>
      </c>
      <c r="AD140" s="3">
        <v>1</v>
      </c>
      <c r="AE140" s="3">
        <v>1</v>
      </c>
      <c r="AF140" s="181">
        <v>1</v>
      </c>
      <c r="AG140" s="3">
        <v>0</v>
      </c>
      <c r="AH140" s="3">
        <v>1</v>
      </c>
      <c r="AI140" s="3">
        <v>1</v>
      </c>
      <c r="AJ140" s="3">
        <v>1</v>
      </c>
      <c r="AK140" s="3">
        <v>0</v>
      </c>
      <c r="AL140" s="3">
        <v>1</v>
      </c>
      <c r="AM140" s="3">
        <v>0</v>
      </c>
      <c r="AN140" s="3">
        <v>0</v>
      </c>
      <c r="AO140" s="3">
        <v>0</v>
      </c>
      <c r="AP140" s="4">
        <v>1</v>
      </c>
      <c r="AQ140" s="159">
        <f t="shared" si="5"/>
        <v>0.63636363636363635</v>
      </c>
    </row>
    <row r="141" spans="1:43" ht="20" customHeight="1">
      <c r="A141" s="100">
        <v>0</v>
      </c>
      <c r="B141" s="198"/>
      <c r="C141" s="220"/>
      <c r="D141" s="221"/>
      <c r="E141" s="100" t="str">
        <f t="shared" si="7"/>
        <v>V</v>
      </c>
      <c r="F141" s="198"/>
      <c r="G141" s="97">
        <f t="shared" ref="G141:G194" si="8">G140+1</f>
        <v>127</v>
      </c>
      <c r="H141" s="203" t="s">
        <v>111</v>
      </c>
      <c r="I141" s="204" t="s">
        <v>111</v>
      </c>
      <c r="J141" s="180">
        <v>0</v>
      </c>
      <c r="K141" s="153">
        <v>0</v>
      </c>
      <c r="L141" s="153">
        <v>0</v>
      </c>
      <c r="M141" s="153">
        <v>0</v>
      </c>
      <c r="N141" s="153">
        <v>0</v>
      </c>
      <c r="O141" s="153">
        <v>0</v>
      </c>
      <c r="P141" s="153">
        <v>0</v>
      </c>
      <c r="Q141" s="153">
        <v>0</v>
      </c>
      <c r="R141" s="153">
        <v>1</v>
      </c>
      <c r="S141" s="153">
        <v>0</v>
      </c>
      <c r="T141" s="153">
        <v>1</v>
      </c>
      <c r="U141" s="153">
        <v>1</v>
      </c>
      <c r="V141" s="153">
        <v>0</v>
      </c>
      <c r="W141" s="153">
        <v>0</v>
      </c>
      <c r="X141" s="153">
        <v>0</v>
      </c>
      <c r="Y141" s="153">
        <v>0</v>
      </c>
      <c r="Z141" s="153">
        <v>0</v>
      </c>
      <c r="AA141" s="153">
        <v>0</v>
      </c>
      <c r="AB141" s="153">
        <v>1</v>
      </c>
      <c r="AC141" s="153">
        <v>0</v>
      </c>
      <c r="AD141" s="153">
        <v>1</v>
      </c>
      <c r="AE141" s="153">
        <v>0</v>
      </c>
      <c r="AF141" s="153">
        <v>1</v>
      </c>
      <c r="AG141" s="153">
        <v>0</v>
      </c>
      <c r="AH141" s="153">
        <v>1</v>
      </c>
      <c r="AI141" s="153">
        <v>1</v>
      </c>
      <c r="AJ141" s="153">
        <v>0</v>
      </c>
      <c r="AK141" s="153">
        <v>0</v>
      </c>
      <c r="AL141" s="153">
        <v>0</v>
      </c>
      <c r="AM141" s="153">
        <v>0</v>
      </c>
      <c r="AN141" s="153">
        <v>0</v>
      </c>
      <c r="AO141" s="153">
        <v>1</v>
      </c>
      <c r="AP141" s="154">
        <v>0</v>
      </c>
      <c r="AQ141" s="160">
        <f t="shared" si="5"/>
        <v>0.27272727272727271</v>
      </c>
    </row>
    <row r="142" spans="1:43" ht="20" customHeight="1">
      <c r="A142" s="100">
        <v>1</v>
      </c>
      <c r="B142" s="198" t="s">
        <v>428</v>
      </c>
      <c r="C142" s="100">
        <v>21</v>
      </c>
      <c r="D142" s="198" t="s">
        <v>429</v>
      </c>
      <c r="E142" s="198"/>
      <c r="F142" s="198"/>
      <c r="G142" s="97">
        <f t="shared" si="8"/>
        <v>128</v>
      </c>
      <c r="H142" s="199" t="s">
        <v>112</v>
      </c>
      <c r="I142" s="199" t="s">
        <v>112</v>
      </c>
      <c r="J142" s="164">
        <v>1</v>
      </c>
      <c r="K142" s="3">
        <v>1</v>
      </c>
      <c r="L142" s="3">
        <v>1</v>
      </c>
      <c r="M142" s="3">
        <v>1</v>
      </c>
      <c r="N142" s="3">
        <v>1</v>
      </c>
      <c r="O142" s="3">
        <v>1</v>
      </c>
      <c r="P142" s="3">
        <v>1</v>
      </c>
      <c r="Q142" s="3">
        <v>1</v>
      </c>
      <c r="R142" s="3">
        <v>1</v>
      </c>
      <c r="S142" s="3">
        <v>1</v>
      </c>
      <c r="T142" s="3">
        <v>1</v>
      </c>
      <c r="U142" s="3">
        <v>1</v>
      </c>
      <c r="V142" s="3">
        <v>1</v>
      </c>
      <c r="W142" s="3">
        <v>1</v>
      </c>
      <c r="X142" s="3">
        <v>1</v>
      </c>
      <c r="Y142" s="3">
        <v>1</v>
      </c>
      <c r="Z142" s="3">
        <v>1</v>
      </c>
      <c r="AA142" s="3">
        <v>1</v>
      </c>
      <c r="AB142" s="3">
        <v>1</v>
      </c>
      <c r="AC142" s="3">
        <v>1</v>
      </c>
      <c r="AD142" s="3">
        <v>1</v>
      </c>
      <c r="AE142" s="3">
        <v>1</v>
      </c>
      <c r="AF142" s="3">
        <v>1</v>
      </c>
      <c r="AG142" s="3">
        <v>1</v>
      </c>
      <c r="AH142" s="3">
        <v>1</v>
      </c>
      <c r="AI142" s="3">
        <v>1</v>
      </c>
      <c r="AJ142" s="3">
        <v>1</v>
      </c>
      <c r="AK142" s="3">
        <v>1</v>
      </c>
      <c r="AL142" s="3">
        <v>1</v>
      </c>
      <c r="AM142" s="3">
        <v>1</v>
      </c>
      <c r="AN142" s="3">
        <v>1</v>
      </c>
      <c r="AO142" s="3">
        <v>1</v>
      </c>
      <c r="AP142" s="4">
        <v>1</v>
      </c>
      <c r="AQ142" s="159">
        <f t="shared" si="5"/>
        <v>1</v>
      </c>
    </row>
    <row r="143" spans="1:43" ht="20" customHeight="1">
      <c r="A143" s="100">
        <v>1</v>
      </c>
      <c r="B143" s="198"/>
      <c r="C143" s="100">
        <v>21</v>
      </c>
      <c r="D143" s="198"/>
      <c r="E143" s="198"/>
      <c r="F143" s="198"/>
      <c r="G143" s="97">
        <f t="shared" si="8"/>
        <v>129</v>
      </c>
      <c r="H143" s="199" t="s">
        <v>113</v>
      </c>
      <c r="I143" s="199" t="s">
        <v>113</v>
      </c>
      <c r="J143" s="164">
        <v>0</v>
      </c>
      <c r="K143" s="3">
        <v>0</v>
      </c>
      <c r="L143" s="3">
        <v>0</v>
      </c>
      <c r="M143" s="3">
        <v>0</v>
      </c>
      <c r="N143" s="3">
        <v>0</v>
      </c>
      <c r="O143" s="3">
        <v>0</v>
      </c>
      <c r="P143" s="3">
        <v>0</v>
      </c>
      <c r="Q143" s="3">
        <v>0</v>
      </c>
      <c r="R143" s="3">
        <v>0</v>
      </c>
      <c r="S143" s="3">
        <v>0</v>
      </c>
      <c r="T143" s="3">
        <v>0</v>
      </c>
      <c r="U143" s="3">
        <v>0</v>
      </c>
      <c r="V143" s="3">
        <v>0</v>
      </c>
      <c r="W143" s="3">
        <v>0</v>
      </c>
      <c r="X143" s="3">
        <v>0</v>
      </c>
      <c r="Y143" s="3">
        <v>1</v>
      </c>
      <c r="Z143" s="3">
        <v>0</v>
      </c>
      <c r="AA143" s="3">
        <v>0</v>
      </c>
      <c r="AB143" s="3">
        <v>0</v>
      </c>
      <c r="AC143" s="181">
        <v>1</v>
      </c>
      <c r="AD143" s="3">
        <v>1</v>
      </c>
      <c r="AE143" s="3">
        <v>0</v>
      </c>
      <c r="AF143" s="3">
        <v>0</v>
      </c>
      <c r="AG143" s="3">
        <v>0</v>
      </c>
      <c r="AH143" s="3">
        <v>0</v>
      </c>
      <c r="AI143" s="3">
        <v>0</v>
      </c>
      <c r="AJ143" s="3">
        <v>0</v>
      </c>
      <c r="AK143" s="3">
        <v>0</v>
      </c>
      <c r="AL143" s="3">
        <v>0</v>
      </c>
      <c r="AM143" s="3">
        <v>0</v>
      </c>
      <c r="AN143" s="3">
        <v>0</v>
      </c>
      <c r="AO143" s="3">
        <v>0</v>
      </c>
      <c r="AP143" s="4">
        <v>0</v>
      </c>
      <c r="AQ143" s="159">
        <f t="shared" ref="AQ143:AQ206" si="9">AVERAGE(J143:AP143)</f>
        <v>9.0909090909090912E-2</v>
      </c>
    </row>
    <row r="144" spans="1:43" ht="20" customHeight="1">
      <c r="A144" s="100">
        <v>0</v>
      </c>
      <c r="B144" s="198"/>
      <c r="C144" s="100">
        <v>21</v>
      </c>
      <c r="D144" s="198"/>
      <c r="E144" s="198"/>
      <c r="F144" s="198"/>
      <c r="G144" s="97">
        <f t="shared" si="8"/>
        <v>130</v>
      </c>
      <c r="H144" s="203" t="s">
        <v>114</v>
      </c>
      <c r="I144" s="204" t="s">
        <v>114</v>
      </c>
      <c r="J144" s="180">
        <v>0</v>
      </c>
      <c r="K144" s="153">
        <v>0</v>
      </c>
      <c r="L144" s="153">
        <v>0</v>
      </c>
      <c r="M144" s="153">
        <v>0</v>
      </c>
      <c r="N144" s="153">
        <v>0</v>
      </c>
      <c r="O144" s="153">
        <v>0</v>
      </c>
      <c r="P144" s="153">
        <v>0</v>
      </c>
      <c r="Q144" s="153">
        <v>0</v>
      </c>
      <c r="R144" s="153">
        <v>1</v>
      </c>
      <c r="S144" s="153">
        <v>1</v>
      </c>
      <c r="T144" s="153">
        <v>0</v>
      </c>
      <c r="U144" s="153">
        <v>0</v>
      </c>
      <c r="V144" s="153">
        <v>0</v>
      </c>
      <c r="W144" s="153">
        <v>0</v>
      </c>
      <c r="X144" s="153">
        <v>0</v>
      </c>
      <c r="Y144" s="153">
        <v>0</v>
      </c>
      <c r="Z144" s="153">
        <v>0</v>
      </c>
      <c r="AA144" s="153">
        <v>0</v>
      </c>
      <c r="AB144" s="153">
        <v>0</v>
      </c>
      <c r="AC144" s="182">
        <v>1</v>
      </c>
      <c r="AD144" s="153">
        <v>1</v>
      </c>
      <c r="AE144" s="153">
        <v>0</v>
      </c>
      <c r="AF144" s="153">
        <v>0</v>
      </c>
      <c r="AG144" s="153">
        <v>0</v>
      </c>
      <c r="AH144" s="153">
        <v>0</v>
      </c>
      <c r="AI144" s="153">
        <v>0</v>
      </c>
      <c r="AJ144" s="153">
        <v>0</v>
      </c>
      <c r="AK144" s="153">
        <v>0</v>
      </c>
      <c r="AL144" s="153">
        <v>0</v>
      </c>
      <c r="AM144" s="153">
        <v>0</v>
      </c>
      <c r="AN144" s="153">
        <v>0</v>
      </c>
      <c r="AO144" s="153">
        <v>1</v>
      </c>
      <c r="AP144" s="154">
        <v>0</v>
      </c>
      <c r="AQ144" s="160">
        <f t="shared" si="9"/>
        <v>0.15151515151515152</v>
      </c>
    </row>
    <row r="145" spans="1:43" ht="20" customHeight="1">
      <c r="A145" s="100">
        <v>1</v>
      </c>
      <c r="B145" s="198"/>
      <c r="C145" s="100">
        <v>21</v>
      </c>
      <c r="D145" s="198"/>
      <c r="E145" s="198"/>
      <c r="F145" s="198"/>
      <c r="G145" s="97">
        <f t="shared" si="8"/>
        <v>131</v>
      </c>
      <c r="H145" s="199" t="s">
        <v>115</v>
      </c>
      <c r="I145" s="199" t="s">
        <v>115</v>
      </c>
      <c r="J145" s="164">
        <v>0</v>
      </c>
      <c r="K145" s="3">
        <v>0</v>
      </c>
      <c r="L145" s="3">
        <v>0</v>
      </c>
      <c r="M145" s="3">
        <v>0</v>
      </c>
      <c r="N145" s="3">
        <v>0</v>
      </c>
      <c r="O145" s="3">
        <v>0</v>
      </c>
      <c r="P145" s="3">
        <v>0</v>
      </c>
      <c r="Q145" s="3">
        <v>0</v>
      </c>
      <c r="R145" s="3">
        <v>0</v>
      </c>
      <c r="S145" s="3">
        <v>0</v>
      </c>
      <c r="T145" s="3">
        <v>0</v>
      </c>
      <c r="U145" s="3">
        <v>0</v>
      </c>
      <c r="V145" s="3">
        <v>0</v>
      </c>
      <c r="W145" s="3">
        <v>0</v>
      </c>
      <c r="X145" s="3">
        <v>0</v>
      </c>
      <c r="Y145" s="3">
        <v>0</v>
      </c>
      <c r="Z145" s="3">
        <v>0</v>
      </c>
      <c r="AA145" s="3">
        <v>0</v>
      </c>
      <c r="AB145" s="3">
        <v>0</v>
      </c>
      <c r="AC145" s="181">
        <v>1</v>
      </c>
      <c r="AD145" s="3">
        <v>1</v>
      </c>
      <c r="AE145" s="3">
        <v>0</v>
      </c>
      <c r="AF145" s="3">
        <v>0</v>
      </c>
      <c r="AG145" s="3">
        <v>0</v>
      </c>
      <c r="AH145" s="3">
        <v>0</v>
      </c>
      <c r="AI145" s="3">
        <v>0</v>
      </c>
      <c r="AJ145" s="3">
        <v>0</v>
      </c>
      <c r="AK145" s="3">
        <v>0</v>
      </c>
      <c r="AL145" s="3">
        <v>0</v>
      </c>
      <c r="AM145" s="3">
        <v>0</v>
      </c>
      <c r="AN145" s="3">
        <v>0</v>
      </c>
      <c r="AO145" s="3">
        <v>0</v>
      </c>
      <c r="AP145" s="4">
        <v>0</v>
      </c>
      <c r="AQ145" s="159">
        <f t="shared" si="9"/>
        <v>6.0606060606060608E-2</v>
      </c>
    </row>
    <row r="146" spans="1:43" ht="20" customHeight="1">
      <c r="A146" s="100">
        <v>1</v>
      </c>
      <c r="B146" s="198"/>
      <c r="C146" s="100">
        <v>21</v>
      </c>
      <c r="D146" s="198"/>
      <c r="E146" s="198"/>
      <c r="F146" s="198"/>
      <c r="G146" s="97">
        <f t="shared" si="8"/>
        <v>132</v>
      </c>
      <c r="H146" s="199" t="s">
        <v>116</v>
      </c>
      <c r="I146" s="199" t="s">
        <v>116</v>
      </c>
      <c r="J146" s="164">
        <v>1</v>
      </c>
      <c r="K146" s="3">
        <v>1</v>
      </c>
      <c r="L146" s="3">
        <v>1</v>
      </c>
      <c r="M146" s="3">
        <v>0</v>
      </c>
      <c r="N146" s="3">
        <v>1</v>
      </c>
      <c r="O146" s="3">
        <v>1</v>
      </c>
      <c r="P146" s="3">
        <v>1</v>
      </c>
      <c r="Q146" s="3">
        <v>0</v>
      </c>
      <c r="R146" s="3">
        <v>1</v>
      </c>
      <c r="S146" s="3">
        <v>1</v>
      </c>
      <c r="T146" s="3">
        <v>1</v>
      </c>
      <c r="U146" s="181">
        <v>1</v>
      </c>
      <c r="V146" s="3">
        <v>1</v>
      </c>
      <c r="W146" s="3">
        <v>1</v>
      </c>
      <c r="X146" s="3">
        <v>1</v>
      </c>
      <c r="Y146" s="3">
        <v>1</v>
      </c>
      <c r="Z146" s="3">
        <v>0</v>
      </c>
      <c r="AA146" s="3">
        <v>1</v>
      </c>
      <c r="AB146" s="3">
        <v>1</v>
      </c>
      <c r="AC146" s="3">
        <v>1</v>
      </c>
      <c r="AD146" s="3">
        <v>1</v>
      </c>
      <c r="AE146" s="3">
        <v>1</v>
      </c>
      <c r="AF146" s="3">
        <v>0</v>
      </c>
      <c r="AG146" s="3">
        <v>0</v>
      </c>
      <c r="AH146" s="3">
        <v>0</v>
      </c>
      <c r="AI146" s="3">
        <v>0</v>
      </c>
      <c r="AJ146" s="3">
        <v>0</v>
      </c>
      <c r="AK146" s="3">
        <v>0</v>
      </c>
      <c r="AL146" s="3">
        <v>0</v>
      </c>
      <c r="AM146" s="3">
        <v>1</v>
      </c>
      <c r="AN146" s="3">
        <v>1</v>
      </c>
      <c r="AO146" s="3">
        <v>0</v>
      </c>
      <c r="AP146" s="4">
        <v>1</v>
      </c>
      <c r="AQ146" s="159">
        <f t="shared" si="9"/>
        <v>0.66666666666666663</v>
      </c>
    </row>
    <row r="147" spans="1:43" ht="20" customHeight="1">
      <c r="A147" s="100">
        <v>1</v>
      </c>
      <c r="B147" s="198"/>
      <c r="C147" s="100">
        <v>21</v>
      </c>
      <c r="D147" s="198"/>
      <c r="E147" s="198"/>
      <c r="F147" s="198"/>
      <c r="G147" s="97">
        <f t="shared" si="8"/>
        <v>133</v>
      </c>
      <c r="H147" s="199" t="s">
        <v>117</v>
      </c>
      <c r="I147" s="199" t="s">
        <v>117</v>
      </c>
      <c r="J147" s="164">
        <v>1</v>
      </c>
      <c r="K147" s="3">
        <v>1</v>
      </c>
      <c r="L147" s="3">
        <v>1</v>
      </c>
      <c r="M147" s="3">
        <v>1</v>
      </c>
      <c r="N147" s="3">
        <v>1</v>
      </c>
      <c r="O147" s="3">
        <v>1</v>
      </c>
      <c r="P147" s="3">
        <v>1</v>
      </c>
      <c r="Q147" s="3">
        <v>0</v>
      </c>
      <c r="R147" s="3">
        <v>1</v>
      </c>
      <c r="S147" s="3">
        <v>1</v>
      </c>
      <c r="T147" s="3">
        <v>1</v>
      </c>
      <c r="U147" s="181">
        <v>1</v>
      </c>
      <c r="V147" s="3">
        <v>1</v>
      </c>
      <c r="W147" s="3">
        <v>1</v>
      </c>
      <c r="X147" s="3">
        <v>1</v>
      </c>
      <c r="Y147" s="3">
        <v>1</v>
      </c>
      <c r="Z147" s="3">
        <v>0</v>
      </c>
      <c r="AA147" s="181">
        <v>1</v>
      </c>
      <c r="AB147" s="3">
        <v>1</v>
      </c>
      <c r="AC147" s="181">
        <v>1</v>
      </c>
      <c r="AD147" s="3">
        <v>0</v>
      </c>
      <c r="AE147" s="3">
        <v>1</v>
      </c>
      <c r="AF147" s="3">
        <v>0</v>
      </c>
      <c r="AG147" s="3">
        <v>0</v>
      </c>
      <c r="AH147" s="3">
        <v>0</v>
      </c>
      <c r="AI147" s="3">
        <v>0</v>
      </c>
      <c r="AJ147" s="3">
        <v>0</v>
      </c>
      <c r="AK147" s="3">
        <v>0</v>
      </c>
      <c r="AL147" s="3">
        <v>0</v>
      </c>
      <c r="AM147" s="3">
        <v>0</v>
      </c>
      <c r="AN147" s="3">
        <v>0</v>
      </c>
      <c r="AO147" s="3">
        <v>0</v>
      </c>
      <c r="AP147" s="4">
        <v>1</v>
      </c>
      <c r="AQ147" s="159">
        <f t="shared" si="9"/>
        <v>0.60606060606060608</v>
      </c>
    </row>
    <row r="148" spans="1:43" ht="20" customHeight="1">
      <c r="A148" s="100">
        <v>1</v>
      </c>
      <c r="B148" s="198"/>
      <c r="C148" s="100">
        <v>21</v>
      </c>
      <c r="D148" s="198"/>
      <c r="E148" s="198"/>
      <c r="F148" s="198"/>
      <c r="G148" s="97">
        <f t="shared" si="8"/>
        <v>134</v>
      </c>
      <c r="H148" s="199" t="s">
        <v>118</v>
      </c>
      <c r="I148" s="199" t="s">
        <v>118</v>
      </c>
      <c r="J148" s="164">
        <v>1</v>
      </c>
      <c r="K148" s="3">
        <v>1</v>
      </c>
      <c r="L148" s="3">
        <v>1</v>
      </c>
      <c r="M148" s="3">
        <v>1</v>
      </c>
      <c r="N148" s="3">
        <v>1</v>
      </c>
      <c r="O148" s="3">
        <v>1</v>
      </c>
      <c r="P148" s="3">
        <v>1</v>
      </c>
      <c r="Q148" s="3">
        <v>1</v>
      </c>
      <c r="R148" s="3">
        <v>1</v>
      </c>
      <c r="S148" s="3">
        <v>1</v>
      </c>
      <c r="T148" s="3">
        <v>1</v>
      </c>
      <c r="U148" s="181">
        <v>1</v>
      </c>
      <c r="V148" s="3">
        <v>1</v>
      </c>
      <c r="W148" s="3">
        <v>1</v>
      </c>
      <c r="X148" s="3">
        <v>1</v>
      </c>
      <c r="Y148" s="3">
        <v>1</v>
      </c>
      <c r="Z148" s="3">
        <v>1</v>
      </c>
      <c r="AA148" s="3">
        <v>1</v>
      </c>
      <c r="AB148" s="3">
        <v>1</v>
      </c>
      <c r="AC148" s="3">
        <v>1</v>
      </c>
      <c r="AD148" s="3">
        <v>1</v>
      </c>
      <c r="AE148" s="3">
        <v>1</v>
      </c>
      <c r="AF148" s="3">
        <v>1</v>
      </c>
      <c r="AG148" s="3">
        <v>1</v>
      </c>
      <c r="AH148" s="3">
        <v>1</v>
      </c>
      <c r="AI148" s="3">
        <v>0</v>
      </c>
      <c r="AJ148" s="3">
        <v>0</v>
      </c>
      <c r="AK148" s="3">
        <v>1</v>
      </c>
      <c r="AL148" s="3">
        <v>1</v>
      </c>
      <c r="AM148" s="3">
        <v>0</v>
      </c>
      <c r="AN148" s="3">
        <v>1</v>
      </c>
      <c r="AO148" s="3">
        <v>0</v>
      </c>
      <c r="AP148" s="4">
        <v>1</v>
      </c>
      <c r="AQ148" s="159">
        <f t="shared" si="9"/>
        <v>0.87878787878787878</v>
      </c>
    </row>
    <row r="149" spans="1:43" ht="20" customHeight="1">
      <c r="A149" s="100">
        <v>1</v>
      </c>
      <c r="B149" s="198"/>
      <c r="C149" s="100">
        <v>22</v>
      </c>
      <c r="D149" s="198" t="s">
        <v>445</v>
      </c>
      <c r="E149" s="198"/>
      <c r="F149" s="198"/>
      <c r="G149" s="97">
        <f t="shared" si="8"/>
        <v>135</v>
      </c>
      <c r="H149" s="199" t="s">
        <v>119</v>
      </c>
      <c r="I149" s="199" t="s">
        <v>119</v>
      </c>
      <c r="J149" s="164">
        <v>1</v>
      </c>
      <c r="K149" s="3">
        <v>1</v>
      </c>
      <c r="L149" s="3">
        <v>1</v>
      </c>
      <c r="M149" s="3">
        <v>1</v>
      </c>
      <c r="N149" s="3">
        <v>1</v>
      </c>
      <c r="O149" s="3">
        <v>0</v>
      </c>
      <c r="P149" s="3">
        <v>1</v>
      </c>
      <c r="Q149" s="3">
        <v>1</v>
      </c>
      <c r="R149" s="3">
        <v>1</v>
      </c>
      <c r="S149" s="3">
        <v>1</v>
      </c>
      <c r="T149" s="3">
        <v>1</v>
      </c>
      <c r="U149" s="3">
        <v>1</v>
      </c>
      <c r="V149" s="3">
        <v>1</v>
      </c>
      <c r="W149" s="3">
        <v>1</v>
      </c>
      <c r="X149" s="3">
        <v>1</v>
      </c>
      <c r="Y149" s="3">
        <v>1</v>
      </c>
      <c r="Z149" s="3">
        <v>1</v>
      </c>
      <c r="AA149" s="3">
        <v>0</v>
      </c>
      <c r="AB149" s="3">
        <v>1</v>
      </c>
      <c r="AC149" s="3">
        <v>0</v>
      </c>
      <c r="AD149" s="3">
        <v>0</v>
      </c>
      <c r="AE149" s="3">
        <v>1</v>
      </c>
      <c r="AF149" s="3">
        <v>1</v>
      </c>
      <c r="AG149" s="3">
        <v>1</v>
      </c>
      <c r="AH149" s="3">
        <v>1</v>
      </c>
      <c r="AI149" s="3">
        <v>1</v>
      </c>
      <c r="AJ149" s="3">
        <v>1</v>
      </c>
      <c r="AK149" s="3">
        <v>1</v>
      </c>
      <c r="AL149" s="3">
        <v>1</v>
      </c>
      <c r="AM149" s="3">
        <v>1</v>
      </c>
      <c r="AN149" s="3">
        <v>1</v>
      </c>
      <c r="AO149" s="3">
        <v>1</v>
      </c>
      <c r="AP149" s="4">
        <v>1</v>
      </c>
      <c r="AQ149" s="159">
        <f t="shared" si="9"/>
        <v>0.87878787878787878</v>
      </c>
    </row>
    <row r="150" spans="1:43" ht="20" customHeight="1">
      <c r="A150" s="100">
        <v>1</v>
      </c>
      <c r="B150" s="198"/>
      <c r="C150" s="100">
        <v>22</v>
      </c>
      <c r="D150" s="198"/>
      <c r="E150" s="198"/>
      <c r="F150" s="198"/>
      <c r="G150" s="97">
        <f t="shared" si="8"/>
        <v>136</v>
      </c>
      <c r="H150" s="199" t="s">
        <v>120</v>
      </c>
      <c r="I150" s="199" t="s">
        <v>120</v>
      </c>
      <c r="J150" s="164">
        <v>1</v>
      </c>
      <c r="K150" s="3">
        <v>0</v>
      </c>
      <c r="L150" s="3">
        <v>1</v>
      </c>
      <c r="M150" s="3">
        <v>1</v>
      </c>
      <c r="N150" s="3">
        <v>1</v>
      </c>
      <c r="O150" s="3">
        <v>0</v>
      </c>
      <c r="P150" s="3">
        <v>1</v>
      </c>
      <c r="Q150" s="3">
        <v>1</v>
      </c>
      <c r="R150" s="3">
        <v>1</v>
      </c>
      <c r="S150" s="3">
        <v>1</v>
      </c>
      <c r="T150" s="3">
        <v>1</v>
      </c>
      <c r="U150" s="3">
        <v>1</v>
      </c>
      <c r="V150" s="3">
        <v>1</v>
      </c>
      <c r="W150" s="3">
        <v>1</v>
      </c>
      <c r="X150" s="3">
        <v>1</v>
      </c>
      <c r="Y150" s="3">
        <v>1</v>
      </c>
      <c r="Z150" s="3">
        <v>1</v>
      </c>
      <c r="AA150" s="3">
        <v>1</v>
      </c>
      <c r="AB150" s="3">
        <v>1</v>
      </c>
      <c r="AC150" s="3">
        <v>1</v>
      </c>
      <c r="AD150" s="3">
        <v>1</v>
      </c>
      <c r="AE150" s="3">
        <v>1</v>
      </c>
      <c r="AF150" s="3">
        <v>1</v>
      </c>
      <c r="AG150" s="3">
        <v>1</v>
      </c>
      <c r="AH150" s="3">
        <v>1</v>
      </c>
      <c r="AI150" s="3">
        <v>0</v>
      </c>
      <c r="AJ150" s="3">
        <v>1</v>
      </c>
      <c r="AK150" s="3">
        <v>1</v>
      </c>
      <c r="AL150" s="3">
        <v>1</v>
      </c>
      <c r="AM150" s="3">
        <v>1</v>
      </c>
      <c r="AN150" s="3">
        <v>1</v>
      </c>
      <c r="AO150" s="3">
        <v>1</v>
      </c>
      <c r="AP150" s="4">
        <v>1</v>
      </c>
      <c r="AQ150" s="159">
        <f t="shared" si="9"/>
        <v>0.90909090909090906</v>
      </c>
    </row>
    <row r="151" spans="1:43" ht="20" customHeight="1">
      <c r="A151" s="100">
        <v>1</v>
      </c>
      <c r="B151" s="198"/>
      <c r="C151" s="100">
        <v>22</v>
      </c>
      <c r="D151" s="198"/>
      <c r="E151" s="198"/>
      <c r="F151" s="198"/>
      <c r="G151" s="97">
        <f t="shared" si="8"/>
        <v>137</v>
      </c>
      <c r="H151" s="199" t="s">
        <v>121</v>
      </c>
      <c r="I151" s="199" t="s">
        <v>121</v>
      </c>
      <c r="J151" s="164">
        <v>1</v>
      </c>
      <c r="K151" s="3">
        <v>0</v>
      </c>
      <c r="L151" s="3">
        <v>1</v>
      </c>
      <c r="M151" s="3">
        <v>1</v>
      </c>
      <c r="N151" s="3">
        <v>1</v>
      </c>
      <c r="O151" s="3">
        <v>1</v>
      </c>
      <c r="P151" s="3">
        <v>1</v>
      </c>
      <c r="Q151" s="3">
        <v>1</v>
      </c>
      <c r="R151" s="3">
        <v>1</v>
      </c>
      <c r="S151" s="3">
        <v>0</v>
      </c>
      <c r="T151" s="3">
        <v>0</v>
      </c>
      <c r="U151" s="181">
        <v>0</v>
      </c>
      <c r="V151" s="3">
        <v>1</v>
      </c>
      <c r="W151" s="3">
        <v>0</v>
      </c>
      <c r="X151" s="3">
        <v>1</v>
      </c>
      <c r="Y151" s="3">
        <v>0</v>
      </c>
      <c r="Z151" s="3">
        <v>0</v>
      </c>
      <c r="AA151" s="3">
        <v>1</v>
      </c>
      <c r="AB151" s="3">
        <v>1</v>
      </c>
      <c r="AC151" s="181">
        <v>1</v>
      </c>
      <c r="AD151" s="3">
        <v>1</v>
      </c>
      <c r="AE151" s="3">
        <v>1</v>
      </c>
      <c r="AF151" s="3">
        <v>0</v>
      </c>
      <c r="AG151" s="3">
        <v>0</v>
      </c>
      <c r="AH151" s="3">
        <v>1</v>
      </c>
      <c r="AI151" s="3">
        <v>1</v>
      </c>
      <c r="AJ151" s="3">
        <v>1</v>
      </c>
      <c r="AK151" s="3">
        <v>1</v>
      </c>
      <c r="AL151" s="3">
        <v>1</v>
      </c>
      <c r="AM151" s="3">
        <v>0</v>
      </c>
      <c r="AN151" s="3">
        <v>0</v>
      </c>
      <c r="AO151" s="3">
        <v>1</v>
      </c>
      <c r="AP151" s="4">
        <v>0</v>
      </c>
      <c r="AQ151" s="159">
        <f t="shared" si="9"/>
        <v>0.63636363636363635</v>
      </c>
    </row>
    <row r="152" spans="1:43" ht="20" customHeight="1">
      <c r="A152" s="100">
        <v>1</v>
      </c>
      <c r="B152" s="198"/>
      <c r="C152" s="100">
        <v>22</v>
      </c>
      <c r="D152" s="198"/>
      <c r="E152" s="198"/>
      <c r="F152" s="198"/>
      <c r="G152" s="97">
        <f t="shared" si="8"/>
        <v>138</v>
      </c>
      <c r="H152" s="199" t="s">
        <v>122</v>
      </c>
      <c r="I152" s="199" t="s">
        <v>122</v>
      </c>
      <c r="J152" s="164">
        <v>1</v>
      </c>
      <c r="K152" s="3">
        <v>1</v>
      </c>
      <c r="L152" s="3">
        <v>1</v>
      </c>
      <c r="M152" s="3">
        <v>1</v>
      </c>
      <c r="N152" s="3">
        <v>1</v>
      </c>
      <c r="O152" s="3">
        <v>1</v>
      </c>
      <c r="P152" s="3">
        <v>1</v>
      </c>
      <c r="Q152" s="3">
        <v>1</v>
      </c>
      <c r="R152" s="3">
        <v>1</v>
      </c>
      <c r="S152" s="3">
        <v>1</v>
      </c>
      <c r="T152" s="3">
        <v>1</v>
      </c>
      <c r="U152" s="3">
        <v>1</v>
      </c>
      <c r="V152" s="3">
        <v>1</v>
      </c>
      <c r="W152" s="3">
        <v>1</v>
      </c>
      <c r="X152" s="3">
        <v>1</v>
      </c>
      <c r="Y152" s="3">
        <v>0</v>
      </c>
      <c r="Z152" s="3">
        <v>0</v>
      </c>
      <c r="AA152" s="3">
        <v>0</v>
      </c>
      <c r="AB152" s="3">
        <v>1</v>
      </c>
      <c r="AC152" s="181">
        <v>1</v>
      </c>
      <c r="AD152" s="3">
        <v>1</v>
      </c>
      <c r="AE152" s="3">
        <v>0</v>
      </c>
      <c r="AF152" s="3">
        <v>0</v>
      </c>
      <c r="AG152" s="3">
        <v>0</v>
      </c>
      <c r="AH152" s="3">
        <v>0</v>
      </c>
      <c r="AI152" s="3">
        <v>1</v>
      </c>
      <c r="AJ152" s="3">
        <v>0</v>
      </c>
      <c r="AK152" s="3">
        <v>0</v>
      </c>
      <c r="AL152" s="3">
        <v>0</v>
      </c>
      <c r="AM152" s="3">
        <v>0</v>
      </c>
      <c r="AN152" s="3">
        <v>0</v>
      </c>
      <c r="AO152" s="3">
        <v>0</v>
      </c>
      <c r="AP152" s="4">
        <v>1</v>
      </c>
      <c r="AQ152" s="159">
        <f t="shared" si="9"/>
        <v>0.60606060606060608</v>
      </c>
    </row>
    <row r="153" spans="1:43" ht="20" customHeight="1">
      <c r="A153" s="100">
        <v>1</v>
      </c>
      <c r="B153" s="198"/>
      <c r="C153" s="100">
        <v>22</v>
      </c>
      <c r="D153" s="198"/>
      <c r="E153" s="198"/>
      <c r="F153" s="198"/>
      <c r="G153" s="97">
        <f t="shared" si="8"/>
        <v>139</v>
      </c>
      <c r="H153" s="199" t="s">
        <v>123</v>
      </c>
      <c r="I153" s="199" t="s">
        <v>123</v>
      </c>
      <c r="J153" s="164">
        <v>1</v>
      </c>
      <c r="K153" s="3">
        <v>1</v>
      </c>
      <c r="L153" s="3">
        <v>1</v>
      </c>
      <c r="M153" s="3">
        <v>1</v>
      </c>
      <c r="N153" s="3">
        <v>1</v>
      </c>
      <c r="O153" s="3">
        <v>1</v>
      </c>
      <c r="P153" s="3">
        <v>1</v>
      </c>
      <c r="Q153" s="3">
        <v>1</v>
      </c>
      <c r="R153" s="3">
        <v>1</v>
      </c>
      <c r="S153" s="3">
        <v>1</v>
      </c>
      <c r="T153" s="3">
        <v>1</v>
      </c>
      <c r="U153" s="3">
        <v>1</v>
      </c>
      <c r="V153" s="3">
        <v>1</v>
      </c>
      <c r="W153" s="3">
        <v>0</v>
      </c>
      <c r="X153" s="3">
        <v>1</v>
      </c>
      <c r="Y153" s="3">
        <v>0</v>
      </c>
      <c r="Z153" s="3">
        <v>1</v>
      </c>
      <c r="AA153" s="3">
        <v>1</v>
      </c>
      <c r="AB153" s="3">
        <v>1</v>
      </c>
      <c r="AC153" s="3">
        <v>1</v>
      </c>
      <c r="AD153" s="3">
        <v>1</v>
      </c>
      <c r="AE153" s="3">
        <v>1</v>
      </c>
      <c r="AF153" s="3">
        <v>1</v>
      </c>
      <c r="AG153" s="3">
        <v>1</v>
      </c>
      <c r="AH153" s="3">
        <v>1</v>
      </c>
      <c r="AI153" s="3">
        <v>1</v>
      </c>
      <c r="AJ153" s="3">
        <v>1</v>
      </c>
      <c r="AK153" s="3">
        <v>1</v>
      </c>
      <c r="AL153" s="3">
        <v>1</v>
      </c>
      <c r="AM153" s="3">
        <v>1</v>
      </c>
      <c r="AN153" s="3">
        <v>1</v>
      </c>
      <c r="AO153" s="3">
        <v>1</v>
      </c>
      <c r="AP153" s="4">
        <v>1</v>
      </c>
      <c r="AQ153" s="159">
        <f t="shared" si="9"/>
        <v>0.93939393939393945</v>
      </c>
    </row>
    <row r="154" spans="1:43" ht="20" customHeight="1">
      <c r="A154" s="100">
        <v>1</v>
      </c>
      <c r="B154" s="198"/>
      <c r="C154" s="100">
        <v>22</v>
      </c>
      <c r="D154" s="198"/>
      <c r="E154" s="198"/>
      <c r="F154" s="198"/>
      <c r="G154" s="97">
        <f t="shared" si="8"/>
        <v>140</v>
      </c>
      <c r="H154" s="199" t="s">
        <v>124</v>
      </c>
      <c r="I154" s="199" t="s">
        <v>124</v>
      </c>
      <c r="J154" s="164">
        <v>1</v>
      </c>
      <c r="K154" s="3">
        <v>1</v>
      </c>
      <c r="L154" s="3">
        <v>1</v>
      </c>
      <c r="M154" s="3">
        <v>1</v>
      </c>
      <c r="N154" s="3">
        <v>1</v>
      </c>
      <c r="O154" s="3">
        <v>0</v>
      </c>
      <c r="P154" s="3">
        <v>1</v>
      </c>
      <c r="Q154" s="3">
        <v>0</v>
      </c>
      <c r="R154" s="3">
        <v>1</v>
      </c>
      <c r="S154" s="3">
        <v>0</v>
      </c>
      <c r="T154" s="3">
        <v>1</v>
      </c>
      <c r="U154" s="3">
        <v>1</v>
      </c>
      <c r="V154" s="3">
        <v>1</v>
      </c>
      <c r="W154" s="3">
        <v>1</v>
      </c>
      <c r="X154" s="3">
        <v>0</v>
      </c>
      <c r="Y154" s="3">
        <v>0</v>
      </c>
      <c r="Z154" s="3">
        <v>1</v>
      </c>
      <c r="AA154" s="3">
        <v>1</v>
      </c>
      <c r="AB154" s="3">
        <v>1</v>
      </c>
      <c r="AC154" s="3">
        <v>1</v>
      </c>
      <c r="AD154" s="3">
        <v>1</v>
      </c>
      <c r="AE154" s="3">
        <v>0</v>
      </c>
      <c r="AF154" s="3">
        <v>1</v>
      </c>
      <c r="AG154" s="3">
        <v>1</v>
      </c>
      <c r="AH154" s="3">
        <v>1</v>
      </c>
      <c r="AI154" s="3">
        <v>1</v>
      </c>
      <c r="AJ154" s="3">
        <v>1</v>
      </c>
      <c r="AK154" s="3">
        <v>1</v>
      </c>
      <c r="AL154" s="3">
        <v>0</v>
      </c>
      <c r="AM154" s="3">
        <v>1</v>
      </c>
      <c r="AN154" s="3">
        <v>1</v>
      </c>
      <c r="AO154" s="3">
        <v>1</v>
      </c>
      <c r="AP154" s="4">
        <v>1</v>
      </c>
      <c r="AQ154" s="159">
        <f t="shared" si="9"/>
        <v>0.78787878787878785</v>
      </c>
    </row>
    <row r="155" spans="1:43" ht="20" customHeight="1">
      <c r="A155" s="100">
        <v>0</v>
      </c>
      <c r="B155" s="198"/>
      <c r="C155" s="100">
        <v>22</v>
      </c>
      <c r="D155" s="198"/>
      <c r="E155" s="198"/>
      <c r="F155" s="198"/>
      <c r="G155" s="97">
        <f t="shared" si="8"/>
        <v>141</v>
      </c>
      <c r="H155" s="203" t="s">
        <v>76</v>
      </c>
      <c r="I155" s="204" t="s">
        <v>76</v>
      </c>
      <c r="J155" s="180">
        <v>1</v>
      </c>
      <c r="K155" s="153">
        <v>0</v>
      </c>
      <c r="L155" s="153">
        <v>0</v>
      </c>
      <c r="M155" s="153">
        <v>0</v>
      </c>
      <c r="N155" s="153">
        <v>0</v>
      </c>
      <c r="O155" s="153">
        <v>1</v>
      </c>
      <c r="P155" s="153">
        <v>0</v>
      </c>
      <c r="Q155" s="153">
        <v>1</v>
      </c>
      <c r="R155" s="153">
        <v>1</v>
      </c>
      <c r="S155" s="153">
        <v>0</v>
      </c>
      <c r="T155" s="153">
        <v>0</v>
      </c>
      <c r="U155" s="153">
        <v>0</v>
      </c>
      <c r="V155" s="153">
        <v>0</v>
      </c>
      <c r="W155" s="153">
        <v>0</v>
      </c>
      <c r="X155" s="153">
        <v>0</v>
      </c>
      <c r="Y155" s="153">
        <v>0</v>
      </c>
      <c r="Z155" s="153">
        <v>0</v>
      </c>
      <c r="AA155" s="153">
        <v>0</v>
      </c>
      <c r="AB155" s="153">
        <v>0</v>
      </c>
      <c r="AC155" s="153">
        <v>0</v>
      </c>
      <c r="AD155" s="153">
        <v>0</v>
      </c>
      <c r="AE155" s="153">
        <v>0</v>
      </c>
      <c r="AF155" s="153">
        <v>0</v>
      </c>
      <c r="AG155" s="153">
        <v>0</v>
      </c>
      <c r="AH155" s="153">
        <v>0</v>
      </c>
      <c r="AI155" s="153">
        <v>0</v>
      </c>
      <c r="AJ155" s="153">
        <v>0</v>
      </c>
      <c r="AK155" s="153">
        <v>1</v>
      </c>
      <c r="AL155" s="153">
        <v>0</v>
      </c>
      <c r="AM155" s="153">
        <v>0</v>
      </c>
      <c r="AN155" s="153">
        <v>0</v>
      </c>
      <c r="AO155" s="153">
        <v>0</v>
      </c>
      <c r="AP155" s="154">
        <v>0</v>
      </c>
      <c r="AQ155" s="160">
        <f t="shared" si="9"/>
        <v>0.15151515151515152</v>
      </c>
    </row>
    <row r="156" spans="1:43" ht="20" customHeight="1">
      <c r="A156" s="100">
        <v>1</v>
      </c>
      <c r="B156" s="198"/>
      <c r="C156" s="100">
        <v>23</v>
      </c>
      <c r="D156" s="198" t="s">
        <v>420</v>
      </c>
      <c r="E156" s="198"/>
      <c r="F156" s="198"/>
      <c r="G156" s="97">
        <f t="shared" si="8"/>
        <v>142</v>
      </c>
      <c r="H156" s="199" t="s">
        <v>24</v>
      </c>
      <c r="I156" s="199" t="s">
        <v>24</v>
      </c>
      <c r="J156" s="164">
        <v>1</v>
      </c>
      <c r="K156" s="3">
        <v>1</v>
      </c>
      <c r="L156" s="3">
        <v>1</v>
      </c>
      <c r="M156" s="3">
        <v>1</v>
      </c>
      <c r="N156" s="3">
        <v>1</v>
      </c>
      <c r="O156" s="3">
        <v>1</v>
      </c>
      <c r="P156" s="3">
        <v>1</v>
      </c>
      <c r="Q156" s="3">
        <v>1</v>
      </c>
      <c r="R156" s="3">
        <v>1</v>
      </c>
      <c r="S156" s="3">
        <v>1</v>
      </c>
      <c r="T156" s="3">
        <v>1</v>
      </c>
      <c r="U156" s="3">
        <v>1</v>
      </c>
      <c r="V156" s="3">
        <v>1</v>
      </c>
      <c r="W156" s="3">
        <v>1</v>
      </c>
      <c r="X156" s="3">
        <v>1</v>
      </c>
      <c r="Y156" s="3">
        <v>1</v>
      </c>
      <c r="Z156" s="3">
        <v>1</v>
      </c>
      <c r="AA156" s="3">
        <v>1</v>
      </c>
      <c r="AB156" s="3">
        <v>0</v>
      </c>
      <c r="AC156" s="3">
        <v>1</v>
      </c>
      <c r="AD156" s="3">
        <v>1</v>
      </c>
      <c r="AE156" s="3">
        <v>1</v>
      </c>
      <c r="AF156" s="3">
        <v>1</v>
      </c>
      <c r="AG156" s="3">
        <v>1</v>
      </c>
      <c r="AH156" s="3">
        <v>1</v>
      </c>
      <c r="AI156" s="3">
        <v>1</v>
      </c>
      <c r="AJ156" s="3">
        <v>1</v>
      </c>
      <c r="AK156" s="3">
        <v>1</v>
      </c>
      <c r="AL156" s="3">
        <v>1</v>
      </c>
      <c r="AM156" s="3">
        <v>1</v>
      </c>
      <c r="AN156" s="3">
        <v>1</v>
      </c>
      <c r="AO156" s="3">
        <v>1</v>
      </c>
      <c r="AP156" s="4">
        <v>1</v>
      </c>
      <c r="AQ156" s="159">
        <f t="shared" si="9"/>
        <v>0.96969696969696972</v>
      </c>
    </row>
    <row r="157" spans="1:43" ht="20" customHeight="1">
      <c r="A157" s="100">
        <v>1</v>
      </c>
      <c r="B157" s="198"/>
      <c r="C157" s="100">
        <v>23</v>
      </c>
      <c r="D157" s="198"/>
      <c r="E157" s="198"/>
      <c r="F157" s="198"/>
      <c r="G157" s="97">
        <f t="shared" si="8"/>
        <v>143</v>
      </c>
      <c r="H157" s="199" t="s">
        <v>25</v>
      </c>
      <c r="I157" s="199" t="s">
        <v>25</v>
      </c>
      <c r="J157" s="164">
        <v>1</v>
      </c>
      <c r="K157" s="3">
        <v>1</v>
      </c>
      <c r="L157" s="3">
        <v>1</v>
      </c>
      <c r="M157" s="3">
        <v>1</v>
      </c>
      <c r="N157" s="3">
        <v>0</v>
      </c>
      <c r="O157" s="3">
        <v>1</v>
      </c>
      <c r="P157" s="3">
        <v>0</v>
      </c>
      <c r="Q157" s="3">
        <v>1</v>
      </c>
      <c r="R157" s="3">
        <v>1</v>
      </c>
      <c r="S157" s="3">
        <v>0</v>
      </c>
      <c r="T157" s="3">
        <v>0</v>
      </c>
      <c r="U157" s="181">
        <v>1</v>
      </c>
      <c r="V157" s="3">
        <v>0</v>
      </c>
      <c r="W157" s="3">
        <v>0</v>
      </c>
      <c r="X157" s="3">
        <v>1</v>
      </c>
      <c r="Y157" s="3">
        <v>1</v>
      </c>
      <c r="Z157" s="3">
        <v>0</v>
      </c>
      <c r="AA157" s="3">
        <v>0</v>
      </c>
      <c r="AB157" s="3">
        <v>0</v>
      </c>
      <c r="AC157" s="3">
        <v>0</v>
      </c>
      <c r="AD157" s="3">
        <v>1</v>
      </c>
      <c r="AE157" s="3">
        <v>0</v>
      </c>
      <c r="AF157" s="3">
        <v>1</v>
      </c>
      <c r="AG157" s="3">
        <v>1</v>
      </c>
      <c r="AH157" s="3">
        <v>1</v>
      </c>
      <c r="AI157" s="3">
        <v>1</v>
      </c>
      <c r="AJ157" s="3">
        <v>0</v>
      </c>
      <c r="AK157" s="3">
        <v>0</v>
      </c>
      <c r="AL157" s="3">
        <v>0</v>
      </c>
      <c r="AM157" s="3">
        <v>1</v>
      </c>
      <c r="AN157" s="3">
        <v>0</v>
      </c>
      <c r="AO157" s="3">
        <v>1</v>
      </c>
      <c r="AP157" s="4">
        <v>1</v>
      </c>
      <c r="AQ157" s="159">
        <f t="shared" si="9"/>
        <v>0.54545454545454541</v>
      </c>
    </row>
    <row r="158" spans="1:43" ht="20" customHeight="1">
      <c r="A158" s="100">
        <v>0</v>
      </c>
      <c r="B158" s="198"/>
      <c r="C158" s="100">
        <v>23</v>
      </c>
      <c r="D158" s="198"/>
      <c r="E158" s="198"/>
      <c r="F158" s="198"/>
      <c r="G158" s="97">
        <f t="shared" si="8"/>
        <v>144</v>
      </c>
      <c r="H158" s="203" t="s">
        <v>26</v>
      </c>
      <c r="I158" s="204" t="s">
        <v>26</v>
      </c>
      <c r="J158" s="180">
        <v>0</v>
      </c>
      <c r="K158" s="153">
        <v>0</v>
      </c>
      <c r="L158" s="153">
        <v>0</v>
      </c>
      <c r="M158" s="153">
        <v>0</v>
      </c>
      <c r="N158" s="153">
        <v>0</v>
      </c>
      <c r="O158" s="153">
        <v>1</v>
      </c>
      <c r="P158" s="153">
        <v>0</v>
      </c>
      <c r="Q158" s="153">
        <v>0</v>
      </c>
      <c r="R158" s="153">
        <v>1</v>
      </c>
      <c r="S158" s="153">
        <v>0</v>
      </c>
      <c r="T158" s="153">
        <v>1</v>
      </c>
      <c r="U158" s="153">
        <v>0</v>
      </c>
      <c r="V158" s="153">
        <v>0</v>
      </c>
      <c r="W158" s="153">
        <v>0</v>
      </c>
      <c r="X158" s="153">
        <v>1</v>
      </c>
      <c r="Y158" s="153">
        <v>0</v>
      </c>
      <c r="Z158" s="153">
        <v>0</v>
      </c>
      <c r="AA158" s="153">
        <v>0</v>
      </c>
      <c r="AB158" s="153">
        <v>0</v>
      </c>
      <c r="AC158" s="153">
        <v>0</v>
      </c>
      <c r="AD158" s="153">
        <v>0</v>
      </c>
      <c r="AE158" s="153">
        <v>0</v>
      </c>
      <c r="AF158" s="153">
        <v>0</v>
      </c>
      <c r="AG158" s="153">
        <v>0</v>
      </c>
      <c r="AH158" s="153">
        <v>0</v>
      </c>
      <c r="AI158" s="153">
        <v>1</v>
      </c>
      <c r="AJ158" s="153">
        <v>0</v>
      </c>
      <c r="AK158" s="153">
        <v>0</v>
      </c>
      <c r="AL158" s="153">
        <v>0</v>
      </c>
      <c r="AM158" s="153">
        <v>0</v>
      </c>
      <c r="AN158" s="153">
        <v>0</v>
      </c>
      <c r="AO158" s="153">
        <v>0</v>
      </c>
      <c r="AP158" s="154">
        <v>0</v>
      </c>
      <c r="AQ158" s="160">
        <f t="shared" si="9"/>
        <v>0.15151515151515152</v>
      </c>
    </row>
    <row r="159" spans="1:43" ht="20" customHeight="1">
      <c r="A159" s="100">
        <v>1</v>
      </c>
      <c r="B159" s="198"/>
      <c r="C159" s="100">
        <v>23</v>
      </c>
      <c r="D159" s="198"/>
      <c r="E159" s="198"/>
      <c r="F159" s="198"/>
      <c r="G159" s="97">
        <f t="shared" si="8"/>
        <v>145</v>
      </c>
      <c r="H159" s="199" t="s">
        <v>27</v>
      </c>
      <c r="I159" s="199" t="s">
        <v>27</v>
      </c>
      <c r="J159" s="164">
        <v>1</v>
      </c>
      <c r="K159" s="3">
        <v>1</v>
      </c>
      <c r="L159" s="3">
        <v>0</v>
      </c>
      <c r="M159" s="3">
        <v>1</v>
      </c>
      <c r="N159" s="3">
        <v>1</v>
      </c>
      <c r="O159" s="3">
        <v>1</v>
      </c>
      <c r="P159" s="3">
        <v>1</v>
      </c>
      <c r="Q159" s="3">
        <v>1</v>
      </c>
      <c r="R159" s="3">
        <v>1</v>
      </c>
      <c r="S159" s="3">
        <v>1</v>
      </c>
      <c r="T159" s="3">
        <v>1</v>
      </c>
      <c r="U159" s="3">
        <v>1</v>
      </c>
      <c r="V159" s="3">
        <v>1</v>
      </c>
      <c r="W159" s="3">
        <v>1</v>
      </c>
      <c r="X159" s="3">
        <v>1</v>
      </c>
      <c r="Y159" s="3">
        <v>1</v>
      </c>
      <c r="Z159" s="3">
        <v>1</v>
      </c>
      <c r="AA159" s="3">
        <v>1</v>
      </c>
      <c r="AB159" s="3">
        <v>1</v>
      </c>
      <c r="AC159" s="3">
        <v>1</v>
      </c>
      <c r="AD159" s="3">
        <v>1</v>
      </c>
      <c r="AE159" s="3">
        <v>0</v>
      </c>
      <c r="AF159" s="3">
        <v>1</v>
      </c>
      <c r="AG159" s="3">
        <v>1</v>
      </c>
      <c r="AH159" s="3">
        <v>1</v>
      </c>
      <c r="AI159" s="3">
        <v>1</v>
      </c>
      <c r="AJ159" s="3">
        <v>1</v>
      </c>
      <c r="AK159" s="3">
        <v>1</v>
      </c>
      <c r="AL159" s="3">
        <v>1</v>
      </c>
      <c r="AM159" s="3">
        <v>1</v>
      </c>
      <c r="AN159" s="3">
        <v>1</v>
      </c>
      <c r="AO159" s="3">
        <v>1</v>
      </c>
      <c r="AP159" s="4">
        <v>1</v>
      </c>
      <c r="AQ159" s="159">
        <f t="shared" si="9"/>
        <v>0.93939393939393945</v>
      </c>
    </row>
    <row r="160" spans="1:43" ht="20" customHeight="1">
      <c r="A160" s="100">
        <v>0</v>
      </c>
      <c r="B160" s="198"/>
      <c r="C160" s="100">
        <v>24</v>
      </c>
      <c r="D160" s="198" t="s">
        <v>408</v>
      </c>
      <c r="E160" s="198"/>
      <c r="F160" s="198"/>
      <c r="G160" s="97">
        <f t="shared" si="8"/>
        <v>146</v>
      </c>
      <c r="H160" s="203" t="s">
        <v>80</v>
      </c>
      <c r="I160" s="204" t="s">
        <v>80</v>
      </c>
      <c r="J160" s="180">
        <v>0</v>
      </c>
      <c r="K160" s="153">
        <v>0</v>
      </c>
      <c r="L160" s="153">
        <v>0</v>
      </c>
      <c r="M160" s="153">
        <v>0</v>
      </c>
      <c r="N160" s="153">
        <v>0</v>
      </c>
      <c r="O160" s="153">
        <v>0</v>
      </c>
      <c r="P160" s="153">
        <v>0</v>
      </c>
      <c r="Q160" s="153">
        <v>0</v>
      </c>
      <c r="R160" s="153">
        <v>0</v>
      </c>
      <c r="S160" s="153">
        <v>0</v>
      </c>
      <c r="T160" s="153">
        <v>0</v>
      </c>
      <c r="U160" s="153">
        <v>0</v>
      </c>
      <c r="V160" s="153">
        <v>0</v>
      </c>
      <c r="W160" s="153">
        <v>0</v>
      </c>
      <c r="X160" s="153">
        <v>0</v>
      </c>
      <c r="Y160" s="153">
        <v>0</v>
      </c>
      <c r="Z160" s="153">
        <v>0</v>
      </c>
      <c r="AA160" s="153">
        <v>0</v>
      </c>
      <c r="AB160" s="153">
        <v>0</v>
      </c>
      <c r="AC160" s="153">
        <v>0</v>
      </c>
      <c r="AD160" s="153">
        <v>0</v>
      </c>
      <c r="AE160" s="153">
        <v>0</v>
      </c>
      <c r="AF160" s="153">
        <v>0</v>
      </c>
      <c r="AG160" s="153">
        <v>0</v>
      </c>
      <c r="AH160" s="153">
        <v>0</v>
      </c>
      <c r="AI160" s="153">
        <v>0</v>
      </c>
      <c r="AJ160" s="153">
        <v>0</v>
      </c>
      <c r="AK160" s="153">
        <v>0</v>
      </c>
      <c r="AL160" s="153">
        <v>0</v>
      </c>
      <c r="AM160" s="153">
        <v>0</v>
      </c>
      <c r="AN160" s="153">
        <v>0</v>
      </c>
      <c r="AO160" s="153">
        <v>0</v>
      </c>
      <c r="AP160" s="154">
        <v>0</v>
      </c>
      <c r="AQ160" s="160">
        <f t="shared" si="9"/>
        <v>0</v>
      </c>
    </row>
    <row r="161" spans="1:43" ht="20" customHeight="1">
      <c r="A161" s="100">
        <v>1</v>
      </c>
      <c r="B161" s="198"/>
      <c r="C161" s="100">
        <v>24</v>
      </c>
      <c r="D161" s="198"/>
      <c r="E161" s="198"/>
      <c r="F161" s="198"/>
      <c r="G161" s="97">
        <f t="shared" si="8"/>
        <v>147</v>
      </c>
      <c r="H161" s="199" t="s">
        <v>81</v>
      </c>
      <c r="I161" s="199" t="s">
        <v>81</v>
      </c>
      <c r="J161" s="164">
        <v>0</v>
      </c>
      <c r="K161" s="3">
        <v>1</v>
      </c>
      <c r="L161" s="3">
        <v>1</v>
      </c>
      <c r="M161" s="3">
        <v>1</v>
      </c>
      <c r="N161" s="3">
        <v>1</v>
      </c>
      <c r="O161" s="3">
        <v>1</v>
      </c>
      <c r="P161" s="3">
        <v>1</v>
      </c>
      <c r="Q161" s="3">
        <v>1</v>
      </c>
      <c r="R161" s="3">
        <v>1</v>
      </c>
      <c r="S161" s="3">
        <v>1</v>
      </c>
      <c r="T161" s="3">
        <v>1</v>
      </c>
      <c r="U161" s="3">
        <v>1</v>
      </c>
      <c r="V161" s="3">
        <v>1</v>
      </c>
      <c r="W161" s="3">
        <v>1</v>
      </c>
      <c r="X161" s="3">
        <v>1</v>
      </c>
      <c r="Y161" s="3">
        <v>0</v>
      </c>
      <c r="Z161" s="3">
        <v>1</v>
      </c>
      <c r="AA161" s="3">
        <v>1</v>
      </c>
      <c r="AB161" s="3">
        <v>1</v>
      </c>
      <c r="AC161" s="3">
        <v>1</v>
      </c>
      <c r="AD161" s="3">
        <v>1</v>
      </c>
      <c r="AE161" s="3">
        <v>1</v>
      </c>
      <c r="AF161" s="3">
        <v>1</v>
      </c>
      <c r="AG161" s="3">
        <v>1</v>
      </c>
      <c r="AH161" s="3">
        <v>1</v>
      </c>
      <c r="AI161" s="3">
        <v>1</v>
      </c>
      <c r="AJ161" s="3">
        <v>1</v>
      </c>
      <c r="AK161" s="3">
        <v>1</v>
      </c>
      <c r="AL161" s="3">
        <v>1</v>
      </c>
      <c r="AM161" s="3">
        <v>1</v>
      </c>
      <c r="AN161" s="3">
        <v>1</v>
      </c>
      <c r="AO161" s="3">
        <v>0</v>
      </c>
      <c r="AP161" s="4">
        <v>0</v>
      </c>
      <c r="AQ161" s="159">
        <f t="shared" si="9"/>
        <v>0.87878787878787878</v>
      </c>
    </row>
    <row r="162" spans="1:43" ht="20" customHeight="1">
      <c r="A162" s="100">
        <v>1</v>
      </c>
      <c r="B162" s="198"/>
      <c r="C162" s="100">
        <v>24</v>
      </c>
      <c r="D162" s="198"/>
      <c r="E162" s="198"/>
      <c r="F162" s="198"/>
      <c r="G162" s="97">
        <f t="shared" si="8"/>
        <v>148</v>
      </c>
      <c r="H162" s="199" t="s">
        <v>82</v>
      </c>
      <c r="I162" s="199" t="s">
        <v>82</v>
      </c>
      <c r="J162" s="164">
        <v>1</v>
      </c>
      <c r="K162" s="3">
        <v>1</v>
      </c>
      <c r="L162" s="3">
        <v>1</v>
      </c>
      <c r="M162" s="3">
        <v>1</v>
      </c>
      <c r="N162" s="3">
        <v>1</v>
      </c>
      <c r="O162" s="3">
        <v>1</v>
      </c>
      <c r="P162" s="3">
        <v>1</v>
      </c>
      <c r="Q162" s="3">
        <v>1</v>
      </c>
      <c r="R162" s="3">
        <v>1</v>
      </c>
      <c r="S162" s="3">
        <v>1</v>
      </c>
      <c r="T162" s="3">
        <v>1</v>
      </c>
      <c r="U162" s="3">
        <v>1</v>
      </c>
      <c r="V162" s="3">
        <v>1</v>
      </c>
      <c r="W162" s="3">
        <v>1</v>
      </c>
      <c r="X162" s="3">
        <v>1</v>
      </c>
      <c r="Y162" s="3">
        <v>0</v>
      </c>
      <c r="Z162" s="3">
        <v>0</v>
      </c>
      <c r="AA162" s="3">
        <v>0</v>
      </c>
      <c r="AB162" s="3">
        <v>1</v>
      </c>
      <c r="AC162" s="3">
        <v>1</v>
      </c>
      <c r="AD162" s="3">
        <v>1</v>
      </c>
      <c r="AE162" s="3">
        <v>1</v>
      </c>
      <c r="AF162" s="3">
        <v>1</v>
      </c>
      <c r="AG162" s="3">
        <v>1</v>
      </c>
      <c r="AH162" s="3">
        <v>1</v>
      </c>
      <c r="AI162" s="3">
        <v>1</v>
      </c>
      <c r="AJ162" s="3">
        <v>1</v>
      </c>
      <c r="AK162" s="3">
        <v>1</v>
      </c>
      <c r="AL162" s="3">
        <v>1</v>
      </c>
      <c r="AM162" s="3">
        <v>1</v>
      </c>
      <c r="AN162" s="3">
        <v>1</v>
      </c>
      <c r="AO162" s="3">
        <v>1</v>
      </c>
      <c r="AP162" s="4">
        <v>1</v>
      </c>
      <c r="AQ162" s="159">
        <f t="shared" si="9"/>
        <v>0.90909090909090906</v>
      </c>
    </row>
    <row r="163" spans="1:43" ht="20" customHeight="1">
      <c r="A163" s="100">
        <v>1</v>
      </c>
      <c r="B163" s="198"/>
      <c r="C163" s="100">
        <v>24</v>
      </c>
      <c r="D163" s="198"/>
      <c r="E163" s="198"/>
      <c r="F163" s="198"/>
      <c r="G163" s="97">
        <f t="shared" si="8"/>
        <v>149</v>
      </c>
      <c r="H163" s="199" t="s">
        <v>83</v>
      </c>
      <c r="I163" s="199" t="s">
        <v>83</v>
      </c>
      <c r="J163" s="164">
        <v>1</v>
      </c>
      <c r="K163" s="3">
        <v>1</v>
      </c>
      <c r="L163" s="3">
        <v>1</v>
      </c>
      <c r="M163" s="3">
        <v>1</v>
      </c>
      <c r="N163" s="3">
        <v>0</v>
      </c>
      <c r="O163" s="3">
        <v>0</v>
      </c>
      <c r="P163" s="3">
        <v>0</v>
      </c>
      <c r="Q163" s="3">
        <v>0</v>
      </c>
      <c r="R163" s="3">
        <v>1</v>
      </c>
      <c r="S163" s="3">
        <v>1</v>
      </c>
      <c r="T163" s="3">
        <v>0</v>
      </c>
      <c r="U163" s="3">
        <v>0</v>
      </c>
      <c r="V163" s="3">
        <v>0</v>
      </c>
      <c r="W163" s="3">
        <v>0</v>
      </c>
      <c r="X163" s="3">
        <v>1</v>
      </c>
      <c r="Y163" s="3">
        <v>0</v>
      </c>
      <c r="Z163" s="3">
        <v>0</v>
      </c>
      <c r="AA163" s="3">
        <v>0</v>
      </c>
      <c r="AB163" s="3">
        <v>0</v>
      </c>
      <c r="AC163" s="3">
        <v>0</v>
      </c>
      <c r="AD163" s="3">
        <v>0</v>
      </c>
      <c r="AE163" s="3">
        <v>0</v>
      </c>
      <c r="AF163" s="3">
        <v>0</v>
      </c>
      <c r="AG163" s="3">
        <v>1</v>
      </c>
      <c r="AH163" s="3">
        <v>1</v>
      </c>
      <c r="AI163" s="3">
        <v>0</v>
      </c>
      <c r="AJ163" s="3">
        <v>0</v>
      </c>
      <c r="AK163" s="3">
        <v>0</v>
      </c>
      <c r="AL163" s="3">
        <v>0</v>
      </c>
      <c r="AM163" s="3">
        <v>0</v>
      </c>
      <c r="AN163" s="3">
        <v>1</v>
      </c>
      <c r="AO163" s="3">
        <v>1</v>
      </c>
      <c r="AP163" s="4">
        <v>1</v>
      </c>
      <c r="AQ163" s="159">
        <f t="shared" si="9"/>
        <v>0.36363636363636365</v>
      </c>
    </row>
    <row r="164" spans="1:43" ht="20" customHeight="1">
      <c r="A164" s="100">
        <v>1</v>
      </c>
      <c r="B164" s="198" t="s">
        <v>424</v>
      </c>
      <c r="C164" s="100">
        <v>25</v>
      </c>
      <c r="D164" s="198" t="s">
        <v>425</v>
      </c>
      <c r="E164" s="198"/>
      <c r="F164" s="198"/>
      <c r="G164" s="97">
        <f t="shared" si="8"/>
        <v>150</v>
      </c>
      <c r="H164" s="199" t="s">
        <v>84</v>
      </c>
      <c r="I164" s="199" t="s">
        <v>84</v>
      </c>
      <c r="J164" s="164">
        <v>1</v>
      </c>
      <c r="K164" s="3">
        <v>1</v>
      </c>
      <c r="L164" s="3">
        <v>1</v>
      </c>
      <c r="M164" s="3">
        <v>1</v>
      </c>
      <c r="N164" s="3">
        <v>1</v>
      </c>
      <c r="O164" s="3">
        <v>1</v>
      </c>
      <c r="P164" s="3">
        <v>1</v>
      </c>
      <c r="Q164" s="3">
        <v>0</v>
      </c>
      <c r="R164" s="3">
        <v>1</v>
      </c>
      <c r="S164" s="3">
        <v>1</v>
      </c>
      <c r="T164" s="3">
        <v>1</v>
      </c>
      <c r="U164" s="3">
        <v>1</v>
      </c>
      <c r="V164" s="3">
        <v>1</v>
      </c>
      <c r="W164" s="3">
        <v>0</v>
      </c>
      <c r="X164" s="3">
        <v>0</v>
      </c>
      <c r="Y164" s="3">
        <v>1</v>
      </c>
      <c r="Z164" s="3">
        <v>1</v>
      </c>
      <c r="AA164" s="3">
        <v>1</v>
      </c>
      <c r="AB164" s="3">
        <v>1</v>
      </c>
      <c r="AC164" s="181">
        <v>1</v>
      </c>
      <c r="AD164" s="3">
        <v>1</v>
      </c>
      <c r="AE164" s="3">
        <v>0</v>
      </c>
      <c r="AF164" s="3">
        <v>0</v>
      </c>
      <c r="AG164" s="3">
        <v>1</v>
      </c>
      <c r="AH164" s="3">
        <v>1</v>
      </c>
      <c r="AI164" s="3">
        <v>1</v>
      </c>
      <c r="AJ164" s="3">
        <v>0</v>
      </c>
      <c r="AK164" s="3">
        <v>1</v>
      </c>
      <c r="AL164" s="3">
        <v>1</v>
      </c>
      <c r="AM164" s="3">
        <v>1</v>
      </c>
      <c r="AN164" s="3">
        <v>1</v>
      </c>
      <c r="AO164" s="3">
        <v>1</v>
      </c>
      <c r="AP164" s="4">
        <v>1</v>
      </c>
      <c r="AQ164" s="159">
        <f t="shared" si="9"/>
        <v>0.81818181818181823</v>
      </c>
    </row>
    <row r="165" spans="1:43" ht="20" customHeight="1">
      <c r="A165" s="100">
        <v>1</v>
      </c>
      <c r="B165" s="198"/>
      <c r="C165" s="100">
        <v>25</v>
      </c>
      <c r="D165" s="198"/>
      <c r="E165" s="198"/>
      <c r="F165" s="198"/>
      <c r="G165" s="97">
        <f t="shared" si="8"/>
        <v>151</v>
      </c>
      <c r="H165" s="199" t="s">
        <v>85</v>
      </c>
      <c r="I165" s="199" t="s">
        <v>85</v>
      </c>
      <c r="J165" s="164">
        <v>1</v>
      </c>
      <c r="K165" s="3">
        <v>1</v>
      </c>
      <c r="L165" s="3">
        <v>1</v>
      </c>
      <c r="M165" s="3">
        <v>1</v>
      </c>
      <c r="N165" s="3">
        <v>0</v>
      </c>
      <c r="O165" s="3">
        <v>1</v>
      </c>
      <c r="P165" s="3">
        <v>1</v>
      </c>
      <c r="Q165" s="3">
        <v>1</v>
      </c>
      <c r="R165" s="3">
        <v>1</v>
      </c>
      <c r="S165" s="3">
        <v>1</v>
      </c>
      <c r="T165" s="3">
        <v>1</v>
      </c>
      <c r="U165" s="3">
        <v>1</v>
      </c>
      <c r="V165" s="3">
        <v>1</v>
      </c>
      <c r="W165" s="3">
        <v>1</v>
      </c>
      <c r="X165" s="3">
        <v>0</v>
      </c>
      <c r="Y165" s="3">
        <v>1</v>
      </c>
      <c r="Z165" s="3">
        <v>1</v>
      </c>
      <c r="AA165" s="3">
        <v>1</v>
      </c>
      <c r="AB165" s="3">
        <v>1</v>
      </c>
      <c r="AC165" s="3">
        <v>1</v>
      </c>
      <c r="AD165" s="3">
        <v>1</v>
      </c>
      <c r="AE165" s="3">
        <v>1</v>
      </c>
      <c r="AF165" s="3">
        <v>1</v>
      </c>
      <c r="AG165" s="3">
        <v>1</v>
      </c>
      <c r="AH165" s="3">
        <v>1</v>
      </c>
      <c r="AI165" s="3">
        <v>1</v>
      </c>
      <c r="AJ165" s="3">
        <v>1</v>
      </c>
      <c r="AK165" s="3">
        <v>1</v>
      </c>
      <c r="AL165" s="3">
        <v>1</v>
      </c>
      <c r="AM165" s="3">
        <v>1</v>
      </c>
      <c r="AN165" s="3">
        <v>1</v>
      </c>
      <c r="AO165" s="3">
        <v>1</v>
      </c>
      <c r="AP165" s="4">
        <v>1</v>
      </c>
      <c r="AQ165" s="159">
        <f t="shared" si="9"/>
        <v>0.93939393939393945</v>
      </c>
    </row>
    <row r="166" spans="1:43" ht="20" customHeight="1">
      <c r="A166" s="100">
        <v>1</v>
      </c>
      <c r="B166" s="198"/>
      <c r="C166" s="100">
        <v>25</v>
      </c>
      <c r="D166" s="198"/>
      <c r="E166" s="198"/>
      <c r="F166" s="198"/>
      <c r="G166" s="97">
        <f t="shared" si="8"/>
        <v>152</v>
      </c>
      <c r="H166" s="199" t="s">
        <v>86</v>
      </c>
      <c r="I166" s="199" t="s">
        <v>86</v>
      </c>
      <c r="J166" s="164">
        <v>1</v>
      </c>
      <c r="K166" s="3">
        <v>1</v>
      </c>
      <c r="L166" s="3">
        <v>1</v>
      </c>
      <c r="M166" s="3">
        <v>1</v>
      </c>
      <c r="N166" s="3">
        <v>0</v>
      </c>
      <c r="O166" s="3">
        <v>1</v>
      </c>
      <c r="P166" s="3">
        <v>1</v>
      </c>
      <c r="Q166" s="3">
        <v>1</v>
      </c>
      <c r="R166" s="3">
        <v>1</v>
      </c>
      <c r="S166" s="3">
        <v>1</v>
      </c>
      <c r="T166" s="3">
        <v>1</v>
      </c>
      <c r="U166" s="3">
        <v>1</v>
      </c>
      <c r="V166" s="3">
        <v>1</v>
      </c>
      <c r="W166" s="3">
        <v>1</v>
      </c>
      <c r="X166" s="3">
        <v>1</v>
      </c>
      <c r="Y166" s="3">
        <v>1</v>
      </c>
      <c r="Z166" s="3">
        <v>1</v>
      </c>
      <c r="AA166" s="3">
        <v>1</v>
      </c>
      <c r="AB166" s="3">
        <v>1</v>
      </c>
      <c r="AC166" s="3">
        <v>1</v>
      </c>
      <c r="AD166" s="3">
        <v>1</v>
      </c>
      <c r="AE166" s="3">
        <v>1</v>
      </c>
      <c r="AF166" s="3">
        <v>1</v>
      </c>
      <c r="AG166" s="3">
        <v>1</v>
      </c>
      <c r="AH166" s="3">
        <v>1</v>
      </c>
      <c r="AI166" s="3">
        <v>1</v>
      </c>
      <c r="AJ166" s="3">
        <v>1</v>
      </c>
      <c r="AK166" s="3">
        <v>1</v>
      </c>
      <c r="AL166" s="3">
        <v>1</v>
      </c>
      <c r="AM166" s="3">
        <v>1</v>
      </c>
      <c r="AN166" s="3">
        <v>1</v>
      </c>
      <c r="AO166" s="3">
        <v>1</v>
      </c>
      <c r="AP166" s="4">
        <v>1</v>
      </c>
      <c r="AQ166" s="159">
        <f t="shared" si="9"/>
        <v>0.96969696969696972</v>
      </c>
    </row>
    <row r="167" spans="1:43" ht="20" customHeight="1">
      <c r="A167" s="100">
        <v>1</v>
      </c>
      <c r="B167" s="198"/>
      <c r="C167" s="100">
        <v>26</v>
      </c>
      <c r="D167" s="198" t="s">
        <v>433</v>
      </c>
      <c r="E167" s="198"/>
      <c r="F167" s="198"/>
      <c r="G167" s="97">
        <f t="shared" si="8"/>
        <v>153</v>
      </c>
      <c r="H167" s="199" t="s">
        <v>87</v>
      </c>
      <c r="I167" s="199" t="s">
        <v>87</v>
      </c>
      <c r="J167" s="164">
        <v>0</v>
      </c>
      <c r="K167" s="3">
        <v>1</v>
      </c>
      <c r="L167" s="3">
        <v>1</v>
      </c>
      <c r="M167" s="3">
        <v>1</v>
      </c>
      <c r="N167" s="3">
        <v>0</v>
      </c>
      <c r="O167" s="3">
        <v>1</v>
      </c>
      <c r="P167" s="3">
        <v>1</v>
      </c>
      <c r="Q167" s="3">
        <v>1</v>
      </c>
      <c r="R167" s="3">
        <v>1</v>
      </c>
      <c r="S167" s="3">
        <v>0</v>
      </c>
      <c r="T167" s="3">
        <v>1</v>
      </c>
      <c r="U167" s="3">
        <v>1</v>
      </c>
      <c r="V167" s="3">
        <v>0</v>
      </c>
      <c r="W167" s="3">
        <v>1</v>
      </c>
      <c r="X167" s="3">
        <v>0</v>
      </c>
      <c r="Y167" s="3">
        <v>0</v>
      </c>
      <c r="Z167" s="3">
        <v>1</v>
      </c>
      <c r="AA167" s="3">
        <v>0</v>
      </c>
      <c r="AB167" s="3">
        <v>0</v>
      </c>
      <c r="AC167" s="3">
        <v>1</v>
      </c>
      <c r="AD167" s="3">
        <v>1</v>
      </c>
      <c r="AE167" s="3">
        <v>1</v>
      </c>
      <c r="AF167" s="3">
        <v>1</v>
      </c>
      <c r="AG167" s="3">
        <v>1</v>
      </c>
      <c r="AH167" s="3">
        <v>0</v>
      </c>
      <c r="AI167" s="3">
        <v>1</v>
      </c>
      <c r="AJ167" s="3">
        <v>1</v>
      </c>
      <c r="AK167" s="3">
        <v>0</v>
      </c>
      <c r="AL167" s="3">
        <v>1</v>
      </c>
      <c r="AM167" s="3">
        <v>1</v>
      </c>
      <c r="AN167" s="3">
        <v>1</v>
      </c>
      <c r="AO167" s="3">
        <v>1</v>
      </c>
      <c r="AP167" s="4">
        <v>1</v>
      </c>
      <c r="AQ167" s="159">
        <f t="shared" si="9"/>
        <v>0.69696969696969702</v>
      </c>
    </row>
    <row r="168" spans="1:43" ht="20" customHeight="1">
      <c r="A168" s="100">
        <v>1</v>
      </c>
      <c r="B168" s="198"/>
      <c r="C168" s="100">
        <v>26</v>
      </c>
      <c r="D168" s="198"/>
      <c r="E168" s="198"/>
      <c r="F168" s="198"/>
      <c r="G168" s="97">
        <f t="shared" si="8"/>
        <v>154</v>
      </c>
      <c r="H168" s="199" t="s">
        <v>43</v>
      </c>
      <c r="I168" s="199" t="s">
        <v>43</v>
      </c>
      <c r="J168" s="164">
        <v>1</v>
      </c>
      <c r="K168" s="3">
        <v>1</v>
      </c>
      <c r="L168" s="3">
        <v>1</v>
      </c>
      <c r="M168" s="3">
        <v>1</v>
      </c>
      <c r="N168" s="3">
        <v>0</v>
      </c>
      <c r="O168" s="3">
        <v>1</v>
      </c>
      <c r="P168" s="3">
        <v>0</v>
      </c>
      <c r="Q168" s="3">
        <v>1</v>
      </c>
      <c r="R168" s="3">
        <v>1</v>
      </c>
      <c r="S168" s="3">
        <v>1</v>
      </c>
      <c r="T168" s="3">
        <v>1</v>
      </c>
      <c r="U168" s="3">
        <v>1</v>
      </c>
      <c r="V168" s="3">
        <v>1</v>
      </c>
      <c r="W168" s="3">
        <v>1</v>
      </c>
      <c r="X168" s="3">
        <v>1</v>
      </c>
      <c r="Y168" s="3">
        <v>0</v>
      </c>
      <c r="Z168" s="3">
        <v>1</v>
      </c>
      <c r="AA168" s="3">
        <v>0</v>
      </c>
      <c r="AB168" s="3">
        <v>1</v>
      </c>
      <c r="AC168" s="3">
        <v>1</v>
      </c>
      <c r="AD168" s="3">
        <v>1</v>
      </c>
      <c r="AE168" s="3">
        <v>1</v>
      </c>
      <c r="AF168" s="3">
        <v>0</v>
      </c>
      <c r="AG168" s="3">
        <v>0</v>
      </c>
      <c r="AH168" s="3">
        <v>1</v>
      </c>
      <c r="AI168" s="3">
        <v>1</v>
      </c>
      <c r="AJ168" s="3">
        <v>1</v>
      </c>
      <c r="AK168" s="3">
        <v>1</v>
      </c>
      <c r="AL168" s="3">
        <v>1</v>
      </c>
      <c r="AM168" s="3">
        <v>1</v>
      </c>
      <c r="AN168" s="3">
        <v>1</v>
      </c>
      <c r="AO168" s="3">
        <v>1</v>
      </c>
      <c r="AP168" s="4">
        <v>0</v>
      </c>
      <c r="AQ168" s="159">
        <f t="shared" si="9"/>
        <v>0.78787878787878785</v>
      </c>
    </row>
    <row r="169" spans="1:43" ht="20" customHeight="1">
      <c r="A169" s="100">
        <v>1</v>
      </c>
      <c r="B169" s="198"/>
      <c r="C169" s="100">
        <v>26</v>
      </c>
      <c r="D169" s="198"/>
      <c r="E169" s="198"/>
      <c r="F169" s="198"/>
      <c r="G169" s="97">
        <f t="shared" si="8"/>
        <v>155</v>
      </c>
      <c r="H169" s="199" t="s">
        <v>91</v>
      </c>
      <c r="I169" s="199" t="s">
        <v>91</v>
      </c>
      <c r="J169" s="164">
        <v>0</v>
      </c>
      <c r="K169" s="3">
        <v>1</v>
      </c>
      <c r="L169" s="3">
        <v>1</v>
      </c>
      <c r="M169" s="3">
        <v>0</v>
      </c>
      <c r="N169" s="3">
        <v>1</v>
      </c>
      <c r="O169" s="3">
        <v>0</v>
      </c>
      <c r="P169" s="3">
        <v>1</v>
      </c>
      <c r="Q169" s="3">
        <v>0</v>
      </c>
      <c r="R169" s="3">
        <v>0</v>
      </c>
      <c r="S169" s="3">
        <v>1</v>
      </c>
      <c r="T169" s="3">
        <v>0</v>
      </c>
      <c r="U169" s="3">
        <v>0</v>
      </c>
      <c r="V169" s="3">
        <v>0</v>
      </c>
      <c r="W169" s="3">
        <v>0</v>
      </c>
      <c r="X169" s="3">
        <v>1</v>
      </c>
      <c r="Y169" s="3">
        <v>0</v>
      </c>
      <c r="Z169" s="3">
        <v>1</v>
      </c>
      <c r="AA169" s="3">
        <v>0</v>
      </c>
      <c r="AB169" s="3">
        <v>1</v>
      </c>
      <c r="AC169" s="3">
        <v>0</v>
      </c>
      <c r="AD169" s="3">
        <v>0</v>
      </c>
      <c r="AE169" s="3">
        <v>1</v>
      </c>
      <c r="AF169" s="3">
        <v>0</v>
      </c>
      <c r="AG169" s="3">
        <v>0</v>
      </c>
      <c r="AH169" s="3">
        <v>0</v>
      </c>
      <c r="AI169" s="3">
        <v>1</v>
      </c>
      <c r="AJ169" s="3">
        <v>0</v>
      </c>
      <c r="AK169" s="3">
        <v>1</v>
      </c>
      <c r="AL169" s="3">
        <v>1</v>
      </c>
      <c r="AM169" s="3">
        <v>0</v>
      </c>
      <c r="AN169" s="3">
        <v>0</v>
      </c>
      <c r="AO169" s="3">
        <v>0</v>
      </c>
      <c r="AP169" s="4">
        <v>0</v>
      </c>
      <c r="AQ169" s="159">
        <f t="shared" si="9"/>
        <v>0.36363636363636365</v>
      </c>
    </row>
    <row r="170" spans="1:43" ht="20" customHeight="1">
      <c r="A170" s="100">
        <v>0</v>
      </c>
      <c r="B170" s="198"/>
      <c r="C170" s="100">
        <v>26</v>
      </c>
      <c r="D170" s="198"/>
      <c r="E170" s="198"/>
      <c r="F170" s="198"/>
      <c r="G170" s="97">
        <f t="shared" si="8"/>
        <v>156</v>
      </c>
      <c r="H170" s="203" t="s">
        <v>92</v>
      </c>
      <c r="I170" s="204" t="s">
        <v>92</v>
      </c>
      <c r="J170" s="180">
        <v>0</v>
      </c>
      <c r="K170" s="153">
        <v>0</v>
      </c>
      <c r="L170" s="153">
        <v>0</v>
      </c>
      <c r="M170" s="153">
        <v>0</v>
      </c>
      <c r="N170" s="153">
        <v>0</v>
      </c>
      <c r="O170" s="153">
        <v>0</v>
      </c>
      <c r="P170" s="153">
        <v>0</v>
      </c>
      <c r="Q170" s="153">
        <v>0</v>
      </c>
      <c r="R170" s="153">
        <v>1</v>
      </c>
      <c r="S170" s="153">
        <v>0</v>
      </c>
      <c r="T170" s="153">
        <v>0</v>
      </c>
      <c r="U170" s="153">
        <v>0</v>
      </c>
      <c r="V170" s="153">
        <v>0</v>
      </c>
      <c r="W170" s="153">
        <v>0</v>
      </c>
      <c r="X170" s="153">
        <v>0</v>
      </c>
      <c r="Y170" s="153">
        <v>0</v>
      </c>
      <c r="Z170" s="153">
        <v>0</v>
      </c>
      <c r="AA170" s="153">
        <v>0</v>
      </c>
      <c r="AB170" s="153">
        <v>0</v>
      </c>
      <c r="AC170" s="153">
        <v>0</v>
      </c>
      <c r="AD170" s="153">
        <v>0</v>
      </c>
      <c r="AE170" s="153">
        <v>0</v>
      </c>
      <c r="AF170" s="153">
        <v>0</v>
      </c>
      <c r="AG170" s="153">
        <v>0</v>
      </c>
      <c r="AH170" s="153">
        <v>0</v>
      </c>
      <c r="AI170" s="153">
        <v>0</v>
      </c>
      <c r="AJ170" s="153">
        <v>0</v>
      </c>
      <c r="AK170" s="153">
        <v>0</v>
      </c>
      <c r="AL170" s="153">
        <v>0</v>
      </c>
      <c r="AM170" s="153">
        <v>0</v>
      </c>
      <c r="AN170" s="153">
        <v>0</v>
      </c>
      <c r="AO170" s="153">
        <v>0</v>
      </c>
      <c r="AP170" s="154">
        <v>0</v>
      </c>
      <c r="AQ170" s="160">
        <f t="shared" si="9"/>
        <v>3.0303030303030304E-2</v>
      </c>
    </row>
    <row r="171" spans="1:43" ht="20" customHeight="1">
      <c r="A171" s="100">
        <v>1</v>
      </c>
      <c r="B171" s="198"/>
      <c r="C171" s="100">
        <v>27</v>
      </c>
      <c r="D171" s="198" t="s">
        <v>434</v>
      </c>
      <c r="E171" s="198"/>
      <c r="F171" s="198"/>
      <c r="G171" s="97">
        <f t="shared" si="8"/>
        <v>157</v>
      </c>
      <c r="H171" s="199" t="s">
        <v>93</v>
      </c>
      <c r="I171" s="199" t="s">
        <v>93</v>
      </c>
      <c r="J171" s="164">
        <v>0</v>
      </c>
      <c r="K171" s="3">
        <v>1</v>
      </c>
      <c r="L171" s="3">
        <v>1</v>
      </c>
      <c r="M171" s="3">
        <v>1</v>
      </c>
      <c r="N171" s="3">
        <v>0</v>
      </c>
      <c r="O171" s="3">
        <v>1</v>
      </c>
      <c r="P171" s="3">
        <v>1</v>
      </c>
      <c r="Q171" s="3">
        <v>1</v>
      </c>
      <c r="R171" s="3">
        <v>1</v>
      </c>
      <c r="S171" s="3">
        <v>1</v>
      </c>
      <c r="T171" s="3">
        <v>1</v>
      </c>
      <c r="U171" s="3">
        <v>1</v>
      </c>
      <c r="V171" s="3">
        <v>1</v>
      </c>
      <c r="W171" s="3">
        <v>1</v>
      </c>
      <c r="X171" s="3">
        <v>1</v>
      </c>
      <c r="Y171" s="3">
        <v>1</v>
      </c>
      <c r="Z171" s="3">
        <v>1</v>
      </c>
      <c r="AA171" s="3">
        <v>1</v>
      </c>
      <c r="AB171" s="3">
        <v>1</v>
      </c>
      <c r="AC171" s="3">
        <v>0</v>
      </c>
      <c r="AD171" s="3">
        <v>1</v>
      </c>
      <c r="AE171" s="3">
        <v>1</v>
      </c>
      <c r="AF171" s="3">
        <v>0</v>
      </c>
      <c r="AG171" s="3">
        <v>1</v>
      </c>
      <c r="AH171" s="3">
        <v>1</v>
      </c>
      <c r="AI171" s="3">
        <v>1</v>
      </c>
      <c r="AJ171" s="3">
        <v>1</v>
      </c>
      <c r="AK171" s="3">
        <v>1</v>
      </c>
      <c r="AL171" s="3">
        <v>1</v>
      </c>
      <c r="AM171" s="3">
        <v>1</v>
      </c>
      <c r="AN171" s="3">
        <v>1</v>
      </c>
      <c r="AO171" s="3">
        <v>1</v>
      </c>
      <c r="AP171" s="4">
        <v>1</v>
      </c>
      <c r="AQ171" s="159">
        <f t="shared" si="9"/>
        <v>0.87878787878787878</v>
      </c>
    </row>
    <row r="172" spans="1:43" ht="20" customHeight="1">
      <c r="A172" s="100">
        <v>1</v>
      </c>
      <c r="B172" s="198"/>
      <c r="C172" s="100">
        <v>27</v>
      </c>
      <c r="D172" s="198"/>
      <c r="E172" s="198"/>
      <c r="F172" s="198"/>
      <c r="G172" s="97">
        <f t="shared" si="8"/>
        <v>158</v>
      </c>
      <c r="H172" s="199" t="s">
        <v>94</v>
      </c>
      <c r="I172" s="199" t="s">
        <v>94</v>
      </c>
      <c r="J172" s="164">
        <v>1</v>
      </c>
      <c r="K172" s="3">
        <v>1</v>
      </c>
      <c r="L172" s="3">
        <v>1</v>
      </c>
      <c r="M172" s="3">
        <v>1</v>
      </c>
      <c r="N172" s="3">
        <v>0</v>
      </c>
      <c r="O172" s="3">
        <v>1</v>
      </c>
      <c r="P172" s="3">
        <v>1</v>
      </c>
      <c r="Q172" s="3">
        <v>1</v>
      </c>
      <c r="R172" s="3">
        <v>1</v>
      </c>
      <c r="S172" s="3">
        <v>1</v>
      </c>
      <c r="T172" s="3">
        <v>1</v>
      </c>
      <c r="U172" s="3">
        <v>1</v>
      </c>
      <c r="V172" s="3">
        <v>1</v>
      </c>
      <c r="W172" s="3">
        <v>1</v>
      </c>
      <c r="X172" s="3">
        <v>1</v>
      </c>
      <c r="Y172" s="3">
        <v>1</v>
      </c>
      <c r="Z172" s="3">
        <v>1</v>
      </c>
      <c r="AA172" s="3">
        <v>1</v>
      </c>
      <c r="AB172" s="3">
        <v>1</v>
      </c>
      <c r="AC172" s="3">
        <v>1</v>
      </c>
      <c r="AD172" s="3">
        <v>1</v>
      </c>
      <c r="AE172" s="3">
        <v>1</v>
      </c>
      <c r="AF172" s="3">
        <v>1</v>
      </c>
      <c r="AG172" s="3">
        <v>0</v>
      </c>
      <c r="AH172" s="3">
        <v>0</v>
      </c>
      <c r="AI172" s="3">
        <v>1</v>
      </c>
      <c r="AJ172" s="3">
        <v>0</v>
      </c>
      <c r="AK172" s="3">
        <v>1</v>
      </c>
      <c r="AL172" s="3">
        <v>1</v>
      </c>
      <c r="AM172" s="3">
        <v>1</v>
      </c>
      <c r="AN172" s="3">
        <v>1</v>
      </c>
      <c r="AO172" s="3">
        <v>1</v>
      </c>
      <c r="AP172" s="4">
        <v>1</v>
      </c>
      <c r="AQ172" s="159">
        <f t="shared" si="9"/>
        <v>0.87878787878787878</v>
      </c>
    </row>
    <row r="173" spans="1:43" ht="20" customHeight="1">
      <c r="A173" s="100">
        <v>1</v>
      </c>
      <c r="B173" s="198"/>
      <c r="C173" s="100">
        <v>27</v>
      </c>
      <c r="D173" s="198"/>
      <c r="E173" s="198"/>
      <c r="F173" s="198"/>
      <c r="G173" s="97">
        <f t="shared" si="8"/>
        <v>159</v>
      </c>
      <c r="H173" s="199" t="s">
        <v>95</v>
      </c>
      <c r="I173" s="199" t="s">
        <v>95</v>
      </c>
      <c r="J173" s="164">
        <v>1</v>
      </c>
      <c r="K173" s="3">
        <v>1</v>
      </c>
      <c r="L173" s="3">
        <v>1</v>
      </c>
      <c r="M173" s="3">
        <v>1</v>
      </c>
      <c r="N173" s="3">
        <v>0</v>
      </c>
      <c r="O173" s="3">
        <v>1</v>
      </c>
      <c r="P173" s="3">
        <v>1</v>
      </c>
      <c r="Q173" s="3">
        <v>1</v>
      </c>
      <c r="R173" s="3">
        <v>1</v>
      </c>
      <c r="S173" s="3">
        <v>1</v>
      </c>
      <c r="T173" s="3">
        <v>1</v>
      </c>
      <c r="U173" s="3">
        <v>1</v>
      </c>
      <c r="V173" s="3">
        <v>1</v>
      </c>
      <c r="W173" s="3">
        <v>1</v>
      </c>
      <c r="X173" s="3">
        <v>1</v>
      </c>
      <c r="Y173" s="3">
        <v>1</v>
      </c>
      <c r="Z173" s="3">
        <v>1</v>
      </c>
      <c r="AA173" s="3">
        <v>1</v>
      </c>
      <c r="AB173" s="3">
        <v>1</v>
      </c>
      <c r="AC173" s="3">
        <v>1</v>
      </c>
      <c r="AD173" s="3">
        <v>1</v>
      </c>
      <c r="AE173" s="3">
        <v>1</v>
      </c>
      <c r="AF173" s="3">
        <v>1</v>
      </c>
      <c r="AG173" s="3">
        <v>0</v>
      </c>
      <c r="AH173" s="3">
        <v>0</v>
      </c>
      <c r="AI173" s="3">
        <v>1</v>
      </c>
      <c r="AJ173" s="3">
        <v>0</v>
      </c>
      <c r="AK173" s="3">
        <v>1</v>
      </c>
      <c r="AL173" s="3">
        <v>1</v>
      </c>
      <c r="AM173" s="3">
        <v>1</v>
      </c>
      <c r="AN173" s="3">
        <v>1</v>
      </c>
      <c r="AO173" s="3">
        <v>1</v>
      </c>
      <c r="AP173" s="4">
        <v>1</v>
      </c>
      <c r="AQ173" s="159">
        <f t="shared" si="9"/>
        <v>0.87878787878787878</v>
      </c>
    </row>
    <row r="174" spans="1:43" ht="20" customHeight="1">
      <c r="A174" s="100">
        <v>1</v>
      </c>
      <c r="B174" s="198"/>
      <c r="C174" s="100">
        <v>27</v>
      </c>
      <c r="D174" s="198"/>
      <c r="E174" s="198"/>
      <c r="F174" s="198"/>
      <c r="G174" s="97">
        <f t="shared" si="8"/>
        <v>160</v>
      </c>
      <c r="H174" s="199" t="s">
        <v>96</v>
      </c>
      <c r="I174" s="199" t="s">
        <v>96</v>
      </c>
      <c r="J174" s="164">
        <v>0</v>
      </c>
      <c r="K174" s="3">
        <v>1</v>
      </c>
      <c r="L174" s="3">
        <v>1</v>
      </c>
      <c r="M174" s="3">
        <v>1</v>
      </c>
      <c r="N174" s="3">
        <v>1</v>
      </c>
      <c r="O174" s="3">
        <v>1</v>
      </c>
      <c r="P174" s="3">
        <v>1</v>
      </c>
      <c r="Q174" s="3">
        <v>1</v>
      </c>
      <c r="R174" s="3">
        <v>1</v>
      </c>
      <c r="S174" s="3">
        <v>1</v>
      </c>
      <c r="T174" s="3">
        <v>1</v>
      </c>
      <c r="U174" s="3">
        <v>1</v>
      </c>
      <c r="V174" s="3">
        <v>1</v>
      </c>
      <c r="W174" s="3">
        <v>0</v>
      </c>
      <c r="X174" s="3">
        <v>1</v>
      </c>
      <c r="Y174" s="3">
        <v>1</v>
      </c>
      <c r="Z174" s="3">
        <v>1</v>
      </c>
      <c r="AA174" s="3">
        <v>1</v>
      </c>
      <c r="AB174" s="3">
        <v>1</v>
      </c>
      <c r="AC174" s="3">
        <v>1</v>
      </c>
      <c r="AD174" s="3">
        <v>1</v>
      </c>
      <c r="AE174" s="3">
        <v>1</v>
      </c>
      <c r="AF174" s="3">
        <v>1</v>
      </c>
      <c r="AG174" s="3">
        <v>1</v>
      </c>
      <c r="AH174" s="3">
        <v>1</v>
      </c>
      <c r="AI174" s="3">
        <v>1</v>
      </c>
      <c r="AJ174" s="3">
        <v>1</v>
      </c>
      <c r="AK174" s="3">
        <v>1</v>
      </c>
      <c r="AL174" s="3">
        <v>1</v>
      </c>
      <c r="AM174" s="3">
        <v>1</v>
      </c>
      <c r="AN174" s="3">
        <v>1</v>
      </c>
      <c r="AO174" s="3">
        <v>1</v>
      </c>
      <c r="AP174" s="4">
        <v>1</v>
      </c>
      <c r="AQ174" s="159">
        <f t="shared" si="9"/>
        <v>0.93939393939393945</v>
      </c>
    </row>
    <row r="175" spans="1:43" ht="20" customHeight="1">
      <c r="A175" s="100">
        <v>1</v>
      </c>
      <c r="B175" s="198"/>
      <c r="C175" s="100">
        <v>27</v>
      </c>
      <c r="D175" s="198"/>
      <c r="E175" s="198"/>
      <c r="F175" s="198"/>
      <c r="G175" s="97">
        <f t="shared" si="8"/>
        <v>161</v>
      </c>
      <c r="H175" s="199" t="s">
        <v>97</v>
      </c>
      <c r="I175" s="199" t="s">
        <v>97</v>
      </c>
      <c r="J175" s="164">
        <v>0</v>
      </c>
      <c r="K175" s="3">
        <v>1</v>
      </c>
      <c r="L175" s="3">
        <v>0</v>
      </c>
      <c r="M175" s="3">
        <v>1</v>
      </c>
      <c r="N175" s="3">
        <v>0</v>
      </c>
      <c r="O175" s="3">
        <v>1</v>
      </c>
      <c r="P175" s="3">
        <v>1</v>
      </c>
      <c r="Q175" s="3">
        <v>0</v>
      </c>
      <c r="R175" s="3">
        <v>1</v>
      </c>
      <c r="S175" s="3">
        <v>1</v>
      </c>
      <c r="T175" s="3">
        <v>1</v>
      </c>
      <c r="U175" s="3">
        <v>0</v>
      </c>
      <c r="V175" s="3">
        <v>1</v>
      </c>
      <c r="W175" s="3">
        <v>0</v>
      </c>
      <c r="X175" s="3">
        <v>1</v>
      </c>
      <c r="Y175" s="3">
        <v>1</v>
      </c>
      <c r="Z175" s="3">
        <v>1</v>
      </c>
      <c r="AA175" s="3">
        <v>1</v>
      </c>
      <c r="AB175" s="3">
        <v>1</v>
      </c>
      <c r="AC175" s="3">
        <v>1</v>
      </c>
      <c r="AD175" s="3">
        <v>1</v>
      </c>
      <c r="AE175" s="3">
        <v>0</v>
      </c>
      <c r="AF175" s="3">
        <v>0</v>
      </c>
      <c r="AG175" s="3">
        <v>0</v>
      </c>
      <c r="AH175" s="3">
        <v>0</v>
      </c>
      <c r="AI175" s="3">
        <v>1</v>
      </c>
      <c r="AJ175" s="3">
        <v>0</v>
      </c>
      <c r="AK175" s="3">
        <v>1</v>
      </c>
      <c r="AL175" s="3">
        <v>0</v>
      </c>
      <c r="AM175" s="3">
        <v>1</v>
      </c>
      <c r="AN175" s="3">
        <v>1</v>
      </c>
      <c r="AO175" s="3">
        <v>1</v>
      </c>
      <c r="AP175" s="4">
        <v>1</v>
      </c>
      <c r="AQ175" s="159">
        <f t="shared" si="9"/>
        <v>0.63636363636363635</v>
      </c>
    </row>
    <row r="176" spans="1:43" ht="20" customHeight="1">
      <c r="A176" s="100">
        <v>0</v>
      </c>
      <c r="B176" s="198"/>
      <c r="C176" s="100">
        <v>27</v>
      </c>
      <c r="D176" s="198"/>
      <c r="E176" s="198"/>
      <c r="F176" s="198"/>
      <c r="G176" s="97">
        <f t="shared" si="8"/>
        <v>162</v>
      </c>
      <c r="H176" s="203" t="s">
        <v>98</v>
      </c>
      <c r="I176" s="204" t="s">
        <v>98</v>
      </c>
      <c r="J176" s="180">
        <v>1</v>
      </c>
      <c r="K176" s="153">
        <v>1</v>
      </c>
      <c r="L176" s="153">
        <v>1</v>
      </c>
      <c r="M176" s="153">
        <v>1</v>
      </c>
      <c r="N176" s="153">
        <v>0</v>
      </c>
      <c r="O176" s="153">
        <v>1</v>
      </c>
      <c r="P176" s="153">
        <v>0</v>
      </c>
      <c r="Q176" s="153">
        <v>0</v>
      </c>
      <c r="R176" s="153">
        <v>1</v>
      </c>
      <c r="S176" s="153">
        <v>1</v>
      </c>
      <c r="T176" s="153">
        <v>1</v>
      </c>
      <c r="U176" s="153">
        <v>1</v>
      </c>
      <c r="V176" s="153">
        <v>1</v>
      </c>
      <c r="W176" s="153">
        <v>0</v>
      </c>
      <c r="X176" s="153">
        <v>1</v>
      </c>
      <c r="Y176" s="153">
        <v>1</v>
      </c>
      <c r="Z176" s="153">
        <v>0</v>
      </c>
      <c r="AA176" s="153">
        <v>0</v>
      </c>
      <c r="AB176" s="153">
        <v>1</v>
      </c>
      <c r="AC176" s="153">
        <v>0</v>
      </c>
      <c r="AD176" s="153">
        <v>1</v>
      </c>
      <c r="AE176" s="153">
        <v>0</v>
      </c>
      <c r="AF176" s="153">
        <v>1</v>
      </c>
      <c r="AG176" s="153">
        <v>0</v>
      </c>
      <c r="AH176" s="153">
        <v>0</v>
      </c>
      <c r="AI176" s="153">
        <v>1</v>
      </c>
      <c r="AJ176" s="153">
        <v>0</v>
      </c>
      <c r="AK176" s="153">
        <v>1</v>
      </c>
      <c r="AL176" s="153">
        <v>1</v>
      </c>
      <c r="AM176" s="153">
        <v>0</v>
      </c>
      <c r="AN176" s="153">
        <v>1</v>
      </c>
      <c r="AO176" s="153">
        <v>0</v>
      </c>
      <c r="AP176" s="154">
        <v>0</v>
      </c>
      <c r="AQ176" s="160">
        <f t="shared" si="9"/>
        <v>0.5757575757575758</v>
      </c>
    </row>
    <row r="177" spans="1:43" ht="20" customHeight="1">
      <c r="A177" s="100">
        <v>1</v>
      </c>
      <c r="B177" s="198" t="s">
        <v>399</v>
      </c>
      <c r="C177" s="216" t="s">
        <v>400</v>
      </c>
      <c r="D177" s="217"/>
      <c r="E177" s="100" t="str">
        <f t="shared" ref="E177:E194" si="10">IF(ISBLANK(F177),E176,LEFT(F177,SEARCH(".",F177)-1))</f>
        <v>VI</v>
      </c>
      <c r="F177" s="198" t="s">
        <v>401</v>
      </c>
      <c r="G177" s="97">
        <f t="shared" si="8"/>
        <v>163</v>
      </c>
      <c r="H177" s="199" t="s">
        <v>99</v>
      </c>
      <c r="I177" s="199" t="s">
        <v>99</v>
      </c>
      <c r="J177" s="164">
        <v>1</v>
      </c>
      <c r="K177" s="3">
        <v>1</v>
      </c>
      <c r="L177" s="3">
        <v>1</v>
      </c>
      <c r="M177" s="3">
        <v>1</v>
      </c>
      <c r="N177" s="3">
        <v>1</v>
      </c>
      <c r="O177" s="3">
        <v>1</v>
      </c>
      <c r="P177" s="3">
        <v>1</v>
      </c>
      <c r="Q177" s="3">
        <v>1</v>
      </c>
      <c r="R177" s="3">
        <v>1</v>
      </c>
      <c r="S177" s="3">
        <v>1</v>
      </c>
      <c r="T177" s="3">
        <v>0</v>
      </c>
      <c r="U177" s="3">
        <v>1</v>
      </c>
      <c r="V177" s="3">
        <v>1</v>
      </c>
      <c r="W177" s="3">
        <v>1</v>
      </c>
      <c r="X177" s="3">
        <v>1</v>
      </c>
      <c r="Y177" s="3">
        <v>1</v>
      </c>
      <c r="Z177" s="3">
        <v>1</v>
      </c>
      <c r="AA177" s="3">
        <v>1</v>
      </c>
      <c r="AB177" s="3">
        <v>1</v>
      </c>
      <c r="AC177" s="3">
        <v>1</v>
      </c>
      <c r="AD177" s="3">
        <v>1</v>
      </c>
      <c r="AE177" s="3">
        <v>1</v>
      </c>
      <c r="AF177" s="3">
        <v>1</v>
      </c>
      <c r="AG177" s="3">
        <v>1</v>
      </c>
      <c r="AH177" s="3">
        <v>1</v>
      </c>
      <c r="AI177" s="3">
        <v>1</v>
      </c>
      <c r="AJ177" s="3">
        <v>1</v>
      </c>
      <c r="AK177" s="3">
        <v>1</v>
      </c>
      <c r="AL177" s="3">
        <v>1</v>
      </c>
      <c r="AM177" s="3">
        <v>1</v>
      </c>
      <c r="AN177" s="3">
        <v>1</v>
      </c>
      <c r="AO177" s="3">
        <v>1</v>
      </c>
      <c r="AP177" s="4">
        <v>1</v>
      </c>
      <c r="AQ177" s="159">
        <f t="shared" si="9"/>
        <v>0.96969696969696972</v>
      </c>
    </row>
    <row r="178" spans="1:43" ht="20" customHeight="1">
      <c r="A178" s="100">
        <v>1</v>
      </c>
      <c r="B178" s="198"/>
      <c r="C178" s="218"/>
      <c r="D178" s="219"/>
      <c r="E178" s="100" t="str">
        <f t="shared" si="10"/>
        <v>VI</v>
      </c>
      <c r="F178" s="198"/>
      <c r="G178" s="97">
        <f t="shared" si="8"/>
        <v>164</v>
      </c>
      <c r="H178" s="199" t="s">
        <v>53</v>
      </c>
      <c r="I178" s="199" t="s">
        <v>53</v>
      </c>
      <c r="J178" s="164">
        <v>1</v>
      </c>
      <c r="K178" s="3">
        <v>1</v>
      </c>
      <c r="L178" s="3">
        <v>1</v>
      </c>
      <c r="M178" s="3">
        <v>0</v>
      </c>
      <c r="N178" s="3">
        <v>1</v>
      </c>
      <c r="O178" s="3">
        <v>1</v>
      </c>
      <c r="P178" s="3">
        <v>1</v>
      </c>
      <c r="Q178" s="3">
        <v>1</v>
      </c>
      <c r="R178" s="3">
        <v>1</v>
      </c>
      <c r="S178" s="3">
        <v>1</v>
      </c>
      <c r="T178" s="3">
        <v>0</v>
      </c>
      <c r="U178" s="3">
        <v>0</v>
      </c>
      <c r="V178" s="3">
        <v>1</v>
      </c>
      <c r="W178" s="3">
        <v>1</v>
      </c>
      <c r="X178" s="3">
        <v>1</v>
      </c>
      <c r="Y178" s="3">
        <v>1</v>
      </c>
      <c r="Z178" s="3">
        <v>1</v>
      </c>
      <c r="AA178" s="3">
        <v>1</v>
      </c>
      <c r="AB178" s="3">
        <v>1</v>
      </c>
      <c r="AC178" s="3">
        <v>1</v>
      </c>
      <c r="AD178" s="3">
        <v>0</v>
      </c>
      <c r="AE178" s="3">
        <v>1</v>
      </c>
      <c r="AF178" s="3">
        <v>1</v>
      </c>
      <c r="AG178" s="3">
        <v>1</v>
      </c>
      <c r="AH178" s="3">
        <v>1</v>
      </c>
      <c r="AI178" s="3">
        <v>1</v>
      </c>
      <c r="AJ178" s="3">
        <v>1</v>
      </c>
      <c r="AK178" s="3">
        <v>1</v>
      </c>
      <c r="AL178" s="3">
        <v>1</v>
      </c>
      <c r="AM178" s="3">
        <v>1</v>
      </c>
      <c r="AN178" s="3">
        <v>0</v>
      </c>
      <c r="AO178" s="3">
        <v>1</v>
      </c>
      <c r="AP178" s="4">
        <v>1</v>
      </c>
      <c r="AQ178" s="159">
        <f t="shared" si="9"/>
        <v>0.84848484848484851</v>
      </c>
    </row>
    <row r="179" spans="1:43" ht="20" customHeight="1">
      <c r="A179" s="100">
        <v>1</v>
      </c>
      <c r="B179" s="198"/>
      <c r="C179" s="218"/>
      <c r="D179" s="219"/>
      <c r="E179" s="100" t="str">
        <f t="shared" si="10"/>
        <v>VI</v>
      </c>
      <c r="F179" s="198"/>
      <c r="G179" s="97">
        <f t="shared" si="8"/>
        <v>165</v>
      </c>
      <c r="H179" s="199" t="s">
        <v>54</v>
      </c>
      <c r="I179" s="199" t="s">
        <v>54</v>
      </c>
      <c r="J179" s="164">
        <v>1</v>
      </c>
      <c r="K179" s="3">
        <v>1</v>
      </c>
      <c r="L179" s="3">
        <v>1</v>
      </c>
      <c r="M179" s="3">
        <v>1</v>
      </c>
      <c r="N179" s="3">
        <v>1</v>
      </c>
      <c r="O179" s="3">
        <v>1</v>
      </c>
      <c r="P179" s="3">
        <v>1</v>
      </c>
      <c r="Q179" s="3">
        <v>1</v>
      </c>
      <c r="R179" s="3">
        <v>1</v>
      </c>
      <c r="S179" s="3">
        <v>1</v>
      </c>
      <c r="T179" s="3">
        <v>1</v>
      </c>
      <c r="U179" s="3">
        <v>1</v>
      </c>
      <c r="V179" s="3">
        <v>1</v>
      </c>
      <c r="W179" s="3">
        <v>1</v>
      </c>
      <c r="X179" s="3">
        <v>1</v>
      </c>
      <c r="Y179" s="3">
        <v>1</v>
      </c>
      <c r="Z179" s="3">
        <v>1</v>
      </c>
      <c r="AA179" s="3">
        <v>1</v>
      </c>
      <c r="AB179" s="3">
        <v>1</v>
      </c>
      <c r="AC179" s="3">
        <v>1</v>
      </c>
      <c r="AD179" s="3">
        <v>0</v>
      </c>
      <c r="AE179" s="3">
        <v>1</v>
      </c>
      <c r="AF179" s="3">
        <v>1</v>
      </c>
      <c r="AG179" s="3">
        <v>1</v>
      </c>
      <c r="AH179" s="3">
        <v>1</v>
      </c>
      <c r="AI179" s="3">
        <v>1</v>
      </c>
      <c r="AJ179" s="3">
        <v>1</v>
      </c>
      <c r="AK179" s="3">
        <v>0</v>
      </c>
      <c r="AL179" s="3">
        <v>1</v>
      </c>
      <c r="AM179" s="3">
        <v>1</v>
      </c>
      <c r="AN179" s="3">
        <v>1</v>
      </c>
      <c r="AO179" s="3">
        <v>1</v>
      </c>
      <c r="AP179" s="4">
        <v>1</v>
      </c>
      <c r="AQ179" s="159">
        <f t="shared" si="9"/>
        <v>0.93939393939393945</v>
      </c>
    </row>
    <row r="180" spans="1:43" ht="20" customHeight="1">
      <c r="A180" s="100">
        <v>0</v>
      </c>
      <c r="B180" s="198"/>
      <c r="C180" s="218"/>
      <c r="D180" s="219"/>
      <c r="E180" s="100" t="str">
        <f t="shared" si="10"/>
        <v>VI</v>
      </c>
      <c r="F180" s="198"/>
      <c r="G180" s="97">
        <f t="shared" si="8"/>
        <v>166</v>
      </c>
      <c r="H180" s="203" t="s">
        <v>55</v>
      </c>
      <c r="I180" s="204" t="s">
        <v>55</v>
      </c>
      <c r="J180" s="180">
        <v>0</v>
      </c>
      <c r="K180" s="153">
        <v>0</v>
      </c>
      <c r="L180" s="153">
        <v>0</v>
      </c>
      <c r="M180" s="153">
        <v>0</v>
      </c>
      <c r="N180" s="153">
        <v>0</v>
      </c>
      <c r="O180" s="153">
        <v>0</v>
      </c>
      <c r="P180" s="153">
        <v>0</v>
      </c>
      <c r="Q180" s="153">
        <v>0</v>
      </c>
      <c r="R180" s="153">
        <v>1</v>
      </c>
      <c r="S180" s="153">
        <v>0</v>
      </c>
      <c r="T180" s="153">
        <v>0</v>
      </c>
      <c r="U180" s="153">
        <v>0</v>
      </c>
      <c r="V180" s="153">
        <v>0</v>
      </c>
      <c r="W180" s="153">
        <v>0</v>
      </c>
      <c r="X180" s="153">
        <v>0</v>
      </c>
      <c r="Y180" s="153">
        <v>0</v>
      </c>
      <c r="Z180" s="153">
        <v>0</v>
      </c>
      <c r="AA180" s="153">
        <v>1</v>
      </c>
      <c r="AB180" s="153">
        <v>0</v>
      </c>
      <c r="AC180" s="182">
        <v>1</v>
      </c>
      <c r="AD180" s="153">
        <v>0</v>
      </c>
      <c r="AE180" s="153">
        <v>0</v>
      </c>
      <c r="AF180" s="153">
        <v>0</v>
      </c>
      <c r="AG180" s="153">
        <v>0</v>
      </c>
      <c r="AH180" s="153">
        <v>0</v>
      </c>
      <c r="AI180" s="153">
        <v>0</v>
      </c>
      <c r="AJ180" s="153">
        <v>0</v>
      </c>
      <c r="AK180" s="153">
        <v>0</v>
      </c>
      <c r="AL180" s="153">
        <v>0</v>
      </c>
      <c r="AM180" s="153">
        <v>0</v>
      </c>
      <c r="AN180" s="153">
        <v>1</v>
      </c>
      <c r="AO180" s="153">
        <v>0</v>
      </c>
      <c r="AP180" s="154">
        <v>0</v>
      </c>
      <c r="AQ180" s="160">
        <f t="shared" si="9"/>
        <v>0.12121212121212122</v>
      </c>
    </row>
    <row r="181" spans="1:43" ht="20" customHeight="1">
      <c r="A181" s="100">
        <v>1</v>
      </c>
      <c r="B181" s="198"/>
      <c r="C181" s="218"/>
      <c r="D181" s="219"/>
      <c r="E181" s="100" t="str">
        <f t="shared" si="10"/>
        <v>VI</v>
      </c>
      <c r="F181" s="198"/>
      <c r="G181" s="97">
        <f t="shared" si="8"/>
        <v>167</v>
      </c>
      <c r="H181" s="199" t="s">
        <v>56</v>
      </c>
      <c r="I181" s="199" t="s">
        <v>56</v>
      </c>
      <c r="J181" s="164">
        <v>0</v>
      </c>
      <c r="K181" s="3">
        <v>0</v>
      </c>
      <c r="L181" s="3">
        <v>0</v>
      </c>
      <c r="M181" s="3">
        <v>0</v>
      </c>
      <c r="N181" s="3">
        <v>0</v>
      </c>
      <c r="O181" s="3">
        <v>0</v>
      </c>
      <c r="P181" s="3">
        <v>1</v>
      </c>
      <c r="Q181" s="3">
        <v>0</v>
      </c>
      <c r="R181" s="3">
        <v>1</v>
      </c>
      <c r="S181" s="3">
        <v>0</v>
      </c>
      <c r="T181" s="3">
        <v>0</v>
      </c>
      <c r="U181" s="3">
        <v>0</v>
      </c>
      <c r="V181" s="3">
        <v>0</v>
      </c>
      <c r="W181" s="3">
        <v>1</v>
      </c>
      <c r="X181" s="3">
        <v>0</v>
      </c>
      <c r="Y181" s="3">
        <v>0</v>
      </c>
      <c r="Z181" s="3">
        <v>1</v>
      </c>
      <c r="AA181" s="3">
        <v>1</v>
      </c>
      <c r="AB181" s="3">
        <v>0</v>
      </c>
      <c r="AC181" s="3">
        <v>0</v>
      </c>
      <c r="AD181" s="3">
        <v>1</v>
      </c>
      <c r="AE181" s="3">
        <v>0</v>
      </c>
      <c r="AF181" s="3">
        <v>0</v>
      </c>
      <c r="AG181" s="3">
        <v>1</v>
      </c>
      <c r="AH181" s="3">
        <v>0</v>
      </c>
      <c r="AI181" s="3">
        <v>0</v>
      </c>
      <c r="AJ181" s="3">
        <v>0</v>
      </c>
      <c r="AK181" s="3">
        <v>0</v>
      </c>
      <c r="AL181" s="3">
        <v>0</v>
      </c>
      <c r="AM181" s="3">
        <v>1</v>
      </c>
      <c r="AN181" s="3">
        <v>1</v>
      </c>
      <c r="AO181" s="3">
        <v>0</v>
      </c>
      <c r="AP181" s="4">
        <v>0</v>
      </c>
      <c r="AQ181" s="159">
        <f t="shared" si="9"/>
        <v>0.27272727272727271</v>
      </c>
    </row>
    <row r="182" spans="1:43" ht="20" customHeight="1">
      <c r="A182" s="100">
        <v>1</v>
      </c>
      <c r="B182" s="198"/>
      <c r="C182" s="218"/>
      <c r="D182" s="219"/>
      <c r="E182" s="100" t="str">
        <f t="shared" si="10"/>
        <v>VI</v>
      </c>
      <c r="F182" s="198"/>
      <c r="G182" s="97">
        <f t="shared" si="8"/>
        <v>168</v>
      </c>
      <c r="H182" s="199" t="s">
        <v>57</v>
      </c>
      <c r="I182" s="199" t="s">
        <v>57</v>
      </c>
      <c r="J182" s="164">
        <v>1</v>
      </c>
      <c r="K182" s="3">
        <v>1</v>
      </c>
      <c r="L182" s="3">
        <v>1</v>
      </c>
      <c r="M182" s="3">
        <v>1</v>
      </c>
      <c r="N182" s="3">
        <v>1</v>
      </c>
      <c r="O182" s="3">
        <v>1</v>
      </c>
      <c r="P182" s="3">
        <v>1</v>
      </c>
      <c r="Q182" s="3">
        <v>1</v>
      </c>
      <c r="R182" s="3">
        <v>1</v>
      </c>
      <c r="S182" s="3">
        <v>1</v>
      </c>
      <c r="T182" s="3">
        <v>1</v>
      </c>
      <c r="U182" s="3">
        <v>1</v>
      </c>
      <c r="V182" s="3">
        <v>1</v>
      </c>
      <c r="W182" s="3">
        <v>1</v>
      </c>
      <c r="X182" s="3">
        <v>1</v>
      </c>
      <c r="Y182" s="3">
        <v>1</v>
      </c>
      <c r="Z182" s="3">
        <v>1</v>
      </c>
      <c r="AA182" s="3">
        <v>1</v>
      </c>
      <c r="AB182" s="3">
        <v>1</v>
      </c>
      <c r="AC182" s="3">
        <v>1</v>
      </c>
      <c r="AD182" s="3">
        <v>1</v>
      </c>
      <c r="AE182" s="3">
        <v>1</v>
      </c>
      <c r="AF182" s="3">
        <v>1</v>
      </c>
      <c r="AG182" s="3">
        <v>1</v>
      </c>
      <c r="AH182" s="3">
        <v>1</v>
      </c>
      <c r="AI182" s="3">
        <v>1</v>
      </c>
      <c r="AJ182" s="3">
        <v>1</v>
      </c>
      <c r="AK182" s="3">
        <v>1</v>
      </c>
      <c r="AL182" s="3">
        <v>1</v>
      </c>
      <c r="AM182" s="3">
        <v>1</v>
      </c>
      <c r="AN182" s="3">
        <v>1</v>
      </c>
      <c r="AO182" s="3">
        <v>1</v>
      </c>
      <c r="AP182" s="4">
        <v>1</v>
      </c>
      <c r="AQ182" s="159">
        <f t="shared" si="9"/>
        <v>1</v>
      </c>
    </row>
    <row r="183" spans="1:43" ht="20" customHeight="1">
      <c r="A183" s="100">
        <v>1</v>
      </c>
      <c r="B183" s="198"/>
      <c r="C183" s="218"/>
      <c r="D183" s="219"/>
      <c r="E183" s="100" t="str">
        <f t="shared" si="10"/>
        <v>VI</v>
      </c>
      <c r="F183" s="198"/>
      <c r="G183" s="97">
        <f t="shared" si="8"/>
        <v>169</v>
      </c>
      <c r="H183" s="199" t="s">
        <v>5</v>
      </c>
      <c r="I183" s="199" t="s">
        <v>5</v>
      </c>
      <c r="J183" s="164">
        <v>1</v>
      </c>
      <c r="K183" s="3">
        <v>1</v>
      </c>
      <c r="L183" s="3">
        <v>1</v>
      </c>
      <c r="M183" s="3">
        <v>1</v>
      </c>
      <c r="N183" s="3">
        <v>1</v>
      </c>
      <c r="O183" s="3">
        <v>1</v>
      </c>
      <c r="P183" s="3">
        <v>1</v>
      </c>
      <c r="Q183" s="3">
        <v>1</v>
      </c>
      <c r="R183" s="3">
        <v>1</v>
      </c>
      <c r="S183" s="3">
        <v>1</v>
      </c>
      <c r="T183" s="3">
        <v>1</v>
      </c>
      <c r="U183" s="3">
        <v>1</v>
      </c>
      <c r="V183" s="3">
        <v>1</v>
      </c>
      <c r="W183" s="3">
        <v>1</v>
      </c>
      <c r="X183" s="3">
        <v>1</v>
      </c>
      <c r="Y183" s="3">
        <v>1</v>
      </c>
      <c r="Z183" s="3">
        <v>1</v>
      </c>
      <c r="AA183" s="3">
        <v>1</v>
      </c>
      <c r="AB183" s="3">
        <v>1</v>
      </c>
      <c r="AC183" s="3">
        <v>1</v>
      </c>
      <c r="AD183" s="3">
        <v>1</v>
      </c>
      <c r="AE183" s="3">
        <v>1</v>
      </c>
      <c r="AF183" s="3">
        <v>1</v>
      </c>
      <c r="AG183" s="3">
        <v>1</v>
      </c>
      <c r="AH183" s="3">
        <v>1</v>
      </c>
      <c r="AI183" s="3">
        <v>0</v>
      </c>
      <c r="AJ183" s="3">
        <v>1</v>
      </c>
      <c r="AK183" s="3">
        <v>1</v>
      </c>
      <c r="AL183" s="3">
        <v>1</v>
      </c>
      <c r="AM183" s="3">
        <v>0</v>
      </c>
      <c r="AN183" s="3">
        <v>0</v>
      </c>
      <c r="AO183" s="3">
        <v>1</v>
      </c>
      <c r="AP183" s="4">
        <v>1</v>
      </c>
      <c r="AQ183" s="159">
        <f t="shared" si="9"/>
        <v>0.90909090909090906</v>
      </c>
    </row>
    <row r="184" spans="1:43" ht="20" customHeight="1">
      <c r="A184" s="100">
        <v>1</v>
      </c>
      <c r="B184" s="198"/>
      <c r="C184" s="218"/>
      <c r="D184" s="219"/>
      <c r="E184" s="100" t="str">
        <f t="shared" si="10"/>
        <v>VII</v>
      </c>
      <c r="F184" s="198" t="s">
        <v>419</v>
      </c>
      <c r="G184" s="97">
        <f t="shared" si="8"/>
        <v>170</v>
      </c>
      <c r="H184" s="199" t="s">
        <v>6</v>
      </c>
      <c r="I184" s="199" t="s">
        <v>6</v>
      </c>
      <c r="J184" s="164">
        <v>1</v>
      </c>
      <c r="K184" s="3">
        <v>1</v>
      </c>
      <c r="L184" s="3">
        <v>0</v>
      </c>
      <c r="M184" s="3">
        <v>0</v>
      </c>
      <c r="N184" s="3">
        <v>0</v>
      </c>
      <c r="O184" s="3">
        <v>1</v>
      </c>
      <c r="P184" s="3">
        <v>1</v>
      </c>
      <c r="Q184" s="3">
        <v>1</v>
      </c>
      <c r="R184" s="3">
        <v>1</v>
      </c>
      <c r="S184" s="3">
        <v>1</v>
      </c>
      <c r="T184" s="3">
        <v>1</v>
      </c>
      <c r="U184" s="3">
        <v>0</v>
      </c>
      <c r="V184" s="3">
        <v>1</v>
      </c>
      <c r="W184" s="3">
        <v>1</v>
      </c>
      <c r="X184" s="3">
        <v>1</v>
      </c>
      <c r="Y184" s="3">
        <v>0</v>
      </c>
      <c r="Z184" s="3">
        <v>1</v>
      </c>
      <c r="AA184" s="3">
        <v>1</v>
      </c>
      <c r="AB184" s="3">
        <v>1</v>
      </c>
      <c r="AC184" s="3">
        <v>0</v>
      </c>
      <c r="AD184" s="3">
        <v>0</v>
      </c>
      <c r="AE184" s="3">
        <v>0</v>
      </c>
      <c r="AF184" s="3">
        <v>0</v>
      </c>
      <c r="AG184" s="3">
        <v>1</v>
      </c>
      <c r="AH184" s="3">
        <v>0</v>
      </c>
      <c r="AI184" s="3">
        <v>0</v>
      </c>
      <c r="AJ184" s="3">
        <v>1</v>
      </c>
      <c r="AK184" s="3">
        <v>0</v>
      </c>
      <c r="AL184" s="3">
        <v>1</v>
      </c>
      <c r="AM184" s="3">
        <v>1</v>
      </c>
      <c r="AN184" s="3">
        <v>0</v>
      </c>
      <c r="AO184" s="3">
        <v>1</v>
      </c>
      <c r="AP184" s="4">
        <v>1</v>
      </c>
      <c r="AQ184" s="159">
        <f t="shared" si="9"/>
        <v>0.60606060606060608</v>
      </c>
    </row>
    <row r="185" spans="1:43" ht="20" customHeight="1">
      <c r="A185" s="100">
        <v>1</v>
      </c>
      <c r="B185" s="198"/>
      <c r="C185" s="218"/>
      <c r="D185" s="219"/>
      <c r="E185" s="100" t="str">
        <f t="shared" si="10"/>
        <v>VII</v>
      </c>
      <c r="F185" s="198"/>
      <c r="G185" s="97">
        <f t="shared" si="8"/>
        <v>171</v>
      </c>
      <c r="H185" s="199" t="s">
        <v>7</v>
      </c>
      <c r="I185" s="199" t="s">
        <v>7</v>
      </c>
      <c r="J185" s="164">
        <v>1</v>
      </c>
      <c r="K185" s="3">
        <v>1</v>
      </c>
      <c r="L185" s="3">
        <v>0</v>
      </c>
      <c r="M185" s="3">
        <v>0</v>
      </c>
      <c r="N185" s="3">
        <v>0</v>
      </c>
      <c r="O185" s="3">
        <v>1</v>
      </c>
      <c r="P185" s="3">
        <v>1</v>
      </c>
      <c r="Q185" s="3">
        <v>1</v>
      </c>
      <c r="R185" s="3">
        <v>1</v>
      </c>
      <c r="S185" s="3">
        <v>1</v>
      </c>
      <c r="T185" s="3">
        <v>1</v>
      </c>
      <c r="U185" s="3">
        <v>1</v>
      </c>
      <c r="V185" s="3">
        <v>1</v>
      </c>
      <c r="W185" s="3">
        <v>1</v>
      </c>
      <c r="X185" s="3">
        <v>0</v>
      </c>
      <c r="Y185" s="3">
        <v>0</v>
      </c>
      <c r="Z185" s="3">
        <v>1</v>
      </c>
      <c r="AA185" s="3">
        <v>1</v>
      </c>
      <c r="AB185" s="3">
        <v>1</v>
      </c>
      <c r="AC185" s="3">
        <v>1</v>
      </c>
      <c r="AD185" s="3">
        <v>0</v>
      </c>
      <c r="AE185" s="3">
        <v>0</v>
      </c>
      <c r="AF185" s="3">
        <v>1</v>
      </c>
      <c r="AG185" s="3">
        <v>1</v>
      </c>
      <c r="AH185" s="3">
        <v>1</v>
      </c>
      <c r="AI185" s="3">
        <v>1</v>
      </c>
      <c r="AJ185" s="3">
        <v>1</v>
      </c>
      <c r="AK185" s="3">
        <v>0</v>
      </c>
      <c r="AL185" s="3">
        <v>1</v>
      </c>
      <c r="AM185" s="3">
        <v>0</v>
      </c>
      <c r="AN185" s="3">
        <v>1</v>
      </c>
      <c r="AO185" s="3">
        <v>0</v>
      </c>
      <c r="AP185" s="4">
        <v>1</v>
      </c>
      <c r="AQ185" s="159">
        <f t="shared" si="9"/>
        <v>0.69696969696969702</v>
      </c>
    </row>
    <row r="186" spans="1:43" ht="20" customHeight="1">
      <c r="A186" s="100">
        <v>1</v>
      </c>
      <c r="B186" s="198"/>
      <c r="C186" s="218"/>
      <c r="D186" s="219"/>
      <c r="E186" s="100" t="str">
        <f t="shared" si="10"/>
        <v>VII</v>
      </c>
      <c r="F186" s="198"/>
      <c r="G186" s="97">
        <f t="shared" si="8"/>
        <v>172</v>
      </c>
      <c r="H186" s="199" t="s">
        <v>8</v>
      </c>
      <c r="I186" s="199" t="s">
        <v>8</v>
      </c>
      <c r="J186" s="164">
        <v>0</v>
      </c>
      <c r="K186" s="3">
        <v>1</v>
      </c>
      <c r="L186" s="3">
        <v>1</v>
      </c>
      <c r="M186" s="3">
        <v>0</v>
      </c>
      <c r="N186" s="3">
        <v>1</v>
      </c>
      <c r="O186" s="3">
        <v>0</v>
      </c>
      <c r="P186" s="3">
        <v>0</v>
      </c>
      <c r="Q186" s="3">
        <v>1</v>
      </c>
      <c r="R186" s="3">
        <v>1</v>
      </c>
      <c r="S186" s="3">
        <v>1</v>
      </c>
      <c r="T186" s="3">
        <v>0</v>
      </c>
      <c r="U186" s="3">
        <v>1</v>
      </c>
      <c r="V186" s="3">
        <v>1</v>
      </c>
      <c r="W186" s="3">
        <v>0</v>
      </c>
      <c r="X186" s="3">
        <v>0</v>
      </c>
      <c r="Y186" s="3">
        <v>0</v>
      </c>
      <c r="Z186" s="3">
        <v>0</v>
      </c>
      <c r="AA186" s="3">
        <v>1</v>
      </c>
      <c r="AB186" s="3">
        <v>1</v>
      </c>
      <c r="AC186" s="3">
        <v>1</v>
      </c>
      <c r="AD186" s="3">
        <v>1</v>
      </c>
      <c r="AE186" s="3">
        <v>0</v>
      </c>
      <c r="AF186" s="3">
        <v>1</v>
      </c>
      <c r="AG186" s="3">
        <v>1</v>
      </c>
      <c r="AH186" s="3">
        <v>1</v>
      </c>
      <c r="AI186" s="3">
        <v>0</v>
      </c>
      <c r="AJ186" s="3">
        <v>1</v>
      </c>
      <c r="AK186" s="3">
        <v>0</v>
      </c>
      <c r="AL186" s="3">
        <v>1</v>
      </c>
      <c r="AM186" s="3">
        <v>1</v>
      </c>
      <c r="AN186" s="3">
        <v>1</v>
      </c>
      <c r="AO186" s="3">
        <v>1</v>
      </c>
      <c r="AP186" s="4">
        <v>0</v>
      </c>
      <c r="AQ186" s="159">
        <f t="shared" si="9"/>
        <v>0.60606060606060608</v>
      </c>
    </row>
    <row r="187" spans="1:43" ht="20" customHeight="1">
      <c r="A187" s="100">
        <v>1</v>
      </c>
      <c r="B187" s="198"/>
      <c r="C187" s="218"/>
      <c r="D187" s="219"/>
      <c r="E187" s="100" t="str">
        <f t="shared" si="10"/>
        <v>VII</v>
      </c>
      <c r="F187" s="198"/>
      <c r="G187" s="97">
        <f t="shared" si="8"/>
        <v>173</v>
      </c>
      <c r="H187" s="199" t="s">
        <v>9</v>
      </c>
      <c r="I187" s="199" t="s">
        <v>9</v>
      </c>
      <c r="J187" s="164">
        <v>0</v>
      </c>
      <c r="K187" s="3">
        <v>0</v>
      </c>
      <c r="L187" s="3">
        <v>0</v>
      </c>
      <c r="M187" s="3">
        <v>1</v>
      </c>
      <c r="N187" s="3">
        <v>0</v>
      </c>
      <c r="O187" s="3">
        <v>0</v>
      </c>
      <c r="P187" s="3">
        <v>0</v>
      </c>
      <c r="Q187" s="3">
        <v>0</v>
      </c>
      <c r="R187" s="3">
        <v>0</v>
      </c>
      <c r="S187" s="3">
        <v>0</v>
      </c>
      <c r="T187" s="3">
        <v>0</v>
      </c>
      <c r="U187" s="3">
        <v>0</v>
      </c>
      <c r="V187" s="3">
        <v>1</v>
      </c>
      <c r="W187" s="3">
        <v>0</v>
      </c>
      <c r="X187" s="3">
        <v>0</v>
      </c>
      <c r="Y187" s="3">
        <v>0</v>
      </c>
      <c r="Z187" s="3">
        <v>0</v>
      </c>
      <c r="AA187" s="3">
        <v>1</v>
      </c>
      <c r="AB187" s="3">
        <v>1</v>
      </c>
      <c r="AC187" s="3">
        <v>0</v>
      </c>
      <c r="AD187" s="3">
        <v>1</v>
      </c>
      <c r="AE187" s="3">
        <v>0</v>
      </c>
      <c r="AF187" s="3">
        <v>0</v>
      </c>
      <c r="AG187" s="3">
        <v>0</v>
      </c>
      <c r="AH187" s="3">
        <v>1</v>
      </c>
      <c r="AI187" s="3">
        <v>0</v>
      </c>
      <c r="AJ187" s="3">
        <v>0</v>
      </c>
      <c r="AK187" s="3">
        <v>0</v>
      </c>
      <c r="AL187" s="3">
        <v>0</v>
      </c>
      <c r="AM187" s="3">
        <v>1</v>
      </c>
      <c r="AN187" s="3">
        <v>0</v>
      </c>
      <c r="AO187" s="3">
        <v>0</v>
      </c>
      <c r="AP187" s="4">
        <v>0</v>
      </c>
      <c r="AQ187" s="159">
        <f t="shared" si="9"/>
        <v>0.21212121212121213</v>
      </c>
    </row>
    <row r="188" spans="1:43" ht="20" customHeight="1">
      <c r="A188" s="100">
        <v>1</v>
      </c>
      <c r="B188" s="198"/>
      <c r="C188" s="218"/>
      <c r="D188" s="219"/>
      <c r="E188" s="100" t="str">
        <f t="shared" si="10"/>
        <v>VII</v>
      </c>
      <c r="F188" s="198"/>
      <c r="G188" s="97">
        <f t="shared" si="8"/>
        <v>174</v>
      </c>
      <c r="H188" s="199" t="s">
        <v>10</v>
      </c>
      <c r="I188" s="199" t="s">
        <v>10</v>
      </c>
      <c r="J188" s="164">
        <v>1</v>
      </c>
      <c r="K188" s="3">
        <v>1</v>
      </c>
      <c r="L188" s="3">
        <v>1</v>
      </c>
      <c r="M188" s="3">
        <v>0</v>
      </c>
      <c r="N188" s="3">
        <v>0</v>
      </c>
      <c r="O188" s="3">
        <v>1</v>
      </c>
      <c r="P188" s="3">
        <v>1</v>
      </c>
      <c r="Q188" s="3">
        <v>1</v>
      </c>
      <c r="R188" s="3">
        <v>1</v>
      </c>
      <c r="S188" s="3">
        <v>1</v>
      </c>
      <c r="T188" s="3">
        <v>1</v>
      </c>
      <c r="U188" s="3">
        <v>1</v>
      </c>
      <c r="V188" s="3">
        <v>1</v>
      </c>
      <c r="W188" s="3">
        <v>1</v>
      </c>
      <c r="X188" s="3">
        <v>1</v>
      </c>
      <c r="Y188" s="3">
        <v>1</v>
      </c>
      <c r="Z188" s="3">
        <v>1</v>
      </c>
      <c r="AA188" s="3">
        <v>1</v>
      </c>
      <c r="AB188" s="3">
        <v>0</v>
      </c>
      <c r="AC188" s="3">
        <v>1</v>
      </c>
      <c r="AD188" s="3">
        <v>1</v>
      </c>
      <c r="AE188" s="3">
        <v>1</v>
      </c>
      <c r="AF188" s="3">
        <v>1</v>
      </c>
      <c r="AG188" s="3">
        <v>0</v>
      </c>
      <c r="AH188" s="3">
        <v>0</v>
      </c>
      <c r="AI188" s="3">
        <v>1</v>
      </c>
      <c r="AJ188" s="3">
        <v>0</v>
      </c>
      <c r="AK188" s="3">
        <v>0</v>
      </c>
      <c r="AL188" s="3">
        <v>0</v>
      </c>
      <c r="AM188" s="3">
        <v>1</v>
      </c>
      <c r="AN188" s="3">
        <v>1</v>
      </c>
      <c r="AO188" s="3">
        <v>0</v>
      </c>
      <c r="AP188" s="4">
        <v>1</v>
      </c>
      <c r="AQ188" s="159">
        <f t="shared" si="9"/>
        <v>0.72727272727272729</v>
      </c>
    </row>
    <row r="189" spans="1:43" ht="20" customHeight="1">
      <c r="A189" s="100">
        <v>1</v>
      </c>
      <c r="B189" s="198"/>
      <c r="C189" s="218"/>
      <c r="D189" s="219"/>
      <c r="E189" s="100" t="str">
        <f t="shared" si="10"/>
        <v>VII</v>
      </c>
      <c r="F189" s="198"/>
      <c r="G189" s="97">
        <f t="shared" si="8"/>
        <v>175</v>
      </c>
      <c r="H189" s="199" t="s">
        <v>11</v>
      </c>
      <c r="I189" s="199" t="s">
        <v>11</v>
      </c>
      <c r="J189" s="164">
        <v>1</v>
      </c>
      <c r="K189" s="3">
        <v>1</v>
      </c>
      <c r="L189" s="3">
        <v>1</v>
      </c>
      <c r="M189" s="3">
        <v>1</v>
      </c>
      <c r="N189" s="3">
        <v>1</v>
      </c>
      <c r="O189" s="3">
        <v>1</v>
      </c>
      <c r="P189" s="3">
        <v>1</v>
      </c>
      <c r="Q189" s="3">
        <v>1</v>
      </c>
      <c r="R189" s="3">
        <v>1</v>
      </c>
      <c r="S189" s="3">
        <v>1</v>
      </c>
      <c r="T189" s="3">
        <v>1</v>
      </c>
      <c r="U189" s="3">
        <v>1</v>
      </c>
      <c r="V189" s="3">
        <v>1</v>
      </c>
      <c r="W189" s="3">
        <v>1</v>
      </c>
      <c r="X189" s="3">
        <v>0</v>
      </c>
      <c r="Y189" s="3">
        <v>1</v>
      </c>
      <c r="Z189" s="3">
        <v>1</v>
      </c>
      <c r="AA189" s="3">
        <v>1</v>
      </c>
      <c r="AB189" s="3">
        <v>1</v>
      </c>
      <c r="AC189" s="3">
        <v>1</v>
      </c>
      <c r="AD189" s="3">
        <v>1</v>
      </c>
      <c r="AE189" s="3">
        <v>1</v>
      </c>
      <c r="AF189" s="3">
        <v>1</v>
      </c>
      <c r="AG189" s="3">
        <v>1</v>
      </c>
      <c r="AH189" s="3">
        <v>1</v>
      </c>
      <c r="AI189" s="3">
        <v>1</v>
      </c>
      <c r="AJ189" s="3">
        <v>1</v>
      </c>
      <c r="AK189" s="3">
        <v>1</v>
      </c>
      <c r="AL189" s="3">
        <v>1</v>
      </c>
      <c r="AM189" s="3">
        <v>1</v>
      </c>
      <c r="AN189" s="3">
        <v>1</v>
      </c>
      <c r="AO189" s="3">
        <v>1</v>
      </c>
      <c r="AP189" s="4">
        <v>1</v>
      </c>
      <c r="AQ189" s="159">
        <f t="shared" si="9"/>
        <v>0.96969696969696972</v>
      </c>
    </row>
    <row r="190" spans="1:43" ht="20" customHeight="1">
      <c r="A190" s="100">
        <v>1</v>
      </c>
      <c r="B190" s="198"/>
      <c r="C190" s="218"/>
      <c r="D190" s="219"/>
      <c r="E190" s="100" t="str">
        <f t="shared" si="10"/>
        <v>VII</v>
      </c>
      <c r="F190" s="198"/>
      <c r="G190" s="97">
        <f t="shared" si="8"/>
        <v>176</v>
      </c>
      <c r="H190" s="199" t="s">
        <v>12</v>
      </c>
      <c r="I190" s="199" t="s">
        <v>12</v>
      </c>
      <c r="J190" s="164">
        <v>1</v>
      </c>
      <c r="K190" s="3">
        <v>1</v>
      </c>
      <c r="L190" s="3">
        <v>1</v>
      </c>
      <c r="M190" s="3">
        <v>1</v>
      </c>
      <c r="N190" s="3">
        <v>1</v>
      </c>
      <c r="O190" s="3">
        <v>1</v>
      </c>
      <c r="P190" s="3">
        <v>1</v>
      </c>
      <c r="Q190" s="3">
        <v>1</v>
      </c>
      <c r="R190" s="3">
        <v>1</v>
      </c>
      <c r="S190" s="3">
        <v>1</v>
      </c>
      <c r="T190" s="3">
        <v>1</v>
      </c>
      <c r="U190" s="3">
        <v>1</v>
      </c>
      <c r="V190" s="3">
        <v>1</v>
      </c>
      <c r="W190" s="3">
        <v>1</v>
      </c>
      <c r="X190" s="3">
        <v>0</v>
      </c>
      <c r="Y190" s="3">
        <v>0</v>
      </c>
      <c r="Z190" s="3">
        <v>1</v>
      </c>
      <c r="AA190" s="3">
        <v>0</v>
      </c>
      <c r="AB190" s="3">
        <v>0</v>
      </c>
      <c r="AC190" s="3">
        <v>0</v>
      </c>
      <c r="AD190" s="3">
        <v>1</v>
      </c>
      <c r="AE190" s="3">
        <v>1</v>
      </c>
      <c r="AF190" s="3">
        <v>1</v>
      </c>
      <c r="AG190" s="3">
        <v>1</v>
      </c>
      <c r="AH190" s="3">
        <v>1</v>
      </c>
      <c r="AI190" s="3">
        <v>1</v>
      </c>
      <c r="AJ190" s="3">
        <v>1</v>
      </c>
      <c r="AK190" s="3">
        <v>0</v>
      </c>
      <c r="AL190" s="3">
        <v>1</v>
      </c>
      <c r="AM190" s="3">
        <v>1</v>
      </c>
      <c r="AN190" s="3">
        <v>1</v>
      </c>
      <c r="AO190" s="3">
        <v>1</v>
      </c>
      <c r="AP190" s="4">
        <v>1</v>
      </c>
      <c r="AQ190" s="159">
        <f t="shared" si="9"/>
        <v>0.81818181818181823</v>
      </c>
    </row>
    <row r="191" spans="1:43" ht="20" customHeight="1">
      <c r="A191" s="100">
        <v>0</v>
      </c>
      <c r="B191" s="198"/>
      <c r="C191" s="218"/>
      <c r="D191" s="219"/>
      <c r="E191" s="100" t="str">
        <f t="shared" si="10"/>
        <v>VII</v>
      </c>
      <c r="F191" s="198"/>
      <c r="G191" s="97">
        <f t="shared" si="8"/>
        <v>177</v>
      </c>
      <c r="H191" s="203" t="s">
        <v>64</v>
      </c>
      <c r="I191" s="204" t="s">
        <v>64</v>
      </c>
      <c r="J191" s="180">
        <v>1</v>
      </c>
      <c r="K191" s="153">
        <v>0</v>
      </c>
      <c r="L191" s="153">
        <v>1</v>
      </c>
      <c r="M191" s="153">
        <v>1</v>
      </c>
      <c r="N191" s="153">
        <v>1</v>
      </c>
      <c r="O191" s="153">
        <v>1</v>
      </c>
      <c r="P191" s="153">
        <v>0</v>
      </c>
      <c r="Q191" s="153">
        <v>0</v>
      </c>
      <c r="R191" s="153">
        <v>0</v>
      </c>
      <c r="S191" s="153">
        <v>0</v>
      </c>
      <c r="T191" s="153">
        <v>1</v>
      </c>
      <c r="U191" s="153">
        <v>0</v>
      </c>
      <c r="V191" s="153">
        <v>0</v>
      </c>
      <c r="W191" s="153">
        <v>1</v>
      </c>
      <c r="X191" s="153">
        <v>0</v>
      </c>
      <c r="Y191" s="153">
        <v>1</v>
      </c>
      <c r="Z191" s="153">
        <v>1</v>
      </c>
      <c r="AA191" s="153">
        <v>0</v>
      </c>
      <c r="AB191" s="153">
        <v>0</v>
      </c>
      <c r="AC191" s="153">
        <v>1</v>
      </c>
      <c r="AD191" s="153">
        <v>1</v>
      </c>
      <c r="AE191" s="153">
        <v>1</v>
      </c>
      <c r="AF191" s="153">
        <v>0</v>
      </c>
      <c r="AG191" s="153">
        <v>0</v>
      </c>
      <c r="AH191" s="153">
        <v>1</v>
      </c>
      <c r="AI191" s="153">
        <v>1</v>
      </c>
      <c r="AJ191" s="153">
        <v>1</v>
      </c>
      <c r="AK191" s="153">
        <v>0</v>
      </c>
      <c r="AL191" s="153">
        <v>1</v>
      </c>
      <c r="AM191" s="153">
        <v>0</v>
      </c>
      <c r="AN191" s="153">
        <v>0</v>
      </c>
      <c r="AO191" s="153">
        <v>0</v>
      </c>
      <c r="AP191" s="154">
        <v>1</v>
      </c>
      <c r="AQ191" s="160">
        <f t="shared" si="9"/>
        <v>0.51515151515151514</v>
      </c>
    </row>
    <row r="192" spans="1:43" ht="20" customHeight="1">
      <c r="A192" s="100">
        <v>0</v>
      </c>
      <c r="B192" s="198"/>
      <c r="C192" s="218"/>
      <c r="D192" s="219"/>
      <c r="E192" s="100" t="str">
        <f t="shared" si="10"/>
        <v>VII</v>
      </c>
      <c r="F192" s="198"/>
      <c r="G192" s="97">
        <f t="shared" si="8"/>
        <v>178</v>
      </c>
      <c r="H192" s="203" t="s">
        <v>65</v>
      </c>
      <c r="I192" s="204" t="s">
        <v>65</v>
      </c>
      <c r="J192" s="180">
        <v>0</v>
      </c>
      <c r="K192" s="153">
        <v>0</v>
      </c>
      <c r="L192" s="153">
        <v>0</v>
      </c>
      <c r="M192" s="153">
        <v>0</v>
      </c>
      <c r="N192" s="153">
        <v>1</v>
      </c>
      <c r="O192" s="153">
        <v>0</v>
      </c>
      <c r="P192" s="153">
        <v>0</v>
      </c>
      <c r="Q192" s="153">
        <v>0</v>
      </c>
      <c r="R192" s="153">
        <v>0</v>
      </c>
      <c r="S192" s="153">
        <v>0</v>
      </c>
      <c r="T192" s="153">
        <v>0</v>
      </c>
      <c r="U192" s="153">
        <v>0</v>
      </c>
      <c r="V192" s="153">
        <v>0</v>
      </c>
      <c r="W192" s="153">
        <v>0</v>
      </c>
      <c r="X192" s="153">
        <v>0</v>
      </c>
      <c r="Y192" s="153">
        <v>0</v>
      </c>
      <c r="Z192" s="153">
        <v>0</v>
      </c>
      <c r="AA192" s="153">
        <v>0</v>
      </c>
      <c r="AB192" s="153">
        <v>0</v>
      </c>
      <c r="AC192" s="182">
        <v>1</v>
      </c>
      <c r="AD192" s="153">
        <v>0</v>
      </c>
      <c r="AE192" s="153">
        <v>0</v>
      </c>
      <c r="AF192" s="153">
        <v>0</v>
      </c>
      <c r="AG192" s="153">
        <v>0</v>
      </c>
      <c r="AH192" s="153">
        <v>0</v>
      </c>
      <c r="AI192" s="153">
        <v>0</v>
      </c>
      <c r="AJ192" s="153">
        <v>0</v>
      </c>
      <c r="AK192" s="153">
        <v>0</v>
      </c>
      <c r="AL192" s="153">
        <v>0</v>
      </c>
      <c r="AM192" s="153">
        <v>0</v>
      </c>
      <c r="AN192" s="153">
        <v>0</v>
      </c>
      <c r="AO192" s="153">
        <v>0</v>
      </c>
      <c r="AP192" s="154">
        <v>0</v>
      </c>
      <c r="AQ192" s="160">
        <f t="shared" si="9"/>
        <v>6.0606060606060608E-2</v>
      </c>
    </row>
    <row r="193" spans="1:43" ht="20" customHeight="1">
      <c r="A193" s="100">
        <v>1</v>
      </c>
      <c r="B193" s="198"/>
      <c r="C193" s="218"/>
      <c r="D193" s="219"/>
      <c r="E193" s="100" t="str">
        <f t="shared" si="10"/>
        <v>VII</v>
      </c>
      <c r="F193" s="198"/>
      <c r="G193" s="97">
        <f t="shared" si="8"/>
        <v>179</v>
      </c>
      <c r="H193" s="199" t="s">
        <v>13</v>
      </c>
      <c r="I193" s="199" t="s">
        <v>13</v>
      </c>
      <c r="J193" s="164">
        <v>1</v>
      </c>
      <c r="K193" s="3">
        <v>1</v>
      </c>
      <c r="L193" s="3">
        <v>1</v>
      </c>
      <c r="M193" s="3">
        <v>1</v>
      </c>
      <c r="N193" s="3">
        <v>1</v>
      </c>
      <c r="O193" s="3">
        <v>1</v>
      </c>
      <c r="P193" s="3">
        <v>1</v>
      </c>
      <c r="Q193" s="3">
        <v>1</v>
      </c>
      <c r="R193" s="3">
        <v>1</v>
      </c>
      <c r="S193" s="3">
        <v>1</v>
      </c>
      <c r="T193" s="3">
        <v>1</v>
      </c>
      <c r="U193" s="3">
        <v>1</v>
      </c>
      <c r="V193" s="3">
        <v>1</v>
      </c>
      <c r="W193" s="3">
        <v>1</v>
      </c>
      <c r="X193" s="3">
        <v>1</v>
      </c>
      <c r="Y193" s="3">
        <v>1</v>
      </c>
      <c r="Z193" s="3">
        <v>1</v>
      </c>
      <c r="AA193" s="3">
        <v>1</v>
      </c>
      <c r="AB193" s="3">
        <v>0</v>
      </c>
      <c r="AC193" s="3">
        <v>1</v>
      </c>
      <c r="AD193" s="3">
        <v>1</v>
      </c>
      <c r="AE193" s="3">
        <v>1</v>
      </c>
      <c r="AF193" s="3">
        <v>1</v>
      </c>
      <c r="AG193" s="3">
        <v>1</v>
      </c>
      <c r="AH193" s="3">
        <v>1</v>
      </c>
      <c r="AI193" s="3">
        <v>0</v>
      </c>
      <c r="AJ193" s="3">
        <v>1</v>
      </c>
      <c r="AK193" s="3">
        <v>1</v>
      </c>
      <c r="AL193" s="3">
        <v>1</v>
      </c>
      <c r="AM193" s="3">
        <v>1</v>
      </c>
      <c r="AN193" s="3">
        <v>1</v>
      </c>
      <c r="AO193" s="3">
        <v>1</v>
      </c>
      <c r="AP193" s="4">
        <v>1</v>
      </c>
      <c r="AQ193" s="159">
        <f t="shared" si="9"/>
        <v>0.93939393939393945</v>
      </c>
    </row>
    <row r="194" spans="1:43" ht="20" customHeight="1">
      <c r="A194" s="100">
        <v>0</v>
      </c>
      <c r="B194" s="198"/>
      <c r="C194" s="218"/>
      <c r="D194" s="219"/>
      <c r="E194" s="100" t="str">
        <f t="shared" si="10"/>
        <v>VII</v>
      </c>
      <c r="F194" s="198"/>
      <c r="G194" s="97">
        <f t="shared" si="8"/>
        <v>180</v>
      </c>
      <c r="H194" s="203" t="s">
        <v>68</v>
      </c>
      <c r="I194" s="204" t="s">
        <v>68</v>
      </c>
      <c r="J194" s="180">
        <v>0</v>
      </c>
      <c r="K194" s="153">
        <v>0</v>
      </c>
      <c r="L194" s="153">
        <v>1</v>
      </c>
      <c r="M194" s="153">
        <v>0</v>
      </c>
      <c r="N194" s="153">
        <v>0</v>
      </c>
      <c r="O194" s="153">
        <v>1</v>
      </c>
      <c r="P194" s="153">
        <v>1</v>
      </c>
      <c r="Q194" s="153">
        <v>0</v>
      </c>
      <c r="R194" s="153">
        <v>1</v>
      </c>
      <c r="S194" s="153">
        <v>0</v>
      </c>
      <c r="T194" s="153">
        <v>1</v>
      </c>
      <c r="U194" s="153">
        <v>0</v>
      </c>
      <c r="V194" s="153">
        <v>1</v>
      </c>
      <c r="W194" s="153">
        <v>0</v>
      </c>
      <c r="X194" s="153">
        <v>1</v>
      </c>
      <c r="Y194" s="153">
        <v>1</v>
      </c>
      <c r="Z194" s="153">
        <v>1</v>
      </c>
      <c r="AA194" s="153">
        <v>1</v>
      </c>
      <c r="AB194" s="153">
        <v>1</v>
      </c>
      <c r="AC194" s="182">
        <v>1</v>
      </c>
      <c r="AD194" s="153">
        <v>1</v>
      </c>
      <c r="AE194" s="153">
        <v>1</v>
      </c>
      <c r="AF194" s="153">
        <v>0</v>
      </c>
      <c r="AG194" s="153">
        <v>1</v>
      </c>
      <c r="AH194" s="153">
        <v>0</v>
      </c>
      <c r="AI194" s="153">
        <v>0</v>
      </c>
      <c r="AJ194" s="153">
        <v>1</v>
      </c>
      <c r="AK194" s="153">
        <v>0</v>
      </c>
      <c r="AL194" s="153">
        <v>0</v>
      </c>
      <c r="AM194" s="153">
        <v>0</v>
      </c>
      <c r="AN194" s="153">
        <v>0</v>
      </c>
      <c r="AO194" s="153">
        <v>1</v>
      </c>
      <c r="AP194" s="154">
        <v>0</v>
      </c>
      <c r="AQ194" s="160">
        <f t="shared" si="9"/>
        <v>0.51515151515151514</v>
      </c>
    </row>
    <row r="195" spans="1:43" ht="20" customHeight="1">
      <c r="A195" s="100">
        <v>1</v>
      </c>
      <c r="B195" s="198"/>
      <c r="C195" s="218"/>
      <c r="D195" s="219"/>
      <c r="E195" s="100"/>
      <c r="F195" s="198" t="s">
        <v>407</v>
      </c>
      <c r="G195" s="97" t="s">
        <v>35</v>
      </c>
      <c r="H195" s="199" t="s">
        <v>359</v>
      </c>
      <c r="I195" s="5" t="s">
        <v>69</v>
      </c>
      <c r="J195" s="164">
        <v>1</v>
      </c>
      <c r="K195" s="3">
        <v>1</v>
      </c>
      <c r="L195" s="3">
        <v>1</v>
      </c>
      <c r="M195" s="3">
        <v>1</v>
      </c>
      <c r="N195" s="3">
        <v>1</v>
      </c>
      <c r="O195" s="3">
        <v>1</v>
      </c>
      <c r="P195" s="3">
        <v>1</v>
      </c>
      <c r="Q195" s="3">
        <v>1</v>
      </c>
      <c r="R195" s="3">
        <v>1</v>
      </c>
      <c r="S195" s="3">
        <v>1</v>
      </c>
      <c r="T195" s="3">
        <v>0</v>
      </c>
      <c r="U195" s="3">
        <v>1</v>
      </c>
      <c r="V195" s="3">
        <v>1</v>
      </c>
      <c r="W195" s="3">
        <v>1</v>
      </c>
      <c r="X195" s="3">
        <v>1</v>
      </c>
      <c r="Y195" s="3">
        <v>1</v>
      </c>
      <c r="Z195" s="3">
        <v>1</v>
      </c>
      <c r="AA195" s="3">
        <v>1</v>
      </c>
      <c r="AB195" s="3">
        <v>1</v>
      </c>
      <c r="AC195" s="3">
        <v>1</v>
      </c>
      <c r="AD195" s="3">
        <v>1</v>
      </c>
      <c r="AE195" s="3">
        <v>1</v>
      </c>
      <c r="AF195" s="3">
        <v>1</v>
      </c>
      <c r="AG195" s="3">
        <v>1</v>
      </c>
      <c r="AH195" s="3">
        <v>1</v>
      </c>
      <c r="AI195" s="3">
        <v>1</v>
      </c>
      <c r="AJ195" s="3">
        <v>1</v>
      </c>
      <c r="AK195" s="3">
        <v>0</v>
      </c>
      <c r="AL195" s="3">
        <v>1</v>
      </c>
      <c r="AM195" s="3">
        <v>1</v>
      </c>
      <c r="AN195" s="3">
        <v>1</v>
      </c>
      <c r="AO195" s="3">
        <v>0</v>
      </c>
      <c r="AP195" s="4">
        <v>1</v>
      </c>
      <c r="AQ195" s="159">
        <f t="shared" si="9"/>
        <v>0.90909090909090906</v>
      </c>
    </row>
    <row r="196" spans="1:43" ht="20" customHeight="1">
      <c r="A196" s="100">
        <v>1</v>
      </c>
      <c r="B196" s="198"/>
      <c r="C196" s="218"/>
      <c r="D196" s="219"/>
      <c r="E196" s="100"/>
      <c r="F196" s="198"/>
      <c r="G196" s="97" t="s">
        <v>36</v>
      </c>
      <c r="H196" s="199" t="e">
        <v>#VALUE!</v>
      </c>
      <c r="I196" s="5" t="s">
        <v>70</v>
      </c>
      <c r="J196" s="164">
        <v>1</v>
      </c>
      <c r="K196" s="3">
        <v>1</v>
      </c>
      <c r="L196" s="3">
        <v>1</v>
      </c>
      <c r="M196" s="3">
        <v>0</v>
      </c>
      <c r="N196" s="3">
        <v>0</v>
      </c>
      <c r="O196" s="3">
        <v>1</v>
      </c>
      <c r="P196" s="3">
        <v>1</v>
      </c>
      <c r="Q196" s="3">
        <v>1</v>
      </c>
      <c r="R196" s="3">
        <v>1</v>
      </c>
      <c r="S196" s="3">
        <v>1</v>
      </c>
      <c r="T196" s="3">
        <v>0</v>
      </c>
      <c r="U196" s="3">
        <v>1</v>
      </c>
      <c r="V196" s="3">
        <v>1</v>
      </c>
      <c r="W196" s="3">
        <v>0</v>
      </c>
      <c r="X196" s="3">
        <v>1</v>
      </c>
      <c r="Y196" s="3">
        <v>0</v>
      </c>
      <c r="Z196" s="3">
        <v>1</v>
      </c>
      <c r="AA196" s="3">
        <v>1</v>
      </c>
      <c r="AB196" s="3">
        <v>1</v>
      </c>
      <c r="AC196" s="3">
        <v>1</v>
      </c>
      <c r="AD196" s="3">
        <v>1</v>
      </c>
      <c r="AE196" s="3">
        <v>1</v>
      </c>
      <c r="AF196" s="3">
        <v>0</v>
      </c>
      <c r="AG196" s="3">
        <v>1</v>
      </c>
      <c r="AH196" s="3">
        <v>1</v>
      </c>
      <c r="AI196" s="3">
        <v>1</v>
      </c>
      <c r="AJ196" s="3">
        <v>1</v>
      </c>
      <c r="AK196" s="3">
        <v>0</v>
      </c>
      <c r="AL196" s="3">
        <v>1</v>
      </c>
      <c r="AM196" s="3">
        <v>1</v>
      </c>
      <c r="AN196" s="3">
        <v>0</v>
      </c>
      <c r="AO196" s="3">
        <v>1</v>
      </c>
      <c r="AP196" s="4">
        <v>1</v>
      </c>
      <c r="AQ196" s="159">
        <f t="shared" si="9"/>
        <v>0.75757575757575757</v>
      </c>
    </row>
    <row r="197" spans="1:43" ht="20" customHeight="1">
      <c r="A197" s="100">
        <v>1</v>
      </c>
      <c r="B197" s="198"/>
      <c r="C197" s="218"/>
      <c r="D197" s="219"/>
      <c r="E197" s="100" t="s">
        <v>215</v>
      </c>
      <c r="F197" s="198"/>
      <c r="G197" s="97">
        <v>182</v>
      </c>
      <c r="H197" s="199" t="s">
        <v>71</v>
      </c>
      <c r="I197" s="199" t="s">
        <v>71</v>
      </c>
      <c r="J197" s="164">
        <v>1</v>
      </c>
      <c r="K197" s="3">
        <v>1</v>
      </c>
      <c r="L197" s="3">
        <v>1</v>
      </c>
      <c r="M197" s="3">
        <v>1</v>
      </c>
      <c r="N197" s="3">
        <v>1</v>
      </c>
      <c r="O197" s="3">
        <v>1</v>
      </c>
      <c r="P197" s="3">
        <v>1</v>
      </c>
      <c r="Q197" s="3">
        <v>1</v>
      </c>
      <c r="R197" s="3">
        <v>1</v>
      </c>
      <c r="S197" s="3">
        <v>1</v>
      </c>
      <c r="T197" s="3">
        <v>1</v>
      </c>
      <c r="U197" s="3">
        <v>1</v>
      </c>
      <c r="V197" s="3">
        <v>1</v>
      </c>
      <c r="W197" s="3">
        <v>0</v>
      </c>
      <c r="X197" s="3">
        <v>0</v>
      </c>
      <c r="Y197" s="3">
        <v>1</v>
      </c>
      <c r="Z197" s="3">
        <v>1</v>
      </c>
      <c r="AA197" s="3">
        <v>1</v>
      </c>
      <c r="AB197" s="3">
        <v>1</v>
      </c>
      <c r="AC197" s="3">
        <v>1</v>
      </c>
      <c r="AD197" s="3">
        <v>0</v>
      </c>
      <c r="AE197" s="3">
        <v>0</v>
      </c>
      <c r="AF197" s="3">
        <v>1</v>
      </c>
      <c r="AG197" s="3">
        <v>1</v>
      </c>
      <c r="AH197" s="3">
        <v>0</v>
      </c>
      <c r="AI197" s="3">
        <v>1</v>
      </c>
      <c r="AJ197" s="3">
        <v>1</v>
      </c>
      <c r="AK197" s="3">
        <v>1</v>
      </c>
      <c r="AL197" s="3">
        <v>0</v>
      </c>
      <c r="AM197" s="3">
        <v>1</v>
      </c>
      <c r="AN197" s="3">
        <v>1</v>
      </c>
      <c r="AO197" s="3">
        <v>1</v>
      </c>
      <c r="AP197" s="4">
        <v>1</v>
      </c>
      <c r="AQ197" s="159">
        <f t="shared" si="9"/>
        <v>0.81818181818181823</v>
      </c>
    </row>
    <row r="198" spans="1:43" ht="20" customHeight="1">
      <c r="A198" s="100">
        <v>1</v>
      </c>
      <c r="B198" s="198"/>
      <c r="C198" s="218"/>
      <c r="D198" s="219"/>
      <c r="E198" s="100" t="str">
        <f t="shared" ref="E198:E211" si="11">IF(ISBLANK(F198),E197,LEFT(F198,SEARCH(".",F198)-1))</f>
        <v>VIII</v>
      </c>
      <c r="F198" s="198"/>
      <c r="G198" s="97">
        <f t="shared" ref="G198:G214" si="12">G197+1</f>
        <v>183</v>
      </c>
      <c r="H198" s="199" t="s">
        <v>72</v>
      </c>
      <c r="I198" s="199" t="s">
        <v>72</v>
      </c>
      <c r="J198" s="164">
        <v>1</v>
      </c>
      <c r="K198" s="3">
        <v>1</v>
      </c>
      <c r="L198" s="3">
        <v>1</v>
      </c>
      <c r="M198" s="3">
        <v>1</v>
      </c>
      <c r="N198" s="3">
        <v>1</v>
      </c>
      <c r="O198" s="3">
        <v>1</v>
      </c>
      <c r="P198" s="3">
        <v>1</v>
      </c>
      <c r="Q198" s="3">
        <v>1</v>
      </c>
      <c r="R198" s="3">
        <v>1</v>
      </c>
      <c r="S198" s="3">
        <v>1</v>
      </c>
      <c r="T198" s="3">
        <v>1</v>
      </c>
      <c r="U198" s="3">
        <v>1</v>
      </c>
      <c r="V198" s="3">
        <v>1</v>
      </c>
      <c r="W198" s="3">
        <v>1</v>
      </c>
      <c r="X198" s="3">
        <v>1</v>
      </c>
      <c r="Y198" s="3">
        <v>1</v>
      </c>
      <c r="Z198" s="3">
        <v>1</v>
      </c>
      <c r="AA198" s="3">
        <v>1</v>
      </c>
      <c r="AB198" s="3">
        <v>0</v>
      </c>
      <c r="AC198" s="3">
        <v>1</v>
      </c>
      <c r="AD198" s="3">
        <v>1</v>
      </c>
      <c r="AE198" s="3">
        <v>1</v>
      </c>
      <c r="AF198" s="3">
        <v>1</v>
      </c>
      <c r="AG198" s="3">
        <v>1</v>
      </c>
      <c r="AH198" s="3">
        <v>1</v>
      </c>
      <c r="AI198" s="3">
        <v>1</v>
      </c>
      <c r="AJ198" s="3">
        <v>1</v>
      </c>
      <c r="AK198" s="3">
        <v>0</v>
      </c>
      <c r="AL198" s="3">
        <v>1</v>
      </c>
      <c r="AM198" s="3">
        <v>1</v>
      </c>
      <c r="AN198" s="3">
        <v>1</v>
      </c>
      <c r="AO198" s="3">
        <v>1</v>
      </c>
      <c r="AP198" s="4">
        <v>1</v>
      </c>
      <c r="AQ198" s="159">
        <f t="shared" si="9"/>
        <v>0.93939393939393945</v>
      </c>
    </row>
    <row r="199" spans="1:43" ht="20" customHeight="1">
      <c r="A199" s="100">
        <v>1</v>
      </c>
      <c r="B199" s="198"/>
      <c r="C199" s="218"/>
      <c r="D199" s="219"/>
      <c r="E199" s="100" t="str">
        <f t="shared" si="11"/>
        <v>VIII</v>
      </c>
      <c r="F199" s="198"/>
      <c r="G199" s="97">
        <f t="shared" si="12"/>
        <v>184</v>
      </c>
      <c r="H199" s="199" t="s">
        <v>73</v>
      </c>
      <c r="I199" s="199" t="s">
        <v>73</v>
      </c>
      <c r="J199" s="164">
        <v>1</v>
      </c>
      <c r="K199" s="3">
        <v>1</v>
      </c>
      <c r="L199" s="3">
        <v>1</v>
      </c>
      <c r="M199" s="3">
        <v>1</v>
      </c>
      <c r="N199" s="3">
        <v>1</v>
      </c>
      <c r="O199" s="3">
        <v>1</v>
      </c>
      <c r="P199" s="3">
        <v>1</v>
      </c>
      <c r="Q199" s="3">
        <v>1</v>
      </c>
      <c r="R199" s="3">
        <v>1</v>
      </c>
      <c r="S199" s="3">
        <v>1</v>
      </c>
      <c r="T199" s="3">
        <v>1</v>
      </c>
      <c r="U199" s="3">
        <v>0</v>
      </c>
      <c r="V199" s="3">
        <v>1</v>
      </c>
      <c r="W199" s="3">
        <v>0</v>
      </c>
      <c r="X199" s="3">
        <v>1</v>
      </c>
      <c r="Y199" s="3">
        <v>1</v>
      </c>
      <c r="Z199" s="3">
        <v>1</v>
      </c>
      <c r="AA199" s="3">
        <v>1</v>
      </c>
      <c r="AB199" s="3">
        <v>1</v>
      </c>
      <c r="AC199" s="3">
        <v>1</v>
      </c>
      <c r="AD199" s="3">
        <v>1</v>
      </c>
      <c r="AE199" s="3">
        <v>1</v>
      </c>
      <c r="AF199" s="3">
        <v>1</v>
      </c>
      <c r="AG199" s="3">
        <v>1</v>
      </c>
      <c r="AH199" s="3">
        <v>1</v>
      </c>
      <c r="AI199" s="3">
        <v>1</v>
      </c>
      <c r="AJ199" s="3">
        <v>1</v>
      </c>
      <c r="AK199" s="3">
        <v>1</v>
      </c>
      <c r="AL199" s="3">
        <v>1</v>
      </c>
      <c r="AM199" s="3">
        <v>1</v>
      </c>
      <c r="AN199" s="3">
        <v>0</v>
      </c>
      <c r="AO199" s="3">
        <v>1</v>
      </c>
      <c r="AP199" s="4">
        <v>1</v>
      </c>
      <c r="AQ199" s="159">
        <f t="shared" si="9"/>
        <v>0.90909090909090906</v>
      </c>
    </row>
    <row r="200" spans="1:43" ht="20" customHeight="1">
      <c r="A200" s="100">
        <v>1</v>
      </c>
      <c r="B200" s="198"/>
      <c r="C200" s="218"/>
      <c r="D200" s="219"/>
      <c r="E200" s="100" t="str">
        <f t="shared" si="11"/>
        <v>VIII</v>
      </c>
      <c r="F200" s="198"/>
      <c r="G200" s="97">
        <f t="shared" si="12"/>
        <v>185</v>
      </c>
      <c r="H200" s="199" t="s">
        <v>74</v>
      </c>
      <c r="I200" s="199" t="s">
        <v>74</v>
      </c>
      <c r="J200" s="164">
        <v>0</v>
      </c>
      <c r="K200" s="3">
        <v>0</v>
      </c>
      <c r="L200" s="3">
        <v>0</v>
      </c>
      <c r="M200" s="3">
        <v>0</v>
      </c>
      <c r="N200" s="3">
        <v>0</v>
      </c>
      <c r="O200" s="3">
        <v>1</v>
      </c>
      <c r="P200" s="3">
        <v>1</v>
      </c>
      <c r="Q200" s="3">
        <v>0</v>
      </c>
      <c r="R200" s="3">
        <v>1</v>
      </c>
      <c r="S200" s="3">
        <v>1</v>
      </c>
      <c r="T200" s="3">
        <v>1</v>
      </c>
      <c r="U200" s="3">
        <v>1</v>
      </c>
      <c r="V200" s="3">
        <v>0</v>
      </c>
      <c r="W200" s="3">
        <v>1</v>
      </c>
      <c r="X200" s="3">
        <v>0</v>
      </c>
      <c r="Y200" s="3">
        <v>1</v>
      </c>
      <c r="Z200" s="3">
        <v>1</v>
      </c>
      <c r="AA200" s="3">
        <v>1</v>
      </c>
      <c r="AB200" s="3">
        <v>0</v>
      </c>
      <c r="AC200" s="3">
        <v>1</v>
      </c>
      <c r="AD200" s="3">
        <v>0</v>
      </c>
      <c r="AE200" s="3">
        <v>0</v>
      </c>
      <c r="AF200" s="3">
        <v>0</v>
      </c>
      <c r="AG200" s="3">
        <v>1</v>
      </c>
      <c r="AH200" s="3">
        <v>0</v>
      </c>
      <c r="AI200" s="3">
        <v>1</v>
      </c>
      <c r="AJ200" s="3">
        <v>1</v>
      </c>
      <c r="AK200" s="3">
        <v>0</v>
      </c>
      <c r="AL200" s="3">
        <v>1</v>
      </c>
      <c r="AM200" s="3">
        <v>1</v>
      </c>
      <c r="AN200" s="3">
        <v>1</v>
      </c>
      <c r="AO200" s="3">
        <v>1</v>
      </c>
      <c r="AP200" s="4">
        <v>1</v>
      </c>
      <c r="AQ200" s="159">
        <f t="shared" si="9"/>
        <v>0.5757575757575758</v>
      </c>
    </row>
    <row r="201" spans="1:43" ht="20" customHeight="1">
      <c r="A201" s="100">
        <v>1</v>
      </c>
      <c r="B201" s="198"/>
      <c r="C201" s="218"/>
      <c r="D201" s="219"/>
      <c r="E201" s="100" t="str">
        <f t="shared" si="11"/>
        <v>VIII</v>
      </c>
      <c r="F201" s="198"/>
      <c r="G201" s="97">
        <f t="shared" si="12"/>
        <v>186</v>
      </c>
      <c r="H201" s="199" t="s">
        <v>75</v>
      </c>
      <c r="I201" s="199" t="s">
        <v>75</v>
      </c>
      <c r="J201" s="164">
        <v>1</v>
      </c>
      <c r="K201" s="3">
        <v>1</v>
      </c>
      <c r="L201" s="3">
        <v>0</v>
      </c>
      <c r="M201" s="3">
        <v>0</v>
      </c>
      <c r="N201" s="3">
        <v>0</v>
      </c>
      <c r="O201" s="3">
        <v>1</v>
      </c>
      <c r="P201" s="3">
        <v>0</v>
      </c>
      <c r="Q201" s="3">
        <v>0</v>
      </c>
      <c r="R201" s="3">
        <v>1</v>
      </c>
      <c r="S201" s="3">
        <v>1</v>
      </c>
      <c r="T201" s="3">
        <v>1</v>
      </c>
      <c r="U201" s="3">
        <v>0</v>
      </c>
      <c r="V201" s="3">
        <v>0</v>
      </c>
      <c r="W201" s="3">
        <v>0</v>
      </c>
      <c r="X201" s="3">
        <v>1</v>
      </c>
      <c r="Y201" s="3">
        <v>0</v>
      </c>
      <c r="Z201" s="3">
        <v>1</v>
      </c>
      <c r="AA201" s="3">
        <v>1</v>
      </c>
      <c r="AB201" s="3">
        <v>0</v>
      </c>
      <c r="AC201" s="3">
        <v>1</v>
      </c>
      <c r="AD201" s="3">
        <v>0</v>
      </c>
      <c r="AE201" s="3">
        <v>0</v>
      </c>
      <c r="AF201" s="3">
        <v>0</v>
      </c>
      <c r="AG201" s="3">
        <v>1</v>
      </c>
      <c r="AH201" s="3">
        <v>1</v>
      </c>
      <c r="AI201" s="3">
        <v>1</v>
      </c>
      <c r="AJ201" s="3">
        <v>1</v>
      </c>
      <c r="AK201" s="3">
        <v>1</v>
      </c>
      <c r="AL201" s="3">
        <v>1</v>
      </c>
      <c r="AM201" s="3">
        <v>1</v>
      </c>
      <c r="AN201" s="3">
        <v>1</v>
      </c>
      <c r="AO201" s="3">
        <v>1</v>
      </c>
      <c r="AP201" s="4">
        <v>0</v>
      </c>
      <c r="AQ201" s="159">
        <f t="shared" si="9"/>
        <v>0.5757575757575758</v>
      </c>
    </row>
    <row r="202" spans="1:43" ht="20" customHeight="1">
      <c r="A202" s="100">
        <v>1</v>
      </c>
      <c r="B202" s="198"/>
      <c r="C202" s="218"/>
      <c r="D202" s="219"/>
      <c r="E202" s="100" t="str">
        <f t="shared" si="11"/>
        <v>VIII</v>
      </c>
      <c r="F202" s="198"/>
      <c r="G202" s="97">
        <f t="shared" si="12"/>
        <v>187</v>
      </c>
      <c r="H202" s="199" t="s">
        <v>23</v>
      </c>
      <c r="I202" s="199" t="s">
        <v>23</v>
      </c>
      <c r="J202" s="164">
        <v>1</v>
      </c>
      <c r="K202" s="3">
        <v>1</v>
      </c>
      <c r="L202" s="3">
        <v>0</v>
      </c>
      <c r="M202" s="3">
        <v>1</v>
      </c>
      <c r="N202" s="3">
        <v>1</v>
      </c>
      <c r="O202" s="3">
        <v>1</v>
      </c>
      <c r="P202" s="3">
        <v>1</v>
      </c>
      <c r="Q202" s="3">
        <v>1</v>
      </c>
      <c r="R202" s="3">
        <v>1</v>
      </c>
      <c r="S202" s="3">
        <v>1</v>
      </c>
      <c r="T202" s="3">
        <v>0</v>
      </c>
      <c r="U202" s="3">
        <v>1</v>
      </c>
      <c r="V202" s="3">
        <v>1</v>
      </c>
      <c r="W202" s="3">
        <v>0</v>
      </c>
      <c r="X202" s="3">
        <v>1</v>
      </c>
      <c r="Y202" s="3">
        <v>1</v>
      </c>
      <c r="Z202" s="3">
        <v>1</v>
      </c>
      <c r="AA202" s="3">
        <v>1</v>
      </c>
      <c r="AB202" s="3">
        <v>1</v>
      </c>
      <c r="AC202" s="3">
        <v>1</v>
      </c>
      <c r="AD202" s="3">
        <v>0</v>
      </c>
      <c r="AE202" s="3">
        <v>1</v>
      </c>
      <c r="AF202" s="3">
        <v>1</v>
      </c>
      <c r="AG202" s="3">
        <v>1</v>
      </c>
      <c r="AH202" s="3">
        <v>1</v>
      </c>
      <c r="AI202" s="3">
        <v>0</v>
      </c>
      <c r="AJ202" s="3">
        <v>0</v>
      </c>
      <c r="AK202" s="3">
        <v>0</v>
      </c>
      <c r="AL202" s="3">
        <v>1</v>
      </c>
      <c r="AM202" s="3">
        <v>1</v>
      </c>
      <c r="AN202" s="3">
        <v>1</v>
      </c>
      <c r="AO202" s="3">
        <v>1</v>
      </c>
      <c r="AP202" s="4">
        <v>1</v>
      </c>
      <c r="AQ202" s="159">
        <f t="shared" si="9"/>
        <v>0.78787878787878785</v>
      </c>
    </row>
    <row r="203" spans="1:43" ht="20" customHeight="1">
      <c r="A203" s="100">
        <v>0</v>
      </c>
      <c r="B203" s="198"/>
      <c r="C203" s="218"/>
      <c r="D203" s="219"/>
      <c r="E203" s="100" t="str">
        <f t="shared" si="11"/>
        <v>VIII</v>
      </c>
      <c r="F203" s="198"/>
      <c r="G203" s="97">
        <f t="shared" si="12"/>
        <v>188</v>
      </c>
      <c r="H203" s="203" t="s">
        <v>39</v>
      </c>
      <c r="I203" s="204" t="s">
        <v>39</v>
      </c>
      <c r="J203" s="180">
        <v>1</v>
      </c>
      <c r="K203" s="153">
        <v>0</v>
      </c>
      <c r="L203" s="153">
        <v>0</v>
      </c>
      <c r="M203" s="153">
        <v>0</v>
      </c>
      <c r="N203" s="153">
        <v>0</v>
      </c>
      <c r="O203" s="153">
        <v>1</v>
      </c>
      <c r="P203" s="153">
        <v>1</v>
      </c>
      <c r="Q203" s="153">
        <v>0</v>
      </c>
      <c r="R203" s="153">
        <v>1</v>
      </c>
      <c r="S203" s="153">
        <v>1</v>
      </c>
      <c r="T203" s="153">
        <v>0</v>
      </c>
      <c r="U203" s="153">
        <v>1</v>
      </c>
      <c r="V203" s="153">
        <v>0</v>
      </c>
      <c r="W203" s="153">
        <v>0</v>
      </c>
      <c r="X203" s="153">
        <v>1</v>
      </c>
      <c r="Y203" s="153">
        <v>1</v>
      </c>
      <c r="Z203" s="153">
        <v>1</v>
      </c>
      <c r="AA203" s="153">
        <v>1</v>
      </c>
      <c r="AB203" s="153">
        <v>1</v>
      </c>
      <c r="AC203" s="182">
        <v>1</v>
      </c>
      <c r="AD203" s="153">
        <v>0</v>
      </c>
      <c r="AE203" s="153">
        <v>0</v>
      </c>
      <c r="AF203" s="153">
        <v>0</v>
      </c>
      <c r="AG203" s="153">
        <v>1</v>
      </c>
      <c r="AH203" s="153">
        <v>0</v>
      </c>
      <c r="AI203" s="153">
        <v>1</v>
      </c>
      <c r="AJ203" s="153">
        <v>1</v>
      </c>
      <c r="AK203" s="153">
        <v>0</v>
      </c>
      <c r="AL203" s="153">
        <v>1</v>
      </c>
      <c r="AM203" s="153">
        <v>1</v>
      </c>
      <c r="AN203" s="153">
        <v>0</v>
      </c>
      <c r="AO203" s="153">
        <v>1</v>
      </c>
      <c r="AP203" s="154">
        <v>0</v>
      </c>
      <c r="AQ203" s="160">
        <f t="shared" si="9"/>
        <v>0.54545454545454541</v>
      </c>
    </row>
    <row r="204" spans="1:43" ht="20" customHeight="1">
      <c r="A204" s="100">
        <v>1</v>
      </c>
      <c r="B204" s="198"/>
      <c r="C204" s="218"/>
      <c r="D204" s="219"/>
      <c r="E204" s="100" t="str">
        <f t="shared" si="11"/>
        <v>IX</v>
      </c>
      <c r="F204" s="198" t="s">
        <v>409</v>
      </c>
      <c r="G204" s="97">
        <f t="shared" si="12"/>
        <v>189</v>
      </c>
      <c r="H204" s="199" t="s">
        <v>40</v>
      </c>
      <c r="I204" s="199" t="s">
        <v>40</v>
      </c>
      <c r="J204" s="164">
        <v>1</v>
      </c>
      <c r="K204" s="3">
        <v>1</v>
      </c>
      <c r="L204" s="3">
        <v>1</v>
      </c>
      <c r="M204" s="3">
        <v>1</v>
      </c>
      <c r="N204" s="3">
        <v>0</v>
      </c>
      <c r="O204" s="3">
        <v>1</v>
      </c>
      <c r="P204" s="3">
        <v>1</v>
      </c>
      <c r="Q204" s="3">
        <v>1</v>
      </c>
      <c r="R204" s="3">
        <v>0</v>
      </c>
      <c r="S204" s="3">
        <v>0</v>
      </c>
      <c r="T204" s="3">
        <v>0</v>
      </c>
      <c r="U204" s="3">
        <v>0</v>
      </c>
      <c r="V204" s="3">
        <v>1</v>
      </c>
      <c r="W204" s="3">
        <v>0</v>
      </c>
      <c r="X204" s="3">
        <v>0</v>
      </c>
      <c r="Y204" s="3">
        <v>0</v>
      </c>
      <c r="Z204" s="3">
        <v>1</v>
      </c>
      <c r="AA204" s="3">
        <v>1</v>
      </c>
      <c r="AB204" s="3">
        <v>0</v>
      </c>
      <c r="AC204" s="3">
        <v>1</v>
      </c>
      <c r="AD204" s="3">
        <v>1</v>
      </c>
      <c r="AE204" s="3">
        <v>1</v>
      </c>
      <c r="AF204" s="3">
        <v>1</v>
      </c>
      <c r="AG204" s="3">
        <v>1</v>
      </c>
      <c r="AH204" s="3">
        <v>1</v>
      </c>
      <c r="AI204" s="3">
        <v>1</v>
      </c>
      <c r="AJ204" s="3">
        <v>1</v>
      </c>
      <c r="AK204" s="3">
        <v>0</v>
      </c>
      <c r="AL204" s="3">
        <v>1</v>
      </c>
      <c r="AM204" s="3">
        <v>1</v>
      </c>
      <c r="AN204" s="3">
        <v>0</v>
      </c>
      <c r="AO204" s="3">
        <v>0</v>
      </c>
      <c r="AP204" s="4">
        <v>1</v>
      </c>
      <c r="AQ204" s="159">
        <f t="shared" si="9"/>
        <v>0.63636363636363635</v>
      </c>
    </row>
    <row r="205" spans="1:43" ht="20" customHeight="1">
      <c r="A205" s="100">
        <v>0</v>
      </c>
      <c r="B205" s="198"/>
      <c r="C205" s="218"/>
      <c r="D205" s="219"/>
      <c r="E205" s="100" t="str">
        <f t="shared" si="11"/>
        <v>IX</v>
      </c>
      <c r="F205" s="198"/>
      <c r="G205" s="97">
        <f t="shared" si="12"/>
        <v>190</v>
      </c>
      <c r="H205" s="203" t="s">
        <v>41</v>
      </c>
      <c r="I205" s="204" t="s">
        <v>41</v>
      </c>
      <c r="J205" s="180">
        <v>1</v>
      </c>
      <c r="K205" s="153">
        <v>1</v>
      </c>
      <c r="L205" s="153">
        <v>0</v>
      </c>
      <c r="M205" s="153">
        <v>0</v>
      </c>
      <c r="N205" s="153">
        <v>0</v>
      </c>
      <c r="O205" s="153">
        <v>1</v>
      </c>
      <c r="P205" s="153">
        <v>0</v>
      </c>
      <c r="Q205" s="153">
        <v>0</v>
      </c>
      <c r="R205" s="153">
        <v>0</v>
      </c>
      <c r="S205" s="153">
        <v>0</v>
      </c>
      <c r="T205" s="153">
        <v>0</v>
      </c>
      <c r="U205" s="153">
        <v>0</v>
      </c>
      <c r="V205" s="153">
        <v>0</v>
      </c>
      <c r="W205" s="153">
        <v>0</v>
      </c>
      <c r="X205" s="153">
        <v>0</v>
      </c>
      <c r="Y205" s="153">
        <v>0</v>
      </c>
      <c r="Z205" s="153">
        <v>0</v>
      </c>
      <c r="AA205" s="153">
        <v>1</v>
      </c>
      <c r="AB205" s="153">
        <v>0</v>
      </c>
      <c r="AC205" s="153">
        <v>1</v>
      </c>
      <c r="AD205" s="153">
        <v>1</v>
      </c>
      <c r="AE205" s="153">
        <v>0</v>
      </c>
      <c r="AF205" s="153">
        <v>0</v>
      </c>
      <c r="AG205" s="153">
        <v>0</v>
      </c>
      <c r="AH205" s="153">
        <v>0</v>
      </c>
      <c r="AI205" s="153">
        <v>1</v>
      </c>
      <c r="AJ205" s="153">
        <v>0</v>
      </c>
      <c r="AK205" s="153">
        <v>0</v>
      </c>
      <c r="AL205" s="153">
        <v>1</v>
      </c>
      <c r="AM205" s="153">
        <v>1</v>
      </c>
      <c r="AN205" s="153">
        <v>0</v>
      </c>
      <c r="AO205" s="153">
        <v>0</v>
      </c>
      <c r="AP205" s="154">
        <v>0</v>
      </c>
      <c r="AQ205" s="160">
        <f t="shared" si="9"/>
        <v>0.27272727272727271</v>
      </c>
    </row>
    <row r="206" spans="1:43" ht="20" customHeight="1">
      <c r="A206" s="100">
        <v>0</v>
      </c>
      <c r="B206" s="198"/>
      <c r="C206" s="218"/>
      <c r="D206" s="219"/>
      <c r="E206" s="100" t="str">
        <f t="shared" si="11"/>
        <v>IX</v>
      </c>
      <c r="F206" s="198"/>
      <c r="G206" s="97">
        <f t="shared" si="12"/>
        <v>191</v>
      </c>
      <c r="H206" s="203" t="s">
        <v>42</v>
      </c>
      <c r="I206" s="204" t="s">
        <v>42</v>
      </c>
      <c r="J206" s="180">
        <v>0</v>
      </c>
      <c r="K206" s="153">
        <v>0</v>
      </c>
      <c r="L206" s="153">
        <v>0</v>
      </c>
      <c r="M206" s="153">
        <v>0</v>
      </c>
      <c r="N206" s="153">
        <v>0</v>
      </c>
      <c r="O206" s="153">
        <v>0</v>
      </c>
      <c r="P206" s="153">
        <v>0</v>
      </c>
      <c r="Q206" s="153">
        <v>0</v>
      </c>
      <c r="R206" s="153">
        <v>0</v>
      </c>
      <c r="S206" s="153">
        <v>1</v>
      </c>
      <c r="T206" s="153">
        <v>1</v>
      </c>
      <c r="U206" s="153">
        <v>0</v>
      </c>
      <c r="V206" s="153">
        <v>0</v>
      </c>
      <c r="W206" s="153">
        <v>1</v>
      </c>
      <c r="X206" s="153">
        <v>0</v>
      </c>
      <c r="Y206" s="153">
        <v>0</v>
      </c>
      <c r="Z206" s="153">
        <v>1</v>
      </c>
      <c r="AA206" s="153">
        <v>1</v>
      </c>
      <c r="AB206" s="153">
        <v>1</v>
      </c>
      <c r="AC206" s="153">
        <v>1</v>
      </c>
      <c r="AD206" s="153">
        <v>1</v>
      </c>
      <c r="AE206" s="153">
        <v>0</v>
      </c>
      <c r="AF206" s="153">
        <v>1</v>
      </c>
      <c r="AG206" s="153">
        <v>1</v>
      </c>
      <c r="AH206" s="153">
        <v>0</v>
      </c>
      <c r="AI206" s="153">
        <v>0</v>
      </c>
      <c r="AJ206" s="153">
        <v>1</v>
      </c>
      <c r="AK206" s="153">
        <v>1</v>
      </c>
      <c r="AL206" s="153">
        <v>0</v>
      </c>
      <c r="AM206" s="153">
        <v>1</v>
      </c>
      <c r="AN206" s="153">
        <v>1</v>
      </c>
      <c r="AO206" s="153">
        <v>1</v>
      </c>
      <c r="AP206" s="154">
        <v>0</v>
      </c>
      <c r="AQ206" s="160">
        <f t="shared" si="9"/>
        <v>0.45454545454545453</v>
      </c>
    </row>
    <row r="207" spans="1:43" ht="20" customHeight="1">
      <c r="A207" s="100">
        <v>0</v>
      </c>
      <c r="B207" s="198"/>
      <c r="C207" s="218"/>
      <c r="D207" s="219"/>
      <c r="E207" s="100" t="str">
        <f t="shared" si="11"/>
        <v>X</v>
      </c>
      <c r="F207" s="205" t="s">
        <v>417</v>
      </c>
      <c r="G207" s="97">
        <f t="shared" si="12"/>
        <v>192</v>
      </c>
      <c r="H207" s="203" t="s">
        <v>0</v>
      </c>
      <c r="I207" s="204" t="s">
        <v>0</v>
      </c>
      <c r="J207" s="180">
        <v>1</v>
      </c>
      <c r="K207" s="153">
        <v>1</v>
      </c>
      <c r="L207" s="153">
        <v>1</v>
      </c>
      <c r="M207" s="153">
        <v>1</v>
      </c>
      <c r="N207" s="153">
        <v>1</v>
      </c>
      <c r="O207" s="153">
        <v>1</v>
      </c>
      <c r="P207" s="153">
        <v>1</v>
      </c>
      <c r="Q207" s="153">
        <v>1</v>
      </c>
      <c r="R207" s="153">
        <v>1</v>
      </c>
      <c r="S207" s="153">
        <v>1</v>
      </c>
      <c r="T207" s="153">
        <v>1</v>
      </c>
      <c r="U207" s="182">
        <v>0</v>
      </c>
      <c r="V207" s="153">
        <v>1</v>
      </c>
      <c r="W207" s="153">
        <v>1</v>
      </c>
      <c r="X207" s="153">
        <v>1</v>
      </c>
      <c r="Y207" s="153">
        <v>1</v>
      </c>
      <c r="Z207" s="153">
        <v>1</v>
      </c>
      <c r="AA207" s="153">
        <v>1</v>
      </c>
      <c r="AB207" s="153">
        <v>1</v>
      </c>
      <c r="AC207" s="153">
        <v>1</v>
      </c>
      <c r="AD207" s="153">
        <v>1</v>
      </c>
      <c r="AE207" s="153">
        <v>1</v>
      </c>
      <c r="AF207" s="153">
        <v>1</v>
      </c>
      <c r="AG207" s="153">
        <v>1</v>
      </c>
      <c r="AH207" s="153">
        <v>1</v>
      </c>
      <c r="AI207" s="153">
        <v>0</v>
      </c>
      <c r="AJ207" s="153">
        <v>1</v>
      </c>
      <c r="AK207" s="153">
        <v>1</v>
      </c>
      <c r="AL207" s="153">
        <v>1</v>
      </c>
      <c r="AM207" s="153">
        <v>0</v>
      </c>
      <c r="AN207" s="153">
        <v>0</v>
      </c>
      <c r="AO207" s="153">
        <v>1</v>
      </c>
      <c r="AP207" s="154">
        <v>0</v>
      </c>
      <c r="AQ207" s="160">
        <f t="shared" ref="AQ207:AQ233" si="13">AVERAGE(J207:AP207)</f>
        <v>0.84848484848484851</v>
      </c>
    </row>
    <row r="208" spans="1:43" ht="20" customHeight="1">
      <c r="A208" s="100">
        <v>0</v>
      </c>
      <c r="B208" s="198"/>
      <c r="C208" s="218"/>
      <c r="D208" s="219"/>
      <c r="E208" s="100" t="str">
        <f t="shared" si="11"/>
        <v>X</v>
      </c>
      <c r="F208" s="205"/>
      <c r="G208" s="97">
        <f t="shared" si="12"/>
        <v>193</v>
      </c>
      <c r="H208" s="203" t="s">
        <v>1</v>
      </c>
      <c r="I208" s="204" t="s">
        <v>1</v>
      </c>
      <c r="J208" s="180">
        <v>1</v>
      </c>
      <c r="K208" s="153">
        <v>1</v>
      </c>
      <c r="L208" s="153">
        <v>0</v>
      </c>
      <c r="M208" s="153">
        <v>0</v>
      </c>
      <c r="N208" s="153">
        <v>0</v>
      </c>
      <c r="O208" s="153">
        <v>1</v>
      </c>
      <c r="P208" s="153">
        <v>1</v>
      </c>
      <c r="Q208" s="153">
        <v>0</v>
      </c>
      <c r="R208" s="153">
        <v>1</v>
      </c>
      <c r="S208" s="153">
        <v>1</v>
      </c>
      <c r="T208" s="153">
        <v>0</v>
      </c>
      <c r="U208" s="153">
        <v>0</v>
      </c>
      <c r="V208" s="153">
        <v>1</v>
      </c>
      <c r="W208" s="153">
        <v>0</v>
      </c>
      <c r="X208" s="153">
        <v>1</v>
      </c>
      <c r="Y208" s="153">
        <v>1</v>
      </c>
      <c r="Z208" s="153">
        <v>1</v>
      </c>
      <c r="AA208" s="153">
        <v>1</v>
      </c>
      <c r="AB208" s="153">
        <v>1</v>
      </c>
      <c r="AC208" s="182">
        <v>1</v>
      </c>
      <c r="AD208" s="153">
        <v>1</v>
      </c>
      <c r="AE208" s="153">
        <v>0</v>
      </c>
      <c r="AF208" s="153">
        <v>0</v>
      </c>
      <c r="AG208" s="153">
        <v>1</v>
      </c>
      <c r="AH208" s="153">
        <v>0</v>
      </c>
      <c r="AI208" s="153">
        <v>0</v>
      </c>
      <c r="AJ208" s="153">
        <v>1</v>
      </c>
      <c r="AK208" s="153">
        <v>0</v>
      </c>
      <c r="AL208" s="153">
        <v>0</v>
      </c>
      <c r="AM208" s="153">
        <v>1</v>
      </c>
      <c r="AN208" s="153">
        <v>0</v>
      </c>
      <c r="AO208" s="153">
        <v>1</v>
      </c>
      <c r="AP208" s="154">
        <v>0</v>
      </c>
      <c r="AQ208" s="160">
        <f t="shared" si="13"/>
        <v>0.54545454545454541</v>
      </c>
    </row>
    <row r="209" spans="1:43" ht="20" customHeight="1">
      <c r="A209" s="100">
        <v>0</v>
      </c>
      <c r="B209" s="198"/>
      <c r="C209" s="218"/>
      <c r="D209" s="219"/>
      <c r="E209" s="100" t="str">
        <f t="shared" si="11"/>
        <v>X</v>
      </c>
      <c r="F209" s="205"/>
      <c r="G209" s="97">
        <f t="shared" si="12"/>
        <v>194</v>
      </c>
      <c r="H209" s="203" t="s">
        <v>2</v>
      </c>
      <c r="I209" s="204" t="s">
        <v>2</v>
      </c>
      <c r="J209" s="180">
        <v>0</v>
      </c>
      <c r="K209" s="153">
        <v>0</v>
      </c>
      <c r="L209" s="153">
        <v>0</v>
      </c>
      <c r="M209" s="153">
        <v>0</v>
      </c>
      <c r="N209" s="153">
        <v>0</v>
      </c>
      <c r="O209" s="153">
        <v>0</v>
      </c>
      <c r="P209" s="153">
        <v>1</v>
      </c>
      <c r="Q209" s="153">
        <v>0</v>
      </c>
      <c r="R209" s="153">
        <v>1</v>
      </c>
      <c r="S209" s="153">
        <v>0</v>
      </c>
      <c r="T209" s="153">
        <v>0</v>
      </c>
      <c r="U209" s="153">
        <v>0</v>
      </c>
      <c r="V209" s="153">
        <v>0</v>
      </c>
      <c r="W209" s="153">
        <v>0</v>
      </c>
      <c r="X209" s="153">
        <v>1</v>
      </c>
      <c r="Y209" s="153">
        <v>1</v>
      </c>
      <c r="Z209" s="153">
        <v>1</v>
      </c>
      <c r="AA209" s="153">
        <v>1</v>
      </c>
      <c r="AB209" s="153">
        <v>0</v>
      </c>
      <c r="AC209" s="182">
        <v>1</v>
      </c>
      <c r="AD209" s="153">
        <v>1</v>
      </c>
      <c r="AE209" s="153">
        <v>0</v>
      </c>
      <c r="AF209" s="153">
        <v>0</v>
      </c>
      <c r="AG209" s="153">
        <v>1</v>
      </c>
      <c r="AH209" s="153">
        <v>0</v>
      </c>
      <c r="AI209" s="153">
        <v>0</v>
      </c>
      <c r="AJ209" s="153">
        <v>0</v>
      </c>
      <c r="AK209" s="153">
        <v>0</v>
      </c>
      <c r="AL209" s="153">
        <v>0</v>
      </c>
      <c r="AM209" s="153">
        <v>0</v>
      </c>
      <c r="AN209" s="153">
        <v>0</v>
      </c>
      <c r="AO209" s="153">
        <v>1</v>
      </c>
      <c r="AP209" s="154">
        <v>0</v>
      </c>
      <c r="AQ209" s="160">
        <f t="shared" si="13"/>
        <v>0.30303030303030304</v>
      </c>
    </row>
    <row r="210" spans="1:43" ht="20" customHeight="1">
      <c r="A210" s="100">
        <v>0</v>
      </c>
      <c r="B210" s="198"/>
      <c r="C210" s="218"/>
      <c r="D210" s="219"/>
      <c r="E210" s="100" t="str">
        <f t="shared" si="11"/>
        <v>X</v>
      </c>
      <c r="F210" s="205"/>
      <c r="G210" s="97">
        <f t="shared" si="12"/>
        <v>195</v>
      </c>
      <c r="H210" s="203" t="s">
        <v>3</v>
      </c>
      <c r="I210" s="204" t="s">
        <v>3</v>
      </c>
      <c r="J210" s="180">
        <v>0</v>
      </c>
      <c r="K210" s="153">
        <v>1</v>
      </c>
      <c r="L210" s="153">
        <v>0</v>
      </c>
      <c r="M210" s="153">
        <v>0</v>
      </c>
      <c r="N210" s="153">
        <v>0</v>
      </c>
      <c r="O210" s="153">
        <v>1</v>
      </c>
      <c r="P210" s="153">
        <v>1</v>
      </c>
      <c r="Q210" s="153">
        <v>0</v>
      </c>
      <c r="R210" s="153">
        <v>1</v>
      </c>
      <c r="S210" s="153">
        <v>1</v>
      </c>
      <c r="T210" s="153">
        <v>0</v>
      </c>
      <c r="U210" s="153">
        <v>0</v>
      </c>
      <c r="V210" s="153">
        <v>1</v>
      </c>
      <c r="W210" s="153">
        <v>0</v>
      </c>
      <c r="X210" s="153">
        <v>1</v>
      </c>
      <c r="Y210" s="153">
        <v>0</v>
      </c>
      <c r="Z210" s="153">
        <v>0</v>
      </c>
      <c r="AA210" s="153">
        <v>1</v>
      </c>
      <c r="AB210" s="153">
        <v>1</v>
      </c>
      <c r="AC210" s="153">
        <v>1</v>
      </c>
      <c r="AD210" s="153">
        <v>1</v>
      </c>
      <c r="AE210" s="153">
        <v>0</v>
      </c>
      <c r="AF210" s="153">
        <v>0</v>
      </c>
      <c r="AG210" s="153">
        <v>0</v>
      </c>
      <c r="AH210" s="153">
        <v>1</v>
      </c>
      <c r="AI210" s="153">
        <v>0</v>
      </c>
      <c r="AJ210" s="153">
        <v>0</v>
      </c>
      <c r="AK210" s="153">
        <v>0</v>
      </c>
      <c r="AL210" s="153">
        <v>0</v>
      </c>
      <c r="AM210" s="153">
        <v>1</v>
      </c>
      <c r="AN210" s="153">
        <v>0</v>
      </c>
      <c r="AO210" s="153">
        <v>1</v>
      </c>
      <c r="AP210" s="154">
        <v>0</v>
      </c>
      <c r="AQ210" s="160">
        <f t="shared" si="13"/>
        <v>0.42424242424242425</v>
      </c>
    </row>
    <row r="211" spans="1:43" ht="20" customHeight="1">
      <c r="A211" s="100">
        <v>0</v>
      </c>
      <c r="B211" s="198"/>
      <c r="C211" s="220"/>
      <c r="D211" s="221"/>
      <c r="E211" s="100" t="str">
        <f t="shared" si="11"/>
        <v>X</v>
      </c>
      <c r="F211" s="205"/>
      <c r="G211" s="97">
        <f t="shared" si="12"/>
        <v>196</v>
      </c>
      <c r="H211" s="203" t="s">
        <v>44</v>
      </c>
      <c r="I211" s="204" t="s">
        <v>44</v>
      </c>
      <c r="J211" s="180">
        <v>1</v>
      </c>
      <c r="K211" s="153">
        <v>1</v>
      </c>
      <c r="L211" s="153">
        <v>1</v>
      </c>
      <c r="M211" s="153">
        <v>1</v>
      </c>
      <c r="N211" s="153">
        <v>1</v>
      </c>
      <c r="O211" s="153">
        <v>1</v>
      </c>
      <c r="P211" s="153">
        <v>1</v>
      </c>
      <c r="Q211" s="153">
        <v>1</v>
      </c>
      <c r="R211" s="153">
        <v>1</v>
      </c>
      <c r="S211" s="153">
        <v>1</v>
      </c>
      <c r="T211" s="153">
        <v>0</v>
      </c>
      <c r="U211" s="153">
        <v>1</v>
      </c>
      <c r="V211" s="153">
        <v>1</v>
      </c>
      <c r="W211" s="153">
        <v>1</v>
      </c>
      <c r="X211" s="153">
        <v>1</v>
      </c>
      <c r="Y211" s="153">
        <v>1</v>
      </c>
      <c r="Z211" s="153">
        <v>1</v>
      </c>
      <c r="AA211" s="153">
        <v>1</v>
      </c>
      <c r="AB211" s="153">
        <v>1</v>
      </c>
      <c r="AC211" s="153">
        <v>1</v>
      </c>
      <c r="AD211" s="153">
        <v>1</v>
      </c>
      <c r="AE211" s="153">
        <v>1</v>
      </c>
      <c r="AF211" s="153">
        <v>1</v>
      </c>
      <c r="AG211" s="153">
        <v>1</v>
      </c>
      <c r="AH211" s="153">
        <v>1</v>
      </c>
      <c r="AI211" s="153">
        <v>1</v>
      </c>
      <c r="AJ211" s="153">
        <v>1</v>
      </c>
      <c r="AK211" s="153">
        <v>0</v>
      </c>
      <c r="AL211" s="153">
        <v>1</v>
      </c>
      <c r="AM211" s="153">
        <v>1</v>
      </c>
      <c r="AN211" s="153">
        <v>0</v>
      </c>
      <c r="AO211" s="153">
        <v>1</v>
      </c>
      <c r="AP211" s="154">
        <v>1</v>
      </c>
      <c r="AQ211" s="160">
        <f t="shared" si="13"/>
        <v>0.90909090909090906</v>
      </c>
    </row>
    <row r="212" spans="1:43" ht="20" customHeight="1">
      <c r="A212" s="100">
        <v>1</v>
      </c>
      <c r="B212" s="198"/>
      <c r="C212" s="165">
        <v>29</v>
      </c>
      <c r="D212" s="198" t="s">
        <v>330</v>
      </c>
      <c r="E212" s="198"/>
      <c r="F212" s="198"/>
      <c r="G212" s="97">
        <f t="shared" si="12"/>
        <v>197</v>
      </c>
      <c r="H212" s="199" t="s">
        <v>45</v>
      </c>
      <c r="I212" s="199" t="s">
        <v>45</v>
      </c>
      <c r="J212" s="164">
        <v>1</v>
      </c>
      <c r="K212" s="3">
        <v>1</v>
      </c>
      <c r="L212" s="3">
        <v>1</v>
      </c>
      <c r="M212" s="3">
        <v>1</v>
      </c>
      <c r="N212" s="3">
        <v>1</v>
      </c>
      <c r="O212" s="3">
        <v>1</v>
      </c>
      <c r="P212" s="3">
        <v>1</v>
      </c>
      <c r="Q212" s="3">
        <v>1</v>
      </c>
      <c r="R212" s="3">
        <v>1</v>
      </c>
      <c r="S212" s="3">
        <v>1</v>
      </c>
      <c r="T212" s="3">
        <v>1</v>
      </c>
      <c r="U212" s="3">
        <v>1</v>
      </c>
      <c r="V212" s="3">
        <v>1</v>
      </c>
      <c r="W212" s="3">
        <v>1</v>
      </c>
      <c r="X212" s="3">
        <v>1</v>
      </c>
      <c r="Y212" s="3">
        <v>1</v>
      </c>
      <c r="Z212" s="3">
        <v>1</v>
      </c>
      <c r="AA212" s="3">
        <v>1</v>
      </c>
      <c r="AB212" s="3">
        <v>1</v>
      </c>
      <c r="AC212" s="3">
        <v>1</v>
      </c>
      <c r="AD212" s="3">
        <v>1</v>
      </c>
      <c r="AE212" s="3">
        <v>1</v>
      </c>
      <c r="AF212" s="3">
        <v>1</v>
      </c>
      <c r="AG212" s="3">
        <v>1</v>
      </c>
      <c r="AH212" s="3">
        <v>0</v>
      </c>
      <c r="AI212" s="3">
        <v>1</v>
      </c>
      <c r="AJ212" s="3">
        <v>1</v>
      </c>
      <c r="AK212" s="3">
        <v>1</v>
      </c>
      <c r="AL212" s="3">
        <v>1</v>
      </c>
      <c r="AM212" s="3">
        <v>1</v>
      </c>
      <c r="AN212" s="3">
        <v>1</v>
      </c>
      <c r="AO212" s="3">
        <v>1</v>
      </c>
      <c r="AP212" s="4">
        <v>1</v>
      </c>
      <c r="AQ212" s="159">
        <f t="shared" si="13"/>
        <v>0.96969696969696972</v>
      </c>
    </row>
    <row r="213" spans="1:43" ht="20" customHeight="1">
      <c r="A213" s="100">
        <v>1</v>
      </c>
      <c r="B213" s="198"/>
      <c r="C213" s="166">
        <v>29</v>
      </c>
      <c r="D213" s="198"/>
      <c r="E213" s="198"/>
      <c r="F213" s="198"/>
      <c r="G213" s="97">
        <f t="shared" si="12"/>
        <v>198</v>
      </c>
      <c r="H213" s="199" t="s">
        <v>46</v>
      </c>
      <c r="I213" s="199" t="s">
        <v>46</v>
      </c>
      <c r="J213" s="164">
        <v>1</v>
      </c>
      <c r="K213" s="3">
        <v>1</v>
      </c>
      <c r="L213" s="3">
        <v>1</v>
      </c>
      <c r="M213" s="3">
        <v>1</v>
      </c>
      <c r="N213" s="3">
        <v>0</v>
      </c>
      <c r="O213" s="3">
        <v>1</v>
      </c>
      <c r="P213" s="3">
        <v>0</v>
      </c>
      <c r="Q213" s="3">
        <v>1</v>
      </c>
      <c r="R213" s="3">
        <v>1</v>
      </c>
      <c r="S213" s="3">
        <v>0</v>
      </c>
      <c r="T213" s="3">
        <v>1</v>
      </c>
      <c r="U213" s="3">
        <v>1</v>
      </c>
      <c r="V213" s="3">
        <v>1</v>
      </c>
      <c r="W213" s="3">
        <v>0</v>
      </c>
      <c r="X213" s="3">
        <v>0</v>
      </c>
      <c r="Y213" s="3">
        <v>1</v>
      </c>
      <c r="Z213" s="3">
        <v>1</v>
      </c>
      <c r="AA213" s="3">
        <v>1</v>
      </c>
      <c r="AB213" s="3">
        <v>0</v>
      </c>
      <c r="AC213" s="3">
        <v>1</v>
      </c>
      <c r="AD213" s="3">
        <v>1</v>
      </c>
      <c r="AE213" s="3">
        <v>1</v>
      </c>
      <c r="AF213" s="3">
        <v>1</v>
      </c>
      <c r="AG213" s="3">
        <v>0</v>
      </c>
      <c r="AH213" s="3">
        <v>0</v>
      </c>
      <c r="AI213" s="3">
        <v>1</v>
      </c>
      <c r="AJ213" s="3">
        <v>0</v>
      </c>
      <c r="AK213" s="3">
        <v>1</v>
      </c>
      <c r="AL213" s="3">
        <v>1</v>
      </c>
      <c r="AM213" s="3">
        <v>1</v>
      </c>
      <c r="AN213" s="3">
        <v>0</v>
      </c>
      <c r="AO213" s="3">
        <v>0</v>
      </c>
      <c r="AP213" s="4">
        <v>1</v>
      </c>
      <c r="AQ213" s="159">
        <f t="shared" si="13"/>
        <v>0.66666666666666663</v>
      </c>
    </row>
    <row r="214" spans="1:43" ht="20" customHeight="1">
      <c r="A214" s="100">
        <v>1</v>
      </c>
      <c r="B214" s="198"/>
      <c r="C214" s="166">
        <v>30</v>
      </c>
      <c r="D214" s="198" t="s">
        <v>331</v>
      </c>
      <c r="E214" s="198"/>
      <c r="F214" s="198"/>
      <c r="G214" s="97">
        <f t="shared" si="12"/>
        <v>199</v>
      </c>
      <c r="H214" s="199" t="s">
        <v>47</v>
      </c>
      <c r="I214" s="199" t="s">
        <v>47</v>
      </c>
      <c r="J214" s="164">
        <v>0</v>
      </c>
      <c r="K214" s="3">
        <v>1</v>
      </c>
      <c r="L214" s="3">
        <v>0</v>
      </c>
      <c r="M214" s="3">
        <v>1</v>
      </c>
      <c r="N214" s="3">
        <v>0</v>
      </c>
      <c r="O214" s="3">
        <v>0</v>
      </c>
      <c r="P214" s="3">
        <v>0</v>
      </c>
      <c r="Q214" s="3">
        <v>0</v>
      </c>
      <c r="R214" s="3">
        <v>1</v>
      </c>
      <c r="S214" s="3">
        <v>0</v>
      </c>
      <c r="T214" s="3">
        <v>0</v>
      </c>
      <c r="U214" s="181">
        <v>1</v>
      </c>
      <c r="V214" s="3">
        <v>0</v>
      </c>
      <c r="W214" s="3">
        <v>0</v>
      </c>
      <c r="X214" s="3">
        <v>0</v>
      </c>
      <c r="Y214" s="3">
        <v>0</v>
      </c>
      <c r="Z214" s="3">
        <v>0</v>
      </c>
      <c r="AA214" s="3">
        <v>0</v>
      </c>
      <c r="AB214" s="3">
        <v>1</v>
      </c>
      <c r="AC214" s="3">
        <v>0</v>
      </c>
      <c r="AD214" s="3">
        <v>1</v>
      </c>
      <c r="AE214" s="3">
        <v>1</v>
      </c>
      <c r="AF214" s="3">
        <v>0</v>
      </c>
      <c r="AG214" s="3">
        <v>0</v>
      </c>
      <c r="AH214" s="3">
        <v>0</v>
      </c>
      <c r="AI214" s="3">
        <v>0</v>
      </c>
      <c r="AJ214" s="3">
        <v>0</v>
      </c>
      <c r="AK214" s="3">
        <v>0</v>
      </c>
      <c r="AL214" s="3">
        <v>0</v>
      </c>
      <c r="AM214" s="3">
        <v>0</v>
      </c>
      <c r="AN214" s="3">
        <v>0</v>
      </c>
      <c r="AO214" s="3">
        <v>0</v>
      </c>
      <c r="AP214" s="4">
        <v>0</v>
      </c>
      <c r="AQ214" s="159">
        <f t="shared" si="13"/>
        <v>0.21212121212121213</v>
      </c>
    </row>
    <row r="215" spans="1:43" ht="20" customHeight="1">
      <c r="A215" s="100">
        <v>1</v>
      </c>
      <c r="B215" s="198"/>
      <c r="C215" s="166"/>
      <c r="D215" s="198"/>
      <c r="E215" s="198"/>
      <c r="F215" s="198"/>
      <c r="G215" s="97" t="s">
        <v>37</v>
      </c>
      <c r="H215" s="199" t="s">
        <v>360</v>
      </c>
      <c r="I215" s="5" t="s">
        <v>48</v>
      </c>
      <c r="J215" s="164">
        <v>1</v>
      </c>
      <c r="K215" s="3">
        <v>0</v>
      </c>
      <c r="L215" s="3">
        <v>0</v>
      </c>
      <c r="M215" s="3">
        <v>0</v>
      </c>
      <c r="N215" s="3">
        <v>1</v>
      </c>
      <c r="O215" s="3">
        <v>0</v>
      </c>
      <c r="P215" s="3">
        <v>1</v>
      </c>
      <c r="Q215" s="3">
        <v>1</v>
      </c>
      <c r="R215" s="3">
        <v>1</v>
      </c>
      <c r="S215" s="3">
        <v>0</v>
      </c>
      <c r="T215" s="3">
        <v>1</v>
      </c>
      <c r="U215" s="3">
        <v>0</v>
      </c>
      <c r="V215" s="3">
        <v>1</v>
      </c>
      <c r="W215" s="3">
        <v>1</v>
      </c>
      <c r="X215" s="3">
        <v>0</v>
      </c>
      <c r="Y215" s="3">
        <v>0</v>
      </c>
      <c r="Z215" s="3">
        <v>0</v>
      </c>
      <c r="AA215" s="3">
        <v>0</v>
      </c>
      <c r="AB215" s="3">
        <v>1</v>
      </c>
      <c r="AC215" s="3">
        <v>0</v>
      </c>
      <c r="AD215" s="3">
        <v>0</v>
      </c>
      <c r="AE215" s="3">
        <v>1</v>
      </c>
      <c r="AF215" s="3">
        <v>0</v>
      </c>
      <c r="AG215" s="3">
        <v>0</v>
      </c>
      <c r="AH215" s="3">
        <v>0</v>
      </c>
      <c r="AI215" s="3">
        <v>0</v>
      </c>
      <c r="AJ215" s="3">
        <v>0</v>
      </c>
      <c r="AK215" s="3">
        <v>0</v>
      </c>
      <c r="AL215" s="3">
        <v>0</v>
      </c>
      <c r="AM215" s="3">
        <v>1</v>
      </c>
      <c r="AN215" s="3">
        <v>0</v>
      </c>
      <c r="AO215" s="3">
        <v>0</v>
      </c>
      <c r="AP215" s="4">
        <v>1</v>
      </c>
      <c r="AQ215" s="159">
        <f t="shared" si="13"/>
        <v>0.36363636363636365</v>
      </c>
    </row>
    <row r="216" spans="1:43" ht="20" customHeight="1">
      <c r="A216" s="100">
        <v>1</v>
      </c>
      <c r="B216" s="198"/>
      <c r="C216" s="166"/>
      <c r="D216" s="198"/>
      <c r="E216" s="198"/>
      <c r="F216" s="198"/>
      <c r="G216" s="97" t="s">
        <v>38</v>
      </c>
      <c r="H216" s="199" t="e">
        <v>#VALUE!</v>
      </c>
      <c r="I216" s="5" t="s">
        <v>49</v>
      </c>
      <c r="J216" s="164">
        <v>0</v>
      </c>
      <c r="K216" s="3">
        <v>0</v>
      </c>
      <c r="L216" s="3">
        <v>1</v>
      </c>
      <c r="M216" s="3">
        <v>0</v>
      </c>
      <c r="N216" s="3">
        <v>0</v>
      </c>
      <c r="O216" s="3">
        <v>0</v>
      </c>
      <c r="P216" s="3">
        <v>0</v>
      </c>
      <c r="Q216" s="3">
        <v>1</v>
      </c>
      <c r="R216" s="3">
        <v>0</v>
      </c>
      <c r="S216" s="3">
        <v>0</v>
      </c>
      <c r="T216" s="3">
        <v>0</v>
      </c>
      <c r="U216" s="3">
        <v>0</v>
      </c>
      <c r="V216" s="3">
        <v>1</v>
      </c>
      <c r="W216" s="3">
        <v>1</v>
      </c>
      <c r="X216" s="3">
        <v>0</v>
      </c>
      <c r="Y216" s="3">
        <v>0</v>
      </c>
      <c r="Z216" s="3">
        <v>1</v>
      </c>
      <c r="AA216" s="3">
        <v>1</v>
      </c>
      <c r="AB216" s="3">
        <v>0</v>
      </c>
      <c r="AC216" s="3">
        <v>1</v>
      </c>
      <c r="AD216" s="3">
        <v>1</v>
      </c>
      <c r="AE216" s="3">
        <v>1</v>
      </c>
      <c r="AF216" s="3">
        <v>1</v>
      </c>
      <c r="AG216" s="3">
        <v>1</v>
      </c>
      <c r="AH216" s="3">
        <v>1</v>
      </c>
      <c r="AI216" s="3">
        <v>1</v>
      </c>
      <c r="AJ216" s="3">
        <v>0</v>
      </c>
      <c r="AK216" s="3">
        <v>1</v>
      </c>
      <c r="AL216" s="3">
        <v>1</v>
      </c>
      <c r="AM216" s="3">
        <v>1</v>
      </c>
      <c r="AN216" s="3">
        <v>0</v>
      </c>
      <c r="AO216" s="3">
        <v>0</v>
      </c>
      <c r="AP216" s="4">
        <v>0</v>
      </c>
      <c r="AQ216" s="159">
        <f t="shared" si="13"/>
        <v>0.48484848484848486</v>
      </c>
    </row>
    <row r="217" spans="1:43" ht="20" customHeight="1">
      <c r="A217" s="195">
        <v>0</v>
      </c>
      <c r="B217" s="198"/>
      <c r="C217" s="166">
        <v>30</v>
      </c>
      <c r="D217" s="198"/>
      <c r="E217" s="198"/>
      <c r="F217" s="198"/>
      <c r="G217" s="97">
        <v>201</v>
      </c>
      <c r="H217" s="203" t="s">
        <v>28</v>
      </c>
      <c r="I217" s="204"/>
      <c r="J217" s="180">
        <v>0</v>
      </c>
      <c r="K217" s="153">
        <v>0</v>
      </c>
      <c r="L217" s="153">
        <v>0</v>
      </c>
      <c r="M217" s="153">
        <v>0</v>
      </c>
      <c r="N217" s="153">
        <v>0</v>
      </c>
      <c r="O217" s="153">
        <v>0</v>
      </c>
      <c r="P217" s="153">
        <v>0</v>
      </c>
      <c r="Q217" s="153">
        <v>0</v>
      </c>
      <c r="R217" s="153">
        <v>0</v>
      </c>
      <c r="S217" s="153">
        <v>0</v>
      </c>
      <c r="T217" s="153">
        <v>0</v>
      </c>
      <c r="U217" s="153">
        <v>0</v>
      </c>
      <c r="V217" s="153">
        <v>0</v>
      </c>
      <c r="W217" s="153">
        <v>0</v>
      </c>
      <c r="X217" s="153">
        <v>0</v>
      </c>
      <c r="Y217" s="153">
        <v>0</v>
      </c>
      <c r="Z217" s="153">
        <v>0</v>
      </c>
      <c r="AA217" s="153">
        <v>0</v>
      </c>
      <c r="AB217" s="153">
        <v>0</v>
      </c>
      <c r="AC217" s="153">
        <v>0</v>
      </c>
      <c r="AD217" s="153">
        <v>1</v>
      </c>
      <c r="AE217" s="153">
        <v>0</v>
      </c>
      <c r="AF217" s="153">
        <v>0</v>
      </c>
      <c r="AG217" s="153">
        <v>0</v>
      </c>
      <c r="AH217" s="153">
        <v>0</v>
      </c>
      <c r="AI217" s="153">
        <v>0</v>
      </c>
      <c r="AJ217" s="153">
        <v>0</v>
      </c>
      <c r="AK217" s="153">
        <v>0</v>
      </c>
      <c r="AL217" s="153">
        <v>0</v>
      </c>
      <c r="AM217" s="153">
        <v>0</v>
      </c>
      <c r="AN217" s="153">
        <v>0</v>
      </c>
      <c r="AO217" s="153">
        <v>0</v>
      </c>
      <c r="AP217" s="154">
        <v>0</v>
      </c>
      <c r="AQ217" s="160">
        <f t="shared" si="13"/>
        <v>3.0303030303030304E-2</v>
      </c>
    </row>
    <row r="218" spans="1:43" ht="20" customHeight="1">
      <c r="A218" s="100">
        <v>1</v>
      </c>
      <c r="B218" s="198"/>
      <c r="C218" s="166">
        <v>30</v>
      </c>
      <c r="D218" s="198"/>
      <c r="E218" s="198"/>
      <c r="F218" s="198"/>
      <c r="G218" s="97">
        <f t="shared" ref="G218:G225" si="14">G217+1</f>
        <v>202</v>
      </c>
      <c r="H218" s="199" t="s">
        <v>50</v>
      </c>
      <c r="I218" s="199" t="s">
        <v>50</v>
      </c>
      <c r="J218" s="164">
        <v>1</v>
      </c>
      <c r="K218" s="3">
        <v>1</v>
      </c>
      <c r="L218" s="3">
        <v>1</v>
      </c>
      <c r="M218" s="3">
        <v>1</v>
      </c>
      <c r="N218" s="3">
        <v>1</v>
      </c>
      <c r="O218" s="3">
        <v>1</v>
      </c>
      <c r="P218" s="3">
        <v>1</v>
      </c>
      <c r="Q218" s="3">
        <v>1</v>
      </c>
      <c r="R218" s="3">
        <v>1</v>
      </c>
      <c r="S218" s="3">
        <v>1</v>
      </c>
      <c r="T218" s="3">
        <v>1</v>
      </c>
      <c r="U218" s="181">
        <v>0</v>
      </c>
      <c r="V218" s="3">
        <v>1</v>
      </c>
      <c r="W218" s="3">
        <v>1</v>
      </c>
      <c r="X218" s="3">
        <v>1</v>
      </c>
      <c r="Y218" s="3">
        <v>1</v>
      </c>
      <c r="Z218" s="3">
        <v>1</v>
      </c>
      <c r="AA218" s="3">
        <v>1</v>
      </c>
      <c r="AB218" s="3">
        <v>1</v>
      </c>
      <c r="AC218" s="3">
        <v>1</v>
      </c>
      <c r="AD218" s="3">
        <v>1</v>
      </c>
      <c r="AE218" s="3">
        <v>1</v>
      </c>
      <c r="AF218" s="3">
        <v>1</v>
      </c>
      <c r="AG218" s="3">
        <v>1</v>
      </c>
      <c r="AH218" s="3">
        <v>1</v>
      </c>
      <c r="AI218" s="3">
        <v>1</v>
      </c>
      <c r="AJ218" s="3">
        <v>1</v>
      </c>
      <c r="AK218" s="3">
        <v>1</v>
      </c>
      <c r="AL218" s="3">
        <v>1</v>
      </c>
      <c r="AM218" s="3">
        <v>1</v>
      </c>
      <c r="AN218" s="3">
        <v>1</v>
      </c>
      <c r="AO218" s="3">
        <v>1</v>
      </c>
      <c r="AP218" s="4">
        <v>1</v>
      </c>
      <c r="AQ218" s="159">
        <f t="shared" si="13"/>
        <v>0.96969696969696972</v>
      </c>
    </row>
    <row r="219" spans="1:43" ht="20" customHeight="1">
      <c r="A219" s="100">
        <v>1</v>
      </c>
      <c r="B219" s="198"/>
      <c r="C219" s="166">
        <v>30</v>
      </c>
      <c r="D219" s="198"/>
      <c r="E219" s="198"/>
      <c r="F219" s="198"/>
      <c r="G219" s="97">
        <f t="shared" si="14"/>
        <v>203</v>
      </c>
      <c r="H219" s="199" t="s">
        <v>51</v>
      </c>
      <c r="I219" s="199" t="s">
        <v>51</v>
      </c>
      <c r="J219" s="164">
        <v>0</v>
      </c>
      <c r="K219" s="3">
        <v>1</v>
      </c>
      <c r="L219" s="3">
        <v>0</v>
      </c>
      <c r="M219" s="3">
        <v>0</v>
      </c>
      <c r="N219" s="3">
        <v>0</v>
      </c>
      <c r="O219" s="3">
        <v>0</v>
      </c>
      <c r="P219" s="3">
        <v>1</v>
      </c>
      <c r="Q219" s="3">
        <v>0</v>
      </c>
      <c r="R219" s="3">
        <v>1</v>
      </c>
      <c r="S219" s="3">
        <v>0</v>
      </c>
      <c r="T219" s="3">
        <v>0</v>
      </c>
      <c r="U219" s="3">
        <v>0</v>
      </c>
      <c r="V219" s="3">
        <v>1</v>
      </c>
      <c r="W219" s="3">
        <v>0</v>
      </c>
      <c r="X219" s="3">
        <v>0</v>
      </c>
      <c r="Y219" s="3">
        <v>0</v>
      </c>
      <c r="Z219" s="3">
        <v>0</v>
      </c>
      <c r="AA219" s="3">
        <v>1</v>
      </c>
      <c r="AB219" s="3">
        <v>1</v>
      </c>
      <c r="AC219" s="3">
        <v>0</v>
      </c>
      <c r="AD219" s="3">
        <v>1</v>
      </c>
      <c r="AE219" s="3">
        <v>0</v>
      </c>
      <c r="AF219" s="3">
        <v>0</v>
      </c>
      <c r="AG219" s="3">
        <v>0</v>
      </c>
      <c r="AH219" s="3">
        <v>0</v>
      </c>
      <c r="AI219" s="3">
        <v>0</v>
      </c>
      <c r="AJ219" s="3">
        <v>0</v>
      </c>
      <c r="AK219" s="3">
        <v>0</v>
      </c>
      <c r="AL219" s="3">
        <v>0</v>
      </c>
      <c r="AM219" s="3">
        <v>0</v>
      </c>
      <c r="AN219" s="3">
        <v>0</v>
      </c>
      <c r="AO219" s="3">
        <v>0</v>
      </c>
      <c r="AP219" s="4">
        <v>0</v>
      </c>
      <c r="AQ219" s="159">
        <f t="shared" si="13"/>
        <v>0.21212121212121213</v>
      </c>
    </row>
    <row r="220" spans="1:43" ht="20" customHeight="1">
      <c r="A220" s="100">
        <v>0</v>
      </c>
      <c r="B220" s="198"/>
      <c r="C220" s="166">
        <v>30</v>
      </c>
      <c r="D220" s="198"/>
      <c r="E220" s="198"/>
      <c r="F220" s="198"/>
      <c r="G220" s="97">
        <f t="shared" si="14"/>
        <v>204</v>
      </c>
      <c r="H220" s="203" t="s">
        <v>52</v>
      </c>
      <c r="I220" s="204" t="s">
        <v>52</v>
      </c>
      <c r="J220" s="180">
        <v>0</v>
      </c>
      <c r="K220" s="153">
        <v>0</v>
      </c>
      <c r="L220" s="153">
        <v>0</v>
      </c>
      <c r="M220" s="153">
        <v>0</v>
      </c>
      <c r="N220" s="153">
        <v>0</v>
      </c>
      <c r="O220" s="153">
        <v>0</v>
      </c>
      <c r="P220" s="153">
        <v>1</v>
      </c>
      <c r="Q220" s="153">
        <v>0</v>
      </c>
      <c r="R220" s="153">
        <v>1</v>
      </c>
      <c r="S220" s="153">
        <v>0</v>
      </c>
      <c r="T220" s="153">
        <v>0</v>
      </c>
      <c r="U220" s="153">
        <v>0</v>
      </c>
      <c r="V220" s="153">
        <v>1</v>
      </c>
      <c r="W220" s="153">
        <v>0</v>
      </c>
      <c r="X220" s="153">
        <v>0</v>
      </c>
      <c r="Y220" s="153">
        <v>0</v>
      </c>
      <c r="Z220" s="153">
        <v>0</v>
      </c>
      <c r="AA220" s="153">
        <v>0</v>
      </c>
      <c r="AB220" s="153">
        <v>1</v>
      </c>
      <c r="AC220" s="153">
        <v>0</v>
      </c>
      <c r="AD220" s="153">
        <v>1</v>
      </c>
      <c r="AE220" s="153">
        <v>0</v>
      </c>
      <c r="AF220" s="153">
        <v>0</v>
      </c>
      <c r="AG220" s="153">
        <v>0</v>
      </c>
      <c r="AH220" s="153">
        <v>0</v>
      </c>
      <c r="AI220" s="153">
        <v>0</v>
      </c>
      <c r="AJ220" s="153">
        <v>0</v>
      </c>
      <c r="AK220" s="153">
        <v>0</v>
      </c>
      <c r="AL220" s="153">
        <v>0</v>
      </c>
      <c r="AM220" s="153">
        <v>1</v>
      </c>
      <c r="AN220" s="153">
        <v>0</v>
      </c>
      <c r="AO220" s="153">
        <v>0</v>
      </c>
      <c r="AP220" s="154">
        <v>0</v>
      </c>
      <c r="AQ220" s="160">
        <f t="shared" si="13"/>
        <v>0.18181818181818182</v>
      </c>
    </row>
    <row r="221" spans="1:43" ht="20" customHeight="1">
      <c r="A221" s="100">
        <v>0</v>
      </c>
      <c r="B221" s="198"/>
      <c r="C221" s="166">
        <v>30</v>
      </c>
      <c r="D221" s="198"/>
      <c r="E221" s="198"/>
      <c r="F221" s="198"/>
      <c r="G221" s="97">
        <f t="shared" si="14"/>
        <v>205</v>
      </c>
      <c r="H221" s="203" t="s">
        <v>4</v>
      </c>
      <c r="I221" s="204" t="s">
        <v>4</v>
      </c>
      <c r="J221" s="180">
        <v>0</v>
      </c>
      <c r="K221" s="153">
        <v>0</v>
      </c>
      <c r="L221" s="153">
        <v>0</v>
      </c>
      <c r="M221" s="153">
        <v>0</v>
      </c>
      <c r="N221" s="153">
        <v>0</v>
      </c>
      <c r="O221" s="153">
        <v>0</v>
      </c>
      <c r="P221" s="153">
        <v>0</v>
      </c>
      <c r="Q221" s="153">
        <v>0</v>
      </c>
      <c r="R221" s="153">
        <v>1</v>
      </c>
      <c r="S221" s="153">
        <v>0</v>
      </c>
      <c r="T221" s="153">
        <v>0</v>
      </c>
      <c r="U221" s="153">
        <v>0</v>
      </c>
      <c r="V221" s="153">
        <v>0</v>
      </c>
      <c r="W221" s="153">
        <v>0</v>
      </c>
      <c r="X221" s="153">
        <v>0</v>
      </c>
      <c r="Y221" s="153">
        <v>0</v>
      </c>
      <c r="Z221" s="153">
        <v>0</v>
      </c>
      <c r="AA221" s="153">
        <v>0</v>
      </c>
      <c r="AB221" s="153">
        <v>0</v>
      </c>
      <c r="AC221" s="153">
        <v>0</v>
      </c>
      <c r="AD221" s="153">
        <v>1</v>
      </c>
      <c r="AE221" s="153">
        <v>0</v>
      </c>
      <c r="AF221" s="153">
        <v>0</v>
      </c>
      <c r="AG221" s="153">
        <v>0</v>
      </c>
      <c r="AH221" s="153">
        <v>0</v>
      </c>
      <c r="AI221" s="153">
        <v>0</v>
      </c>
      <c r="AJ221" s="153">
        <v>0</v>
      </c>
      <c r="AK221" s="153">
        <v>0</v>
      </c>
      <c r="AL221" s="153">
        <v>0</v>
      </c>
      <c r="AM221" s="153">
        <v>0</v>
      </c>
      <c r="AN221" s="153">
        <v>0</v>
      </c>
      <c r="AO221" s="153">
        <v>0</v>
      </c>
      <c r="AP221" s="154">
        <v>0</v>
      </c>
      <c r="AQ221" s="160">
        <f t="shared" si="13"/>
        <v>6.0606060606060608E-2</v>
      </c>
    </row>
    <row r="222" spans="1:43" ht="20" customHeight="1">
      <c r="A222" s="100">
        <v>0</v>
      </c>
      <c r="B222" s="198"/>
      <c r="C222" s="166">
        <v>30</v>
      </c>
      <c r="D222" s="198"/>
      <c r="E222" s="198"/>
      <c r="F222" s="198"/>
      <c r="G222" s="97">
        <f t="shared" si="14"/>
        <v>206</v>
      </c>
      <c r="H222" s="203" t="s">
        <v>14</v>
      </c>
      <c r="I222" s="204" t="s">
        <v>14</v>
      </c>
      <c r="J222" s="180">
        <v>0</v>
      </c>
      <c r="K222" s="153">
        <v>0</v>
      </c>
      <c r="L222" s="153">
        <v>0</v>
      </c>
      <c r="M222" s="153">
        <v>0</v>
      </c>
      <c r="N222" s="153">
        <v>0</v>
      </c>
      <c r="O222" s="153">
        <v>0</v>
      </c>
      <c r="P222" s="153">
        <v>0</v>
      </c>
      <c r="Q222" s="153">
        <v>0</v>
      </c>
      <c r="R222" s="153">
        <v>0</v>
      </c>
      <c r="S222" s="153">
        <v>1</v>
      </c>
      <c r="T222" s="153">
        <v>0</v>
      </c>
      <c r="U222" s="153">
        <v>0</v>
      </c>
      <c r="V222" s="153">
        <v>0</v>
      </c>
      <c r="W222" s="153">
        <v>0</v>
      </c>
      <c r="X222" s="153">
        <v>0</v>
      </c>
      <c r="Y222" s="153">
        <v>0</v>
      </c>
      <c r="Z222" s="153">
        <v>0</v>
      </c>
      <c r="AA222" s="153">
        <v>1</v>
      </c>
      <c r="AB222" s="153">
        <v>0</v>
      </c>
      <c r="AC222" s="153">
        <v>0</v>
      </c>
      <c r="AD222" s="153">
        <v>0</v>
      </c>
      <c r="AE222" s="153">
        <v>0</v>
      </c>
      <c r="AF222" s="153">
        <v>0</v>
      </c>
      <c r="AG222" s="153">
        <v>0</v>
      </c>
      <c r="AH222" s="153">
        <v>0</v>
      </c>
      <c r="AI222" s="153">
        <v>0</v>
      </c>
      <c r="AJ222" s="153">
        <v>0</v>
      </c>
      <c r="AK222" s="153">
        <v>0</v>
      </c>
      <c r="AL222" s="153">
        <v>0</v>
      </c>
      <c r="AM222" s="153">
        <v>0</v>
      </c>
      <c r="AN222" s="153">
        <v>0</v>
      </c>
      <c r="AO222" s="153">
        <v>0</v>
      </c>
      <c r="AP222" s="154">
        <v>0</v>
      </c>
      <c r="AQ222" s="160">
        <f t="shared" si="13"/>
        <v>6.0606060606060608E-2</v>
      </c>
    </row>
    <row r="223" spans="1:43" ht="20" customHeight="1">
      <c r="A223" s="100">
        <v>1</v>
      </c>
      <c r="B223" s="198"/>
      <c r="C223" s="166">
        <v>30</v>
      </c>
      <c r="D223" s="198"/>
      <c r="E223" s="198"/>
      <c r="F223" s="198"/>
      <c r="G223" s="97">
        <f t="shared" si="14"/>
        <v>207</v>
      </c>
      <c r="H223" s="199" t="s">
        <v>15</v>
      </c>
      <c r="I223" s="199" t="s">
        <v>15</v>
      </c>
      <c r="J223" s="164">
        <v>0</v>
      </c>
      <c r="K223" s="3">
        <v>1</v>
      </c>
      <c r="L223" s="3">
        <v>0</v>
      </c>
      <c r="M223" s="3">
        <v>0</v>
      </c>
      <c r="N223" s="3">
        <v>1</v>
      </c>
      <c r="O223" s="3">
        <v>0</v>
      </c>
      <c r="P223" s="3">
        <v>0</v>
      </c>
      <c r="Q223" s="3">
        <v>0</v>
      </c>
      <c r="R223" s="3">
        <v>0</v>
      </c>
      <c r="S223" s="3">
        <v>1</v>
      </c>
      <c r="T223" s="3">
        <v>0</v>
      </c>
      <c r="U223" s="3">
        <v>0</v>
      </c>
      <c r="V223" s="3">
        <v>0</v>
      </c>
      <c r="W223" s="3">
        <v>0</v>
      </c>
      <c r="X223" s="3">
        <v>0</v>
      </c>
      <c r="Y223" s="3">
        <v>0</v>
      </c>
      <c r="Z223" s="3">
        <v>0</v>
      </c>
      <c r="AA223" s="3">
        <v>1</v>
      </c>
      <c r="AB223" s="3">
        <v>1</v>
      </c>
      <c r="AC223" s="3">
        <v>0</v>
      </c>
      <c r="AD223" s="3">
        <v>1</v>
      </c>
      <c r="AE223" s="3">
        <v>0</v>
      </c>
      <c r="AF223" s="3">
        <v>0</v>
      </c>
      <c r="AG223" s="3">
        <v>0</v>
      </c>
      <c r="AH223" s="3">
        <v>0</v>
      </c>
      <c r="AI223" s="3">
        <v>0</v>
      </c>
      <c r="AJ223" s="3">
        <v>0</v>
      </c>
      <c r="AK223" s="3">
        <v>0</v>
      </c>
      <c r="AL223" s="3">
        <v>1</v>
      </c>
      <c r="AM223" s="3">
        <v>1</v>
      </c>
      <c r="AN223" s="3">
        <v>1</v>
      </c>
      <c r="AO223" s="3">
        <v>0</v>
      </c>
      <c r="AP223" s="4">
        <v>0</v>
      </c>
      <c r="AQ223" s="159">
        <f t="shared" si="13"/>
        <v>0.27272727272727271</v>
      </c>
    </row>
    <row r="224" spans="1:43" ht="20" customHeight="1">
      <c r="A224" s="100">
        <v>1</v>
      </c>
      <c r="B224" s="198"/>
      <c r="C224" s="166">
        <v>30</v>
      </c>
      <c r="D224" s="198"/>
      <c r="E224" s="198"/>
      <c r="F224" s="198"/>
      <c r="G224" s="97">
        <f t="shared" si="14"/>
        <v>208</v>
      </c>
      <c r="H224" s="199" t="s">
        <v>16</v>
      </c>
      <c r="I224" s="199" t="s">
        <v>16</v>
      </c>
      <c r="J224" s="164">
        <v>1</v>
      </c>
      <c r="K224" s="3">
        <v>1</v>
      </c>
      <c r="L224" s="3">
        <v>1</v>
      </c>
      <c r="M224" s="3">
        <v>1</v>
      </c>
      <c r="N224" s="3">
        <v>0</v>
      </c>
      <c r="O224" s="3">
        <v>1</v>
      </c>
      <c r="P224" s="3">
        <v>1</v>
      </c>
      <c r="Q224" s="3">
        <v>0</v>
      </c>
      <c r="R224" s="3">
        <v>1</v>
      </c>
      <c r="S224" s="3">
        <v>1</v>
      </c>
      <c r="T224" s="3">
        <v>1</v>
      </c>
      <c r="U224" s="3">
        <v>0</v>
      </c>
      <c r="V224" s="3">
        <v>1</v>
      </c>
      <c r="W224" s="3">
        <v>0</v>
      </c>
      <c r="X224" s="3">
        <v>1</v>
      </c>
      <c r="Y224" s="3">
        <v>1</v>
      </c>
      <c r="Z224" s="3">
        <v>1</v>
      </c>
      <c r="AA224" s="3">
        <v>1</v>
      </c>
      <c r="AB224" s="3">
        <v>1</v>
      </c>
      <c r="AC224" s="3">
        <v>1</v>
      </c>
      <c r="AD224" s="3">
        <v>1</v>
      </c>
      <c r="AE224" s="3">
        <v>0</v>
      </c>
      <c r="AF224" s="3">
        <v>0</v>
      </c>
      <c r="AG224" s="3">
        <v>1</v>
      </c>
      <c r="AH224" s="3">
        <v>1</v>
      </c>
      <c r="AI224" s="3">
        <v>0</v>
      </c>
      <c r="AJ224" s="3">
        <v>1</v>
      </c>
      <c r="AK224" s="3">
        <v>1</v>
      </c>
      <c r="AL224" s="3">
        <v>1</v>
      </c>
      <c r="AM224" s="3">
        <v>1</v>
      </c>
      <c r="AN224" s="3">
        <v>1</v>
      </c>
      <c r="AO224" s="3">
        <v>1</v>
      </c>
      <c r="AP224" s="4">
        <v>0</v>
      </c>
      <c r="AQ224" s="159">
        <f t="shared" si="13"/>
        <v>0.75757575757575757</v>
      </c>
    </row>
    <row r="225" spans="1:43" ht="20" customHeight="1">
      <c r="A225" s="100">
        <v>0</v>
      </c>
      <c r="B225" s="198"/>
      <c r="C225" s="167">
        <v>30</v>
      </c>
      <c r="D225" s="198"/>
      <c r="E225" s="198"/>
      <c r="F225" s="198"/>
      <c r="G225" s="97">
        <f t="shared" si="14"/>
        <v>209</v>
      </c>
      <c r="H225" s="210" t="s">
        <v>17</v>
      </c>
      <c r="I225" s="211" t="s">
        <v>17</v>
      </c>
      <c r="J225" s="180">
        <v>0</v>
      </c>
      <c r="K225" s="155">
        <v>0</v>
      </c>
      <c r="L225" s="155">
        <v>1</v>
      </c>
      <c r="M225" s="155">
        <v>0</v>
      </c>
      <c r="N225" s="155">
        <v>0</v>
      </c>
      <c r="O225" s="155">
        <v>0</v>
      </c>
      <c r="P225" s="155">
        <v>0</v>
      </c>
      <c r="Q225" s="155">
        <v>0</v>
      </c>
      <c r="R225" s="155">
        <v>1</v>
      </c>
      <c r="S225" s="155">
        <v>0</v>
      </c>
      <c r="T225" s="155">
        <v>0</v>
      </c>
      <c r="U225" s="155">
        <v>0</v>
      </c>
      <c r="V225" s="155">
        <v>1</v>
      </c>
      <c r="W225" s="155">
        <v>0</v>
      </c>
      <c r="X225" s="155">
        <v>1</v>
      </c>
      <c r="Y225" s="155">
        <v>1</v>
      </c>
      <c r="Z225" s="155">
        <v>0</v>
      </c>
      <c r="AA225" s="155">
        <v>0</v>
      </c>
      <c r="AB225" s="155">
        <v>0</v>
      </c>
      <c r="AC225" s="155">
        <v>0</v>
      </c>
      <c r="AD225" s="155">
        <v>0</v>
      </c>
      <c r="AE225" s="155">
        <v>0</v>
      </c>
      <c r="AF225" s="155">
        <v>0</v>
      </c>
      <c r="AG225" s="155">
        <v>0</v>
      </c>
      <c r="AH225" s="155">
        <v>0</v>
      </c>
      <c r="AI225" s="155">
        <v>0</v>
      </c>
      <c r="AJ225" s="155">
        <v>0</v>
      </c>
      <c r="AK225" s="155">
        <v>0</v>
      </c>
      <c r="AL225" s="155">
        <v>0</v>
      </c>
      <c r="AM225" s="155">
        <v>0</v>
      </c>
      <c r="AN225" s="155">
        <v>0</v>
      </c>
      <c r="AO225" s="155">
        <v>1</v>
      </c>
      <c r="AP225" s="156">
        <v>0</v>
      </c>
      <c r="AQ225" s="161">
        <f t="shared" si="13"/>
        <v>0.18181818181818182</v>
      </c>
    </row>
    <row r="226" spans="1:43" ht="20" customHeight="1">
      <c r="A226" s="72"/>
      <c r="B226" s="72"/>
      <c r="C226" s="72"/>
      <c r="D226" s="72"/>
      <c r="E226" s="72"/>
      <c r="F226" s="72"/>
      <c r="G226" s="72"/>
      <c r="H226" s="72"/>
      <c r="J226" s="72"/>
      <c r="K226" s="72"/>
      <c r="L226" s="72"/>
      <c r="M226" s="72"/>
      <c r="N226" s="72"/>
      <c r="O226" s="72"/>
      <c r="P226" s="72"/>
      <c r="Q226" s="72"/>
      <c r="R226" s="72"/>
      <c r="S226" s="72"/>
      <c r="T226" s="72"/>
      <c r="U226" s="72"/>
      <c r="V226" s="72"/>
      <c r="W226" s="72"/>
      <c r="X226" s="72"/>
      <c r="Y226" s="72"/>
      <c r="Z226" s="72"/>
      <c r="AA226" s="72"/>
      <c r="AB226" s="72"/>
      <c r="AC226" s="72"/>
      <c r="AD226" s="72"/>
      <c r="AE226" s="72"/>
      <c r="AF226" s="72"/>
      <c r="AG226" s="72"/>
      <c r="AH226" s="72"/>
      <c r="AI226" s="72"/>
      <c r="AJ226" s="72"/>
      <c r="AK226" s="72"/>
      <c r="AL226" s="72"/>
      <c r="AM226" s="72"/>
      <c r="AN226" s="72"/>
      <c r="AO226" s="72"/>
      <c r="AP226" s="72"/>
      <c r="AQ226" s="72"/>
    </row>
    <row r="227" spans="1:43" ht="15" customHeight="1">
      <c r="A227" s="100">
        <v>1</v>
      </c>
      <c r="C227" s="100"/>
      <c r="D227" s="206" t="s">
        <v>244</v>
      </c>
      <c r="E227" s="179" t="s">
        <v>281</v>
      </c>
      <c r="F227" s="168"/>
      <c r="G227" s="97">
        <v>26</v>
      </c>
      <c r="H227" s="212" t="s">
        <v>404</v>
      </c>
      <c r="I227" s="213"/>
      <c r="J227" s="66">
        <f t="shared" ref="J227:AP227" si="15">AVERAGE(J35:J36)</f>
        <v>0.5</v>
      </c>
      <c r="K227" s="66">
        <f t="shared" si="15"/>
        <v>0</v>
      </c>
      <c r="L227" s="66">
        <f t="shared" si="15"/>
        <v>0</v>
      </c>
      <c r="M227" s="66">
        <f t="shared" si="15"/>
        <v>0</v>
      </c>
      <c r="N227" s="66">
        <f t="shared" si="15"/>
        <v>0</v>
      </c>
      <c r="O227" s="66">
        <f t="shared" si="15"/>
        <v>0</v>
      </c>
      <c r="P227" s="66">
        <f t="shared" si="15"/>
        <v>0.5</v>
      </c>
      <c r="Q227" s="66">
        <f t="shared" si="15"/>
        <v>0</v>
      </c>
      <c r="R227" s="66">
        <f t="shared" si="15"/>
        <v>0.5</v>
      </c>
      <c r="S227" s="66">
        <f t="shared" si="15"/>
        <v>1</v>
      </c>
      <c r="T227" s="66">
        <f t="shared" si="15"/>
        <v>1</v>
      </c>
      <c r="U227" s="66">
        <f t="shared" si="15"/>
        <v>0.5</v>
      </c>
      <c r="V227" s="66">
        <f t="shared" si="15"/>
        <v>1</v>
      </c>
      <c r="W227" s="66">
        <f t="shared" si="15"/>
        <v>0</v>
      </c>
      <c r="X227" s="66">
        <f t="shared" si="15"/>
        <v>0.5</v>
      </c>
      <c r="Y227" s="66">
        <f t="shared" si="15"/>
        <v>0</v>
      </c>
      <c r="Z227" s="66">
        <f t="shared" si="15"/>
        <v>0.5</v>
      </c>
      <c r="AA227" s="66">
        <f t="shared" si="15"/>
        <v>0.5</v>
      </c>
      <c r="AB227" s="66">
        <f t="shared" si="15"/>
        <v>1</v>
      </c>
      <c r="AC227" s="66">
        <f t="shared" si="15"/>
        <v>1</v>
      </c>
      <c r="AD227" s="66">
        <f t="shared" si="15"/>
        <v>0.5</v>
      </c>
      <c r="AE227" s="66">
        <f t="shared" si="15"/>
        <v>1</v>
      </c>
      <c r="AF227" s="66">
        <f t="shared" si="15"/>
        <v>0</v>
      </c>
      <c r="AG227" s="66">
        <f t="shared" si="15"/>
        <v>0</v>
      </c>
      <c r="AH227" s="66">
        <f t="shared" si="15"/>
        <v>0.5</v>
      </c>
      <c r="AI227" s="66">
        <f t="shared" si="15"/>
        <v>0</v>
      </c>
      <c r="AJ227" s="66">
        <f t="shared" si="15"/>
        <v>0</v>
      </c>
      <c r="AK227" s="66">
        <f t="shared" si="15"/>
        <v>0.5</v>
      </c>
      <c r="AL227" s="66">
        <f t="shared" si="15"/>
        <v>1</v>
      </c>
      <c r="AM227" s="66">
        <f t="shared" si="15"/>
        <v>0</v>
      </c>
      <c r="AN227" s="66">
        <f t="shared" si="15"/>
        <v>0</v>
      </c>
      <c r="AO227" s="66">
        <f t="shared" si="15"/>
        <v>0</v>
      </c>
      <c r="AP227" s="67">
        <f t="shared" si="15"/>
        <v>1</v>
      </c>
      <c r="AQ227" s="101">
        <f t="shared" si="13"/>
        <v>0.39393939393939392</v>
      </c>
    </row>
    <row r="228" spans="1:43" ht="15" customHeight="1">
      <c r="A228" s="100">
        <v>1</v>
      </c>
      <c r="C228" s="100">
        <v>8</v>
      </c>
      <c r="D228" s="207"/>
      <c r="E228" s="169"/>
      <c r="F228" s="170"/>
      <c r="G228" s="97">
        <v>62</v>
      </c>
      <c r="H228" s="212" t="s">
        <v>405</v>
      </c>
      <c r="I228" s="213"/>
      <c r="J228" s="68">
        <f t="shared" ref="J228:AP228" si="16">AVERAGE(J72:J73)</f>
        <v>0.5</v>
      </c>
      <c r="K228" s="68">
        <f t="shared" si="16"/>
        <v>1</v>
      </c>
      <c r="L228" s="68">
        <f t="shared" si="16"/>
        <v>0</v>
      </c>
      <c r="M228" s="68">
        <f t="shared" si="16"/>
        <v>0.5</v>
      </c>
      <c r="N228" s="68">
        <f t="shared" si="16"/>
        <v>1</v>
      </c>
      <c r="O228" s="68">
        <f t="shared" si="16"/>
        <v>1</v>
      </c>
      <c r="P228" s="68">
        <f t="shared" si="16"/>
        <v>1</v>
      </c>
      <c r="Q228" s="68">
        <f t="shared" si="16"/>
        <v>1</v>
      </c>
      <c r="R228" s="68">
        <f t="shared" si="16"/>
        <v>1</v>
      </c>
      <c r="S228" s="68">
        <f t="shared" si="16"/>
        <v>1</v>
      </c>
      <c r="T228" s="68">
        <f t="shared" si="16"/>
        <v>1</v>
      </c>
      <c r="U228" s="68">
        <f t="shared" si="16"/>
        <v>1</v>
      </c>
      <c r="V228" s="68">
        <f t="shared" si="16"/>
        <v>1</v>
      </c>
      <c r="W228" s="68">
        <f t="shared" si="16"/>
        <v>1</v>
      </c>
      <c r="X228" s="68">
        <f t="shared" si="16"/>
        <v>0</v>
      </c>
      <c r="Y228" s="68">
        <f t="shared" si="16"/>
        <v>1</v>
      </c>
      <c r="Z228" s="68">
        <f t="shared" si="16"/>
        <v>1</v>
      </c>
      <c r="AA228" s="68">
        <f t="shared" si="16"/>
        <v>1</v>
      </c>
      <c r="AB228" s="68">
        <f t="shared" si="16"/>
        <v>1</v>
      </c>
      <c r="AC228" s="68">
        <f t="shared" si="16"/>
        <v>1</v>
      </c>
      <c r="AD228" s="68">
        <f t="shared" si="16"/>
        <v>0.5</v>
      </c>
      <c r="AE228" s="68">
        <f t="shared" si="16"/>
        <v>1</v>
      </c>
      <c r="AF228" s="68">
        <f t="shared" si="16"/>
        <v>1</v>
      </c>
      <c r="AG228" s="68">
        <f t="shared" si="16"/>
        <v>1</v>
      </c>
      <c r="AH228" s="68">
        <f t="shared" si="16"/>
        <v>1</v>
      </c>
      <c r="AI228" s="68">
        <f t="shared" si="16"/>
        <v>0.5</v>
      </c>
      <c r="AJ228" s="68">
        <f t="shared" si="16"/>
        <v>1</v>
      </c>
      <c r="AK228" s="68">
        <f t="shared" si="16"/>
        <v>1</v>
      </c>
      <c r="AL228" s="68">
        <f t="shared" si="16"/>
        <v>1</v>
      </c>
      <c r="AM228" s="68">
        <f t="shared" si="16"/>
        <v>1</v>
      </c>
      <c r="AN228" s="68">
        <f t="shared" si="16"/>
        <v>1</v>
      </c>
      <c r="AO228" s="68">
        <f t="shared" si="16"/>
        <v>1</v>
      </c>
      <c r="AP228" s="69">
        <f t="shared" si="16"/>
        <v>0</v>
      </c>
      <c r="AQ228" s="159">
        <f t="shared" si="13"/>
        <v>0.84848484848484851</v>
      </c>
    </row>
    <row r="229" spans="1:43" ht="15" customHeight="1">
      <c r="A229" s="100">
        <v>1</v>
      </c>
      <c r="C229" s="100">
        <v>19</v>
      </c>
      <c r="D229" s="207"/>
      <c r="E229" s="169"/>
      <c r="F229" s="170"/>
      <c r="G229" s="97">
        <v>105</v>
      </c>
      <c r="H229" s="212" t="s">
        <v>406</v>
      </c>
      <c r="I229" s="213"/>
      <c r="J229" s="68">
        <f t="shared" ref="J229:AP229" si="17">AVERAGE(J116:J117)</f>
        <v>1</v>
      </c>
      <c r="K229" s="68">
        <f t="shared" si="17"/>
        <v>1</v>
      </c>
      <c r="L229" s="68">
        <f t="shared" si="17"/>
        <v>1</v>
      </c>
      <c r="M229" s="68">
        <f t="shared" si="17"/>
        <v>1</v>
      </c>
      <c r="N229" s="68">
        <f t="shared" si="17"/>
        <v>1</v>
      </c>
      <c r="O229" s="68">
        <f t="shared" si="17"/>
        <v>1</v>
      </c>
      <c r="P229" s="68">
        <f t="shared" si="17"/>
        <v>1</v>
      </c>
      <c r="Q229" s="68">
        <f t="shared" si="17"/>
        <v>1</v>
      </c>
      <c r="R229" s="68">
        <f t="shared" si="17"/>
        <v>1</v>
      </c>
      <c r="S229" s="68">
        <f t="shared" si="17"/>
        <v>1</v>
      </c>
      <c r="T229" s="68">
        <f t="shared" si="17"/>
        <v>1</v>
      </c>
      <c r="U229" s="68">
        <f t="shared" si="17"/>
        <v>1</v>
      </c>
      <c r="V229" s="68">
        <f t="shared" si="17"/>
        <v>1</v>
      </c>
      <c r="W229" s="68">
        <f t="shared" si="17"/>
        <v>0.5</v>
      </c>
      <c r="X229" s="68">
        <f t="shared" si="17"/>
        <v>1</v>
      </c>
      <c r="Y229" s="68">
        <f t="shared" si="17"/>
        <v>1</v>
      </c>
      <c r="Z229" s="68">
        <f t="shared" si="17"/>
        <v>1</v>
      </c>
      <c r="AA229" s="68">
        <f t="shared" si="17"/>
        <v>1</v>
      </c>
      <c r="AB229" s="68">
        <f t="shared" si="17"/>
        <v>1</v>
      </c>
      <c r="AC229" s="68">
        <f t="shared" si="17"/>
        <v>1</v>
      </c>
      <c r="AD229" s="68">
        <f t="shared" si="17"/>
        <v>1</v>
      </c>
      <c r="AE229" s="68">
        <f t="shared" si="17"/>
        <v>0</v>
      </c>
      <c r="AF229" s="68">
        <f t="shared" si="17"/>
        <v>1</v>
      </c>
      <c r="AG229" s="68">
        <f t="shared" si="17"/>
        <v>1</v>
      </c>
      <c r="AH229" s="68">
        <f t="shared" si="17"/>
        <v>1</v>
      </c>
      <c r="AI229" s="68">
        <f t="shared" si="17"/>
        <v>1</v>
      </c>
      <c r="AJ229" s="68">
        <f t="shared" si="17"/>
        <v>1</v>
      </c>
      <c r="AK229" s="68">
        <f t="shared" si="17"/>
        <v>1</v>
      </c>
      <c r="AL229" s="68">
        <f t="shared" si="17"/>
        <v>1</v>
      </c>
      <c r="AM229" s="68">
        <f t="shared" si="17"/>
        <v>1</v>
      </c>
      <c r="AN229" s="68">
        <f t="shared" si="17"/>
        <v>0.5</v>
      </c>
      <c r="AO229" s="68">
        <f t="shared" si="17"/>
        <v>1</v>
      </c>
      <c r="AP229" s="69">
        <f t="shared" si="17"/>
        <v>1</v>
      </c>
      <c r="AQ229" s="159">
        <f t="shared" si="13"/>
        <v>0.93939393939393945</v>
      </c>
    </row>
    <row r="230" spans="1:43" ht="15" customHeight="1">
      <c r="A230" s="100">
        <v>0</v>
      </c>
      <c r="D230" s="207"/>
      <c r="E230" s="178" t="s">
        <v>217</v>
      </c>
      <c r="F230" s="170"/>
      <c r="G230" s="97">
        <v>122</v>
      </c>
      <c r="H230" s="214" t="s">
        <v>357</v>
      </c>
      <c r="I230" s="215"/>
      <c r="J230" s="157">
        <f t="shared" ref="J230:AP230" si="18">AVERAGE(J134:J135)</f>
        <v>0</v>
      </c>
      <c r="K230" s="157">
        <f t="shared" si="18"/>
        <v>1</v>
      </c>
      <c r="L230" s="157">
        <f t="shared" si="18"/>
        <v>0</v>
      </c>
      <c r="M230" s="157">
        <f t="shared" si="18"/>
        <v>0</v>
      </c>
      <c r="N230" s="157">
        <f t="shared" si="18"/>
        <v>0</v>
      </c>
      <c r="O230" s="157">
        <f t="shared" si="18"/>
        <v>0</v>
      </c>
      <c r="P230" s="157">
        <f t="shared" si="18"/>
        <v>1</v>
      </c>
      <c r="Q230" s="157">
        <f t="shared" si="18"/>
        <v>0</v>
      </c>
      <c r="R230" s="157">
        <f t="shared" si="18"/>
        <v>1</v>
      </c>
      <c r="S230" s="157">
        <f t="shared" si="18"/>
        <v>0</v>
      </c>
      <c r="T230" s="157">
        <f t="shared" si="18"/>
        <v>0</v>
      </c>
      <c r="U230" s="157">
        <f t="shared" si="18"/>
        <v>0</v>
      </c>
      <c r="V230" s="157">
        <f t="shared" si="18"/>
        <v>0.5</v>
      </c>
      <c r="W230" s="157">
        <f t="shared" si="18"/>
        <v>0</v>
      </c>
      <c r="X230" s="157">
        <f t="shared" si="18"/>
        <v>1</v>
      </c>
      <c r="Y230" s="157">
        <f t="shared" si="18"/>
        <v>0</v>
      </c>
      <c r="Z230" s="157">
        <f t="shared" si="18"/>
        <v>0</v>
      </c>
      <c r="AA230" s="157">
        <f t="shared" si="18"/>
        <v>0</v>
      </c>
      <c r="AB230" s="157">
        <f t="shared" si="18"/>
        <v>0.5</v>
      </c>
      <c r="AC230" s="157">
        <f t="shared" si="18"/>
        <v>1</v>
      </c>
      <c r="AD230" s="157">
        <f t="shared" si="18"/>
        <v>1</v>
      </c>
      <c r="AE230" s="157">
        <f t="shared" si="18"/>
        <v>0</v>
      </c>
      <c r="AF230" s="157">
        <f t="shared" si="18"/>
        <v>1</v>
      </c>
      <c r="AG230" s="157">
        <f t="shared" si="18"/>
        <v>0.5</v>
      </c>
      <c r="AH230" s="157">
        <f t="shared" si="18"/>
        <v>0</v>
      </c>
      <c r="AI230" s="157">
        <f t="shared" si="18"/>
        <v>0</v>
      </c>
      <c r="AJ230" s="157">
        <f t="shared" si="18"/>
        <v>0</v>
      </c>
      <c r="AK230" s="157">
        <f t="shared" si="18"/>
        <v>0</v>
      </c>
      <c r="AL230" s="157">
        <f t="shared" si="18"/>
        <v>1</v>
      </c>
      <c r="AM230" s="157">
        <f t="shared" si="18"/>
        <v>0.5</v>
      </c>
      <c r="AN230" s="157">
        <f t="shared" si="18"/>
        <v>0</v>
      </c>
      <c r="AO230" s="157">
        <f t="shared" si="18"/>
        <v>0</v>
      </c>
      <c r="AP230" s="158">
        <f t="shared" si="18"/>
        <v>0</v>
      </c>
      <c r="AQ230" s="160">
        <f t="shared" si="13"/>
        <v>0.30303030303030304</v>
      </c>
    </row>
    <row r="231" spans="1:43" ht="15" customHeight="1">
      <c r="A231" s="100">
        <v>0</v>
      </c>
      <c r="D231" s="207"/>
      <c r="E231" s="178" t="s">
        <v>216</v>
      </c>
      <c r="F231" s="170"/>
      <c r="G231" s="97">
        <v>125</v>
      </c>
      <c r="H231" s="214" t="s">
        <v>358</v>
      </c>
      <c r="I231" s="215"/>
      <c r="J231" s="157">
        <f t="shared" ref="J231:AP231" si="19">AVERAGE(J138:J139)</f>
        <v>0</v>
      </c>
      <c r="K231" s="157">
        <f t="shared" si="19"/>
        <v>1</v>
      </c>
      <c r="L231" s="157">
        <f t="shared" si="19"/>
        <v>0</v>
      </c>
      <c r="M231" s="157">
        <f t="shared" si="19"/>
        <v>0</v>
      </c>
      <c r="N231" s="157">
        <f t="shared" si="19"/>
        <v>0</v>
      </c>
      <c r="O231" s="157">
        <f t="shared" si="19"/>
        <v>0</v>
      </c>
      <c r="P231" s="157">
        <f t="shared" si="19"/>
        <v>0</v>
      </c>
      <c r="Q231" s="157">
        <f t="shared" si="19"/>
        <v>0</v>
      </c>
      <c r="R231" s="157">
        <f t="shared" si="19"/>
        <v>1</v>
      </c>
      <c r="S231" s="157">
        <f t="shared" si="19"/>
        <v>0</v>
      </c>
      <c r="T231" s="157">
        <f t="shared" si="19"/>
        <v>0</v>
      </c>
      <c r="U231" s="157">
        <f t="shared" si="19"/>
        <v>0</v>
      </c>
      <c r="V231" s="157">
        <f t="shared" si="19"/>
        <v>1</v>
      </c>
      <c r="W231" s="157">
        <f t="shared" si="19"/>
        <v>0</v>
      </c>
      <c r="X231" s="157">
        <f t="shared" si="19"/>
        <v>0</v>
      </c>
      <c r="Y231" s="157">
        <f t="shared" si="19"/>
        <v>0.5</v>
      </c>
      <c r="Z231" s="157">
        <f t="shared" si="19"/>
        <v>1</v>
      </c>
      <c r="AA231" s="157">
        <f t="shared" si="19"/>
        <v>0</v>
      </c>
      <c r="AB231" s="157">
        <f t="shared" si="19"/>
        <v>1</v>
      </c>
      <c r="AC231" s="157">
        <f t="shared" si="19"/>
        <v>0</v>
      </c>
      <c r="AD231" s="157">
        <f t="shared" si="19"/>
        <v>0.5</v>
      </c>
      <c r="AE231" s="157">
        <f t="shared" si="19"/>
        <v>0</v>
      </c>
      <c r="AF231" s="157">
        <f t="shared" si="19"/>
        <v>0</v>
      </c>
      <c r="AG231" s="157">
        <f t="shared" si="19"/>
        <v>0</v>
      </c>
      <c r="AH231" s="157">
        <f t="shared" si="19"/>
        <v>0</v>
      </c>
      <c r="AI231" s="157">
        <f t="shared" si="19"/>
        <v>0</v>
      </c>
      <c r="AJ231" s="157">
        <f t="shared" si="19"/>
        <v>0</v>
      </c>
      <c r="AK231" s="157">
        <f t="shared" si="19"/>
        <v>0</v>
      </c>
      <c r="AL231" s="157">
        <f t="shared" si="19"/>
        <v>0</v>
      </c>
      <c r="AM231" s="157">
        <f t="shared" si="19"/>
        <v>0</v>
      </c>
      <c r="AN231" s="157">
        <f t="shared" si="19"/>
        <v>0</v>
      </c>
      <c r="AO231" s="157">
        <f t="shared" si="19"/>
        <v>0</v>
      </c>
      <c r="AP231" s="158">
        <f t="shared" si="19"/>
        <v>0</v>
      </c>
      <c r="AQ231" s="160">
        <f t="shared" si="13"/>
        <v>0.18181818181818182</v>
      </c>
    </row>
    <row r="232" spans="1:43" ht="15" customHeight="1">
      <c r="A232" s="100">
        <v>1</v>
      </c>
      <c r="D232" s="207"/>
      <c r="E232" s="178" t="s">
        <v>215</v>
      </c>
      <c r="F232" s="170"/>
      <c r="G232" s="97">
        <v>181</v>
      </c>
      <c r="H232" s="212" t="s">
        <v>359</v>
      </c>
      <c r="I232" s="213"/>
      <c r="J232" s="68">
        <f t="shared" ref="J232:AP232" si="20">AVERAGE(J195:J196)</f>
        <v>1</v>
      </c>
      <c r="K232" s="68">
        <f t="shared" si="20"/>
        <v>1</v>
      </c>
      <c r="L232" s="68">
        <f t="shared" si="20"/>
        <v>1</v>
      </c>
      <c r="M232" s="68">
        <f t="shared" si="20"/>
        <v>0.5</v>
      </c>
      <c r="N232" s="68">
        <f t="shared" si="20"/>
        <v>0.5</v>
      </c>
      <c r="O232" s="68">
        <f t="shared" si="20"/>
        <v>1</v>
      </c>
      <c r="P232" s="68">
        <f t="shared" si="20"/>
        <v>1</v>
      </c>
      <c r="Q232" s="68">
        <f t="shared" si="20"/>
        <v>1</v>
      </c>
      <c r="R232" s="68">
        <f t="shared" si="20"/>
        <v>1</v>
      </c>
      <c r="S232" s="68">
        <f t="shared" si="20"/>
        <v>1</v>
      </c>
      <c r="T232" s="68">
        <f t="shared" si="20"/>
        <v>0</v>
      </c>
      <c r="U232" s="68">
        <f t="shared" si="20"/>
        <v>1</v>
      </c>
      <c r="V232" s="68">
        <f t="shared" si="20"/>
        <v>1</v>
      </c>
      <c r="W232" s="68">
        <f t="shared" si="20"/>
        <v>0.5</v>
      </c>
      <c r="X232" s="68">
        <f t="shared" si="20"/>
        <v>1</v>
      </c>
      <c r="Y232" s="68">
        <f t="shared" si="20"/>
        <v>0.5</v>
      </c>
      <c r="Z232" s="68">
        <f t="shared" si="20"/>
        <v>1</v>
      </c>
      <c r="AA232" s="68">
        <f t="shared" si="20"/>
        <v>1</v>
      </c>
      <c r="AB232" s="68">
        <f t="shared" si="20"/>
        <v>1</v>
      </c>
      <c r="AC232" s="68">
        <f t="shared" si="20"/>
        <v>1</v>
      </c>
      <c r="AD232" s="68">
        <f t="shared" si="20"/>
        <v>1</v>
      </c>
      <c r="AE232" s="68">
        <f t="shared" si="20"/>
        <v>1</v>
      </c>
      <c r="AF232" s="68">
        <f t="shared" si="20"/>
        <v>0.5</v>
      </c>
      <c r="AG232" s="68">
        <f t="shared" si="20"/>
        <v>1</v>
      </c>
      <c r="AH232" s="68">
        <f t="shared" si="20"/>
        <v>1</v>
      </c>
      <c r="AI232" s="68">
        <f t="shared" si="20"/>
        <v>1</v>
      </c>
      <c r="AJ232" s="68">
        <f t="shared" si="20"/>
        <v>1</v>
      </c>
      <c r="AK232" s="68">
        <f t="shared" si="20"/>
        <v>0</v>
      </c>
      <c r="AL232" s="68">
        <f t="shared" si="20"/>
        <v>1</v>
      </c>
      <c r="AM232" s="68">
        <f t="shared" si="20"/>
        <v>1</v>
      </c>
      <c r="AN232" s="68">
        <f t="shared" si="20"/>
        <v>0.5</v>
      </c>
      <c r="AO232" s="68">
        <f t="shared" si="20"/>
        <v>0.5</v>
      </c>
      <c r="AP232" s="69">
        <f t="shared" si="20"/>
        <v>1</v>
      </c>
      <c r="AQ232" s="159">
        <f t="shared" si="13"/>
        <v>0.83333333333333337</v>
      </c>
    </row>
    <row r="233" spans="1:43" ht="15" customHeight="1">
      <c r="A233" s="100">
        <v>1</v>
      </c>
      <c r="C233" s="100">
        <v>30</v>
      </c>
      <c r="D233" s="208"/>
      <c r="E233" s="171"/>
      <c r="F233" s="172"/>
      <c r="G233" s="97">
        <v>200</v>
      </c>
      <c r="H233" s="212" t="s">
        <v>360</v>
      </c>
      <c r="I233" s="213"/>
      <c r="J233" s="70">
        <f t="shared" ref="J233:AP233" si="21">AVERAGE(J215:J216)</f>
        <v>0.5</v>
      </c>
      <c r="K233" s="70">
        <f t="shared" si="21"/>
        <v>0</v>
      </c>
      <c r="L233" s="70">
        <f t="shared" si="21"/>
        <v>0.5</v>
      </c>
      <c r="M233" s="70">
        <f t="shared" si="21"/>
        <v>0</v>
      </c>
      <c r="N233" s="70">
        <f t="shared" si="21"/>
        <v>0.5</v>
      </c>
      <c r="O233" s="70">
        <f t="shared" si="21"/>
        <v>0</v>
      </c>
      <c r="P233" s="70">
        <f t="shared" si="21"/>
        <v>0.5</v>
      </c>
      <c r="Q233" s="70">
        <f t="shared" si="21"/>
        <v>1</v>
      </c>
      <c r="R233" s="70">
        <f t="shared" si="21"/>
        <v>0.5</v>
      </c>
      <c r="S233" s="70">
        <f t="shared" si="21"/>
        <v>0</v>
      </c>
      <c r="T233" s="70">
        <f t="shared" si="21"/>
        <v>0.5</v>
      </c>
      <c r="U233" s="70">
        <f t="shared" si="21"/>
        <v>0</v>
      </c>
      <c r="V233" s="70">
        <f t="shared" si="21"/>
        <v>1</v>
      </c>
      <c r="W233" s="70">
        <f t="shared" si="21"/>
        <v>1</v>
      </c>
      <c r="X233" s="70">
        <f t="shared" si="21"/>
        <v>0</v>
      </c>
      <c r="Y233" s="70">
        <f t="shared" si="21"/>
        <v>0</v>
      </c>
      <c r="Z233" s="70">
        <f t="shared" si="21"/>
        <v>0.5</v>
      </c>
      <c r="AA233" s="70">
        <f t="shared" si="21"/>
        <v>0.5</v>
      </c>
      <c r="AB233" s="70">
        <f t="shared" si="21"/>
        <v>0.5</v>
      </c>
      <c r="AC233" s="70">
        <f t="shared" si="21"/>
        <v>0.5</v>
      </c>
      <c r="AD233" s="70">
        <f t="shared" si="21"/>
        <v>0.5</v>
      </c>
      <c r="AE233" s="70">
        <f t="shared" si="21"/>
        <v>1</v>
      </c>
      <c r="AF233" s="70">
        <f t="shared" si="21"/>
        <v>0.5</v>
      </c>
      <c r="AG233" s="70">
        <f t="shared" si="21"/>
        <v>0.5</v>
      </c>
      <c r="AH233" s="70">
        <f t="shared" si="21"/>
        <v>0.5</v>
      </c>
      <c r="AI233" s="70">
        <f t="shared" si="21"/>
        <v>0.5</v>
      </c>
      <c r="AJ233" s="70">
        <f t="shared" si="21"/>
        <v>0</v>
      </c>
      <c r="AK233" s="70">
        <f t="shared" si="21"/>
        <v>0.5</v>
      </c>
      <c r="AL233" s="70">
        <f t="shared" si="21"/>
        <v>0.5</v>
      </c>
      <c r="AM233" s="70">
        <f t="shared" si="21"/>
        <v>1</v>
      </c>
      <c r="AN233" s="70">
        <f t="shared" si="21"/>
        <v>0</v>
      </c>
      <c r="AO233" s="70">
        <f t="shared" si="21"/>
        <v>0</v>
      </c>
      <c r="AP233" s="71">
        <f t="shared" si="21"/>
        <v>0.5</v>
      </c>
      <c r="AQ233" s="102">
        <f t="shared" si="13"/>
        <v>0.42424242424242425</v>
      </c>
    </row>
    <row r="235" spans="1:43" ht="28">
      <c r="D235" s="209" t="s">
        <v>355</v>
      </c>
      <c r="E235" s="209"/>
      <c r="F235" s="209"/>
      <c r="G235" s="96"/>
    </row>
    <row r="236" spans="1:43" ht="28">
      <c r="D236" s="209"/>
      <c r="E236" s="209"/>
      <c r="F236" s="209"/>
      <c r="G236" s="96"/>
    </row>
    <row r="237" spans="1:43" ht="28">
      <c r="D237" s="209"/>
      <c r="E237" s="209"/>
      <c r="F237" s="209"/>
      <c r="G237" s="96"/>
    </row>
    <row r="238" spans="1:43" ht="28">
      <c r="D238" s="209"/>
      <c r="E238" s="209"/>
      <c r="F238" s="209"/>
      <c r="G238" s="96"/>
    </row>
  </sheetData>
  <mergeCells count="269">
    <mergeCell ref="H211:I211"/>
    <mergeCell ref="H181:I181"/>
    <mergeCell ref="H182:I182"/>
    <mergeCell ref="H183:I183"/>
    <mergeCell ref="H184:I184"/>
    <mergeCell ref="H185:I185"/>
    <mergeCell ref="H186:I186"/>
    <mergeCell ref="H187:I187"/>
    <mergeCell ref="H188:I188"/>
    <mergeCell ref="H189:I189"/>
    <mergeCell ref="H172:I172"/>
    <mergeCell ref="H173:I173"/>
    <mergeCell ref="H174:I174"/>
    <mergeCell ref="H175:I175"/>
    <mergeCell ref="H176:I176"/>
    <mergeCell ref="H177:I177"/>
    <mergeCell ref="H178:I178"/>
    <mergeCell ref="H179:I179"/>
    <mergeCell ref="H180:I180"/>
    <mergeCell ref="H163:I163"/>
    <mergeCell ref="H164:I164"/>
    <mergeCell ref="H165:I165"/>
    <mergeCell ref="H166:I166"/>
    <mergeCell ref="H167:I167"/>
    <mergeCell ref="H168:I168"/>
    <mergeCell ref="H169:I169"/>
    <mergeCell ref="H170:I170"/>
    <mergeCell ref="H171:I171"/>
    <mergeCell ref="H143:I143"/>
    <mergeCell ref="H144:I144"/>
    <mergeCell ref="H145:I145"/>
    <mergeCell ref="H146:I146"/>
    <mergeCell ref="H147:I147"/>
    <mergeCell ref="H148:I148"/>
    <mergeCell ref="H160:I160"/>
    <mergeCell ref="H161:I161"/>
    <mergeCell ref="H162:I162"/>
    <mergeCell ref="H98:I98"/>
    <mergeCell ref="H123:I123"/>
    <mergeCell ref="H124:I124"/>
    <mergeCell ref="H142:I142"/>
    <mergeCell ref="H128:I128"/>
    <mergeCell ref="H129:I129"/>
    <mergeCell ref="H130:I130"/>
    <mergeCell ref="H136:I136"/>
    <mergeCell ref="H137:I137"/>
    <mergeCell ref="H105:I105"/>
    <mergeCell ref="H106:I106"/>
    <mergeCell ref="H107:I107"/>
    <mergeCell ref="H108:I108"/>
    <mergeCell ref="H131:I131"/>
    <mergeCell ref="H132:I132"/>
    <mergeCell ref="H133:I133"/>
    <mergeCell ref="H113:I113"/>
    <mergeCell ref="H114:I114"/>
    <mergeCell ref="H115:I115"/>
    <mergeCell ref="H89:I89"/>
    <mergeCell ref="H90:I90"/>
    <mergeCell ref="H91:I91"/>
    <mergeCell ref="H92:I92"/>
    <mergeCell ref="H93:I93"/>
    <mergeCell ref="H94:I94"/>
    <mergeCell ref="H95:I95"/>
    <mergeCell ref="H96:I96"/>
    <mergeCell ref="H97:I97"/>
    <mergeCell ref="H63:I63"/>
    <mergeCell ref="H65:I65"/>
    <mergeCell ref="H66:I66"/>
    <mergeCell ref="H67:I67"/>
    <mergeCell ref="H68:I68"/>
    <mergeCell ref="H69:I69"/>
    <mergeCell ref="H70:I70"/>
    <mergeCell ref="H71:I71"/>
    <mergeCell ref="H82:I82"/>
    <mergeCell ref="H47:I47"/>
    <mergeCell ref="H55:I55"/>
    <mergeCell ref="H56:I56"/>
    <mergeCell ref="H57:I57"/>
    <mergeCell ref="H58:I58"/>
    <mergeCell ref="H59:I59"/>
    <mergeCell ref="H60:I60"/>
    <mergeCell ref="H61:I61"/>
    <mergeCell ref="H62:I62"/>
    <mergeCell ref="D2:F5"/>
    <mergeCell ref="C177:D211"/>
    <mergeCell ref="C125:D141"/>
    <mergeCell ref="C25:D43"/>
    <mergeCell ref="D171:F176"/>
    <mergeCell ref="H155:I155"/>
    <mergeCell ref="H156:I156"/>
    <mergeCell ref="H157:I157"/>
    <mergeCell ref="H158:I158"/>
    <mergeCell ref="H159:I159"/>
    <mergeCell ref="H149:I149"/>
    <mergeCell ref="H150:I150"/>
    <mergeCell ref="H151:I151"/>
    <mergeCell ref="H152:I152"/>
    <mergeCell ref="H153:I153"/>
    <mergeCell ref="H154:I154"/>
    <mergeCell ref="H134:H135"/>
    <mergeCell ref="H39:I39"/>
    <mergeCell ref="H40:I40"/>
    <mergeCell ref="H41:I41"/>
    <mergeCell ref="H42:I42"/>
    <mergeCell ref="H43:I43"/>
    <mergeCell ref="H44:I44"/>
    <mergeCell ref="H45:I45"/>
    <mergeCell ref="D227:D233"/>
    <mergeCell ref="H64:I64"/>
    <mergeCell ref="D235:F238"/>
    <mergeCell ref="H222:I222"/>
    <mergeCell ref="H223:I223"/>
    <mergeCell ref="H224:I224"/>
    <mergeCell ref="H225:I225"/>
    <mergeCell ref="D212:F213"/>
    <mergeCell ref="H212:I212"/>
    <mergeCell ref="H213:I213"/>
    <mergeCell ref="D214:F225"/>
    <mergeCell ref="H214:I214"/>
    <mergeCell ref="H215:H216"/>
    <mergeCell ref="H218:I218"/>
    <mergeCell ref="H219:I219"/>
    <mergeCell ref="H220:I220"/>
    <mergeCell ref="H221:I221"/>
    <mergeCell ref="H227:I227"/>
    <mergeCell ref="H228:I228"/>
    <mergeCell ref="H229:I229"/>
    <mergeCell ref="H230:I230"/>
    <mergeCell ref="H231:I231"/>
    <mergeCell ref="H232:I232"/>
    <mergeCell ref="H233:I233"/>
    <mergeCell ref="H217:I217"/>
    <mergeCell ref="F207:F211"/>
    <mergeCell ref="F204:F206"/>
    <mergeCell ref="H190:I190"/>
    <mergeCell ref="H191:I191"/>
    <mergeCell ref="H192:I192"/>
    <mergeCell ref="H193:I193"/>
    <mergeCell ref="H194:I194"/>
    <mergeCell ref="F195:F203"/>
    <mergeCell ref="H195:H196"/>
    <mergeCell ref="H197:I197"/>
    <mergeCell ref="H198:I198"/>
    <mergeCell ref="H199:I199"/>
    <mergeCell ref="H200:I200"/>
    <mergeCell ref="H201:I201"/>
    <mergeCell ref="H202:I202"/>
    <mergeCell ref="H203:I203"/>
    <mergeCell ref="H204:I204"/>
    <mergeCell ref="H205:I205"/>
    <mergeCell ref="H206:I206"/>
    <mergeCell ref="H207:I207"/>
    <mergeCell ref="H208:I208"/>
    <mergeCell ref="H209:I209"/>
    <mergeCell ref="H210:I210"/>
    <mergeCell ref="B177:B225"/>
    <mergeCell ref="F177:F183"/>
    <mergeCell ref="F184:F194"/>
    <mergeCell ref="D160:F163"/>
    <mergeCell ref="B164:B176"/>
    <mergeCell ref="D164:F166"/>
    <mergeCell ref="B142:B163"/>
    <mergeCell ref="D142:F148"/>
    <mergeCell ref="D167:F170"/>
    <mergeCell ref="D156:F159"/>
    <mergeCell ref="D149:F155"/>
    <mergeCell ref="D116:F124"/>
    <mergeCell ref="H116:H117"/>
    <mergeCell ref="H118:I118"/>
    <mergeCell ref="H119:I119"/>
    <mergeCell ref="H120:I120"/>
    <mergeCell ref="H121:I121"/>
    <mergeCell ref="H122:I122"/>
    <mergeCell ref="B109:B141"/>
    <mergeCell ref="D109:F115"/>
    <mergeCell ref="H109:I109"/>
    <mergeCell ref="H110:I110"/>
    <mergeCell ref="H111:I111"/>
    <mergeCell ref="H112:I112"/>
    <mergeCell ref="F125:F137"/>
    <mergeCell ref="H125:I125"/>
    <mergeCell ref="H126:I126"/>
    <mergeCell ref="F138:F141"/>
    <mergeCell ref="H138:H139"/>
    <mergeCell ref="H140:I140"/>
    <mergeCell ref="H141:I141"/>
    <mergeCell ref="H127:I127"/>
    <mergeCell ref="B99:B108"/>
    <mergeCell ref="D99:F101"/>
    <mergeCell ref="H99:I99"/>
    <mergeCell ref="H100:I100"/>
    <mergeCell ref="H101:I101"/>
    <mergeCell ref="D102:F103"/>
    <mergeCell ref="H102:I102"/>
    <mergeCell ref="H103:I103"/>
    <mergeCell ref="D104:F108"/>
    <mergeCell ref="H104:I104"/>
    <mergeCell ref="B82:B98"/>
    <mergeCell ref="D82:F83"/>
    <mergeCell ref="D84:F89"/>
    <mergeCell ref="D92:F98"/>
    <mergeCell ref="D90:F91"/>
    <mergeCell ref="D72:F75"/>
    <mergeCell ref="H72:H73"/>
    <mergeCell ref="H74:I74"/>
    <mergeCell ref="H75:I75"/>
    <mergeCell ref="B76:B81"/>
    <mergeCell ref="D76:F78"/>
    <mergeCell ref="H76:I76"/>
    <mergeCell ref="H77:I77"/>
    <mergeCell ref="H78:I78"/>
    <mergeCell ref="D79:F81"/>
    <mergeCell ref="H79:I79"/>
    <mergeCell ref="H80:I80"/>
    <mergeCell ref="H81:I81"/>
    <mergeCell ref="H83:I83"/>
    <mergeCell ref="H84:I84"/>
    <mergeCell ref="H85:I85"/>
    <mergeCell ref="H86:I86"/>
    <mergeCell ref="H87:I87"/>
    <mergeCell ref="H88:I88"/>
    <mergeCell ref="D51:F53"/>
    <mergeCell ref="B54:B75"/>
    <mergeCell ref="D54:F65"/>
    <mergeCell ref="D66:F71"/>
    <mergeCell ref="D44:F50"/>
    <mergeCell ref="F42:F43"/>
    <mergeCell ref="H38:I38"/>
    <mergeCell ref="F25:F27"/>
    <mergeCell ref="H25:I25"/>
    <mergeCell ref="H26:I26"/>
    <mergeCell ref="H27:I27"/>
    <mergeCell ref="F28:F41"/>
    <mergeCell ref="H28:I28"/>
    <mergeCell ref="H29:I29"/>
    <mergeCell ref="H30:I30"/>
    <mergeCell ref="H31:I31"/>
    <mergeCell ref="H48:I48"/>
    <mergeCell ref="H49:I49"/>
    <mergeCell ref="H50:I50"/>
    <mergeCell ref="H51:I51"/>
    <mergeCell ref="H52:I52"/>
    <mergeCell ref="H53:I53"/>
    <mergeCell ref="H54:I54"/>
    <mergeCell ref="H46:I46"/>
    <mergeCell ref="H1:I1"/>
    <mergeCell ref="B10:B53"/>
    <mergeCell ref="D10:F16"/>
    <mergeCell ref="H10:I10"/>
    <mergeCell ref="H11:I11"/>
    <mergeCell ref="H12:I12"/>
    <mergeCell ref="H13:I13"/>
    <mergeCell ref="H14:I14"/>
    <mergeCell ref="H15:I15"/>
    <mergeCell ref="H16:I16"/>
    <mergeCell ref="D17:F24"/>
    <mergeCell ref="H17:I17"/>
    <mergeCell ref="H18:I18"/>
    <mergeCell ref="H19:I19"/>
    <mergeCell ref="H20:I20"/>
    <mergeCell ref="H21:I21"/>
    <mergeCell ref="H22:I22"/>
    <mergeCell ref="H23:I23"/>
    <mergeCell ref="H24:I24"/>
    <mergeCell ref="H32:I32"/>
    <mergeCell ref="H33:I33"/>
    <mergeCell ref="H34:I34"/>
    <mergeCell ref="H35:H36"/>
    <mergeCell ref="H37:I37"/>
  </mergeCells>
  <phoneticPr fontId="28" type="noConversion"/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89"/>
  <sheetViews>
    <sheetView zoomScale="85" zoomScaleNormal="85" zoomScalePageLayoutView="85" workbookViewId="0">
      <selection activeCell="AB24" sqref="AB24"/>
    </sheetView>
  </sheetViews>
  <sheetFormatPr baseColWidth="10" defaultRowHeight="14" x14ac:dyDescent="0"/>
  <cols>
    <col min="5" max="5" width="73.5" customWidth="1"/>
    <col min="6" max="38" width="18" customWidth="1"/>
  </cols>
  <sheetData>
    <row r="1" spans="1:39" ht="15" customHeight="1">
      <c r="A1" s="234" t="s">
        <v>249</v>
      </c>
      <c r="B1" s="234"/>
      <c r="C1" s="234"/>
      <c r="D1" s="234"/>
      <c r="E1" s="103"/>
    </row>
    <row r="2" spans="1:39" ht="15" customHeight="1">
      <c r="A2" s="234"/>
      <c r="B2" s="234"/>
      <c r="C2" s="234"/>
      <c r="D2" s="234"/>
      <c r="E2" s="103"/>
    </row>
    <row r="3" spans="1:39" ht="15" customHeight="1">
      <c r="A3" s="234"/>
      <c r="B3" s="234"/>
      <c r="C3" s="234"/>
      <c r="D3" s="234"/>
      <c r="E3" s="103"/>
    </row>
    <row r="4" spans="1:39">
      <c r="F4" s="62" t="s">
        <v>474</v>
      </c>
      <c r="G4" s="63" t="s">
        <v>475</v>
      </c>
      <c r="H4" s="63" t="s">
        <v>476</v>
      </c>
      <c r="I4" s="63" t="s">
        <v>477</v>
      </c>
      <c r="J4" s="63" t="s">
        <v>478</v>
      </c>
      <c r="K4" s="63" t="s">
        <v>479</v>
      </c>
      <c r="L4" s="63" t="s">
        <v>480</v>
      </c>
      <c r="M4" s="63" t="s">
        <v>481</v>
      </c>
      <c r="N4" s="63" t="s">
        <v>482</v>
      </c>
      <c r="O4" s="63" t="s">
        <v>483</v>
      </c>
      <c r="P4" s="63" t="s">
        <v>484</v>
      </c>
      <c r="Q4" s="63" t="s">
        <v>485</v>
      </c>
      <c r="R4" s="63" t="s">
        <v>486</v>
      </c>
      <c r="S4" s="63" t="s">
        <v>487</v>
      </c>
      <c r="T4" s="63" t="s">
        <v>488</v>
      </c>
      <c r="U4" s="63" t="s">
        <v>489</v>
      </c>
      <c r="V4" s="63" t="s">
        <v>490</v>
      </c>
      <c r="W4" s="63" t="s">
        <v>491</v>
      </c>
      <c r="X4" s="63" t="s">
        <v>492</v>
      </c>
      <c r="Y4" s="63" t="s">
        <v>493</v>
      </c>
      <c r="Z4" s="63" t="s">
        <v>494</v>
      </c>
      <c r="AA4" s="63" t="s">
        <v>495</v>
      </c>
      <c r="AB4" s="63" t="s">
        <v>496</v>
      </c>
      <c r="AC4" s="63" t="s">
        <v>497</v>
      </c>
      <c r="AD4" s="63" t="s">
        <v>498</v>
      </c>
      <c r="AE4" s="63" t="s">
        <v>499</v>
      </c>
      <c r="AF4" s="63" t="s">
        <v>500</v>
      </c>
      <c r="AG4" s="63" t="s">
        <v>501</v>
      </c>
      <c r="AH4" s="63" t="s">
        <v>502</v>
      </c>
      <c r="AI4" s="63" t="s">
        <v>503</v>
      </c>
      <c r="AJ4" s="63" t="s">
        <v>504</v>
      </c>
      <c r="AK4" s="63" t="s">
        <v>505</v>
      </c>
      <c r="AL4" s="63" t="s">
        <v>544</v>
      </c>
      <c r="AM4" s="64" t="s">
        <v>253</v>
      </c>
    </row>
    <row r="5" spans="1:39">
      <c r="A5" s="238" t="s">
        <v>247</v>
      </c>
      <c r="B5" s="176" t="s">
        <v>388</v>
      </c>
      <c r="C5" s="235" t="s">
        <v>249</v>
      </c>
      <c r="D5" s="73">
        <v>1</v>
      </c>
      <c r="E5" s="74" t="s">
        <v>277</v>
      </c>
      <c r="F5" s="79">
        <f>AVERAGEIFS(Criterios!J$10:J$234,Criterios!$C$10:$C$234,$D5,Criterios!$A$10:$A$234,1)</f>
        <v>0.8</v>
      </c>
      <c r="G5" s="80">
        <f>AVERAGEIFS(Criterios!K$10:K$234,Criterios!$C$10:$C$234,$D5,Criterios!$A$10:$A$234,1)</f>
        <v>0.6</v>
      </c>
      <c r="H5" s="80">
        <f>AVERAGEIFS(Criterios!L$10:L$234,Criterios!$C$10:$C$234,$D5,Criterios!$A$10:$A$234,1)</f>
        <v>0.6</v>
      </c>
      <c r="I5" s="80">
        <f>AVERAGEIFS(Criterios!M$10:M$234,Criterios!$C$10:$C$234,$D5,Criterios!$A$10:$A$234,1)</f>
        <v>0.8</v>
      </c>
      <c r="J5" s="80">
        <f>AVERAGEIFS(Criterios!N$10:N$234,Criterios!$C$10:$C$234,$D5,Criterios!$A$10:$A$234,1)</f>
        <v>1</v>
      </c>
      <c r="K5" s="80">
        <f>AVERAGEIFS(Criterios!O$10:O$234,Criterios!$C$10:$C$234,$D5,Criterios!$A$10:$A$234,1)</f>
        <v>0.8</v>
      </c>
      <c r="L5" s="80">
        <f>AVERAGEIFS(Criterios!P$10:P$234,Criterios!$C$10:$C$234,$D5,Criterios!$A$10:$A$234,1)</f>
        <v>0.4</v>
      </c>
      <c r="M5" s="80">
        <f>AVERAGEIFS(Criterios!Q$10:Q$234,Criterios!$C$10:$C$234,$D5,Criterios!$A$10:$A$234,1)</f>
        <v>0.8</v>
      </c>
      <c r="N5" s="80">
        <f>AVERAGEIFS(Criterios!R$10:R$234,Criterios!$C$10:$C$234,$D5,Criterios!$A$10:$A$234,1)</f>
        <v>1</v>
      </c>
      <c r="O5" s="80">
        <f>AVERAGEIFS(Criterios!S$10:S$234,Criterios!$C$10:$C$234,$D5,Criterios!$A$10:$A$234,1)</f>
        <v>0.8</v>
      </c>
      <c r="P5" s="80">
        <f>AVERAGEIFS(Criterios!T$10:T$234,Criterios!$C$10:$C$234,$D5,Criterios!$A$10:$A$234,1)</f>
        <v>0.4</v>
      </c>
      <c r="Q5" s="80">
        <f>AVERAGEIFS(Criterios!U$10:U$234,Criterios!$C$10:$C$234,$D5,Criterios!$A$10:$A$234,1)</f>
        <v>0.8</v>
      </c>
      <c r="R5" s="80">
        <f>AVERAGEIFS(Criterios!V$10:V$234,Criterios!$C$10:$C$234,$D5,Criterios!$A$10:$A$234,1)</f>
        <v>0.4</v>
      </c>
      <c r="S5" s="80">
        <f>AVERAGEIFS(Criterios!W$10:W$234,Criterios!$C$10:$C$234,$D5,Criterios!$A$10:$A$234,1)</f>
        <v>0.6</v>
      </c>
      <c r="T5" s="80">
        <f>AVERAGEIFS(Criterios!X$10:X$234,Criterios!$C$10:$C$234,$D5,Criterios!$A$10:$A$234,1)</f>
        <v>0.6</v>
      </c>
      <c r="U5" s="80">
        <f>AVERAGEIFS(Criterios!Y$10:Y$234,Criterios!$C$10:$C$234,$D5,Criterios!$A$10:$A$234,1)</f>
        <v>0.6</v>
      </c>
      <c r="V5" s="80">
        <f>AVERAGEIFS(Criterios!Z$10:Z$234,Criterios!$C$10:$C$234,$D5,Criterios!$A$10:$A$234,1)</f>
        <v>0.8</v>
      </c>
      <c r="W5" s="80">
        <f>AVERAGEIFS(Criterios!AA$10:AA$234,Criterios!$C$10:$C$234,$D5,Criterios!$A$10:$A$234,1)</f>
        <v>0.6</v>
      </c>
      <c r="X5" s="80">
        <f>AVERAGEIFS(Criterios!AB$10:AB$234,Criterios!$C$10:$C$234,$D5,Criterios!$A$10:$A$234,1)</f>
        <v>0.8</v>
      </c>
      <c r="Y5" s="80">
        <f>AVERAGEIFS(Criterios!AC$10:AC$234,Criterios!$C$10:$C$234,$D5,Criterios!$A$10:$A$234,1)</f>
        <v>1</v>
      </c>
      <c r="Z5" s="80">
        <f>AVERAGEIFS(Criterios!AD$10:AD$234,Criterios!$C$10:$C$234,$D5,Criterios!$A$10:$A$234,1)</f>
        <v>1</v>
      </c>
      <c r="AA5" s="80">
        <f>AVERAGEIFS(Criterios!AE$10:AE$234,Criterios!$C$10:$C$234,$D5,Criterios!$A$10:$A$234,1)</f>
        <v>0.6</v>
      </c>
      <c r="AB5" s="80">
        <f>AVERAGEIFS(Criterios!AF$10:AF$234,Criterios!$C$10:$C$234,$D5,Criterios!$A$10:$A$234,1)</f>
        <v>0.4</v>
      </c>
      <c r="AC5" s="80">
        <f>AVERAGEIFS(Criterios!AG$10:AG$234,Criterios!$C$10:$C$234,$D5,Criterios!$A$10:$A$234,1)</f>
        <v>0.6</v>
      </c>
      <c r="AD5" s="80">
        <f>AVERAGEIFS(Criterios!AH$10:AH$234,Criterios!$C$10:$C$234,$D5,Criterios!$A$10:$A$234,1)</f>
        <v>0.6</v>
      </c>
      <c r="AE5" s="80">
        <f>AVERAGEIFS(Criterios!AI$10:AI$234,Criterios!$C$10:$C$234,$D5,Criterios!$A$10:$A$234,1)</f>
        <v>0.6</v>
      </c>
      <c r="AF5" s="80">
        <f>AVERAGEIFS(Criterios!AJ$10:AJ$234,Criterios!$C$10:$C$234,$D5,Criterios!$A$10:$A$234,1)</f>
        <v>0.8</v>
      </c>
      <c r="AG5" s="80">
        <f>AVERAGEIFS(Criterios!AK$10:AK$234,Criterios!$C$10:$C$234,$D5,Criterios!$A$10:$A$234,1)</f>
        <v>0.6</v>
      </c>
      <c r="AH5" s="80">
        <f>AVERAGEIFS(Criterios!AL$10:AL$234,Criterios!$C$10:$C$234,$D5,Criterios!$A$10:$A$234,1)</f>
        <v>0.8</v>
      </c>
      <c r="AI5" s="80">
        <f>AVERAGEIFS(Criterios!AM$10:AM$234,Criterios!$C$10:$C$234,$D5,Criterios!$A$10:$A$234,1)</f>
        <v>0.4</v>
      </c>
      <c r="AJ5" s="80">
        <f>AVERAGEIFS(Criterios!AN$10:AN$234,Criterios!$C$10:$C$234,$D5,Criterios!$A$10:$A$234,1)</f>
        <v>0.6</v>
      </c>
      <c r="AK5" s="80">
        <f>AVERAGEIFS(Criterios!AO$10:AO$234,Criterios!$C$10:$C$234,$D5,Criterios!$A$10:$A$234,1)</f>
        <v>0.6</v>
      </c>
      <c r="AL5" s="80">
        <f>AVERAGEIFS(Criterios!AP$10:AP$234,Criterios!$C$10:$C$234,$D5,Criterios!$A$10:$A$234,1)</f>
        <v>0.8</v>
      </c>
      <c r="AM5" s="81">
        <f>AVERAGEIFS(Criterios!AQ$10:AQ$234,Criterios!$C$10:$C$234,$D5,Criterios!$A$10:$A$234,1)</f>
        <v>0.68484848484848482</v>
      </c>
    </row>
    <row r="6" spans="1:39">
      <c r="A6" s="239"/>
      <c r="B6" s="174" t="s">
        <v>388</v>
      </c>
      <c r="C6" s="236"/>
      <c r="D6" s="75">
        <v>2</v>
      </c>
      <c r="E6" s="76" t="s">
        <v>278</v>
      </c>
      <c r="F6" s="82">
        <f>AVERAGEIFS(Criterios!J$10:J$234,Criterios!$C$10:$C$234,$D6,Criterios!$A$10:$A$234,1)</f>
        <v>0.7142857142857143</v>
      </c>
      <c r="G6" s="83">
        <f>AVERAGEIFS(Criterios!K$10:K$234,Criterios!$C$10:$C$234,$D6,Criterios!$A$10:$A$234,1)</f>
        <v>0.42857142857142855</v>
      </c>
      <c r="H6" s="83">
        <f>AVERAGEIFS(Criterios!L$10:L$234,Criterios!$C$10:$C$234,$D6,Criterios!$A$10:$A$234,1)</f>
        <v>0.2857142857142857</v>
      </c>
      <c r="I6" s="83">
        <f>AVERAGEIFS(Criterios!M$10:M$234,Criterios!$C$10:$C$234,$D6,Criterios!$A$10:$A$234,1)</f>
        <v>0.5714285714285714</v>
      </c>
      <c r="J6" s="83">
        <f>AVERAGEIFS(Criterios!N$10:N$234,Criterios!$C$10:$C$234,$D6,Criterios!$A$10:$A$234,1)</f>
        <v>0.42857142857142855</v>
      </c>
      <c r="K6" s="83">
        <f>AVERAGEIFS(Criterios!O$10:O$234,Criterios!$C$10:$C$234,$D6,Criterios!$A$10:$A$234,1)</f>
        <v>0.7142857142857143</v>
      </c>
      <c r="L6" s="83">
        <f>AVERAGEIFS(Criterios!P$10:P$234,Criterios!$C$10:$C$234,$D6,Criterios!$A$10:$A$234,1)</f>
        <v>0.5714285714285714</v>
      </c>
      <c r="M6" s="83">
        <f>AVERAGEIFS(Criterios!Q$10:Q$234,Criterios!$C$10:$C$234,$D6,Criterios!$A$10:$A$234,1)</f>
        <v>0.42857142857142855</v>
      </c>
      <c r="N6" s="83">
        <f>AVERAGEIFS(Criterios!R$10:R$234,Criterios!$C$10:$C$234,$D6,Criterios!$A$10:$A$234,1)</f>
        <v>1</v>
      </c>
      <c r="O6" s="83">
        <f>AVERAGEIFS(Criterios!S$10:S$234,Criterios!$C$10:$C$234,$D6,Criterios!$A$10:$A$234,1)</f>
        <v>0.8571428571428571</v>
      </c>
      <c r="P6" s="83">
        <f>AVERAGEIFS(Criterios!T$10:T$234,Criterios!$C$10:$C$234,$D6,Criterios!$A$10:$A$234,1)</f>
        <v>0.5714285714285714</v>
      </c>
      <c r="Q6" s="83">
        <f>AVERAGEIFS(Criterios!U$10:U$234,Criterios!$C$10:$C$234,$D6,Criterios!$A$10:$A$234,1)</f>
        <v>0.5714285714285714</v>
      </c>
      <c r="R6" s="83">
        <f>AVERAGEIFS(Criterios!V$10:V$234,Criterios!$C$10:$C$234,$D6,Criterios!$A$10:$A$234,1)</f>
        <v>1</v>
      </c>
      <c r="S6" s="83">
        <f>AVERAGEIFS(Criterios!W$10:W$234,Criterios!$C$10:$C$234,$D6,Criterios!$A$10:$A$234,1)</f>
        <v>0.2857142857142857</v>
      </c>
      <c r="T6" s="83">
        <f>AVERAGEIFS(Criterios!X$10:X$234,Criterios!$C$10:$C$234,$D6,Criterios!$A$10:$A$234,1)</f>
        <v>0.14285714285714285</v>
      </c>
      <c r="U6" s="83">
        <f>AVERAGEIFS(Criterios!Y$10:Y$234,Criterios!$C$10:$C$234,$D6,Criterios!$A$10:$A$234,1)</f>
        <v>0.7142857142857143</v>
      </c>
      <c r="V6" s="83">
        <f>AVERAGEIFS(Criterios!Z$10:Z$234,Criterios!$C$10:$C$234,$D6,Criterios!$A$10:$A$234,1)</f>
        <v>0.8571428571428571</v>
      </c>
      <c r="W6" s="83">
        <f>AVERAGEIFS(Criterios!AA$10:AA$234,Criterios!$C$10:$C$234,$D6,Criterios!$A$10:$A$234,1)</f>
        <v>1</v>
      </c>
      <c r="X6" s="83">
        <f>AVERAGEIFS(Criterios!AB$10:AB$234,Criterios!$C$10:$C$234,$D6,Criterios!$A$10:$A$234,1)</f>
        <v>0.5714285714285714</v>
      </c>
      <c r="Y6" s="83">
        <f>AVERAGEIFS(Criterios!AC$10:AC$234,Criterios!$C$10:$C$234,$D6,Criterios!$A$10:$A$234,1)</f>
        <v>1</v>
      </c>
      <c r="Z6" s="83">
        <f>AVERAGEIFS(Criterios!AD$10:AD$234,Criterios!$C$10:$C$234,$D6,Criterios!$A$10:$A$234,1)</f>
        <v>1</v>
      </c>
      <c r="AA6" s="83">
        <f>AVERAGEIFS(Criterios!AE$10:AE$234,Criterios!$C$10:$C$234,$D6,Criterios!$A$10:$A$234,1)</f>
        <v>0.14285714285714285</v>
      </c>
      <c r="AB6" s="83">
        <f>AVERAGEIFS(Criterios!AF$10:AF$234,Criterios!$C$10:$C$234,$D6,Criterios!$A$10:$A$234,1)</f>
        <v>0.8571428571428571</v>
      </c>
      <c r="AC6" s="83">
        <f>AVERAGEIFS(Criterios!AG$10:AG$234,Criterios!$C$10:$C$234,$D6,Criterios!$A$10:$A$234,1)</f>
        <v>0.8571428571428571</v>
      </c>
      <c r="AD6" s="83">
        <f>AVERAGEIFS(Criterios!AH$10:AH$234,Criterios!$C$10:$C$234,$D6,Criterios!$A$10:$A$234,1)</f>
        <v>0.7142857142857143</v>
      </c>
      <c r="AE6" s="83">
        <f>AVERAGEIFS(Criterios!AI$10:AI$234,Criterios!$C$10:$C$234,$D6,Criterios!$A$10:$A$234,1)</f>
        <v>0.2857142857142857</v>
      </c>
      <c r="AF6" s="83">
        <f>AVERAGEIFS(Criterios!AJ$10:AJ$234,Criterios!$C$10:$C$234,$D6,Criterios!$A$10:$A$234,1)</f>
        <v>0.42857142857142855</v>
      </c>
      <c r="AG6" s="83">
        <f>AVERAGEIFS(Criterios!AK$10:AK$234,Criterios!$C$10:$C$234,$D6,Criterios!$A$10:$A$234,1)</f>
        <v>0.7142857142857143</v>
      </c>
      <c r="AH6" s="83">
        <f>AVERAGEIFS(Criterios!AL$10:AL$234,Criterios!$C$10:$C$234,$D6,Criterios!$A$10:$A$234,1)</f>
        <v>1</v>
      </c>
      <c r="AI6" s="83">
        <f>AVERAGEIFS(Criterios!AM$10:AM$234,Criterios!$C$10:$C$234,$D6,Criterios!$A$10:$A$234,1)</f>
        <v>0.5714285714285714</v>
      </c>
      <c r="AJ6" s="83">
        <f>AVERAGEIFS(Criterios!AN$10:AN$234,Criterios!$C$10:$C$234,$D6,Criterios!$A$10:$A$234,1)</f>
        <v>0.42857142857142855</v>
      </c>
      <c r="AK6" s="83">
        <f>AVERAGEIFS(Criterios!AO$10:AO$234,Criterios!$C$10:$C$234,$D6,Criterios!$A$10:$A$234,1)</f>
        <v>0.5714285714285714</v>
      </c>
      <c r="AL6" s="83">
        <f>AVERAGEIFS(Criterios!AP$10:AP$234,Criterios!$C$10:$C$234,$D6,Criterios!$A$10:$A$234,1)</f>
        <v>0.8571428571428571</v>
      </c>
      <c r="AM6" s="19">
        <f>AVERAGEIFS(Criterios!AQ$10:AQ$234,Criterios!$C$10:$C$234,$D6,Criterios!$A$10:$A$234,1)</f>
        <v>0.64069264069264065</v>
      </c>
    </row>
    <row r="7" spans="1:39">
      <c r="A7" s="239"/>
      <c r="B7" s="174" t="s">
        <v>388</v>
      </c>
      <c r="C7" s="236"/>
      <c r="D7" s="75">
        <v>3</v>
      </c>
      <c r="E7" s="76" t="s">
        <v>279</v>
      </c>
      <c r="F7" s="84">
        <f>AVERAGEIFS(F$36:F$44,$B$36:$B$44,$D7)</f>
        <v>0.89393939393939392</v>
      </c>
      <c r="G7" s="85">
        <f t="shared" ref="G7:AM7" si="0">AVERAGEIFS(G$36:G$44,$B$36:$B$44,$D7)</f>
        <v>0.87878787878787878</v>
      </c>
      <c r="H7" s="85">
        <f t="shared" si="0"/>
        <v>0.75757575757575746</v>
      </c>
      <c r="I7" s="85">
        <f t="shared" si="0"/>
        <v>0.72727272727272718</v>
      </c>
      <c r="J7" s="85">
        <f t="shared" si="0"/>
        <v>0.81818181818181823</v>
      </c>
      <c r="K7" s="85">
        <f t="shared" si="0"/>
        <v>0.84848484848484851</v>
      </c>
      <c r="L7" s="85">
        <f t="shared" si="0"/>
        <v>0.86363636363636365</v>
      </c>
      <c r="M7" s="85">
        <f t="shared" si="0"/>
        <v>0.84848484848484851</v>
      </c>
      <c r="N7" s="85">
        <f t="shared" si="0"/>
        <v>0.98484848484848486</v>
      </c>
      <c r="O7" s="85">
        <f t="shared" si="0"/>
        <v>0.90909090909090917</v>
      </c>
      <c r="P7" s="85">
        <f t="shared" si="0"/>
        <v>0.93939393939393945</v>
      </c>
      <c r="Q7" s="85">
        <f t="shared" si="0"/>
        <v>0.9242424242424242</v>
      </c>
      <c r="R7" s="85">
        <f t="shared" si="0"/>
        <v>0.96969696969696972</v>
      </c>
      <c r="S7" s="85">
        <f t="shared" si="0"/>
        <v>0.42424242424242425</v>
      </c>
      <c r="T7" s="85">
        <f t="shared" si="0"/>
        <v>0.89393939393939392</v>
      </c>
      <c r="U7" s="85">
        <f t="shared" si="0"/>
        <v>0.75757575757575746</v>
      </c>
      <c r="V7" s="85">
        <f t="shared" si="0"/>
        <v>0.9242424242424242</v>
      </c>
      <c r="W7" s="85">
        <f t="shared" si="0"/>
        <v>0.80303030303030309</v>
      </c>
      <c r="X7" s="85">
        <f t="shared" si="0"/>
        <v>0.84848484848484851</v>
      </c>
      <c r="Y7" s="85">
        <f t="shared" si="0"/>
        <v>1</v>
      </c>
      <c r="Z7" s="85">
        <f t="shared" si="0"/>
        <v>0.56060606060606055</v>
      </c>
      <c r="AA7" s="85">
        <f t="shared" si="0"/>
        <v>0.45454545454545459</v>
      </c>
      <c r="AB7" s="85">
        <f t="shared" si="0"/>
        <v>0.39393939393939398</v>
      </c>
      <c r="AC7" s="85">
        <f t="shared" si="0"/>
        <v>0.78787878787878796</v>
      </c>
      <c r="AD7" s="85">
        <f t="shared" si="0"/>
        <v>0.83333333333333337</v>
      </c>
      <c r="AE7" s="85">
        <f t="shared" si="0"/>
        <v>0.75757575757575746</v>
      </c>
      <c r="AF7" s="85">
        <f t="shared" si="0"/>
        <v>0.78787878787878796</v>
      </c>
      <c r="AG7" s="85">
        <f t="shared" si="0"/>
        <v>0.89393939393939392</v>
      </c>
      <c r="AH7" s="85">
        <f t="shared" si="0"/>
        <v>0.54545454545454541</v>
      </c>
      <c r="AI7" s="85">
        <f t="shared" si="0"/>
        <v>0.42424242424242425</v>
      </c>
      <c r="AJ7" s="85">
        <f t="shared" si="0"/>
        <v>0.39393939393939398</v>
      </c>
      <c r="AK7" s="85">
        <f t="shared" si="0"/>
        <v>0.78787878787878796</v>
      </c>
      <c r="AL7" s="85">
        <f t="shared" si="0"/>
        <v>0.84848484848484851</v>
      </c>
      <c r="AM7" s="19">
        <f t="shared" si="0"/>
        <v>0.77226813590449961</v>
      </c>
    </row>
    <row r="8" spans="1:39">
      <c r="A8" s="239"/>
      <c r="B8" s="174" t="s">
        <v>388</v>
      </c>
      <c r="C8" s="236"/>
      <c r="D8" s="75">
        <v>4</v>
      </c>
      <c r="E8" s="76" t="s">
        <v>280</v>
      </c>
      <c r="F8" s="82">
        <f>AVERAGEIFS(Criterios!J$10:J$234,Criterios!$C$10:$C$234,$D8,Criterios!$A$10:$A$234,1)</f>
        <v>0.6</v>
      </c>
      <c r="G8" s="83">
        <f>AVERAGEIFS(Criterios!K$10:K$234,Criterios!$C$10:$C$234,$D8,Criterios!$A$10:$A$234,1)</f>
        <v>0.8</v>
      </c>
      <c r="H8" s="83">
        <f>AVERAGEIFS(Criterios!L$10:L$234,Criterios!$C$10:$C$234,$D8,Criterios!$A$10:$A$234,1)</f>
        <v>0.4</v>
      </c>
      <c r="I8" s="83">
        <f>AVERAGEIFS(Criterios!M$10:M$234,Criterios!$C$10:$C$234,$D8,Criterios!$A$10:$A$234,1)</f>
        <v>0.6</v>
      </c>
      <c r="J8" s="83">
        <f>AVERAGEIFS(Criterios!N$10:N$234,Criterios!$C$10:$C$234,$D8,Criterios!$A$10:$A$234,1)</f>
        <v>1</v>
      </c>
      <c r="K8" s="83">
        <f>AVERAGEIFS(Criterios!O$10:O$234,Criterios!$C$10:$C$234,$D8,Criterios!$A$10:$A$234,1)</f>
        <v>0.8</v>
      </c>
      <c r="L8" s="83">
        <f>AVERAGEIFS(Criterios!P$10:P$234,Criterios!$C$10:$C$234,$D8,Criterios!$A$10:$A$234,1)</f>
        <v>0.8</v>
      </c>
      <c r="M8" s="83">
        <f>AVERAGEIFS(Criterios!Q$10:Q$234,Criterios!$C$10:$C$234,$D8,Criterios!$A$10:$A$234,1)</f>
        <v>1</v>
      </c>
      <c r="N8" s="83">
        <f>AVERAGEIFS(Criterios!R$10:R$234,Criterios!$C$10:$C$234,$D8,Criterios!$A$10:$A$234,1)</f>
        <v>1</v>
      </c>
      <c r="O8" s="83">
        <f>AVERAGEIFS(Criterios!S$10:S$234,Criterios!$C$10:$C$234,$D8,Criterios!$A$10:$A$234,1)</f>
        <v>0.8</v>
      </c>
      <c r="P8" s="83">
        <f>AVERAGEIFS(Criterios!T$10:T$234,Criterios!$C$10:$C$234,$D8,Criterios!$A$10:$A$234,1)</f>
        <v>0.8</v>
      </c>
      <c r="Q8" s="83">
        <f>AVERAGEIFS(Criterios!U$10:U$234,Criterios!$C$10:$C$234,$D8,Criterios!$A$10:$A$234,1)</f>
        <v>0.8</v>
      </c>
      <c r="R8" s="83">
        <f>AVERAGEIFS(Criterios!V$10:V$234,Criterios!$C$10:$C$234,$D8,Criterios!$A$10:$A$234,1)</f>
        <v>0.8</v>
      </c>
      <c r="S8" s="83">
        <f>AVERAGEIFS(Criterios!W$10:W$234,Criterios!$C$10:$C$234,$D8,Criterios!$A$10:$A$234,1)</f>
        <v>0.6</v>
      </c>
      <c r="T8" s="83">
        <f>AVERAGEIFS(Criterios!X$10:X$234,Criterios!$C$10:$C$234,$D8,Criterios!$A$10:$A$234,1)</f>
        <v>1</v>
      </c>
      <c r="U8" s="83">
        <f>AVERAGEIFS(Criterios!Y$10:Y$234,Criterios!$C$10:$C$234,$D8,Criterios!$A$10:$A$234,1)</f>
        <v>0.8</v>
      </c>
      <c r="V8" s="83">
        <f>AVERAGEIFS(Criterios!Z$10:Z$234,Criterios!$C$10:$C$234,$D8,Criterios!$A$10:$A$234,1)</f>
        <v>0.6</v>
      </c>
      <c r="W8" s="83">
        <f>AVERAGEIFS(Criterios!AA$10:AA$234,Criterios!$C$10:$C$234,$D8,Criterios!$A$10:$A$234,1)</f>
        <v>0.6</v>
      </c>
      <c r="X8" s="83">
        <f>AVERAGEIFS(Criterios!AB$10:AB$234,Criterios!$C$10:$C$234,$D8,Criterios!$A$10:$A$234,1)</f>
        <v>0.8</v>
      </c>
      <c r="Y8" s="83">
        <f>AVERAGEIFS(Criterios!AC$10:AC$234,Criterios!$C$10:$C$234,$D8,Criterios!$A$10:$A$234,1)</f>
        <v>1</v>
      </c>
      <c r="Z8" s="83">
        <f>AVERAGEIFS(Criterios!AD$10:AD$234,Criterios!$C$10:$C$234,$D8,Criterios!$A$10:$A$234,1)</f>
        <v>0.8</v>
      </c>
      <c r="AA8" s="83">
        <f>AVERAGEIFS(Criterios!AE$10:AE$234,Criterios!$C$10:$C$234,$D8,Criterios!$A$10:$A$234,1)</f>
        <v>0.6</v>
      </c>
      <c r="AB8" s="83">
        <f>AVERAGEIFS(Criterios!AF$10:AF$234,Criterios!$C$10:$C$234,$D8,Criterios!$A$10:$A$234,1)</f>
        <v>0.4</v>
      </c>
      <c r="AC8" s="83">
        <f>AVERAGEIFS(Criterios!AG$10:AG$234,Criterios!$C$10:$C$234,$D8,Criterios!$A$10:$A$234,1)</f>
        <v>0.4</v>
      </c>
      <c r="AD8" s="83">
        <f>AVERAGEIFS(Criterios!AH$10:AH$234,Criterios!$C$10:$C$234,$D8,Criterios!$A$10:$A$234,1)</f>
        <v>0.4</v>
      </c>
      <c r="AE8" s="83">
        <f>AVERAGEIFS(Criterios!AI$10:AI$234,Criterios!$C$10:$C$234,$D8,Criterios!$A$10:$A$234,1)</f>
        <v>0.4</v>
      </c>
      <c r="AF8" s="83">
        <f>AVERAGEIFS(Criterios!AJ$10:AJ$234,Criterios!$C$10:$C$234,$D8,Criterios!$A$10:$A$234,1)</f>
        <v>0.6</v>
      </c>
      <c r="AG8" s="83">
        <f>AVERAGEIFS(Criterios!AK$10:AK$234,Criterios!$C$10:$C$234,$D8,Criterios!$A$10:$A$234,1)</f>
        <v>0.8</v>
      </c>
      <c r="AH8" s="83">
        <f>AVERAGEIFS(Criterios!AL$10:AL$234,Criterios!$C$10:$C$234,$D8,Criterios!$A$10:$A$234,1)</f>
        <v>0.6</v>
      </c>
      <c r="AI8" s="83">
        <f>AVERAGEIFS(Criterios!AM$10:AM$234,Criterios!$C$10:$C$234,$D8,Criterios!$A$10:$A$234,1)</f>
        <v>0.6</v>
      </c>
      <c r="AJ8" s="83">
        <f>AVERAGEIFS(Criterios!AN$10:AN$234,Criterios!$C$10:$C$234,$D8,Criterios!$A$10:$A$234,1)</f>
        <v>0.8</v>
      </c>
      <c r="AK8" s="83">
        <f>AVERAGEIFS(Criterios!AO$10:AO$234,Criterios!$C$10:$C$234,$D8,Criterios!$A$10:$A$234,1)</f>
        <v>0.8</v>
      </c>
      <c r="AL8" s="83">
        <f>AVERAGEIFS(Criterios!AP$10:AP$234,Criterios!$C$10:$C$234,$D8,Criterios!$A$10:$A$234,1)</f>
        <v>0.8</v>
      </c>
      <c r="AM8" s="19">
        <f>AVERAGEIFS(Criterios!AQ$10:AQ$234,Criterios!$C$10:$C$234,$D8,Criterios!$A$10:$A$234,1)</f>
        <v>0.71515151515151509</v>
      </c>
    </row>
    <row r="9" spans="1:39" ht="15" customHeight="1">
      <c r="A9" s="239"/>
      <c r="B9" s="174" t="s">
        <v>388</v>
      </c>
      <c r="C9" s="236"/>
      <c r="D9" s="75">
        <v>5</v>
      </c>
      <c r="E9" s="76" t="s">
        <v>367</v>
      </c>
      <c r="F9" s="84">
        <f>AVERAGEIFS(Criterios!J$10:J$234,Criterios!$C$10:$C$234,$D9,Criterios!$A$10:$A$234,1)</f>
        <v>1</v>
      </c>
      <c r="G9" s="85">
        <f>AVERAGEIFS(Criterios!K$10:K$234,Criterios!$C$10:$C$234,$D9,Criterios!$A$10:$A$234,1)</f>
        <v>1</v>
      </c>
      <c r="H9" s="85">
        <f>AVERAGEIFS(Criterios!L$10:L$234,Criterios!$C$10:$C$234,$D9,Criterios!$A$10:$A$234,1)</f>
        <v>0.33333333333333331</v>
      </c>
      <c r="I9" s="85">
        <f>AVERAGEIFS(Criterios!M$10:M$234,Criterios!$C$10:$C$234,$D9,Criterios!$A$10:$A$234,1)</f>
        <v>1</v>
      </c>
      <c r="J9" s="85">
        <f>AVERAGEIFS(Criterios!N$10:N$234,Criterios!$C$10:$C$234,$D9,Criterios!$A$10:$A$234,1)</f>
        <v>1</v>
      </c>
      <c r="K9" s="85">
        <f>AVERAGEIFS(Criterios!O$10:O$234,Criterios!$C$10:$C$234,$D9,Criterios!$A$10:$A$234,1)</f>
        <v>1</v>
      </c>
      <c r="L9" s="85">
        <f>AVERAGEIFS(Criterios!P$10:P$234,Criterios!$C$10:$C$234,$D9,Criterios!$A$10:$A$234,1)</f>
        <v>1</v>
      </c>
      <c r="M9" s="85">
        <f>AVERAGEIFS(Criterios!Q$10:Q$234,Criterios!$C$10:$C$234,$D9,Criterios!$A$10:$A$234,1)</f>
        <v>1</v>
      </c>
      <c r="N9" s="85">
        <f>AVERAGEIFS(Criterios!R$10:R$234,Criterios!$C$10:$C$234,$D9,Criterios!$A$10:$A$234,1)</f>
        <v>1</v>
      </c>
      <c r="O9" s="85">
        <f>AVERAGEIFS(Criterios!S$10:S$234,Criterios!$C$10:$C$234,$D9,Criterios!$A$10:$A$234,1)</f>
        <v>1</v>
      </c>
      <c r="P9" s="85">
        <f>AVERAGEIFS(Criterios!T$10:T$234,Criterios!$C$10:$C$234,$D9,Criterios!$A$10:$A$234,1)</f>
        <v>0.33333333333333331</v>
      </c>
      <c r="Q9" s="85">
        <f>AVERAGEIFS(Criterios!U$10:U$234,Criterios!$C$10:$C$234,$D9,Criterios!$A$10:$A$234,1)</f>
        <v>1</v>
      </c>
      <c r="R9" s="85">
        <f>AVERAGEIFS(Criterios!V$10:V$234,Criterios!$C$10:$C$234,$D9,Criterios!$A$10:$A$234,1)</f>
        <v>0.66666666666666663</v>
      </c>
      <c r="S9" s="85">
        <f>AVERAGEIFS(Criterios!W$10:W$234,Criterios!$C$10:$C$234,$D9,Criterios!$A$10:$A$234,1)</f>
        <v>1</v>
      </c>
      <c r="T9" s="85">
        <f>AVERAGEIFS(Criterios!X$10:X$234,Criterios!$C$10:$C$234,$D9,Criterios!$A$10:$A$234,1)</f>
        <v>1</v>
      </c>
      <c r="U9" s="85">
        <f>AVERAGEIFS(Criterios!Y$10:Y$234,Criterios!$C$10:$C$234,$D9,Criterios!$A$10:$A$234,1)</f>
        <v>1</v>
      </c>
      <c r="V9" s="85">
        <f>AVERAGEIFS(Criterios!Z$10:Z$234,Criterios!$C$10:$C$234,$D9,Criterios!$A$10:$A$234,1)</f>
        <v>0.66666666666666663</v>
      </c>
      <c r="W9" s="85">
        <f>AVERAGEIFS(Criterios!AA$10:AA$234,Criterios!$C$10:$C$234,$D9,Criterios!$A$10:$A$234,1)</f>
        <v>1</v>
      </c>
      <c r="X9" s="85">
        <f>AVERAGEIFS(Criterios!AB$10:AB$234,Criterios!$C$10:$C$234,$D9,Criterios!$A$10:$A$234,1)</f>
        <v>1</v>
      </c>
      <c r="Y9" s="85">
        <f>AVERAGEIFS(Criterios!AC$10:AC$234,Criterios!$C$10:$C$234,$D9,Criterios!$A$10:$A$234,1)</f>
        <v>1</v>
      </c>
      <c r="Z9" s="85">
        <f>AVERAGEIFS(Criterios!AD$10:AD$234,Criterios!$C$10:$C$234,$D9,Criterios!$A$10:$A$234,1)</f>
        <v>0.66666666666666663</v>
      </c>
      <c r="AA9" s="85">
        <f>AVERAGEIFS(Criterios!AE$10:AE$234,Criterios!$C$10:$C$234,$D9,Criterios!$A$10:$A$234,1)</f>
        <v>0.66666666666666663</v>
      </c>
      <c r="AB9" s="85">
        <f>AVERAGEIFS(Criterios!AF$10:AF$234,Criterios!$C$10:$C$234,$D9,Criterios!$A$10:$A$234,1)</f>
        <v>0.66666666666666663</v>
      </c>
      <c r="AC9" s="85">
        <f>AVERAGEIFS(Criterios!AG$10:AG$234,Criterios!$C$10:$C$234,$D9,Criterios!$A$10:$A$234,1)</f>
        <v>0.66666666666666663</v>
      </c>
      <c r="AD9" s="85">
        <f>AVERAGEIFS(Criterios!AH$10:AH$234,Criterios!$C$10:$C$234,$D9,Criterios!$A$10:$A$234,1)</f>
        <v>0.33333333333333331</v>
      </c>
      <c r="AE9" s="85">
        <f>AVERAGEIFS(Criterios!AI$10:AI$234,Criterios!$C$10:$C$234,$D9,Criterios!$A$10:$A$234,1)</f>
        <v>0.66666666666666663</v>
      </c>
      <c r="AF9" s="85">
        <f>AVERAGEIFS(Criterios!AJ$10:AJ$234,Criterios!$C$10:$C$234,$D9,Criterios!$A$10:$A$234,1)</f>
        <v>1</v>
      </c>
      <c r="AG9" s="85">
        <f>AVERAGEIFS(Criterios!AK$10:AK$234,Criterios!$C$10:$C$234,$D9,Criterios!$A$10:$A$234,1)</f>
        <v>0.66666666666666663</v>
      </c>
      <c r="AH9" s="85">
        <f>AVERAGEIFS(Criterios!AL$10:AL$234,Criterios!$C$10:$C$234,$D9,Criterios!$A$10:$A$234,1)</f>
        <v>0.66666666666666663</v>
      </c>
      <c r="AI9" s="85">
        <f>AVERAGEIFS(Criterios!AM$10:AM$234,Criterios!$C$10:$C$234,$D9,Criterios!$A$10:$A$234,1)</f>
        <v>1</v>
      </c>
      <c r="AJ9" s="85">
        <f>AVERAGEIFS(Criterios!AN$10:AN$234,Criterios!$C$10:$C$234,$D9,Criterios!$A$10:$A$234,1)</f>
        <v>1</v>
      </c>
      <c r="AK9" s="85">
        <f>AVERAGEIFS(Criterios!AO$10:AO$234,Criterios!$C$10:$C$234,$D9,Criterios!$A$10:$A$234,1)</f>
        <v>1</v>
      </c>
      <c r="AL9" s="85">
        <f>AVERAGEIFS(Criterios!AP$10:AP$234,Criterios!$C$10:$C$234,$D9,Criterios!$A$10:$A$234,1)</f>
        <v>1</v>
      </c>
      <c r="AM9" s="19">
        <f>AVERAGEIFS(Criterios!AQ$10:AQ$234,Criterios!$C$10:$C$234,$D9,Criterios!$A$10:$A$234,1)</f>
        <v>0.84848484848484851</v>
      </c>
    </row>
    <row r="10" spans="1:39">
      <c r="A10" s="239"/>
      <c r="B10" s="174" t="s">
        <v>390</v>
      </c>
      <c r="C10" s="236"/>
      <c r="D10" s="75">
        <v>6</v>
      </c>
      <c r="E10" s="76" t="s">
        <v>368</v>
      </c>
      <c r="F10" s="82">
        <f>AVERAGEIFS(Criterios!J$10:J$234,Criterios!$C$10:$C$234,$D10,Criterios!$A$10:$A$234,1)</f>
        <v>0.55555555555555558</v>
      </c>
      <c r="G10" s="83">
        <f>AVERAGEIFS(Criterios!K$10:K$234,Criterios!$C$10:$C$234,$D10,Criterios!$A$10:$A$234,1)</f>
        <v>0.88888888888888884</v>
      </c>
      <c r="H10" s="83">
        <f>AVERAGEIFS(Criterios!L$10:L$234,Criterios!$C$10:$C$234,$D10,Criterios!$A$10:$A$234,1)</f>
        <v>0.44444444444444442</v>
      </c>
      <c r="I10" s="83">
        <f>AVERAGEIFS(Criterios!M$10:M$234,Criterios!$C$10:$C$234,$D10,Criterios!$A$10:$A$234,1)</f>
        <v>0.77777777777777779</v>
      </c>
      <c r="J10" s="83">
        <f>AVERAGEIFS(Criterios!N$10:N$234,Criterios!$C$10:$C$234,$D10,Criterios!$A$10:$A$234,1)</f>
        <v>0.88888888888888884</v>
      </c>
      <c r="K10" s="83">
        <f>AVERAGEIFS(Criterios!O$10:O$234,Criterios!$C$10:$C$234,$D10,Criterios!$A$10:$A$234,1)</f>
        <v>1</v>
      </c>
      <c r="L10" s="83">
        <f>AVERAGEIFS(Criterios!P$10:P$234,Criterios!$C$10:$C$234,$D10,Criterios!$A$10:$A$234,1)</f>
        <v>0.77777777777777779</v>
      </c>
      <c r="M10" s="83">
        <f>AVERAGEIFS(Criterios!Q$10:Q$234,Criterios!$C$10:$C$234,$D10,Criterios!$A$10:$A$234,1)</f>
        <v>0.77777777777777779</v>
      </c>
      <c r="N10" s="83">
        <f>AVERAGEIFS(Criterios!R$10:R$234,Criterios!$C$10:$C$234,$D10,Criterios!$A$10:$A$234,1)</f>
        <v>0.88888888888888884</v>
      </c>
      <c r="O10" s="83">
        <f>AVERAGEIFS(Criterios!S$10:S$234,Criterios!$C$10:$C$234,$D10,Criterios!$A$10:$A$234,1)</f>
        <v>0.77777777777777779</v>
      </c>
      <c r="P10" s="83">
        <f>AVERAGEIFS(Criterios!T$10:T$234,Criterios!$C$10:$C$234,$D10,Criterios!$A$10:$A$234,1)</f>
        <v>0.55555555555555558</v>
      </c>
      <c r="Q10" s="83">
        <f>AVERAGEIFS(Criterios!U$10:U$234,Criterios!$C$10:$C$234,$D10,Criterios!$A$10:$A$234,1)</f>
        <v>0.77777777777777779</v>
      </c>
      <c r="R10" s="83">
        <f>AVERAGEIFS(Criterios!V$10:V$234,Criterios!$C$10:$C$234,$D10,Criterios!$A$10:$A$234,1)</f>
        <v>0.77777777777777779</v>
      </c>
      <c r="S10" s="83">
        <f>AVERAGEIFS(Criterios!W$10:W$234,Criterios!$C$10:$C$234,$D10,Criterios!$A$10:$A$234,1)</f>
        <v>0.44444444444444442</v>
      </c>
      <c r="T10" s="83">
        <f>AVERAGEIFS(Criterios!X$10:X$234,Criterios!$C$10:$C$234,$D10,Criterios!$A$10:$A$234,1)</f>
        <v>0.66666666666666663</v>
      </c>
      <c r="U10" s="83">
        <f>AVERAGEIFS(Criterios!Y$10:Y$234,Criterios!$C$10:$C$234,$D10,Criterios!$A$10:$A$234,1)</f>
        <v>0.33333333333333331</v>
      </c>
      <c r="V10" s="83">
        <f>AVERAGEIFS(Criterios!Z$10:Z$234,Criterios!$C$10:$C$234,$D10,Criterios!$A$10:$A$234,1)</f>
        <v>0.66666666666666663</v>
      </c>
      <c r="W10" s="83">
        <f>AVERAGEIFS(Criterios!AA$10:AA$234,Criterios!$C$10:$C$234,$D10,Criterios!$A$10:$A$234,1)</f>
        <v>0.77777777777777779</v>
      </c>
      <c r="X10" s="83">
        <f>AVERAGEIFS(Criterios!AB$10:AB$234,Criterios!$C$10:$C$234,$D10,Criterios!$A$10:$A$234,1)</f>
        <v>0.77777777777777779</v>
      </c>
      <c r="Y10" s="83">
        <f>AVERAGEIFS(Criterios!AC$10:AC$234,Criterios!$C$10:$C$234,$D10,Criterios!$A$10:$A$234,1)</f>
        <v>0.77777777777777779</v>
      </c>
      <c r="Z10" s="83">
        <f>AVERAGEIFS(Criterios!AD$10:AD$234,Criterios!$C$10:$C$234,$D10,Criterios!$A$10:$A$234,1)</f>
        <v>0.55555555555555558</v>
      </c>
      <c r="AA10" s="83">
        <f>AVERAGEIFS(Criterios!AE$10:AE$234,Criterios!$C$10:$C$234,$D10,Criterios!$A$10:$A$234,1)</f>
        <v>0.44444444444444442</v>
      </c>
      <c r="AB10" s="83">
        <f>AVERAGEIFS(Criterios!AF$10:AF$234,Criterios!$C$10:$C$234,$D10,Criterios!$A$10:$A$234,1)</f>
        <v>0.88888888888888884</v>
      </c>
      <c r="AC10" s="83">
        <f>AVERAGEIFS(Criterios!AG$10:AG$234,Criterios!$C$10:$C$234,$D10,Criterios!$A$10:$A$234,1)</f>
        <v>0.66666666666666663</v>
      </c>
      <c r="AD10" s="83">
        <f>AVERAGEIFS(Criterios!AH$10:AH$234,Criterios!$C$10:$C$234,$D10,Criterios!$A$10:$A$234,1)</f>
        <v>0.66666666666666663</v>
      </c>
      <c r="AE10" s="83">
        <f>AVERAGEIFS(Criterios!AI$10:AI$234,Criterios!$C$10:$C$234,$D10,Criterios!$A$10:$A$234,1)</f>
        <v>0.77777777777777779</v>
      </c>
      <c r="AF10" s="83">
        <f>AVERAGEIFS(Criterios!AJ$10:AJ$234,Criterios!$C$10:$C$234,$D10,Criterios!$A$10:$A$234,1)</f>
        <v>0.88888888888888884</v>
      </c>
      <c r="AG10" s="83">
        <f>AVERAGEIFS(Criterios!AK$10:AK$234,Criterios!$C$10:$C$234,$D10,Criterios!$A$10:$A$234,1)</f>
        <v>0.55555555555555558</v>
      </c>
      <c r="AH10" s="83">
        <f>AVERAGEIFS(Criterios!AL$10:AL$234,Criterios!$C$10:$C$234,$D10,Criterios!$A$10:$A$234,1)</f>
        <v>0.88888888888888884</v>
      </c>
      <c r="AI10" s="83">
        <f>AVERAGEIFS(Criterios!AM$10:AM$234,Criterios!$C$10:$C$234,$D10,Criterios!$A$10:$A$234,1)</f>
        <v>0.88888888888888884</v>
      </c>
      <c r="AJ10" s="83">
        <f>AVERAGEIFS(Criterios!AN$10:AN$234,Criterios!$C$10:$C$234,$D10,Criterios!$A$10:$A$234,1)</f>
        <v>0.88888888888888884</v>
      </c>
      <c r="AK10" s="83">
        <f>AVERAGEIFS(Criterios!AO$10:AO$234,Criterios!$C$10:$C$234,$D10,Criterios!$A$10:$A$234,1)</f>
        <v>0.88888888888888884</v>
      </c>
      <c r="AL10" s="83">
        <f>AVERAGEIFS(Criterios!AP$10:AP$234,Criterios!$C$10:$C$234,$D10,Criterios!$A$10:$A$234,1)</f>
        <v>0.77777777777777779</v>
      </c>
      <c r="AM10" s="19">
        <f>AVERAGEIFS(Criterios!AQ$10:AQ$234,Criterios!$C$10:$C$234,$D10,Criterios!$A$10:$A$234,1)</f>
        <v>0.73063973063973064</v>
      </c>
    </row>
    <row r="11" spans="1:39">
      <c r="A11" s="239"/>
      <c r="B11" s="174" t="s">
        <v>390</v>
      </c>
      <c r="C11" s="236"/>
      <c r="D11" s="75">
        <v>7</v>
      </c>
      <c r="E11" s="76" t="s">
        <v>245</v>
      </c>
      <c r="F11" s="82">
        <f>AVERAGEIFS(Criterios!J$10:J$234,Criterios!$C$10:$C$234,$D11,Criterios!$A$10:$A$234,1)</f>
        <v>0.83333333333333337</v>
      </c>
      <c r="G11" s="83">
        <f>AVERAGEIFS(Criterios!K$10:K$234,Criterios!$C$10:$C$234,$D11,Criterios!$A$10:$A$234,1)</f>
        <v>0.83333333333333337</v>
      </c>
      <c r="H11" s="83">
        <f>AVERAGEIFS(Criterios!L$10:L$234,Criterios!$C$10:$C$234,$D11,Criterios!$A$10:$A$234,1)</f>
        <v>1</v>
      </c>
      <c r="I11" s="83">
        <f>AVERAGEIFS(Criterios!M$10:M$234,Criterios!$C$10:$C$234,$D11,Criterios!$A$10:$A$234,1)</f>
        <v>0.83333333333333337</v>
      </c>
      <c r="J11" s="83">
        <f>AVERAGEIFS(Criterios!N$10:N$234,Criterios!$C$10:$C$234,$D11,Criterios!$A$10:$A$234,1)</f>
        <v>0.83333333333333337</v>
      </c>
      <c r="K11" s="83">
        <f>AVERAGEIFS(Criterios!O$10:O$234,Criterios!$C$10:$C$234,$D11,Criterios!$A$10:$A$234,1)</f>
        <v>0.83333333333333337</v>
      </c>
      <c r="L11" s="83">
        <f>AVERAGEIFS(Criterios!P$10:P$234,Criterios!$C$10:$C$234,$D11,Criterios!$A$10:$A$234,1)</f>
        <v>1</v>
      </c>
      <c r="M11" s="83">
        <f>AVERAGEIFS(Criterios!Q$10:Q$234,Criterios!$C$10:$C$234,$D11,Criterios!$A$10:$A$234,1)</f>
        <v>1</v>
      </c>
      <c r="N11" s="83">
        <f>AVERAGEIFS(Criterios!R$10:R$234,Criterios!$C$10:$C$234,$D11,Criterios!$A$10:$A$234,1)</f>
        <v>0.83333333333333337</v>
      </c>
      <c r="O11" s="83">
        <f>AVERAGEIFS(Criterios!S$10:S$234,Criterios!$C$10:$C$234,$D11,Criterios!$A$10:$A$234,1)</f>
        <v>1</v>
      </c>
      <c r="P11" s="83">
        <f>AVERAGEIFS(Criterios!T$10:T$234,Criterios!$C$10:$C$234,$D11,Criterios!$A$10:$A$234,1)</f>
        <v>0.83333333333333337</v>
      </c>
      <c r="Q11" s="83">
        <f>AVERAGEIFS(Criterios!U$10:U$234,Criterios!$C$10:$C$234,$D11,Criterios!$A$10:$A$234,1)</f>
        <v>0.66666666666666663</v>
      </c>
      <c r="R11" s="83">
        <f>AVERAGEIFS(Criterios!V$10:V$234,Criterios!$C$10:$C$234,$D11,Criterios!$A$10:$A$234,1)</f>
        <v>1</v>
      </c>
      <c r="S11" s="83">
        <f>AVERAGEIFS(Criterios!W$10:W$234,Criterios!$C$10:$C$234,$D11,Criterios!$A$10:$A$234,1)</f>
        <v>1</v>
      </c>
      <c r="T11" s="83">
        <f>AVERAGEIFS(Criterios!X$10:X$234,Criterios!$C$10:$C$234,$D11,Criterios!$A$10:$A$234,1)</f>
        <v>0.83333333333333337</v>
      </c>
      <c r="U11" s="83">
        <f>AVERAGEIFS(Criterios!Y$10:Y$234,Criterios!$C$10:$C$234,$D11,Criterios!$A$10:$A$234,1)</f>
        <v>0.83333333333333337</v>
      </c>
      <c r="V11" s="83">
        <f>AVERAGEIFS(Criterios!Z$10:Z$234,Criterios!$C$10:$C$234,$D11,Criterios!$A$10:$A$234,1)</f>
        <v>0.83333333333333337</v>
      </c>
      <c r="W11" s="83">
        <f>AVERAGEIFS(Criterios!AA$10:AA$234,Criterios!$C$10:$C$234,$D11,Criterios!$A$10:$A$234,1)</f>
        <v>0.66666666666666663</v>
      </c>
      <c r="X11" s="83">
        <f>AVERAGEIFS(Criterios!AB$10:AB$234,Criterios!$C$10:$C$234,$D11,Criterios!$A$10:$A$234,1)</f>
        <v>0.83333333333333337</v>
      </c>
      <c r="Y11" s="83">
        <f>AVERAGEIFS(Criterios!AC$10:AC$234,Criterios!$C$10:$C$234,$D11,Criterios!$A$10:$A$234,1)</f>
        <v>0.83333333333333337</v>
      </c>
      <c r="Z11" s="83">
        <f>AVERAGEIFS(Criterios!AD$10:AD$234,Criterios!$C$10:$C$234,$D11,Criterios!$A$10:$A$234,1)</f>
        <v>0.66666666666666663</v>
      </c>
      <c r="AA11" s="83">
        <f>AVERAGEIFS(Criterios!AE$10:AE$234,Criterios!$C$10:$C$234,$D11,Criterios!$A$10:$A$234,1)</f>
        <v>1</v>
      </c>
      <c r="AB11" s="83">
        <f>AVERAGEIFS(Criterios!AF$10:AF$234,Criterios!$C$10:$C$234,$D11,Criterios!$A$10:$A$234,1)</f>
        <v>0.83333333333333337</v>
      </c>
      <c r="AC11" s="83">
        <f>AVERAGEIFS(Criterios!AG$10:AG$234,Criterios!$C$10:$C$234,$D11,Criterios!$A$10:$A$234,1)</f>
        <v>0.66666666666666663</v>
      </c>
      <c r="AD11" s="83">
        <f>AVERAGEIFS(Criterios!AH$10:AH$234,Criterios!$C$10:$C$234,$D11,Criterios!$A$10:$A$234,1)</f>
        <v>0.66666666666666663</v>
      </c>
      <c r="AE11" s="83">
        <f>AVERAGEIFS(Criterios!AI$10:AI$234,Criterios!$C$10:$C$234,$D11,Criterios!$A$10:$A$234,1)</f>
        <v>0.66666666666666663</v>
      </c>
      <c r="AF11" s="83">
        <f>AVERAGEIFS(Criterios!AJ$10:AJ$234,Criterios!$C$10:$C$234,$D11,Criterios!$A$10:$A$234,1)</f>
        <v>0.83333333333333337</v>
      </c>
      <c r="AG11" s="83">
        <f>AVERAGEIFS(Criterios!AK$10:AK$234,Criterios!$C$10:$C$234,$D11,Criterios!$A$10:$A$234,1)</f>
        <v>0.83333333333333337</v>
      </c>
      <c r="AH11" s="83">
        <f>AVERAGEIFS(Criterios!AL$10:AL$234,Criterios!$C$10:$C$234,$D11,Criterios!$A$10:$A$234,1)</f>
        <v>1</v>
      </c>
      <c r="AI11" s="83">
        <f>AVERAGEIFS(Criterios!AM$10:AM$234,Criterios!$C$10:$C$234,$D11,Criterios!$A$10:$A$234,1)</f>
        <v>0.83333333333333337</v>
      </c>
      <c r="AJ11" s="83">
        <f>AVERAGEIFS(Criterios!AN$10:AN$234,Criterios!$C$10:$C$234,$D11,Criterios!$A$10:$A$234,1)</f>
        <v>0.66666666666666663</v>
      </c>
      <c r="AK11" s="83">
        <f>AVERAGEIFS(Criterios!AO$10:AO$234,Criterios!$C$10:$C$234,$D11,Criterios!$A$10:$A$234,1)</f>
        <v>0.83333333333333337</v>
      </c>
      <c r="AL11" s="83">
        <f>AVERAGEIFS(Criterios!AP$10:AP$234,Criterios!$C$10:$C$234,$D11,Criterios!$A$10:$A$234,1)</f>
        <v>1</v>
      </c>
      <c r="AM11" s="19">
        <f>AVERAGEIFS(Criterios!AQ$10:AQ$234,Criterios!$C$10:$C$234,$D11,Criterios!$A$10:$A$234,1)</f>
        <v>0.84343434343434343</v>
      </c>
    </row>
    <row r="12" spans="1:39">
      <c r="A12" s="239"/>
      <c r="B12" s="174" t="s">
        <v>390</v>
      </c>
      <c r="C12" s="236"/>
      <c r="D12" s="75">
        <v>8</v>
      </c>
      <c r="E12" s="76" t="s">
        <v>369</v>
      </c>
      <c r="F12" s="82">
        <f>AVERAGEIFS(Criterios!J$10:J$234,Criterios!$C$10:$C$234,$D12,Criterios!$A$10:$A$234,1)</f>
        <v>0.75</v>
      </c>
      <c r="G12" s="83">
        <f>AVERAGEIFS(Criterios!K$10:K$234,Criterios!$C$10:$C$234,$D12,Criterios!$A$10:$A$234,1)</f>
        <v>1</v>
      </c>
      <c r="H12" s="83">
        <f>AVERAGEIFS(Criterios!L$10:L$234,Criterios!$C$10:$C$234,$D12,Criterios!$A$10:$A$234,1)</f>
        <v>0</v>
      </c>
      <c r="I12" s="83">
        <f>AVERAGEIFS(Criterios!M$10:M$234,Criterios!$C$10:$C$234,$D12,Criterios!$A$10:$A$234,1)</f>
        <v>0.75</v>
      </c>
      <c r="J12" s="83">
        <f>AVERAGEIFS(Criterios!N$10:N$234,Criterios!$C$10:$C$234,$D12,Criterios!$A$10:$A$234,1)</f>
        <v>1</v>
      </c>
      <c r="K12" s="83">
        <f>AVERAGEIFS(Criterios!O$10:O$234,Criterios!$C$10:$C$234,$D12,Criterios!$A$10:$A$234,1)</f>
        <v>1</v>
      </c>
      <c r="L12" s="83">
        <f>AVERAGEIFS(Criterios!P$10:P$234,Criterios!$C$10:$C$234,$D12,Criterios!$A$10:$A$234,1)</f>
        <v>1</v>
      </c>
      <c r="M12" s="83">
        <f>AVERAGEIFS(Criterios!Q$10:Q$234,Criterios!$C$10:$C$234,$D12,Criterios!$A$10:$A$234,1)</f>
        <v>1</v>
      </c>
      <c r="N12" s="83">
        <f>AVERAGEIFS(Criterios!R$10:R$234,Criterios!$C$10:$C$234,$D12,Criterios!$A$10:$A$234,1)</f>
        <v>1</v>
      </c>
      <c r="O12" s="83">
        <f>AVERAGEIFS(Criterios!S$10:S$234,Criterios!$C$10:$C$234,$D12,Criterios!$A$10:$A$234,1)</f>
        <v>1</v>
      </c>
      <c r="P12" s="83">
        <f>AVERAGEIFS(Criterios!T$10:T$234,Criterios!$C$10:$C$234,$D12,Criterios!$A$10:$A$234,1)</f>
        <v>1</v>
      </c>
      <c r="Q12" s="83">
        <f>AVERAGEIFS(Criterios!U$10:U$234,Criterios!$C$10:$C$234,$D12,Criterios!$A$10:$A$234,1)</f>
        <v>1</v>
      </c>
      <c r="R12" s="83">
        <f>AVERAGEIFS(Criterios!V$10:V$234,Criterios!$C$10:$C$234,$D12,Criterios!$A$10:$A$234,1)</f>
        <v>1</v>
      </c>
      <c r="S12" s="83">
        <f>AVERAGEIFS(Criterios!W$10:W$234,Criterios!$C$10:$C$234,$D12,Criterios!$A$10:$A$234,1)</f>
        <v>0.5</v>
      </c>
      <c r="T12" s="83">
        <f>AVERAGEIFS(Criterios!X$10:X$234,Criterios!$C$10:$C$234,$D12,Criterios!$A$10:$A$234,1)</f>
        <v>0</v>
      </c>
      <c r="U12" s="83">
        <f>AVERAGEIFS(Criterios!Y$10:Y$234,Criterios!$C$10:$C$234,$D12,Criterios!$A$10:$A$234,1)</f>
        <v>1</v>
      </c>
      <c r="V12" s="83">
        <f>AVERAGEIFS(Criterios!Z$10:Z$234,Criterios!$C$10:$C$234,$D12,Criterios!$A$10:$A$234,1)</f>
        <v>1</v>
      </c>
      <c r="W12" s="83">
        <f>AVERAGEIFS(Criterios!AA$10:AA$234,Criterios!$C$10:$C$234,$D12,Criterios!$A$10:$A$234,1)</f>
        <v>1</v>
      </c>
      <c r="X12" s="83">
        <f>AVERAGEIFS(Criterios!AB$10:AB$234,Criterios!$C$10:$C$234,$D12,Criterios!$A$10:$A$234,1)</f>
        <v>1</v>
      </c>
      <c r="Y12" s="83">
        <f>AVERAGEIFS(Criterios!AC$10:AC$234,Criterios!$C$10:$C$234,$D12,Criterios!$A$10:$A$234,1)</f>
        <v>1</v>
      </c>
      <c r="Z12" s="83">
        <f>AVERAGEIFS(Criterios!AD$10:AD$234,Criterios!$C$10:$C$234,$D12,Criterios!$A$10:$A$234,1)</f>
        <v>0.25</v>
      </c>
      <c r="AA12" s="83">
        <f>AVERAGEIFS(Criterios!AE$10:AE$234,Criterios!$C$10:$C$234,$D12,Criterios!$A$10:$A$234,1)</f>
        <v>1</v>
      </c>
      <c r="AB12" s="83">
        <f>AVERAGEIFS(Criterios!AF$10:AF$234,Criterios!$C$10:$C$234,$D12,Criterios!$A$10:$A$234,1)</f>
        <v>0.5</v>
      </c>
      <c r="AC12" s="83">
        <f>AVERAGEIFS(Criterios!AG$10:AG$234,Criterios!$C$10:$C$234,$D12,Criterios!$A$10:$A$234,1)</f>
        <v>1</v>
      </c>
      <c r="AD12" s="83">
        <f>AVERAGEIFS(Criterios!AH$10:AH$234,Criterios!$C$10:$C$234,$D12,Criterios!$A$10:$A$234,1)</f>
        <v>1</v>
      </c>
      <c r="AE12" s="83">
        <f>AVERAGEIFS(Criterios!AI$10:AI$234,Criterios!$C$10:$C$234,$D12,Criterios!$A$10:$A$234,1)</f>
        <v>0.25</v>
      </c>
      <c r="AF12" s="83">
        <f>AVERAGEIFS(Criterios!AJ$10:AJ$234,Criterios!$C$10:$C$234,$D12,Criterios!$A$10:$A$234,1)</f>
        <v>1</v>
      </c>
      <c r="AG12" s="83">
        <f>AVERAGEIFS(Criterios!AK$10:AK$234,Criterios!$C$10:$C$234,$D12,Criterios!$A$10:$A$234,1)</f>
        <v>1</v>
      </c>
      <c r="AH12" s="83">
        <f>AVERAGEIFS(Criterios!AL$10:AL$234,Criterios!$C$10:$C$234,$D12,Criterios!$A$10:$A$234,1)</f>
        <v>1</v>
      </c>
      <c r="AI12" s="83">
        <f>AVERAGEIFS(Criterios!AM$10:AM$234,Criterios!$C$10:$C$234,$D12,Criterios!$A$10:$A$234,1)</f>
        <v>1</v>
      </c>
      <c r="AJ12" s="83">
        <f>AVERAGEIFS(Criterios!AN$10:AN$234,Criterios!$C$10:$C$234,$D12,Criterios!$A$10:$A$234,1)</f>
        <v>1</v>
      </c>
      <c r="AK12" s="83">
        <f>AVERAGEIFS(Criterios!AO$10:AO$234,Criterios!$C$10:$C$234,$D12,Criterios!$A$10:$A$234,1)</f>
        <v>1</v>
      </c>
      <c r="AL12" s="83">
        <f>AVERAGEIFS(Criterios!AP$10:AP$234,Criterios!$C$10:$C$234,$D12,Criterios!$A$10:$A$234,1)</f>
        <v>0</v>
      </c>
      <c r="AM12" s="19">
        <f>AVERAGEIFS(Criterios!AQ$10:AQ$234,Criterios!$C$10:$C$234,$D12,Criterios!$A$10:$A$234,1)</f>
        <v>0.81818181818181812</v>
      </c>
    </row>
    <row r="13" spans="1:39">
      <c r="A13" s="239"/>
      <c r="B13" s="174" t="s">
        <v>392</v>
      </c>
      <c r="C13" s="236"/>
      <c r="D13" s="75">
        <v>9</v>
      </c>
      <c r="E13" s="76" t="s">
        <v>370</v>
      </c>
      <c r="F13" s="82">
        <f>AVERAGEIFS(Criterios!J$10:J$234,Criterios!$C$10:$C$234,$D13,Criterios!$A$10:$A$234,1)</f>
        <v>0.66666666666666663</v>
      </c>
      <c r="G13" s="83">
        <f>AVERAGEIFS(Criterios!K$10:K$234,Criterios!$C$10:$C$234,$D13,Criterios!$A$10:$A$234,1)</f>
        <v>0.66666666666666663</v>
      </c>
      <c r="H13" s="83">
        <f>AVERAGEIFS(Criterios!L$10:L$234,Criterios!$C$10:$C$234,$D13,Criterios!$A$10:$A$234,1)</f>
        <v>0.66666666666666663</v>
      </c>
      <c r="I13" s="83">
        <f>AVERAGEIFS(Criterios!M$10:M$234,Criterios!$C$10:$C$234,$D13,Criterios!$A$10:$A$234,1)</f>
        <v>0.66666666666666663</v>
      </c>
      <c r="J13" s="83">
        <f>AVERAGEIFS(Criterios!N$10:N$234,Criterios!$C$10:$C$234,$D13,Criterios!$A$10:$A$234,1)</f>
        <v>0.33333333333333331</v>
      </c>
      <c r="K13" s="83">
        <f>AVERAGEIFS(Criterios!O$10:O$234,Criterios!$C$10:$C$234,$D13,Criterios!$A$10:$A$234,1)</f>
        <v>1</v>
      </c>
      <c r="L13" s="83">
        <f>AVERAGEIFS(Criterios!P$10:P$234,Criterios!$C$10:$C$234,$D13,Criterios!$A$10:$A$234,1)</f>
        <v>0.66666666666666663</v>
      </c>
      <c r="M13" s="83">
        <f>AVERAGEIFS(Criterios!Q$10:Q$234,Criterios!$C$10:$C$234,$D13,Criterios!$A$10:$A$234,1)</f>
        <v>0.66666666666666663</v>
      </c>
      <c r="N13" s="83">
        <f>AVERAGEIFS(Criterios!R$10:R$234,Criterios!$C$10:$C$234,$D13,Criterios!$A$10:$A$234,1)</f>
        <v>0.66666666666666663</v>
      </c>
      <c r="O13" s="83">
        <f>AVERAGEIFS(Criterios!S$10:S$234,Criterios!$C$10:$C$234,$D13,Criterios!$A$10:$A$234,1)</f>
        <v>0.66666666666666663</v>
      </c>
      <c r="P13" s="83">
        <f>AVERAGEIFS(Criterios!T$10:T$234,Criterios!$C$10:$C$234,$D13,Criterios!$A$10:$A$234,1)</f>
        <v>0.33333333333333331</v>
      </c>
      <c r="Q13" s="83">
        <f>AVERAGEIFS(Criterios!U$10:U$234,Criterios!$C$10:$C$234,$D13,Criterios!$A$10:$A$234,1)</f>
        <v>0.66666666666666663</v>
      </c>
      <c r="R13" s="83">
        <f>AVERAGEIFS(Criterios!V$10:V$234,Criterios!$C$10:$C$234,$D13,Criterios!$A$10:$A$234,1)</f>
        <v>0.66666666666666663</v>
      </c>
      <c r="S13" s="83">
        <f>AVERAGEIFS(Criterios!W$10:W$234,Criterios!$C$10:$C$234,$D13,Criterios!$A$10:$A$234,1)</f>
        <v>0.66666666666666663</v>
      </c>
      <c r="T13" s="83">
        <f>AVERAGEIFS(Criterios!X$10:X$234,Criterios!$C$10:$C$234,$D13,Criterios!$A$10:$A$234,1)</f>
        <v>0.66666666666666663</v>
      </c>
      <c r="U13" s="83">
        <f>AVERAGEIFS(Criterios!Y$10:Y$234,Criterios!$C$10:$C$234,$D13,Criterios!$A$10:$A$234,1)</f>
        <v>1</v>
      </c>
      <c r="V13" s="83">
        <f>AVERAGEIFS(Criterios!Z$10:Z$234,Criterios!$C$10:$C$234,$D13,Criterios!$A$10:$A$234,1)</f>
        <v>0.66666666666666663</v>
      </c>
      <c r="W13" s="83">
        <f>AVERAGEIFS(Criterios!AA$10:AA$234,Criterios!$C$10:$C$234,$D13,Criterios!$A$10:$A$234,1)</f>
        <v>0.66666666666666663</v>
      </c>
      <c r="X13" s="83">
        <f>AVERAGEIFS(Criterios!AB$10:AB$234,Criterios!$C$10:$C$234,$D13,Criterios!$A$10:$A$234,1)</f>
        <v>1</v>
      </c>
      <c r="Y13" s="83">
        <f>AVERAGEIFS(Criterios!AC$10:AC$234,Criterios!$C$10:$C$234,$D13,Criterios!$A$10:$A$234,1)</f>
        <v>0.33333333333333331</v>
      </c>
      <c r="Z13" s="83">
        <f>AVERAGEIFS(Criterios!AD$10:AD$234,Criterios!$C$10:$C$234,$D13,Criterios!$A$10:$A$234,1)</f>
        <v>1</v>
      </c>
      <c r="AA13" s="83">
        <f>AVERAGEIFS(Criterios!AE$10:AE$234,Criterios!$C$10:$C$234,$D13,Criterios!$A$10:$A$234,1)</f>
        <v>1</v>
      </c>
      <c r="AB13" s="83">
        <f>AVERAGEIFS(Criterios!AF$10:AF$234,Criterios!$C$10:$C$234,$D13,Criterios!$A$10:$A$234,1)</f>
        <v>0.33333333333333331</v>
      </c>
      <c r="AC13" s="83">
        <f>AVERAGEIFS(Criterios!AG$10:AG$234,Criterios!$C$10:$C$234,$D13,Criterios!$A$10:$A$234,1)</f>
        <v>1</v>
      </c>
      <c r="AD13" s="83">
        <f>AVERAGEIFS(Criterios!AH$10:AH$234,Criterios!$C$10:$C$234,$D13,Criterios!$A$10:$A$234,1)</f>
        <v>1</v>
      </c>
      <c r="AE13" s="83">
        <f>AVERAGEIFS(Criterios!AI$10:AI$234,Criterios!$C$10:$C$234,$D13,Criterios!$A$10:$A$234,1)</f>
        <v>0.33333333333333331</v>
      </c>
      <c r="AF13" s="83">
        <f>AVERAGEIFS(Criterios!AJ$10:AJ$234,Criterios!$C$10:$C$234,$D13,Criterios!$A$10:$A$234,1)</f>
        <v>1</v>
      </c>
      <c r="AG13" s="83">
        <f>AVERAGEIFS(Criterios!AK$10:AK$234,Criterios!$C$10:$C$234,$D13,Criterios!$A$10:$A$234,1)</f>
        <v>0.66666666666666663</v>
      </c>
      <c r="AH13" s="83">
        <f>AVERAGEIFS(Criterios!AL$10:AL$234,Criterios!$C$10:$C$234,$D13,Criterios!$A$10:$A$234,1)</f>
        <v>0.66666666666666663</v>
      </c>
      <c r="AI13" s="83">
        <f>AVERAGEIFS(Criterios!AM$10:AM$234,Criterios!$C$10:$C$234,$D13,Criterios!$A$10:$A$234,1)</f>
        <v>0.33333333333333331</v>
      </c>
      <c r="AJ13" s="83">
        <f>AVERAGEIFS(Criterios!AN$10:AN$234,Criterios!$C$10:$C$234,$D13,Criterios!$A$10:$A$234,1)</f>
        <v>0.33333333333333331</v>
      </c>
      <c r="AK13" s="83">
        <f>AVERAGEIFS(Criterios!AO$10:AO$234,Criterios!$C$10:$C$234,$D13,Criterios!$A$10:$A$234,1)</f>
        <v>0.33333333333333331</v>
      </c>
      <c r="AL13" s="83">
        <f>AVERAGEIFS(Criterios!AP$10:AP$234,Criterios!$C$10:$C$234,$D13,Criterios!$A$10:$A$234,1)</f>
        <v>0.33333333333333331</v>
      </c>
      <c r="AM13" s="19">
        <f>AVERAGEIFS(Criterios!AQ$10:AQ$234,Criterios!$C$10:$C$234,$D13,Criterios!$A$10:$A$234,1)</f>
        <v>0.65656565656565657</v>
      </c>
    </row>
    <row r="14" spans="1:39">
      <c r="A14" s="239"/>
      <c r="B14" s="174" t="s">
        <v>392</v>
      </c>
      <c r="C14" s="236"/>
      <c r="D14" s="75">
        <v>10</v>
      </c>
      <c r="E14" s="76" t="s">
        <v>371</v>
      </c>
      <c r="F14" s="82">
        <f>AVERAGEIFS(Criterios!J$10:J$234,Criterios!$C$10:$C$234,$D14,Criterios!$A$10:$A$234,1)</f>
        <v>0</v>
      </c>
      <c r="G14" s="83">
        <f>AVERAGEIFS(Criterios!K$10:K$234,Criterios!$C$10:$C$234,$D14,Criterios!$A$10:$A$234,1)</f>
        <v>0</v>
      </c>
      <c r="H14" s="83">
        <f>AVERAGEIFS(Criterios!L$10:L$234,Criterios!$C$10:$C$234,$D14,Criterios!$A$10:$A$234,1)</f>
        <v>0</v>
      </c>
      <c r="I14" s="83">
        <f>AVERAGEIFS(Criterios!M$10:M$234,Criterios!$C$10:$C$234,$D14,Criterios!$A$10:$A$234,1)</f>
        <v>0</v>
      </c>
      <c r="J14" s="83">
        <f>AVERAGEIFS(Criterios!N$10:N$234,Criterios!$C$10:$C$234,$D14,Criterios!$A$10:$A$234,1)</f>
        <v>1</v>
      </c>
      <c r="K14" s="83">
        <f>AVERAGEIFS(Criterios!O$10:O$234,Criterios!$C$10:$C$234,$D14,Criterios!$A$10:$A$234,1)</f>
        <v>1</v>
      </c>
      <c r="L14" s="83">
        <f>AVERAGEIFS(Criterios!P$10:P$234,Criterios!$C$10:$C$234,$D14,Criterios!$A$10:$A$234,1)</f>
        <v>0</v>
      </c>
      <c r="M14" s="83">
        <f>AVERAGEIFS(Criterios!Q$10:Q$234,Criterios!$C$10:$C$234,$D14,Criterios!$A$10:$A$234,1)</f>
        <v>0</v>
      </c>
      <c r="N14" s="83">
        <f>AVERAGEIFS(Criterios!R$10:R$234,Criterios!$C$10:$C$234,$D14,Criterios!$A$10:$A$234,1)</f>
        <v>1</v>
      </c>
      <c r="O14" s="83">
        <f>AVERAGEIFS(Criterios!S$10:S$234,Criterios!$C$10:$C$234,$D14,Criterios!$A$10:$A$234,1)</f>
        <v>0</v>
      </c>
      <c r="P14" s="83">
        <f>AVERAGEIFS(Criterios!T$10:T$234,Criterios!$C$10:$C$234,$D14,Criterios!$A$10:$A$234,1)</f>
        <v>0</v>
      </c>
      <c r="Q14" s="83">
        <f>AVERAGEIFS(Criterios!U$10:U$234,Criterios!$C$10:$C$234,$D14,Criterios!$A$10:$A$234,1)</f>
        <v>0</v>
      </c>
      <c r="R14" s="83">
        <f>AVERAGEIFS(Criterios!V$10:V$234,Criterios!$C$10:$C$234,$D14,Criterios!$A$10:$A$234,1)</f>
        <v>0</v>
      </c>
      <c r="S14" s="83">
        <f>AVERAGEIFS(Criterios!W$10:W$234,Criterios!$C$10:$C$234,$D14,Criterios!$A$10:$A$234,1)</f>
        <v>0</v>
      </c>
      <c r="T14" s="83">
        <f>AVERAGEIFS(Criterios!X$10:X$234,Criterios!$C$10:$C$234,$D14,Criterios!$A$10:$A$234,1)</f>
        <v>0</v>
      </c>
      <c r="U14" s="83">
        <f>AVERAGEIFS(Criterios!Y$10:Y$234,Criterios!$C$10:$C$234,$D14,Criterios!$A$10:$A$234,1)</f>
        <v>1</v>
      </c>
      <c r="V14" s="83">
        <f>AVERAGEIFS(Criterios!Z$10:Z$234,Criterios!$C$10:$C$234,$D14,Criterios!$A$10:$A$234,1)</f>
        <v>1</v>
      </c>
      <c r="W14" s="83">
        <f>AVERAGEIFS(Criterios!AA$10:AA$234,Criterios!$C$10:$C$234,$D14,Criterios!$A$10:$A$234,1)</f>
        <v>1</v>
      </c>
      <c r="X14" s="83">
        <f>AVERAGEIFS(Criterios!AB$10:AB$234,Criterios!$C$10:$C$234,$D14,Criterios!$A$10:$A$234,1)</f>
        <v>1</v>
      </c>
      <c r="Y14" s="83">
        <f>AVERAGEIFS(Criterios!AC$10:AC$234,Criterios!$C$10:$C$234,$D14,Criterios!$A$10:$A$234,1)</f>
        <v>0</v>
      </c>
      <c r="Z14" s="83">
        <f>AVERAGEIFS(Criterios!AD$10:AD$234,Criterios!$C$10:$C$234,$D14,Criterios!$A$10:$A$234,1)</f>
        <v>0</v>
      </c>
      <c r="AA14" s="83">
        <f>AVERAGEIFS(Criterios!AE$10:AE$234,Criterios!$C$10:$C$234,$D14,Criterios!$A$10:$A$234,1)</f>
        <v>1</v>
      </c>
      <c r="AB14" s="83">
        <f>AVERAGEIFS(Criterios!AF$10:AF$234,Criterios!$C$10:$C$234,$D14,Criterios!$A$10:$A$234,1)</f>
        <v>0</v>
      </c>
      <c r="AC14" s="83">
        <f>AVERAGEIFS(Criterios!AG$10:AG$234,Criterios!$C$10:$C$234,$D14,Criterios!$A$10:$A$234,1)</f>
        <v>1</v>
      </c>
      <c r="AD14" s="83">
        <f>AVERAGEIFS(Criterios!AH$10:AH$234,Criterios!$C$10:$C$234,$D14,Criterios!$A$10:$A$234,1)</f>
        <v>1</v>
      </c>
      <c r="AE14" s="83">
        <f>AVERAGEIFS(Criterios!AI$10:AI$234,Criterios!$C$10:$C$234,$D14,Criterios!$A$10:$A$234,1)</f>
        <v>0</v>
      </c>
      <c r="AF14" s="83">
        <f>AVERAGEIFS(Criterios!AJ$10:AJ$234,Criterios!$C$10:$C$234,$D14,Criterios!$A$10:$A$234,1)</f>
        <v>0</v>
      </c>
      <c r="AG14" s="83">
        <f>AVERAGEIFS(Criterios!AK$10:AK$234,Criterios!$C$10:$C$234,$D14,Criterios!$A$10:$A$234,1)</f>
        <v>0</v>
      </c>
      <c r="AH14" s="83">
        <f>AVERAGEIFS(Criterios!AL$10:AL$234,Criterios!$C$10:$C$234,$D14,Criterios!$A$10:$A$234,1)</f>
        <v>0</v>
      </c>
      <c r="AI14" s="83">
        <f>AVERAGEIFS(Criterios!AM$10:AM$234,Criterios!$C$10:$C$234,$D14,Criterios!$A$10:$A$234,1)</f>
        <v>0</v>
      </c>
      <c r="AJ14" s="83">
        <f>AVERAGEIFS(Criterios!AN$10:AN$234,Criterios!$C$10:$C$234,$D14,Criterios!$A$10:$A$234,1)</f>
        <v>0</v>
      </c>
      <c r="AK14" s="83">
        <f>AVERAGEIFS(Criterios!AO$10:AO$234,Criterios!$C$10:$C$234,$D14,Criterios!$A$10:$A$234,1)</f>
        <v>1</v>
      </c>
      <c r="AL14" s="83">
        <f>AVERAGEIFS(Criterios!AP$10:AP$234,Criterios!$C$10:$C$234,$D14,Criterios!$A$10:$A$234,1)</f>
        <v>1</v>
      </c>
      <c r="AM14" s="19">
        <f>AVERAGEIFS(Criterios!AQ$10:AQ$234,Criterios!$C$10:$C$234,$D14,Criterios!$A$10:$A$234,1)</f>
        <v>0.36363636363636365</v>
      </c>
    </row>
    <row r="15" spans="1:39">
      <c r="A15" s="239"/>
      <c r="B15" s="174" t="s">
        <v>394</v>
      </c>
      <c r="C15" s="236"/>
      <c r="D15" s="75">
        <v>11</v>
      </c>
      <c r="E15" s="76" t="s">
        <v>372</v>
      </c>
      <c r="F15" s="82">
        <f>AVERAGEIFS(Criterios!J$10:J$234,Criterios!$C$10:$C$234,$D15,Criterios!$A$10:$A$234,1)</f>
        <v>1</v>
      </c>
      <c r="G15" s="83">
        <f>AVERAGEIFS(Criterios!K$10:K$234,Criterios!$C$10:$C$234,$D15,Criterios!$A$10:$A$234,1)</f>
        <v>1</v>
      </c>
      <c r="H15" s="83">
        <f>AVERAGEIFS(Criterios!L$10:L$234,Criterios!$C$10:$C$234,$D15,Criterios!$A$10:$A$234,1)</f>
        <v>1</v>
      </c>
      <c r="I15" s="83">
        <f>AVERAGEIFS(Criterios!M$10:M$234,Criterios!$C$10:$C$234,$D15,Criterios!$A$10:$A$234,1)</f>
        <v>1</v>
      </c>
      <c r="J15" s="83">
        <f>AVERAGEIFS(Criterios!N$10:N$234,Criterios!$C$10:$C$234,$D15,Criterios!$A$10:$A$234,1)</f>
        <v>1</v>
      </c>
      <c r="K15" s="83">
        <f>AVERAGEIFS(Criterios!O$10:O$234,Criterios!$C$10:$C$234,$D15,Criterios!$A$10:$A$234,1)</f>
        <v>1</v>
      </c>
      <c r="L15" s="83">
        <f>AVERAGEIFS(Criterios!P$10:P$234,Criterios!$C$10:$C$234,$D15,Criterios!$A$10:$A$234,1)</f>
        <v>1</v>
      </c>
      <c r="M15" s="83">
        <f>AVERAGEIFS(Criterios!Q$10:Q$234,Criterios!$C$10:$C$234,$D15,Criterios!$A$10:$A$234,1)</f>
        <v>1</v>
      </c>
      <c r="N15" s="83">
        <f>AVERAGEIFS(Criterios!R$10:R$234,Criterios!$C$10:$C$234,$D15,Criterios!$A$10:$A$234,1)</f>
        <v>1</v>
      </c>
      <c r="O15" s="83">
        <f>AVERAGEIFS(Criterios!S$10:S$234,Criterios!$C$10:$C$234,$D15,Criterios!$A$10:$A$234,1)</f>
        <v>1</v>
      </c>
      <c r="P15" s="83">
        <f>AVERAGEIFS(Criterios!T$10:T$234,Criterios!$C$10:$C$234,$D15,Criterios!$A$10:$A$234,1)</f>
        <v>1</v>
      </c>
      <c r="Q15" s="83">
        <f>AVERAGEIFS(Criterios!U$10:U$234,Criterios!$C$10:$C$234,$D15,Criterios!$A$10:$A$234,1)</f>
        <v>1</v>
      </c>
      <c r="R15" s="83">
        <f>AVERAGEIFS(Criterios!V$10:V$234,Criterios!$C$10:$C$234,$D15,Criterios!$A$10:$A$234,1)</f>
        <v>1</v>
      </c>
      <c r="S15" s="83">
        <f>AVERAGEIFS(Criterios!W$10:W$234,Criterios!$C$10:$C$234,$D15,Criterios!$A$10:$A$234,1)</f>
        <v>1</v>
      </c>
      <c r="T15" s="83">
        <f>AVERAGEIFS(Criterios!X$10:X$234,Criterios!$C$10:$C$234,$D15,Criterios!$A$10:$A$234,1)</f>
        <v>1</v>
      </c>
      <c r="U15" s="83">
        <f>AVERAGEIFS(Criterios!Y$10:Y$234,Criterios!$C$10:$C$234,$D15,Criterios!$A$10:$A$234,1)</f>
        <v>1</v>
      </c>
      <c r="V15" s="83">
        <f>AVERAGEIFS(Criterios!Z$10:Z$234,Criterios!$C$10:$C$234,$D15,Criterios!$A$10:$A$234,1)</f>
        <v>1</v>
      </c>
      <c r="W15" s="83">
        <f>AVERAGEIFS(Criterios!AA$10:AA$234,Criterios!$C$10:$C$234,$D15,Criterios!$A$10:$A$234,1)</f>
        <v>1</v>
      </c>
      <c r="X15" s="83">
        <f>AVERAGEIFS(Criterios!AB$10:AB$234,Criterios!$C$10:$C$234,$D15,Criterios!$A$10:$A$234,1)</f>
        <v>0</v>
      </c>
      <c r="Y15" s="83">
        <f>AVERAGEIFS(Criterios!AC$10:AC$234,Criterios!$C$10:$C$234,$D15,Criterios!$A$10:$A$234,1)</f>
        <v>1</v>
      </c>
      <c r="Z15" s="83">
        <f>AVERAGEIFS(Criterios!AD$10:AD$234,Criterios!$C$10:$C$234,$D15,Criterios!$A$10:$A$234,1)</f>
        <v>1</v>
      </c>
      <c r="AA15" s="83">
        <f>AVERAGEIFS(Criterios!AE$10:AE$234,Criterios!$C$10:$C$234,$D15,Criterios!$A$10:$A$234,1)</f>
        <v>1</v>
      </c>
      <c r="AB15" s="83">
        <f>AVERAGEIFS(Criterios!AF$10:AF$234,Criterios!$C$10:$C$234,$D15,Criterios!$A$10:$A$234,1)</f>
        <v>1</v>
      </c>
      <c r="AC15" s="83">
        <f>AVERAGEIFS(Criterios!AG$10:AG$234,Criterios!$C$10:$C$234,$D15,Criterios!$A$10:$A$234,1)</f>
        <v>1</v>
      </c>
      <c r="AD15" s="83">
        <f>AVERAGEIFS(Criterios!AH$10:AH$234,Criterios!$C$10:$C$234,$D15,Criterios!$A$10:$A$234,1)</f>
        <v>1</v>
      </c>
      <c r="AE15" s="83">
        <f>AVERAGEIFS(Criterios!AI$10:AI$234,Criterios!$C$10:$C$234,$D15,Criterios!$A$10:$A$234,1)</f>
        <v>1</v>
      </c>
      <c r="AF15" s="83">
        <f>AVERAGEIFS(Criterios!AJ$10:AJ$234,Criterios!$C$10:$C$234,$D15,Criterios!$A$10:$A$234,1)</f>
        <v>1</v>
      </c>
      <c r="AG15" s="83">
        <f>AVERAGEIFS(Criterios!AK$10:AK$234,Criterios!$C$10:$C$234,$D15,Criterios!$A$10:$A$234,1)</f>
        <v>1</v>
      </c>
      <c r="AH15" s="83">
        <f>AVERAGEIFS(Criterios!AL$10:AL$234,Criterios!$C$10:$C$234,$D15,Criterios!$A$10:$A$234,1)</f>
        <v>1</v>
      </c>
      <c r="AI15" s="83">
        <f>AVERAGEIFS(Criterios!AM$10:AM$234,Criterios!$C$10:$C$234,$D15,Criterios!$A$10:$A$234,1)</f>
        <v>1</v>
      </c>
      <c r="AJ15" s="83">
        <f>AVERAGEIFS(Criterios!AN$10:AN$234,Criterios!$C$10:$C$234,$D15,Criterios!$A$10:$A$234,1)</f>
        <v>1</v>
      </c>
      <c r="AK15" s="83">
        <f>AVERAGEIFS(Criterios!AO$10:AO$234,Criterios!$C$10:$C$234,$D15,Criterios!$A$10:$A$234,1)</f>
        <v>1</v>
      </c>
      <c r="AL15" s="83">
        <f>AVERAGEIFS(Criterios!AP$10:AP$234,Criterios!$C$10:$C$234,$D15,Criterios!$A$10:$A$234,1)</f>
        <v>1</v>
      </c>
      <c r="AM15" s="19">
        <f>AVERAGEIFS(Criterios!AQ$10:AQ$234,Criterios!$C$10:$C$234,$D15,Criterios!$A$10:$A$234,1)</f>
        <v>0.96969696969696972</v>
      </c>
    </row>
    <row r="16" spans="1:39">
      <c r="A16" s="239"/>
      <c r="B16" s="174" t="s">
        <v>394</v>
      </c>
      <c r="C16" s="236"/>
      <c r="D16" s="75">
        <v>12</v>
      </c>
      <c r="E16" s="76" t="s">
        <v>373</v>
      </c>
      <c r="F16" s="82">
        <f>AVERAGEIFS(Criterios!J$10:J$234,Criterios!$C$10:$C$234,$D16,Criterios!$A$10:$A$234,1)</f>
        <v>0.66666666666666663</v>
      </c>
      <c r="G16" s="83">
        <f>AVERAGEIFS(Criterios!K$10:K$234,Criterios!$C$10:$C$234,$D16,Criterios!$A$10:$A$234,1)</f>
        <v>0.66666666666666663</v>
      </c>
      <c r="H16" s="83">
        <f>AVERAGEIFS(Criterios!L$10:L$234,Criterios!$C$10:$C$234,$D16,Criterios!$A$10:$A$234,1)</f>
        <v>0.5</v>
      </c>
      <c r="I16" s="83">
        <f>AVERAGEIFS(Criterios!M$10:M$234,Criterios!$C$10:$C$234,$D16,Criterios!$A$10:$A$234,1)</f>
        <v>0.33333333333333331</v>
      </c>
      <c r="J16" s="83">
        <f>AVERAGEIFS(Criterios!N$10:N$234,Criterios!$C$10:$C$234,$D16,Criterios!$A$10:$A$234,1)</f>
        <v>0.83333333333333337</v>
      </c>
      <c r="K16" s="83">
        <f>AVERAGEIFS(Criterios!O$10:O$234,Criterios!$C$10:$C$234,$D16,Criterios!$A$10:$A$234,1)</f>
        <v>0.83333333333333337</v>
      </c>
      <c r="L16" s="83">
        <f>AVERAGEIFS(Criterios!P$10:P$234,Criterios!$C$10:$C$234,$D16,Criterios!$A$10:$A$234,1)</f>
        <v>0.83333333333333337</v>
      </c>
      <c r="M16" s="83">
        <f>AVERAGEIFS(Criterios!Q$10:Q$234,Criterios!$C$10:$C$234,$D16,Criterios!$A$10:$A$234,1)</f>
        <v>0.83333333333333337</v>
      </c>
      <c r="N16" s="83">
        <f>AVERAGEIFS(Criterios!R$10:R$234,Criterios!$C$10:$C$234,$D16,Criterios!$A$10:$A$234,1)</f>
        <v>1</v>
      </c>
      <c r="O16" s="83">
        <f>AVERAGEIFS(Criterios!S$10:S$234,Criterios!$C$10:$C$234,$D16,Criterios!$A$10:$A$234,1)</f>
        <v>1</v>
      </c>
      <c r="P16" s="83">
        <f>AVERAGEIFS(Criterios!T$10:T$234,Criterios!$C$10:$C$234,$D16,Criterios!$A$10:$A$234,1)</f>
        <v>1</v>
      </c>
      <c r="Q16" s="83">
        <f>AVERAGEIFS(Criterios!U$10:U$234,Criterios!$C$10:$C$234,$D16,Criterios!$A$10:$A$234,1)</f>
        <v>0.66666666666666663</v>
      </c>
      <c r="R16" s="83">
        <f>AVERAGEIFS(Criterios!V$10:V$234,Criterios!$C$10:$C$234,$D16,Criterios!$A$10:$A$234,1)</f>
        <v>1</v>
      </c>
      <c r="S16" s="83">
        <f>AVERAGEIFS(Criterios!W$10:W$234,Criterios!$C$10:$C$234,$D16,Criterios!$A$10:$A$234,1)</f>
        <v>0.83333333333333337</v>
      </c>
      <c r="T16" s="83">
        <f>AVERAGEIFS(Criterios!X$10:X$234,Criterios!$C$10:$C$234,$D16,Criterios!$A$10:$A$234,1)</f>
        <v>0.66666666666666663</v>
      </c>
      <c r="U16" s="83">
        <f>AVERAGEIFS(Criterios!Y$10:Y$234,Criterios!$C$10:$C$234,$D16,Criterios!$A$10:$A$234,1)</f>
        <v>0.16666666666666666</v>
      </c>
      <c r="V16" s="83">
        <f>AVERAGEIFS(Criterios!Z$10:Z$234,Criterios!$C$10:$C$234,$D16,Criterios!$A$10:$A$234,1)</f>
        <v>0.83333333333333337</v>
      </c>
      <c r="W16" s="83">
        <f>AVERAGEIFS(Criterios!AA$10:AA$234,Criterios!$C$10:$C$234,$D16,Criterios!$A$10:$A$234,1)</f>
        <v>0.83333333333333337</v>
      </c>
      <c r="X16" s="83">
        <f>AVERAGEIFS(Criterios!AB$10:AB$234,Criterios!$C$10:$C$234,$D16,Criterios!$A$10:$A$234,1)</f>
        <v>0.66666666666666663</v>
      </c>
      <c r="Y16" s="83">
        <f>AVERAGEIFS(Criterios!AC$10:AC$234,Criterios!$C$10:$C$234,$D16,Criterios!$A$10:$A$234,1)</f>
        <v>1</v>
      </c>
      <c r="Z16" s="83">
        <f>AVERAGEIFS(Criterios!AD$10:AD$234,Criterios!$C$10:$C$234,$D16,Criterios!$A$10:$A$234,1)</f>
        <v>1</v>
      </c>
      <c r="AA16" s="83">
        <f>AVERAGEIFS(Criterios!AE$10:AE$234,Criterios!$C$10:$C$234,$D16,Criterios!$A$10:$A$234,1)</f>
        <v>0.83333333333333337</v>
      </c>
      <c r="AB16" s="83">
        <f>AVERAGEIFS(Criterios!AF$10:AF$234,Criterios!$C$10:$C$234,$D16,Criterios!$A$10:$A$234,1)</f>
        <v>0.83333333333333337</v>
      </c>
      <c r="AC16" s="83">
        <f>AVERAGEIFS(Criterios!AG$10:AG$234,Criterios!$C$10:$C$234,$D16,Criterios!$A$10:$A$234,1)</f>
        <v>0.83333333333333337</v>
      </c>
      <c r="AD16" s="83">
        <f>AVERAGEIFS(Criterios!AH$10:AH$234,Criterios!$C$10:$C$234,$D16,Criterios!$A$10:$A$234,1)</f>
        <v>0.33333333333333331</v>
      </c>
      <c r="AE16" s="83">
        <f>AVERAGEIFS(Criterios!AI$10:AI$234,Criterios!$C$10:$C$234,$D16,Criterios!$A$10:$A$234,1)</f>
        <v>0.5</v>
      </c>
      <c r="AF16" s="83">
        <f>AVERAGEIFS(Criterios!AJ$10:AJ$234,Criterios!$C$10:$C$234,$D16,Criterios!$A$10:$A$234,1)</f>
        <v>1</v>
      </c>
      <c r="AG16" s="83">
        <f>AVERAGEIFS(Criterios!AK$10:AK$234,Criterios!$C$10:$C$234,$D16,Criterios!$A$10:$A$234,1)</f>
        <v>0.66666666666666663</v>
      </c>
      <c r="AH16" s="83">
        <f>AVERAGEIFS(Criterios!AL$10:AL$234,Criterios!$C$10:$C$234,$D16,Criterios!$A$10:$A$234,1)</f>
        <v>1</v>
      </c>
      <c r="AI16" s="83">
        <f>AVERAGEIFS(Criterios!AM$10:AM$234,Criterios!$C$10:$C$234,$D16,Criterios!$A$10:$A$234,1)</f>
        <v>0.83333333333333337</v>
      </c>
      <c r="AJ16" s="83">
        <f>AVERAGEIFS(Criterios!AN$10:AN$234,Criterios!$C$10:$C$234,$D16,Criterios!$A$10:$A$234,1)</f>
        <v>0.83333333333333337</v>
      </c>
      <c r="AK16" s="83">
        <f>AVERAGEIFS(Criterios!AO$10:AO$234,Criterios!$C$10:$C$234,$D16,Criterios!$A$10:$A$234,1)</f>
        <v>0.83333333333333337</v>
      </c>
      <c r="AL16" s="83">
        <f>AVERAGEIFS(Criterios!AP$10:AP$234,Criterios!$C$10:$C$234,$D16,Criterios!$A$10:$A$234,1)</f>
        <v>1</v>
      </c>
      <c r="AM16" s="19">
        <f>AVERAGEIFS(Criterios!AQ$10:AQ$234,Criterios!$C$10:$C$234,$D16,Criterios!$A$10:$A$234,1)</f>
        <v>0.77777777777777779</v>
      </c>
    </row>
    <row r="17" spans="1:39">
      <c r="A17" s="239"/>
      <c r="B17" s="174" t="s">
        <v>394</v>
      </c>
      <c r="C17" s="236"/>
      <c r="D17" s="75">
        <v>13</v>
      </c>
      <c r="E17" s="76" t="s">
        <v>374</v>
      </c>
      <c r="F17" s="82">
        <f>AVERAGEIFS(Criterios!J$10:J$234,Criterios!$C$10:$C$234,$D17,Criterios!$A$10:$A$234,1)</f>
        <v>0</v>
      </c>
      <c r="G17" s="83">
        <f>AVERAGEIFS(Criterios!K$10:K$234,Criterios!$C$10:$C$234,$D17,Criterios!$A$10:$A$234,1)</f>
        <v>1</v>
      </c>
      <c r="H17" s="83">
        <f>AVERAGEIFS(Criterios!L$10:L$234,Criterios!$C$10:$C$234,$D17,Criterios!$A$10:$A$234,1)</f>
        <v>0</v>
      </c>
      <c r="I17" s="83">
        <f>AVERAGEIFS(Criterios!M$10:M$234,Criterios!$C$10:$C$234,$D17,Criterios!$A$10:$A$234,1)</f>
        <v>0</v>
      </c>
      <c r="J17" s="83">
        <f>AVERAGEIFS(Criterios!N$10:N$234,Criterios!$C$10:$C$234,$D17,Criterios!$A$10:$A$234,1)</f>
        <v>0.5</v>
      </c>
      <c r="K17" s="83">
        <f>AVERAGEIFS(Criterios!O$10:O$234,Criterios!$C$10:$C$234,$D17,Criterios!$A$10:$A$234,1)</f>
        <v>1</v>
      </c>
      <c r="L17" s="83">
        <f>AVERAGEIFS(Criterios!P$10:P$234,Criterios!$C$10:$C$234,$D17,Criterios!$A$10:$A$234,1)</f>
        <v>0</v>
      </c>
      <c r="M17" s="83">
        <f>AVERAGEIFS(Criterios!Q$10:Q$234,Criterios!$C$10:$C$234,$D17,Criterios!$A$10:$A$234,1)</f>
        <v>0</v>
      </c>
      <c r="N17" s="83">
        <f>AVERAGEIFS(Criterios!R$10:R$234,Criterios!$C$10:$C$234,$D17,Criterios!$A$10:$A$234,1)</f>
        <v>1</v>
      </c>
      <c r="O17" s="83">
        <f>AVERAGEIFS(Criterios!S$10:S$234,Criterios!$C$10:$C$234,$D17,Criterios!$A$10:$A$234,1)</f>
        <v>0.5</v>
      </c>
      <c r="P17" s="83">
        <f>AVERAGEIFS(Criterios!T$10:T$234,Criterios!$C$10:$C$234,$D17,Criterios!$A$10:$A$234,1)</f>
        <v>1</v>
      </c>
      <c r="Q17" s="83">
        <f>AVERAGEIFS(Criterios!U$10:U$234,Criterios!$C$10:$C$234,$D17,Criterios!$A$10:$A$234,1)</f>
        <v>0</v>
      </c>
      <c r="R17" s="83">
        <f>AVERAGEIFS(Criterios!V$10:V$234,Criterios!$C$10:$C$234,$D17,Criterios!$A$10:$A$234,1)</f>
        <v>1</v>
      </c>
      <c r="S17" s="83">
        <f>AVERAGEIFS(Criterios!W$10:W$234,Criterios!$C$10:$C$234,$D17,Criterios!$A$10:$A$234,1)</f>
        <v>1</v>
      </c>
      <c r="T17" s="83">
        <f>AVERAGEIFS(Criterios!X$10:X$234,Criterios!$C$10:$C$234,$D17,Criterios!$A$10:$A$234,1)</f>
        <v>1</v>
      </c>
      <c r="U17" s="83">
        <f>AVERAGEIFS(Criterios!Y$10:Y$234,Criterios!$C$10:$C$234,$D17,Criterios!$A$10:$A$234,1)</f>
        <v>0</v>
      </c>
      <c r="V17" s="83">
        <f>AVERAGEIFS(Criterios!Z$10:Z$234,Criterios!$C$10:$C$234,$D17,Criterios!$A$10:$A$234,1)</f>
        <v>1</v>
      </c>
      <c r="W17" s="83">
        <f>AVERAGEIFS(Criterios!AA$10:AA$234,Criterios!$C$10:$C$234,$D17,Criterios!$A$10:$A$234,1)</f>
        <v>1</v>
      </c>
      <c r="X17" s="83">
        <f>AVERAGEIFS(Criterios!AB$10:AB$234,Criterios!$C$10:$C$234,$D17,Criterios!$A$10:$A$234,1)</f>
        <v>0.5</v>
      </c>
      <c r="Y17" s="83">
        <f>AVERAGEIFS(Criterios!AC$10:AC$234,Criterios!$C$10:$C$234,$D17,Criterios!$A$10:$A$234,1)</f>
        <v>1</v>
      </c>
      <c r="Z17" s="83">
        <f>AVERAGEIFS(Criterios!AD$10:AD$234,Criterios!$C$10:$C$234,$D17,Criterios!$A$10:$A$234,1)</f>
        <v>0</v>
      </c>
      <c r="AA17" s="83">
        <f>AVERAGEIFS(Criterios!AE$10:AE$234,Criterios!$C$10:$C$234,$D17,Criterios!$A$10:$A$234,1)</f>
        <v>0</v>
      </c>
      <c r="AB17" s="83">
        <f>AVERAGEIFS(Criterios!AF$10:AF$234,Criterios!$C$10:$C$234,$D17,Criterios!$A$10:$A$234,1)</f>
        <v>0</v>
      </c>
      <c r="AC17" s="83">
        <f>AVERAGEIFS(Criterios!AG$10:AG$234,Criterios!$C$10:$C$234,$D17,Criterios!$A$10:$A$234,1)</f>
        <v>1</v>
      </c>
      <c r="AD17" s="83">
        <f>AVERAGEIFS(Criterios!AH$10:AH$234,Criterios!$C$10:$C$234,$D17,Criterios!$A$10:$A$234,1)</f>
        <v>1</v>
      </c>
      <c r="AE17" s="83">
        <f>AVERAGEIFS(Criterios!AI$10:AI$234,Criterios!$C$10:$C$234,$D17,Criterios!$A$10:$A$234,1)</f>
        <v>0</v>
      </c>
      <c r="AF17" s="83">
        <f>AVERAGEIFS(Criterios!AJ$10:AJ$234,Criterios!$C$10:$C$234,$D17,Criterios!$A$10:$A$234,1)</f>
        <v>0</v>
      </c>
      <c r="AG17" s="83">
        <f>AVERAGEIFS(Criterios!AK$10:AK$234,Criterios!$C$10:$C$234,$D17,Criterios!$A$10:$A$234,1)</f>
        <v>0</v>
      </c>
      <c r="AH17" s="83">
        <f>AVERAGEIFS(Criterios!AL$10:AL$234,Criterios!$C$10:$C$234,$D17,Criterios!$A$10:$A$234,1)</f>
        <v>1</v>
      </c>
      <c r="AI17" s="83">
        <f>AVERAGEIFS(Criterios!AM$10:AM$234,Criterios!$C$10:$C$234,$D17,Criterios!$A$10:$A$234,1)</f>
        <v>0</v>
      </c>
      <c r="AJ17" s="83">
        <f>AVERAGEIFS(Criterios!AN$10:AN$234,Criterios!$C$10:$C$234,$D17,Criterios!$A$10:$A$234,1)</f>
        <v>0</v>
      </c>
      <c r="AK17" s="83">
        <f>AVERAGEIFS(Criterios!AO$10:AO$234,Criterios!$C$10:$C$234,$D17,Criterios!$A$10:$A$234,1)</f>
        <v>0</v>
      </c>
      <c r="AL17" s="83">
        <f>AVERAGEIFS(Criterios!AP$10:AP$234,Criterios!$C$10:$C$234,$D17,Criterios!$A$10:$A$234,1)</f>
        <v>1</v>
      </c>
      <c r="AM17" s="19">
        <f>AVERAGEIFS(Criterios!AQ$10:AQ$234,Criterios!$C$10:$C$234,$D17,Criterios!$A$10:$A$234,1)</f>
        <v>0.46969696969696972</v>
      </c>
    </row>
    <row r="18" spans="1:39">
      <c r="A18" s="239"/>
      <c r="B18" s="174" t="s">
        <v>394</v>
      </c>
      <c r="C18" s="236"/>
      <c r="D18" s="75">
        <v>14</v>
      </c>
      <c r="E18" s="76" t="s">
        <v>375</v>
      </c>
      <c r="F18" s="82">
        <f>AVERAGEIFS(Criterios!J$10:J$234,Criterios!$C$10:$C$234,$D18,Criterios!$A$10:$A$234,1)</f>
        <v>0</v>
      </c>
      <c r="G18" s="83">
        <f>AVERAGEIFS(Criterios!K$10:K$234,Criterios!$C$10:$C$234,$D18,Criterios!$A$10:$A$234,1)</f>
        <v>0.33333333333333331</v>
      </c>
      <c r="H18" s="83">
        <f>AVERAGEIFS(Criterios!L$10:L$234,Criterios!$C$10:$C$234,$D18,Criterios!$A$10:$A$234,1)</f>
        <v>0</v>
      </c>
      <c r="I18" s="83">
        <f>AVERAGEIFS(Criterios!M$10:M$234,Criterios!$C$10:$C$234,$D18,Criterios!$A$10:$A$234,1)</f>
        <v>0</v>
      </c>
      <c r="J18" s="83">
        <f>AVERAGEIFS(Criterios!N$10:N$234,Criterios!$C$10:$C$234,$D18,Criterios!$A$10:$A$234,1)</f>
        <v>0.66666666666666663</v>
      </c>
      <c r="K18" s="83">
        <f>AVERAGEIFS(Criterios!O$10:O$234,Criterios!$C$10:$C$234,$D18,Criterios!$A$10:$A$234,1)</f>
        <v>0.33333333333333331</v>
      </c>
      <c r="L18" s="83">
        <f>AVERAGEIFS(Criterios!P$10:P$234,Criterios!$C$10:$C$234,$D18,Criterios!$A$10:$A$234,1)</f>
        <v>0</v>
      </c>
      <c r="M18" s="83">
        <f>AVERAGEIFS(Criterios!Q$10:Q$234,Criterios!$C$10:$C$234,$D18,Criterios!$A$10:$A$234,1)</f>
        <v>0</v>
      </c>
      <c r="N18" s="83">
        <f>AVERAGEIFS(Criterios!R$10:R$234,Criterios!$C$10:$C$234,$D18,Criterios!$A$10:$A$234,1)</f>
        <v>1</v>
      </c>
      <c r="O18" s="83">
        <f>AVERAGEIFS(Criterios!S$10:S$234,Criterios!$C$10:$C$234,$D18,Criterios!$A$10:$A$234,1)</f>
        <v>0.66666666666666663</v>
      </c>
      <c r="P18" s="83">
        <f>AVERAGEIFS(Criterios!T$10:T$234,Criterios!$C$10:$C$234,$D18,Criterios!$A$10:$A$234,1)</f>
        <v>0.66666666666666663</v>
      </c>
      <c r="Q18" s="83">
        <f>AVERAGEIFS(Criterios!U$10:U$234,Criterios!$C$10:$C$234,$D18,Criterios!$A$10:$A$234,1)</f>
        <v>0</v>
      </c>
      <c r="R18" s="83">
        <f>AVERAGEIFS(Criterios!V$10:V$234,Criterios!$C$10:$C$234,$D18,Criterios!$A$10:$A$234,1)</f>
        <v>0.33333333333333331</v>
      </c>
      <c r="S18" s="83">
        <f>AVERAGEIFS(Criterios!W$10:W$234,Criterios!$C$10:$C$234,$D18,Criterios!$A$10:$A$234,1)</f>
        <v>0.33333333333333331</v>
      </c>
      <c r="T18" s="83">
        <f>AVERAGEIFS(Criterios!X$10:X$234,Criterios!$C$10:$C$234,$D18,Criterios!$A$10:$A$234,1)</f>
        <v>0.33333333333333331</v>
      </c>
      <c r="U18" s="83">
        <f>AVERAGEIFS(Criterios!Y$10:Y$234,Criterios!$C$10:$C$234,$D18,Criterios!$A$10:$A$234,1)</f>
        <v>0</v>
      </c>
      <c r="V18" s="83">
        <f>AVERAGEIFS(Criterios!Z$10:Z$234,Criterios!$C$10:$C$234,$D18,Criterios!$A$10:$A$234,1)</f>
        <v>0.33333333333333331</v>
      </c>
      <c r="W18" s="83">
        <f>AVERAGEIFS(Criterios!AA$10:AA$234,Criterios!$C$10:$C$234,$D18,Criterios!$A$10:$A$234,1)</f>
        <v>0.5</v>
      </c>
      <c r="X18" s="83">
        <f>AVERAGEIFS(Criterios!AB$10:AB$234,Criterios!$C$10:$C$234,$D18,Criterios!$A$10:$A$234,1)</f>
        <v>0.66666666666666663</v>
      </c>
      <c r="Y18" s="83">
        <f>AVERAGEIFS(Criterios!AC$10:AC$234,Criterios!$C$10:$C$234,$D18,Criterios!$A$10:$A$234,1)</f>
        <v>0.5</v>
      </c>
      <c r="Z18" s="83">
        <f>AVERAGEIFS(Criterios!AD$10:AD$234,Criterios!$C$10:$C$234,$D18,Criterios!$A$10:$A$234,1)</f>
        <v>0</v>
      </c>
      <c r="AA18" s="83">
        <f>AVERAGEIFS(Criterios!AE$10:AE$234,Criterios!$C$10:$C$234,$D18,Criterios!$A$10:$A$234,1)</f>
        <v>0</v>
      </c>
      <c r="AB18" s="83">
        <f>AVERAGEIFS(Criterios!AF$10:AF$234,Criterios!$C$10:$C$234,$D18,Criterios!$A$10:$A$234,1)</f>
        <v>0</v>
      </c>
      <c r="AC18" s="83">
        <f>AVERAGEIFS(Criterios!AG$10:AG$234,Criterios!$C$10:$C$234,$D18,Criterios!$A$10:$A$234,1)</f>
        <v>0.16666666666666666</v>
      </c>
      <c r="AD18" s="83">
        <f>AVERAGEIFS(Criterios!AH$10:AH$234,Criterios!$C$10:$C$234,$D18,Criterios!$A$10:$A$234,1)</f>
        <v>0.33333333333333331</v>
      </c>
      <c r="AE18" s="83">
        <f>AVERAGEIFS(Criterios!AI$10:AI$234,Criterios!$C$10:$C$234,$D18,Criterios!$A$10:$A$234,1)</f>
        <v>0</v>
      </c>
      <c r="AF18" s="83">
        <f>AVERAGEIFS(Criterios!AJ$10:AJ$234,Criterios!$C$10:$C$234,$D18,Criterios!$A$10:$A$234,1)</f>
        <v>0</v>
      </c>
      <c r="AG18" s="83">
        <f>AVERAGEIFS(Criterios!AK$10:AK$234,Criterios!$C$10:$C$234,$D18,Criterios!$A$10:$A$234,1)</f>
        <v>0</v>
      </c>
      <c r="AH18" s="83">
        <f>AVERAGEIFS(Criterios!AL$10:AL$234,Criterios!$C$10:$C$234,$D18,Criterios!$A$10:$A$234,1)</f>
        <v>0.33333333333333331</v>
      </c>
      <c r="AI18" s="83">
        <f>AVERAGEIFS(Criterios!AM$10:AM$234,Criterios!$C$10:$C$234,$D18,Criterios!$A$10:$A$234,1)</f>
        <v>0</v>
      </c>
      <c r="AJ18" s="83">
        <f>AVERAGEIFS(Criterios!AN$10:AN$234,Criterios!$C$10:$C$234,$D18,Criterios!$A$10:$A$234,1)</f>
        <v>0</v>
      </c>
      <c r="AK18" s="83">
        <f>AVERAGEIFS(Criterios!AO$10:AO$234,Criterios!$C$10:$C$234,$D18,Criterios!$A$10:$A$234,1)</f>
        <v>0</v>
      </c>
      <c r="AL18" s="83">
        <f>AVERAGEIFS(Criterios!AP$10:AP$234,Criterios!$C$10:$C$234,$D18,Criterios!$A$10:$A$234,1)</f>
        <v>0.83333333333333337</v>
      </c>
      <c r="AM18" s="19">
        <f>AVERAGEIFS(Criterios!AQ$10:AQ$234,Criterios!$C$10:$C$234,$D18,Criterios!$A$10:$A$234,1)</f>
        <v>0.25252525252525254</v>
      </c>
    </row>
    <row r="19" spans="1:39">
      <c r="A19" s="239"/>
      <c r="B19" s="174" t="s">
        <v>396</v>
      </c>
      <c r="C19" s="236"/>
      <c r="D19" s="75">
        <v>15</v>
      </c>
      <c r="E19" s="76" t="s">
        <v>376</v>
      </c>
      <c r="F19" s="84">
        <f>AVERAGEIFS(Criterios!J$10:J$234,Criterios!$C$10:$C$234,$D19,Criterios!$A$10:$A$234,1)</f>
        <v>1</v>
      </c>
      <c r="G19" s="85">
        <f>AVERAGEIFS(Criterios!K$10:K$234,Criterios!$C$10:$C$234,$D19,Criterios!$A$10:$A$234,1)</f>
        <v>1</v>
      </c>
      <c r="H19" s="85">
        <f>AVERAGEIFS(Criterios!L$10:L$234,Criterios!$C$10:$C$234,$D19,Criterios!$A$10:$A$234,1)</f>
        <v>1</v>
      </c>
      <c r="I19" s="85">
        <f>AVERAGEIFS(Criterios!M$10:M$234,Criterios!$C$10:$C$234,$D19,Criterios!$A$10:$A$234,1)</f>
        <v>1</v>
      </c>
      <c r="J19" s="85">
        <f>AVERAGEIFS(Criterios!N$10:N$234,Criterios!$C$10:$C$234,$D19,Criterios!$A$10:$A$234,1)</f>
        <v>1</v>
      </c>
      <c r="K19" s="85">
        <f>AVERAGEIFS(Criterios!O$10:O$234,Criterios!$C$10:$C$234,$D19,Criterios!$A$10:$A$234,1)</f>
        <v>1</v>
      </c>
      <c r="L19" s="85">
        <f>AVERAGEIFS(Criterios!P$10:P$234,Criterios!$C$10:$C$234,$D19,Criterios!$A$10:$A$234,1)</f>
        <v>1</v>
      </c>
      <c r="M19" s="85">
        <f>AVERAGEIFS(Criterios!Q$10:Q$234,Criterios!$C$10:$C$234,$D19,Criterios!$A$10:$A$234,1)</f>
        <v>1</v>
      </c>
      <c r="N19" s="85">
        <f>AVERAGEIFS(Criterios!R$10:R$234,Criterios!$C$10:$C$234,$D19,Criterios!$A$10:$A$234,1)</f>
        <v>1</v>
      </c>
      <c r="O19" s="85">
        <f>AVERAGEIFS(Criterios!S$10:S$234,Criterios!$C$10:$C$234,$D19,Criterios!$A$10:$A$234,1)</f>
        <v>1</v>
      </c>
      <c r="P19" s="85">
        <f>AVERAGEIFS(Criterios!T$10:T$234,Criterios!$C$10:$C$234,$D19,Criterios!$A$10:$A$234,1)</f>
        <v>0</v>
      </c>
      <c r="Q19" s="85">
        <f>AVERAGEIFS(Criterios!U$10:U$234,Criterios!$C$10:$C$234,$D19,Criterios!$A$10:$A$234,1)</f>
        <v>1</v>
      </c>
      <c r="R19" s="85">
        <f>AVERAGEIFS(Criterios!V$10:V$234,Criterios!$C$10:$C$234,$D19,Criterios!$A$10:$A$234,1)</f>
        <v>1</v>
      </c>
      <c r="S19" s="85">
        <f>AVERAGEIFS(Criterios!W$10:W$234,Criterios!$C$10:$C$234,$D19,Criterios!$A$10:$A$234,1)</f>
        <v>1</v>
      </c>
      <c r="T19" s="85">
        <f>AVERAGEIFS(Criterios!X$10:X$234,Criterios!$C$10:$C$234,$D19,Criterios!$A$10:$A$234,1)</f>
        <v>1</v>
      </c>
      <c r="U19" s="85">
        <f>AVERAGEIFS(Criterios!Y$10:Y$234,Criterios!$C$10:$C$234,$D19,Criterios!$A$10:$A$234,1)</f>
        <v>1</v>
      </c>
      <c r="V19" s="85">
        <f>AVERAGEIFS(Criterios!Z$10:Z$234,Criterios!$C$10:$C$234,$D19,Criterios!$A$10:$A$234,1)</f>
        <v>1</v>
      </c>
      <c r="W19" s="85">
        <f>AVERAGEIFS(Criterios!AA$10:AA$234,Criterios!$C$10:$C$234,$D19,Criterios!$A$10:$A$234,1)</f>
        <v>1</v>
      </c>
      <c r="X19" s="85">
        <f>AVERAGEIFS(Criterios!AB$10:AB$234,Criterios!$C$10:$C$234,$D19,Criterios!$A$10:$A$234,1)</f>
        <v>1</v>
      </c>
      <c r="Y19" s="85">
        <f>AVERAGEIFS(Criterios!AC$10:AC$234,Criterios!$C$10:$C$234,$D19,Criterios!$A$10:$A$234,1)</f>
        <v>1</v>
      </c>
      <c r="Z19" s="85">
        <f>AVERAGEIFS(Criterios!AD$10:AD$234,Criterios!$C$10:$C$234,$D19,Criterios!$A$10:$A$234,1)</f>
        <v>1</v>
      </c>
      <c r="AA19" s="85">
        <f>AVERAGEIFS(Criterios!AE$10:AE$234,Criterios!$C$10:$C$234,$D19,Criterios!$A$10:$A$234,1)</f>
        <v>1</v>
      </c>
      <c r="AB19" s="85">
        <f>AVERAGEIFS(Criterios!AF$10:AF$234,Criterios!$C$10:$C$234,$D19,Criterios!$A$10:$A$234,1)</f>
        <v>1</v>
      </c>
      <c r="AC19" s="85">
        <f>AVERAGEIFS(Criterios!AG$10:AG$234,Criterios!$C$10:$C$234,$D19,Criterios!$A$10:$A$234,1)</f>
        <v>1</v>
      </c>
      <c r="AD19" s="85">
        <f>AVERAGEIFS(Criterios!AH$10:AH$234,Criterios!$C$10:$C$234,$D19,Criterios!$A$10:$A$234,1)</f>
        <v>1</v>
      </c>
      <c r="AE19" s="85">
        <f>AVERAGEIFS(Criterios!AI$10:AI$234,Criterios!$C$10:$C$234,$D19,Criterios!$A$10:$A$234,1)</f>
        <v>1</v>
      </c>
      <c r="AF19" s="85">
        <f>AVERAGEIFS(Criterios!AJ$10:AJ$234,Criterios!$C$10:$C$234,$D19,Criterios!$A$10:$A$234,1)</f>
        <v>1</v>
      </c>
      <c r="AG19" s="85">
        <f>AVERAGEIFS(Criterios!AK$10:AK$234,Criterios!$C$10:$C$234,$D19,Criterios!$A$10:$A$234,1)</f>
        <v>1</v>
      </c>
      <c r="AH19" s="85">
        <f>AVERAGEIFS(Criterios!AL$10:AL$234,Criterios!$C$10:$C$234,$D19,Criterios!$A$10:$A$234,1)</f>
        <v>1</v>
      </c>
      <c r="AI19" s="85">
        <f>AVERAGEIFS(Criterios!AM$10:AM$234,Criterios!$C$10:$C$234,$D19,Criterios!$A$10:$A$234,1)</f>
        <v>1</v>
      </c>
      <c r="AJ19" s="85">
        <f>AVERAGEIFS(Criterios!AN$10:AN$234,Criterios!$C$10:$C$234,$D19,Criterios!$A$10:$A$234,1)</f>
        <v>1</v>
      </c>
      <c r="AK19" s="85">
        <f>AVERAGEIFS(Criterios!AO$10:AO$234,Criterios!$C$10:$C$234,$D19,Criterios!$A$10:$A$234,1)</f>
        <v>0</v>
      </c>
      <c r="AL19" s="85">
        <f>AVERAGEIFS(Criterios!AP$10:AP$234,Criterios!$C$10:$C$234,$D19,Criterios!$A$10:$A$234,1)</f>
        <v>1</v>
      </c>
      <c r="AM19" s="19">
        <f>AVERAGEIFS(Criterios!AQ$10:AQ$234,Criterios!$C$10:$C$234,$D19,Criterios!$A$10:$A$234,1)</f>
        <v>0.93939393939393945</v>
      </c>
    </row>
    <row r="20" spans="1:39">
      <c r="A20" s="239"/>
      <c r="B20" s="174" t="s">
        <v>396</v>
      </c>
      <c r="C20" s="236"/>
      <c r="D20" s="75">
        <v>16</v>
      </c>
      <c r="E20" s="76" t="s">
        <v>410</v>
      </c>
      <c r="F20" s="84">
        <f>AVERAGEIFS(Criterios!J$10:J$234,Criterios!$C$10:$C$234,$D20,Criterios!$A$10:$A$234,1)</f>
        <v>1</v>
      </c>
      <c r="G20" s="85">
        <f>AVERAGEIFS(Criterios!K$10:K$234,Criterios!$C$10:$C$234,$D20,Criterios!$A$10:$A$234,1)</f>
        <v>0.5</v>
      </c>
      <c r="H20" s="85">
        <f>AVERAGEIFS(Criterios!L$10:L$234,Criterios!$C$10:$C$234,$D20,Criterios!$A$10:$A$234,1)</f>
        <v>1</v>
      </c>
      <c r="I20" s="85">
        <f>AVERAGEIFS(Criterios!M$10:M$234,Criterios!$C$10:$C$234,$D20,Criterios!$A$10:$A$234,1)</f>
        <v>1</v>
      </c>
      <c r="J20" s="85">
        <f>AVERAGEIFS(Criterios!N$10:N$234,Criterios!$C$10:$C$234,$D20,Criterios!$A$10:$A$234,1)</f>
        <v>1</v>
      </c>
      <c r="K20" s="85">
        <f>AVERAGEIFS(Criterios!O$10:O$234,Criterios!$C$10:$C$234,$D20,Criterios!$A$10:$A$234,1)</f>
        <v>1</v>
      </c>
      <c r="L20" s="85">
        <f>AVERAGEIFS(Criterios!P$10:P$234,Criterios!$C$10:$C$234,$D20,Criterios!$A$10:$A$234,1)</f>
        <v>1</v>
      </c>
      <c r="M20" s="85">
        <f>AVERAGEIFS(Criterios!Q$10:Q$234,Criterios!$C$10:$C$234,$D20,Criterios!$A$10:$A$234,1)</f>
        <v>0.5</v>
      </c>
      <c r="N20" s="85">
        <f>AVERAGEIFS(Criterios!R$10:R$234,Criterios!$C$10:$C$234,$D20,Criterios!$A$10:$A$234,1)</f>
        <v>1</v>
      </c>
      <c r="O20" s="85">
        <f>AVERAGEIFS(Criterios!S$10:S$234,Criterios!$C$10:$C$234,$D20,Criterios!$A$10:$A$234,1)</f>
        <v>1</v>
      </c>
      <c r="P20" s="85">
        <f>AVERAGEIFS(Criterios!T$10:T$234,Criterios!$C$10:$C$234,$D20,Criterios!$A$10:$A$234,1)</f>
        <v>1</v>
      </c>
      <c r="Q20" s="85">
        <f>AVERAGEIFS(Criterios!U$10:U$234,Criterios!$C$10:$C$234,$D20,Criterios!$A$10:$A$234,1)</f>
        <v>0.5</v>
      </c>
      <c r="R20" s="85">
        <f>AVERAGEIFS(Criterios!V$10:V$234,Criterios!$C$10:$C$234,$D20,Criterios!$A$10:$A$234,1)</f>
        <v>1</v>
      </c>
      <c r="S20" s="85">
        <f>AVERAGEIFS(Criterios!W$10:W$234,Criterios!$C$10:$C$234,$D20,Criterios!$A$10:$A$234,1)</f>
        <v>1</v>
      </c>
      <c r="T20" s="85">
        <f>AVERAGEIFS(Criterios!X$10:X$234,Criterios!$C$10:$C$234,$D20,Criterios!$A$10:$A$234,1)</f>
        <v>1</v>
      </c>
      <c r="U20" s="85">
        <f>AVERAGEIFS(Criterios!Y$10:Y$234,Criterios!$C$10:$C$234,$D20,Criterios!$A$10:$A$234,1)</f>
        <v>1</v>
      </c>
      <c r="V20" s="85">
        <f>AVERAGEIFS(Criterios!Z$10:Z$234,Criterios!$C$10:$C$234,$D20,Criterios!$A$10:$A$234,1)</f>
        <v>1</v>
      </c>
      <c r="W20" s="85">
        <f>AVERAGEIFS(Criterios!AA$10:AA$234,Criterios!$C$10:$C$234,$D20,Criterios!$A$10:$A$234,1)</f>
        <v>0.5</v>
      </c>
      <c r="X20" s="85">
        <f>AVERAGEIFS(Criterios!AB$10:AB$234,Criterios!$C$10:$C$234,$D20,Criterios!$A$10:$A$234,1)</f>
        <v>0</v>
      </c>
      <c r="Y20" s="85">
        <f>AVERAGEIFS(Criterios!AC$10:AC$234,Criterios!$C$10:$C$234,$D20,Criterios!$A$10:$A$234,1)</f>
        <v>0.5</v>
      </c>
      <c r="Z20" s="85">
        <f>AVERAGEIFS(Criterios!AD$10:AD$234,Criterios!$C$10:$C$234,$D20,Criterios!$A$10:$A$234,1)</f>
        <v>0.5</v>
      </c>
      <c r="AA20" s="85">
        <f>AVERAGEIFS(Criterios!AE$10:AE$234,Criterios!$C$10:$C$234,$D20,Criterios!$A$10:$A$234,1)</f>
        <v>0</v>
      </c>
      <c r="AB20" s="85">
        <f>AVERAGEIFS(Criterios!AF$10:AF$234,Criterios!$C$10:$C$234,$D20,Criterios!$A$10:$A$234,1)</f>
        <v>1</v>
      </c>
      <c r="AC20" s="85">
        <f>AVERAGEIFS(Criterios!AG$10:AG$234,Criterios!$C$10:$C$234,$D20,Criterios!$A$10:$A$234,1)</f>
        <v>1</v>
      </c>
      <c r="AD20" s="85">
        <f>AVERAGEIFS(Criterios!AH$10:AH$234,Criterios!$C$10:$C$234,$D20,Criterios!$A$10:$A$234,1)</f>
        <v>0.5</v>
      </c>
      <c r="AE20" s="85">
        <f>AVERAGEIFS(Criterios!AI$10:AI$234,Criterios!$C$10:$C$234,$D20,Criterios!$A$10:$A$234,1)</f>
        <v>1</v>
      </c>
      <c r="AF20" s="85">
        <f>AVERAGEIFS(Criterios!AJ$10:AJ$234,Criterios!$C$10:$C$234,$D20,Criterios!$A$10:$A$234,1)</f>
        <v>1</v>
      </c>
      <c r="AG20" s="85">
        <f>AVERAGEIFS(Criterios!AK$10:AK$234,Criterios!$C$10:$C$234,$D20,Criterios!$A$10:$A$234,1)</f>
        <v>0.5</v>
      </c>
      <c r="AH20" s="85">
        <f>AVERAGEIFS(Criterios!AL$10:AL$234,Criterios!$C$10:$C$234,$D20,Criterios!$A$10:$A$234,1)</f>
        <v>1</v>
      </c>
      <c r="AI20" s="85">
        <f>AVERAGEIFS(Criterios!AM$10:AM$234,Criterios!$C$10:$C$234,$D20,Criterios!$A$10:$A$234,1)</f>
        <v>1</v>
      </c>
      <c r="AJ20" s="85">
        <f>AVERAGEIFS(Criterios!AN$10:AN$234,Criterios!$C$10:$C$234,$D20,Criterios!$A$10:$A$234,1)</f>
        <v>1</v>
      </c>
      <c r="AK20" s="85">
        <f>AVERAGEIFS(Criterios!AO$10:AO$234,Criterios!$C$10:$C$234,$D20,Criterios!$A$10:$A$234,1)</f>
        <v>0.5</v>
      </c>
      <c r="AL20" s="85">
        <f>AVERAGEIFS(Criterios!AP$10:AP$234,Criterios!$C$10:$C$234,$D20,Criterios!$A$10:$A$234,1)</f>
        <v>1</v>
      </c>
      <c r="AM20" s="19">
        <f>AVERAGEIFS(Criterios!AQ$10:AQ$234,Criterios!$C$10:$C$234,$D20,Criterios!$A$10:$A$234,1)</f>
        <v>0.80303030303030298</v>
      </c>
    </row>
    <row r="21" spans="1:39">
      <c r="A21" s="239"/>
      <c r="B21" s="174" t="s">
        <v>396</v>
      </c>
      <c r="C21" s="236"/>
      <c r="D21" s="75">
        <v>17</v>
      </c>
      <c r="E21" s="76" t="s">
        <v>411</v>
      </c>
      <c r="F21" s="84">
        <f>AVERAGEIFS(Criterios!J$10:J$234,Criterios!$C$10:$C$234,$D21,Criterios!$A$10:$A$234,1)</f>
        <v>0.5</v>
      </c>
      <c r="G21" s="85">
        <f>AVERAGEIFS(Criterios!K$10:K$234,Criterios!$C$10:$C$234,$D21,Criterios!$A$10:$A$234,1)</f>
        <v>0.75</v>
      </c>
      <c r="H21" s="85">
        <f>AVERAGEIFS(Criterios!L$10:L$234,Criterios!$C$10:$C$234,$D21,Criterios!$A$10:$A$234,1)</f>
        <v>1</v>
      </c>
      <c r="I21" s="85">
        <f>AVERAGEIFS(Criterios!M$10:M$234,Criterios!$C$10:$C$234,$D21,Criterios!$A$10:$A$234,1)</f>
        <v>0.5</v>
      </c>
      <c r="J21" s="85">
        <f>AVERAGEIFS(Criterios!N$10:N$234,Criterios!$C$10:$C$234,$D21,Criterios!$A$10:$A$234,1)</f>
        <v>0.5</v>
      </c>
      <c r="K21" s="85">
        <f>AVERAGEIFS(Criterios!O$10:O$234,Criterios!$C$10:$C$234,$D21,Criterios!$A$10:$A$234,1)</f>
        <v>0.75</v>
      </c>
      <c r="L21" s="85">
        <f>AVERAGEIFS(Criterios!P$10:P$234,Criterios!$C$10:$C$234,$D21,Criterios!$A$10:$A$234,1)</f>
        <v>0.75</v>
      </c>
      <c r="M21" s="85">
        <f>AVERAGEIFS(Criterios!Q$10:Q$234,Criterios!$C$10:$C$234,$D21,Criterios!$A$10:$A$234,1)</f>
        <v>0.5</v>
      </c>
      <c r="N21" s="85">
        <f>AVERAGEIFS(Criterios!R$10:R$234,Criterios!$C$10:$C$234,$D21,Criterios!$A$10:$A$234,1)</f>
        <v>1</v>
      </c>
      <c r="O21" s="85">
        <f>AVERAGEIFS(Criterios!S$10:S$234,Criterios!$C$10:$C$234,$D21,Criterios!$A$10:$A$234,1)</f>
        <v>0.75</v>
      </c>
      <c r="P21" s="85">
        <f>AVERAGEIFS(Criterios!T$10:T$234,Criterios!$C$10:$C$234,$D21,Criterios!$A$10:$A$234,1)</f>
        <v>0.75</v>
      </c>
      <c r="Q21" s="85">
        <f>AVERAGEIFS(Criterios!U$10:U$234,Criterios!$C$10:$C$234,$D21,Criterios!$A$10:$A$234,1)</f>
        <v>0.5</v>
      </c>
      <c r="R21" s="85">
        <f>AVERAGEIFS(Criterios!V$10:V$234,Criterios!$C$10:$C$234,$D21,Criterios!$A$10:$A$234,1)</f>
        <v>0.75</v>
      </c>
      <c r="S21" s="85">
        <f>AVERAGEIFS(Criterios!W$10:W$234,Criterios!$C$10:$C$234,$D21,Criterios!$A$10:$A$234,1)</f>
        <v>0.5</v>
      </c>
      <c r="T21" s="85">
        <f>AVERAGEIFS(Criterios!X$10:X$234,Criterios!$C$10:$C$234,$D21,Criterios!$A$10:$A$234,1)</f>
        <v>0.75</v>
      </c>
      <c r="U21" s="85">
        <f>AVERAGEIFS(Criterios!Y$10:Y$234,Criterios!$C$10:$C$234,$D21,Criterios!$A$10:$A$234,1)</f>
        <v>0.75</v>
      </c>
      <c r="V21" s="85">
        <f>AVERAGEIFS(Criterios!Z$10:Z$234,Criterios!$C$10:$C$234,$D21,Criterios!$A$10:$A$234,1)</f>
        <v>1</v>
      </c>
      <c r="W21" s="85">
        <f>AVERAGEIFS(Criterios!AA$10:AA$234,Criterios!$C$10:$C$234,$D21,Criterios!$A$10:$A$234,1)</f>
        <v>1</v>
      </c>
      <c r="X21" s="85">
        <f>AVERAGEIFS(Criterios!AB$10:AB$234,Criterios!$C$10:$C$234,$D21,Criterios!$A$10:$A$234,1)</f>
        <v>0.75</v>
      </c>
      <c r="Y21" s="85">
        <f>AVERAGEIFS(Criterios!AC$10:AC$234,Criterios!$C$10:$C$234,$D21,Criterios!$A$10:$A$234,1)</f>
        <v>1</v>
      </c>
      <c r="Z21" s="85">
        <f>AVERAGEIFS(Criterios!AD$10:AD$234,Criterios!$C$10:$C$234,$D21,Criterios!$A$10:$A$234,1)</f>
        <v>0.75</v>
      </c>
      <c r="AA21" s="85">
        <f>AVERAGEIFS(Criterios!AE$10:AE$234,Criterios!$C$10:$C$234,$D21,Criterios!$A$10:$A$234,1)</f>
        <v>0.5</v>
      </c>
      <c r="AB21" s="85">
        <f>AVERAGEIFS(Criterios!AF$10:AF$234,Criterios!$C$10:$C$234,$D21,Criterios!$A$10:$A$234,1)</f>
        <v>0.75</v>
      </c>
      <c r="AC21" s="85">
        <f>AVERAGEIFS(Criterios!AG$10:AG$234,Criterios!$C$10:$C$234,$D21,Criterios!$A$10:$A$234,1)</f>
        <v>1</v>
      </c>
      <c r="AD21" s="85">
        <f>AVERAGEIFS(Criterios!AH$10:AH$234,Criterios!$C$10:$C$234,$D21,Criterios!$A$10:$A$234,1)</f>
        <v>0.5</v>
      </c>
      <c r="AE21" s="85">
        <f>AVERAGEIFS(Criterios!AI$10:AI$234,Criterios!$C$10:$C$234,$D21,Criterios!$A$10:$A$234,1)</f>
        <v>0.75</v>
      </c>
      <c r="AF21" s="85">
        <f>AVERAGEIFS(Criterios!AJ$10:AJ$234,Criterios!$C$10:$C$234,$D21,Criterios!$A$10:$A$234,1)</f>
        <v>0.5</v>
      </c>
      <c r="AG21" s="85">
        <f>AVERAGEIFS(Criterios!AK$10:AK$234,Criterios!$C$10:$C$234,$D21,Criterios!$A$10:$A$234,1)</f>
        <v>0.25</v>
      </c>
      <c r="AH21" s="85">
        <f>AVERAGEIFS(Criterios!AL$10:AL$234,Criterios!$C$10:$C$234,$D21,Criterios!$A$10:$A$234,1)</f>
        <v>0.75</v>
      </c>
      <c r="AI21" s="85">
        <f>AVERAGEIFS(Criterios!AM$10:AM$234,Criterios!$C$10:$C$234,$D21,Criterios!$A$10:$A$234,1)</f>
        <v>0.5</v>
      </c>
      <c r="AJ21" s="85">
        <f>AVERAGEIFS(Criterios!AN$10:AN$234,Criterios!$C$10:$C$234,$D21,Criterios!$A$10:$A$234,1)</f>
        <v>0</v>
      </c>
      <c r="AK21" s="85">
        <f>AVERAGEIFS(Criterios!AO$10:AO$234,Criterios!$C$10:$C$234,$D21,Criterios!$A$10:$A$234,1)</f>
        <v>0.75</v>
      </c>
      <c r="AL21" s="85">
        <f>AVERAGEIFS(Criterios!AP$10:AP$234,Criterios!$C$10:$C$234,$D21,Criterios!$A$10:$A$234,1)</f>
        <v>0.75</v>
      </c>
      <c r="AM21" s="19">
        <f>AVERAGEIFS(Criterios!AQ$10:AQ$234,Criterios!$C$10:$C$234,$D21,Criterios!$A$10:$A$234,1)</f>
        <v>0.68181818181818188</v>
      </c>
    </row>
    <row r="22" spans="1:39">
      <c r="A22" s="239"/>
      <c r="B22" s="174" t="s">
        <v>398</v>
      </c>
      <c r="C22" s="236"/>
      <c r="D22" s="75">
        <v>18</v>
      </c>
      <c r="E22" s="76" t="s">
        <v>412</v>
      </c>
      <c r="F22" s="84">
        <f>AVERAGEIFS(Criterios!J$10:J$234,Criterios!$C$10:$C$234,$D22,Criterios!$A$10:$A$234,1)</f>
        <v>1</v>
      </c>
      <c r="G22" s="85">
        <f>AVERAGEIFS(Criterios!K$10:K$234,Criterios!$C$10:$C$234,$D22,Criterios!$A$10:$A$234,1)</f>
        <v>1</v>
      </c>
      <c r="H22" s="85">
        <f>AVERAGEIFS(Criterios!L$10:L$234,Criterios!$C$10:$C$234,$D22,Criterios!$A$10:$A$234,1)</f>
        <v>1</v>
      </c>
      <c r="I22" s="85">
        <f>AVERAGEIFS(Criterios!M$10:M$234,Criterios!$C$10:$C$234,$D22,Criterios!$A$10:$A$234,1)</f>
        <v>0.8571428571428571</v>
      </c>
      <c r="J22" s="85">
        <f>AVERAGEIFS(Criterios!N$10:N$234,Criterios!$C$10:$C$234,$D22,Criterios!$A$10:$A$234,1)</f>
        <v>0.7142857142857143</v>
      </c>
      <c r="K22" s="85">
        <f>AVERAGEIFS(Criterios!O$10:O$234,Criterios!$C$10:$C$234,$D22,Criterios!$A$10:$A$234,1)</f>
        <v>0.7142857142857143</v>
      </c>
      <c r="L22" s="85">
        <f>AVERAGEIFS(Criterios!P$10:P$234,Criterios!$C$10:$C$234,$D22,Criterios!$A$10:$A$234,1)</f>
        <v>1</v>
      </c>
      <c r="M22" s="85">
        <f>AVERAGEIFS(Criterios!Q$10:Q$234,Criterios!$C$10:$C$234,$D22,Criterios!$A$10:$A$234,1)</f>
        <v>0.7142857142857143</v>
      </c>
      <c r="N22" s="85">
        <f>AVERAGEIFS(Criterios!R$10:R$234,Criterios!$C$10:$C$234,$D22,Criterios!$A$10:$A$234,1)</f>
        <v>1</v>
      </c>
      <c r="O22" s="85">
        <f>AVERAGEIFS(Criterios!S$10:S$234,Criterios!$C$10:$C$234,$D22,Criterios!$A$10:$A$234,1)</f>
        <v>1</v>
      </c>
      <c r="P22" s="85">
        <f>AVERAGEIFS(Criterios!T$10:T$234,Criterios!$C$10:$C$234,$D22,Criterios!$A$10:$A$234,1)</f>
        <v>1</v>
      </c>
      <c r="Q22" s="85">
        <f>AVERAGEIFS(Criterios!U$10:U$234,Criterios!$C$10:$C$234,$D22,Criterios!$A$10:$A$234,1)</f>
        <v>0.14285714285714285</v>
      </c>
      <c r="R22" s="85">
        <f>AVERAGEIFS(Criterios!V$10:V$234,Criterios!$C$10:$C$234,$D22,Criterios!$A$10:$A$234,1)</f>
        <v>0.8571428571428571</v>
      </c>
      <c r="S22" s="85">
        <f>AVERAGEIFS(Criterios!W$10:W$234,Criterios!$C$10:$C$234,$D22,Criterios!$A$10:$A$234,1)</f>
        <v>0.8571428571428571</v>
      </c>
      <c r="T22" s="85">
        <f>AVERAGEIFS(Criterios!X$10:X$234,Criterios!$C$10:$C$234,$D22,Criterios!$A$10:$A$234,1)</f>
        <v>1</v>
      </c>
      <c r="U22" s="85">
        <f>AVERAGEIFS(Criterios!Y$10:Y$234,Criterios!$C$10:$C$234,$D22,Criterios!$A$10:$A$234,1)</f>
        <v>0</v>
      </c>
      <c r="V22" s="85">
        <f>AVERAGEIFS(Criterios!Z$10:Z$234,Criterios!$C$10:$C$234,$D22,Criterios!$A$10:$A$234,1)</f>
        <v>0.8571428571428571</v>
      </c>
      <c r="W22" s="85">
        <f>AVERAGEIFS(Criterios!AA$10:AA$234,Criterios!$C$10:$C$234,$D22,Criterios!$A$10:$A$234,1)</f>
        <v>0.7142857142857143</v>
      </c>
      <c r="X22" s="85">
        <f>AVERAGEIFS(Criterios!AB$10:AB$234,Criterios!$C$10:$C$234,$D22,Criterios!$A$10:$A$234,1)</f>
        <v>0.8571428571428571</v>
      </c>
      <c r="Y22" s="85">
        <f>AVERAGEIFS(Criterios!AC$10:AC$234,Criterios!$C$10:$C$234,$D22,Criterios!$A$10:$A$234,1)</f>
        <v>1</v>
      </c>
      <c r="Z22" s="85">
        <f>AVERAGEIFS(Criterios!AD$10:AD$234,Criterios!$C$10:$C$234,$D22,Criterios!$A$10:$A$234,1)</f>
        <v>1</v>
      </c>
      <c r="AA22" s="85">
        <f>AVERAGEIFS(Criterios!AE$10:AE$234,Criterios!$C$10:$C$234,$D22,Criterios!$A$10:$A$234,1)</f>
        <v>0.8571428571428571</v>
      </c>
      <c r="AB22" s="85">
        <f>AVERAGEIFS(Criterios!AF$10:AF$234,Criterios!$C$10:$C$234,$D22,Criterios!$A$10:$A$234,1)</f>
        <v>0.8571428571428571</v>
      </c>
      <c r="AC22" s="85">
        <f>AVERAGEIFS(Criterios!AG$10:AG$234,Criterios!$C$10:$C$234,$D22,Criterios!$A$10:$A$234,1)</f>
        <v>1</v>
      </c>
      <c r="AD22" s="85">
        <f>AVERAGEIFS(Criterios!AH$10:AH$234,Criterios!$C$10:$C$234,$D22,Criterios!$A$10:$A$234,1)</f>
        <v>0.8571428571428571</v>
      </c>
      <c r="AE22" s="85">
        <f>AVERAGEIFS(Criterios!AI$10:AI$234,Criterios!$C$10:$C$234,$D22,Criterios!$A$10:$A$234,1)</f>
        <v>1</v>
      </c>
      <c r="AF22" s="85">
        <f>AVERAGEIFS(Criterios!AJ$10:AJ$234,Criterios!$C$10:$C$234,$D22,Criterios!$A$10:$A$234,1)</f>
        <v>1</v>
      </c>
      <c r="AG22" s="85">
        <f>AVERAGEIFS(Criterios!AK$10:AK$234,Criterios!$C$10:$C$234,$D22,Criterios!$A$10:$A$234,1)</f>
        <v>1</v>
      </c>
      <c r="AH22" s="85">
        <f>AVERAGEIFS(Criterios!AL$10:AL$234,Criterios!$C$10:$C$234,$D22,Criterios!$A$10:$A$234,1)</f>
        <v>1</v>
      </c>
      <c r="AI22" s="85">
        <f>AVERAGEIFS(Criterios!AM$10:AM$234,Criterios!$C$10:$C$234,$D22,Criterios!$A$10:$A$234,1)</f>
        <v>1</v>
      </c>
      <c r="AJ22" s="85">
        <f>AVERAGEIFS(Criterios!AN$10:AN$234,Criterios!$C$10:$C$234,$D22,Criterios!$A$10:$A$234,1)</f>
        <v>0.8571428571428571</v>
      </c>
      <c r="AK22" s="85">
        <f>AVERAGEIFS(Criterios!AO$10:AO$234,Criterios!$C$10:$C$234,$D22,Criterios!$A$10:$A$234,1)</f>
        <v>0.8571428571428571</v>
      </c>
      <c r="AL22" s="85">
        <f>AVERAGEIFS(Criterios!AP$10:AP$234,Criterios!$C$10:$C$234,$D22,Criterios!$A$10:$A$234,1)</f>
        <v>0.7142857142857143</v>
      </c>
      <c r="AM22" s="19">
        <f>AVERAGEIFS(Criterios!AQ$10:AQ$234,Criterios!$C$10:$C$234,$D22,Criterios!$A$10:$A$234,1)</f>
        <v>0.85714285714285732</v>
      </c>
    </row>
    <row r="23" spans="1:39">
      <c r="A23" s="239"/>
      <c r="B23" s="174" t="s">
        <v>398</v>
      </c>
      <c r="C23" s="236"/>
      <c r="D23" s="75">
        <v>19</v>
      </c>
      <c r="E23" s="76" t="s">
        <v>413</v>
      </c>
      <c r="F23" s="84">
        <f>AVERAGEIFS(Criterios!J$10:J$234,Criterios!$C$10:$C$234,$D23,Criterios!$A$10:$A$234,1)</f>
        <v>0.8571428571428571</v>
      </c>
      <c r="G23" s="85">
        <f>AVERAGEIFS(Criterios!K$10:K$234,Criterios!$C$10:$C$234,$D23,Criterios!$A$10:$A$234,1)</f>
        <v>0.8571428571428571</v>
      </c>
      <c r="H23" s="85">
        <f>AVERAGEIFS(Criterios!L$10:L$234,Criterios!$C$10:$C$234,$D23,Criterios!$A$10:$A$234,1)</f>
        <v>1</v>
      </c>
      <c r="I23" s="85">
        <f>AVERAGEIFS(Criterios!M$10:M$234,Criterios!$C$10:$C$234,$D23,Criterios!$A$10:$A$234,1)</f>
        <v>0.7142857142857143</v>
      </c>
      <c r="J23" s="85">
        <f>AVERAGEIFS(Criterios!N$10:N$234,Criterios!$C$10:$C$234,$D23,Criterios!$A$10:$A$234,1)</f>
        <v>1</v>
      </c>
      <c r="K23" s="85">
        <f>AVERAGEIFS(Criterios!O$10:O$234,Criterios!$C$10:$C$234,$D23,Criterios!$A$10:$A$234,1)</f>
        <v>0.8571428571428571</v>
      </c>
      <c r="L23" s="85">
        <f>AVERAGEIFS(Criterios!P$10:P$234,Criterios!$C$10:$C$234,$D23,Criterios!$A$10:$A$234,1)</f>
        <v>1</v>
      </c>
      <c r="M23" s="85">
        <f>AVERAGEIFS(Criterios!Q$10:Q$234,Criterios!$C$10:$C$234,$D23,Criterios!$A$10:$A$234,1)</f>
        <v>1</v>
      </c>
      <c r="N23" s="85">
        <f>AVERAGEIFS(Criterios!R$10:R$234,Criterios!$C$10:$C$234,$D23,Criterios!$A$10:$A$234,1)</f>
        <v>1</v>
      </c>
      <c r="O23" s="85">
        <f>AVERAGEIFS(Criterios!S$10:S$234,Criterios!$C$10:$C$234,$D23,Criterios!$A$10:$A$234,1)</f>
        <v>1</v>
      </c>
      <c r="P23" s="85">
        <f>AVERAGEIFS(Criterios!T$10:T$234,Criterios!$C$10:$C$234,$D23,Criterios!$A$10:$A$234,1)</f>
        <v>0.8571428571428571</v>
      </c>
      <c r="Q23" s="85">
        <f>AVERAGEIFS(Criterios!U$10:U$234,Criterios!$C$10:$C$234,$D23,Criterios!$A$10:$A$234,1)</f>
        <v>0.7142857142857143</v>
      </c>
      <c r="R23" s="85">
        <f>AVERAGEIFS(Criterios!V$10:V$234,Criterios!$C$10:$C$234,$D23,Criterios!$A$10:$A$234,1)</f>
        <v>0.8571428571428571</v>
      </c>
      <c r="S23" s="85">
        <f>AVERAGEIFS(Criterios!W$10:W$234,Criterios!$C$10:$C$234,$D23,Criterios!$A$10:$A$234,1)</f>
        <v>0.6428571428571429</v>
      </c>
      <c r="T23" s="85">
        <f>AVERAGEIFS(Criterios!X$10:X$234,Criterios!$C$10:$C$234,$D23,Criterios!$A$10:$A$234,1)</f>
        <v>0.8571428571428571</v>
      </c>
      <c r="U23" s="85">
        <f>AVERAGEIFS(Criterios!Y$10:Y$234,Criterios!$C$10:$C$234,$D23,Criterios!$A$10:$A$234,1)</f>
        <v>1</v>
      </c>
      <c r="V23" s="85">
        <f>AVERAGEIFS(Criterios!Z$10:Z$234,Criterios!$C$10:$C$234,$D23,Criterios!$A$10:$A$234,1)</f>
        <v>0.5714285714285714</v>
      </c>
      <c r="W23" s="85">
        <f>AVERAGEIFS(Criterios!AA$10:AA$234,Criterios!$C$10:$C$234,$D23,Criterios!$A$10:$A$234,1)</f>
        <v>1</v>
      </c>
      <c r="X23" s="85">
        <f>AVERAGEIFS(Criterios!AB$10:AB$234,Criterios!$C$10:$C$234,$D23,Criterios!$A$10:$A$234,1)</f>
        <v>0.7142857142857143</v>
      </c>
      <c r="Y23" s="85">
        <f>AVERAGEIFS(Criterios!AC$10:AC$234,Criterios!$C$10:$C$234,$D23,Criterios!$A$10:$A$234,1)</f>
        <v>0.7142857142857143</v>
      </c>
      <c r="Z23" s="85">
        <f>AVERAGEIFS(Criterios!AD$10:AD$234,Criterios!$C$10:$C$234,$D23,Criterios!$A$10:$A$234,1)</f>
        <v>0.8571428571428571</v>
      </c>
      <c r="AA23" s="85">
        <f>AVERAGEIFS(Criterios!AE$10:AE$234,Criterios!$C$10:$C$234,$D23,Criterios!$A$10:$A$234,1)</f>
        <v>0.2857142857142857</v>
      </c>
      <c r="AB23" s="85">
        <f>AVERAGEIFS(Criterios!AF$10:AF$234,Criterios!$C$10:$C$234,$D23,Criterios!$A$10:$A$234,1)</f>
        <v>0.2857142857142857</v>
      </c>
      <c r="AC23" s="85">
        <f>AVERAGEIFS(Criterios!AG$10:AG$234,Criterios!$C$10:$C$234,$D23,Criterios!$A$10:$A$234,1)</f>
        <v>0.7142857142857143</v>
      </c>
      <c r="AD23" s="85">
        <f>AVERAGEIFS(Criterios!AH$10:AH$234,Criterios!$C$10:$C$234,$D23,Criterios!$A$10:$A$234,1)</f>
        <v>0.2857142857142857</v>
      </c>
      <c r="AE23" s="85">
        <f>AVERAGEIFS(Criterios!AI$10:AI$234,Criterios!$C$10:$C$234,$D23,Criterios!$A$10:$A$234,1)</f>
        <v>0.5714285714285714</v>
      </c>
      <c r="AF23" s="85">
        <f>AVERAGEIFS(Criterios!AJ$10:AJ$234,Criterios!$C$10:$C$234,$D23,Criterios!$A$10:$A$234,1)</f>
        <v>0.42857142857142855</v>
      </c>
      <c r="AG23" s="85">
        <f>AVERAGEIFS(Criterios!AK$10:AK$234,Criterios!$C$10:$C$234,$D23,Criterios!$A$10:$A$234,1)</f>
        <v>0.14285714285714285</v>
      </c>
      <c r="AH23" s="85">
        <f>AVERAGEIFS(Criterios!AL$10:AL$234,Criterios!$C$10:$C$234,$D23,Criterios!$A$10:$A$234,1)</f>
        <v>0.8571428571428571</v>
      </c>
      <c r="AI23" s="85">
        <f>AVERAGEIFS(Criterios!AM$10:AM$234,Criterios!$C$10:$C$234,$D23,Criterios!$A$10:$A$234,1)</f>
        <v>0.42857142857142855</v>
      </c>
      <c r="AJ23" s="85">
        <f>AVERAGEIFS(Criterios!AN$10:AN$234,Criterios!$C$10:$C$234,$D23,Criterios!$A$10:$A$234,1)</f>
        <v>0.35714285714285715</v>
      </c>
      <c r="AK23" s="85">
        <f>AVERAGEIFS(Criterios!AO$10:AO$234,Criterios!$C$10:$C$234,$D23,Criterios!$A$10:$A$234,1)</f>
        <v>1</v>
      </c>
      <c r="AL23" s="85">
        <f>AVERAGEIFS(Criterios!AP$10:AP$234,Criterios!$C$10:$C$234,$D23,Criterios!$A$10:$A$234,1)</f>
        <v>0.8571428571428571</v>
      </c>
      <c r="AM23" s="19">
        <f>AVERAGEIFS(Criterios!AQ$10:AQ$234,Criterios!$C$10:$C$234,$D23,Criterios!$A$10:$A$234,1)</f>
        <v>0.73593073593073588</v>
      </c>
    </row>
    <row r="24" spans="1:39">
      <c r="A24" s="239"/>
      <c r="B24" s="174" t="s">
        <v>398</v>
      </c>
      <c r="C24" s="236"/>
      <c r="D24" s="75">
        <v>20</v>
      </c>
      <c r="E24" s="76" t="s">
        <v>414</v>
      </c>
      <c r="F24" s="84">
        <f>AVERAGEIFS(F$36:F$44,$B$36:$B$44,$D24)</f>
        <v>1</v>
      </c>
      <c r="G24" s="85">
        <f t="shared" ref="G24:AM24" si="1">AVERAGEIFS(G$36:G$44,$B$36:$B$44,$D24)</f>
        <v>1</v>
      </c>
      <c r="H24" s="85">
        <f t="shared" si="1"/>
        <v>1</v>
      </c>
      <c r="I24" s="85">
        <f t="shared" si="1"/>
        <v>1</v>
      </c>
      <c r="J24" s="85">
        <f t="shared" si="1"/>
        <v>0.5</v>
      </c>
      <c r="K24" s="85">
        <f t="shared" si="1"/>
        <v>1</v>
      </c>
      <c r="L24" s="85">
        <f t="shared" si="1"/>
        <v>0.5</v>
      </c>
      <c r="M24" s="85">
        <f t="shared" si="1"/>
        <v>1</v>
      </c>
      <c r="N24" s="85">
        <f t="shared" si="1"/>
        <v>1</v>
      </c>
      <c r="O24" s="85">
        <f t="shared" si="1"/>
        <v>1</v>
      </c>
      <c r="P24" s="85">
        <f t="shared" si="1"/>
        <v>1</v>
      </c>
      <c r="Q24" s="85">
        <f t="shared" si="1"/>
        <v>1</v>
      </c>
      <c r="R24" s="85">
        <f t="shared" si="1"/>
        <v>1</v>
      </c>
      <c r="S24" s="85">
        <f t="shared" si="1"/>
        <v>1</v>
      </c>
      <c r="T24" s="85">
        <f t="shared" si="1"/>
        <v>0.5</v>
      </c>
      <c r="U24" s="85">
        <f t="shared" si="1"/>
        <v>0.5</v>
      </c>
      <c r="V24" s="85">
        <f t="shared" si="1"/>
        <v>0.5</v>
      </c>
      <c r="W24" s="85">
        <f t="shared" si="1"/>
        <v>0.16666666666666666</v>
      </c>
      <c r="X24" s="85">
        <f t="shared" si="1"/>
        <v>0.33333333333333331</v>
      </c>
      <c r="Y24" s="85">
        <f t="shared" si="1"/>
        <v>1</v>
      </c>
      <c r="Z24" s="85">
        <f t="shared" si="1"/>
        <v>1</v>
      </c>
      <c r="AA24" s="85">
        <f t="shared" si="1"/>
        <v>0.83333333333333326</v>
      </c>
      <c r="AB24" s="85">
        <f t="shared" si="1"/>
        <v>1</v>
      </c>
      <c r="AC24" s="85">
        <f t="shared" si="1"/>
        <v>0.5</v>
      </c>
      <c r="AD24" s="85">
        <f t="shared" si="1"/>
        <v>1</v>
      </c>
      <c r="AE24" s="85">
        <f t="shared" si="1"/>
        <v>1</v>
      </c>
      <c r="AF24" s="85">
        <f t="shared" si="1"/>
        <v>0.83333333333333326</v>
      </c>
      <c r="AG24" s="85">
        <f t="shared" si="1"/>
        <v>0.33333333333333331</v>
      </c>
      <c r="AH24" s="85">
        <f t="shared" si="1"/>
        <v>1</v>
      </c>
      <c r="AI24" s="85">
        <f t="shared" si="1"/>
        <v>0.5</v>
      </c>
      <c r="AJ24" s="85">
        <f t="shared" si="1"/>
        <v>0.33333333333333331</v>
      </c>
      <c r="AK24" s="85">
        <f t="shared" si="1"/>
        <v>0.33333333333333331</v>
      </c>
      <c r="AL24" s="85">
        <f t="shared" si="1"/>
        <v>0.83333333333333326</v>
      </c>
      <c r="AM24" s="19">
        <f t="shared" si="1"/>
        <v>0.77272727272727271</v>
      </c>
    </row>
    <row r="25" spans="1:39">
      <c r="A25" s="239"/>
      <c r="B25" s="174" t="s">
        <v>321</v>
      </c>
      <c r="C25" s="236"/>
      <c r="D25" s="75">
        <v>21</v>
      </c>
      <c r="E25" s="76" t="s">
        <v>415</v>
      </c>
      <c r="F25" s="82">
        <f>AVERAGEIFS(Criterios!J$10:J$234,Criterios!$C$10:$C$234,$D25,Criterios!$A$10:$A$234,1)</f>
        <v>0.66666666666666663</v>
      </c>
      <c r="G25" s="83">
        <f>AVERAGEIFS(Criterios!K$10:K$234,Criterios!$C$10:$C$234,$D25,Criterios!$A$10:$A$234,1)</f>
        <v>0.66666666666666663</v>
      </c>
      <c r="H25" s="83">
        <f>AVERAGEIFS(Criterios!L$10:L$234,Criterios!$C$10:$C$234,$D25,Criterios!$A$10:$A$234,1)</f>
        <v>0.66666666666666663</v>
      </c>
      <c r="I25" s="83">
        <f>AVERAGEIFS(Criterios!M$10:M$234,Criterios!$C$10:$C$234,$D25,Criterios!$A$10:$A$234,1)</f>
        <v>0.5</v>
      </c>
      <c r="J25" s="83">
        <f>AVERAGEIFS(Criterios!N$10:N$234,Criterios!$C$10:$C$234,$D25,Criterios!$A$10:$A$234,1)</f>
        <v>0.66666666666666663</v>
      </c>
      <c r="K25" s="83">
        <f>AVERAGEIFS(Criterios!O$10:O$234,Criterios!$C$10:$C$234,$D25,Criterios!$A$10:$A$234,1)</f>
        <v>0.66666666666666663</v>
      </c>
      <c r="L25" s="83">
        <f>AVERAGEIFS(Criterios!P$10:P$234,Criterios!$C$10:$C$234,$D25,Criterios!$A$10:$A$234,1)</f>
        <v>0.66666666666666663</v>
      </c>
      <c r="M25" s="83">
        <f>AVERAGEIFS(Criterios!Q$10:Q$234,Criterios!$C$10:$C$234,$D25,Criterios!$A$10:$A$234,1)</f>
        <v>0.33333333333333331</v>
      </c>
      <c r="N25" s="83">
        <f>AVERAGEIFS(Criterios!R$10:R$234,Criterios!$C$10:$C$234,$D25,Criterios!$A$10:$A$234,1)</f>
        <v>0.66666666666666663</v>
      </c>
      <c r="O25" s="83">
        <f>AVERAGEIFS(Criterios!S$10:S$234,Criterios!$C$10:$C$234,$D25,Criterios!$A$10:$A$234,1)</f>
        <v>0.66666666666666663</v>
      </c>
      <c r="P25" s="83">
        <f>AVERAGEIFS(Criterios!T$10:T$234,Criterios!$C$10:$C$234,$D25,Criterios!$A$10:$A$234,1)</f>
        <v>0.66666666666666663</v>
      </c>
      <c r="Q25" s="83">
        <f>AVERAGEIFS(Criterios!U$10:U$234,Criterios!$C$10:$C$234,$D25,Criterios!$A$10:$A$234,1)</f>
        <v>0.66666666666666663</v>
      </c>
      <c r="R25" s="83">
        <f>AVERAGEIFS(Criterios!V$10:V$234,Criterios!$C$10:$C$234,$D25,Criterios!$A$10:$A$234,1)</f>
        <v>0.66666666666666663</v>
      </c>
      <c r="S25" s="83">
        <f>AVERAGEIFS(Criterios!W$10:W$234,Criterios!$C$10:$C$234,$D25,Criterios!$A$10:$A$234,1)</f>
        <v>0.66666666666666663</v>
      </c>
      <c r="T25" s="83">
        <f>AVERAGEIFS(Criterios!X$10:X$234,Criterios!$C$10:$C$234,$D25,Criterios!$A$10:$A$234,1)</f>
        <v>0.66666666666666663</v>
      </c>
      <c r="U25" s="83">
        <f>AVERAGEIFS(Criterios!Y$10:Y$234,Criterios!$C$10:$C$234,$D25,Criterios!$A$10:$A$234,1)</f>
        <v>0.83333333333333337</v>
      </c>
      <c r="V25" s="83">
        <f>AVERAGEIFS(Criterios!Z$10:Z$234,Criterios!$C$10:$C$234,$D25,Criterios!$A$10:$A$234,1)</f>
        <v>0.33333333333333331</v>
      </c>
      <c r="W25" s="83">
        <f>AVERAGEIFS(Criterios!AA$10:AA$234,Criterios!$C$10:$C$234,$D25,Criterios!$A$10:$A$234,1)</f>
        <v>0.66666666666666663</v>
      </c>
      <c r="X25" s="83">
        <f>AVERAGEIFS(Criterios!AB$10:AB$234,Criterios!$C$10:$C$234,$D25,Criterios!$A$10:$A$234,1)</f>
        <v>0.66666666666666663</v>
      </c>
      <c r="Y25" s="83">
        <f>AVERAGEIFS(Criterios!AC$10:AC$234,Criterios!$C$10:$C$234,$D25,Criterios!$A$10:$A$234,1)</f>
        <v>1</v>
      </c>
      <c r="Z25" s="83">
        <f>AVERAGEIFS(Criterios!AD$10:AD$234,Criterios!$C$10:$C$234,$D25,Criterios!$A$10:$A$234,1)</f>
        <v>0.83333333333333337</v>
      </c>
      <c r="AA25" s="83">
        <f>AVERAGEIFS(Criterios!AE$10:AE$234,Criterios!$C$10:$C$234,$D25,Criterios!$A$10:$A$234,1)</f>
        <v>0.66666666666666663</v>
      </c>
      <c r="AB25" s="83">
        <f>AVERAGEIFS(Criterios!AF$10:AF$234,Criterios!$C$10:$C$234,$D25,Criterios!$A$10:$A$234,1)</f>
        <v>0.33333333333333331</v>
      </c>
      <c r="AC25" s="83">
        <f>AVERAGEIFS(Criterios!AG$10:AG$234,Criterios!$C$10:$C$234,$D25,Criterios!$A$10:$A$234,1)</f>
        <v>0.33333333333333331</v>
      </c>
      <c r="AD25" s="83">
        <f>AVERAGEIFS(Criterios!AH$10:AH$234,Criterios!$C$10:$C$234,$D25,Criterios!$A$10:$A$234,1)</f>
        <v>0.33333333333333331</v>
      </c>
      <c r="AE25" s="83">
        <f>AVERAGEIFS(Criterios!AI$10:AI$234,Criterios!$C$10:$C$234,$D25,Criterios!$A$10:$A$234,1)</f>
        <v>0.16666666666666666</v>
      </c>
      <c r="AF25" s="83">
        <f>AVERAGEIFS(Criterios!AJ$10:AJ$234,Criterios!$C$10:$C$234,$D25,Criterios!$A$10:$A$234,1)</f>
        <v>0.16666666666666666</v>
      </c>
      <c r="AG25" s="83">
        <f>AVERAGEIFS(Criterios!AK$10:AK$234,Criterios!$C$10:$C$234,$D25,Criterios!$A$10:$A$234,1)</f>
        <v>0.33333333333333331</v>
      </c>
      <c r="AH25" s="83">
        <f>AVERAGEIFS(Criterios!AL$10:AL$234,Criterios!$C$10:$C$234,$D25,Criterios!$A$10:$A$234,1)</f>
        <v>0.33333333333333331</v>
      </c>
      <c r="AI25" s="83">
        <f>AVERAGEIFS(Criterios!AM$10:AM$234,Criterios!$C$10:$C$234,$D25,Criterios!$A$10:$A$234,1)</f>
        <v>0.33333333333333331</v>
      </c>
      <c r="AJ25" s="83">
        <f>AVERAGEIFS(Criterios!AN$10:AN$234,Criterios!$C$10:$C$234,$D25,Criterios!$A$10:$A$234,1)</f>
        <v>0.5</v>
      </c>
      <c r="AK25" s="83">
        <f>AVERAGEIFS(Criterios!AO$10:AO$234,Criterios!$C$10:$C$234,$D25,Criterios!$A$10:$A$234,1)</f>
        <v>0.16666666666666666</v>
      </c>
      <c r="AL25" s="83">
        <f>AVERAGEIFS(Criterios!AP$10:AP$234,Criterios!$C$10:$C$234,$D25,Criterios!$A$10:$A$234,1)</f>
        <v>0.66666666666666663</v>
      </c>
      <c r="AM25" s="19">
        <f>AVERAGEIFS(Criterios!AQ$10:AQ$234,Criterios!$C$10:$C$234,$D25,Criterios!$A$10:$A$234,1)</f>
        <v>0.5505050505050505</v>
      </c>
    </row>
    <row r="26" spans="1:39">
      <c r="A26" s="239"/>
      <c r="B26" s="174" t="s">
        <v>321</v>
      </c>
      <c r="C26" s="236"/>
      <c r="D26" s="75">
        <v>22</v>
      </c>
      <c r="E26" s="76" t="s">
        <v>416</v>
      </c>
      <c r="F26" s="82">
        <f>AVERAGEIFS(Criterios!J$10:J$234,Criterios!$C$10:$C$234,$D26,Criterios!$A$10:$A$234,1)</f>
        <v>1</v>
      </c>
      <c r="G26" s="83">
        <f>AVERAGEIFS(Criterios!K$10:K$234,Criterios!$C$10:$C$234,$D26,Criterios!$A$10:$A$234,1)</f>
        <v>0.66666666666666663</v>
      </c>
      <c r="H26" s="83">
        <f>AVERAGEIFS(Criterios!L$10:L$234,Criterios!$C$10:$C$234,$D26,Criterios!$A$10:$A$234,1)</f>
        <v>1</v>
      </c>
      <c r="I26" s="83">
        <f>AVERAGEIFS(Criterios!M$10:M$234,Criterios!$C$10:$C$234,$D26,Criterios!$A$10:$A$234,1)</f>
        <v>1</v>
      </c>
      <c r="J26" s="83">
        <f>AVERAGEIFS(Criterios!N$10:N$234,Criterios!$C$10:$C$234,$D26,Criterios!$A$10:$A$234,1)</f>
        <v>1</v>
      </c>
      <c r="K26" s="83">
        <f>AVERAGEIFS(Criterios!O$10:O$234,Criterios!$C$10:$C$234,$D26,Criterios!$A$10:$A$234,1)</f>
        <v>0.5</v>
      </c>
      <c r="L26" s="83">
        <f>AVERAGEIFS(Criterios!P$10:P$234,Criterios!$C$10:$C$234,$D26,Criterios!$A$10:$A$234,1)</f>
        <v>1</v>
      </c>
      <c r="M26" s="83">
        <f>AVERAGEIFS(Criterios!Q$10:Q$234,Criterios!$C$10:$C$234,$D26,Criterios!$A$10:$A$234,1)</f>
        <v>0.83333333333333337</v>
      </c>
      <c r="N26" s="83">
        <f>AVERAGEIFS(Criterios!R$10:R$234,Criterios!$C$10:$C$234,$D26,Criterios!$A$10:$A$234,1)</f>
        <v>1</v>
      </c>
      <c r="O26" s="83">
        <f>AVERAGEIFS(Criterios!S$10:S$234,Criterios!$C$10:$C$234,$D26,Criterios!$A$10:$A$234,1)</f>
        <v>0.66666666666666663</v>
      </c>
      <c r="P26" s="83">
        <f>AVERAGEIFS(Criterios!T$10:T$234,Criterios!$C$10:$C$234,$D26,Criterios!$A$10:$A$234,1)</f>
        <v>0.83333333333333337</v>
      </c>
      <c r="Q26" s="83">
        <f>AVERAGEIFS(Criterios!U$10:U$234,Criterios!$C$10:$C$234,$D26,Criterios!$A$10:$A$234,1)</f>
        <v>0.83333333333333337</v>
      </c>
      <c r="R26" s="83">
        <f>AVERAGEIFS(Criterios!V$10:V$234,Criterios!$C$10:$C$234,$D26,Criterios!$A$10:$A$234,1)</f>
        <v>1</v>
      </c>
      <c r="S26" s="83">
        <f>AVERAGEIFS(Criterios!W$10:W$234,Criterios!$C$10:$C$234,$D26,Criterios!$A$10:$A$234,1)</f>
        <v>0.66666666666666663</v>
      </c>
      <c r="T26" s="83">
        <f>AVERAGEIFS(Criterios!X$10:X$234,Criterios!$C$10:$C$234,$D26,Criterios!$A$10:$A$234,1)</f>
        <v>0.83333333333333337</v>
      </c>
      <c r="U26" s="83">
        <f>AVERAGEIFS(Criterios!Y$10:Y$234,Criterios!$C$10:$C$234,$D26,Criterios!$A$10:$A$234,1)</f>
        <v>0.33333333333333331</v>
      </c>
      <c r="V26" s="83">
        <f>AVERAGEIFS(Criterios!Z$10:Z$234,Criterios!$C$10:$C$234,$D26,Criterios!$A$10:$A$234,1)</f>
        <v>0.66666666666666663</v>
      </c>
      <c r="W26" s="83">
        <f>AVERAGEIFS(Criterios!AA$10:AA$234,Criterios!$C$10:$C$234,$D26,Criterios!$A$10:$A$234,1)</f>
        <v>0.66666666666666663</v>
      </c>
      <c r="X26" s="83">
        <f>AVERAGEIFS(Criterios!AB$10:AB$234,Criterios!$C$10:$C$234,$D26,Criterios!$A$10:$A$234,1)</f>
        <v>1</v>
      </c>
      <c r="Y26" s="83">
        <f>AVERAGEIFS(Criterios!AC$10:AC$234,Criterios!$C$10:$C$234,$D26,Criterios!$A$10:$A$234,1)</f>
        <v>0.83333333333333337</v>
      </c>
      <c r="Z26" s="83">
        <f>AVERAGEIFS(Criterios!AD$10:AD$234,Criterios!$C$10:$C$234,$D26,Criterios!$A$10:$A$234,1)</f>
        <v>0.83333333333333337</v>
      </c>
      <c r="AA26" s="83">
        <f>AVERAGEIFS(Criterios!AE$10:AE$234,Criterios!$C$10:$C$234,$D26,Criterios!$A$10:$A$234,1)</f>
        <v>0.66666666666666663</v>
      </c>
      <c r="AB26" s="83">
        <f>AVERAGEIFS(Criterios!AF$10:AF$234,Criterios!$C$10:$C$234,$D26,Criterios!$A$10:$A$234,1)</f>
        <v>0.66666666666666663</v>
      </c>
      <c r="AC26" s="83">
        <f>AVERAGEIFS(Criterios!AG$10:AG$234,Criterios!$C$10:$C$234,$D26,Criterios!$A$10:$A$234,1)</f>
        <v>0.66666666666666663</v>
      </c>
      <c r="AD26" s="83">
        <f>AVERAGEIFS(Criterios!AH$10:AH$234,Criterios!$C$10:$C$234,$D26,Criterios!$A$10:$A$234,1)</f>
        <v>0.83333333333333337</v>
      </c>
      <c r="AE26" s="83">
        <f>AVERAGEIFS(Criterios!AI$10:AI$234,Criterios!$C$10:$C$234,$D26,Criterios!$A$10:$A$234,1)</f>
        <v>0.83333333333333337</v>
      </c>
      <c r="AF26" s="83">
        <f>AVERAGEIFS(Criterios!AJ$10:AJ$234,Criterios!$C$10:$C$234,$D26,Criterios!$A$10:$A$234,1)</f>
        <v>0.83333333333333337</v>
      </c>
      <c r="AG26" s="83">
        <f>AVERAGEIFS(Criterios!AK$10:AK$234,Criterios!$C$10:$C$234,$D26,Criterios!$A$10:$A$234,1)</f>
        <v>0.83333333333333337</v>
      </c>
      <c r="AH26" s="83">
        <f>AVERAGEIFS(Criterios!AL$10:AL$234,Criterios!$C$10:$C$234,$D26,Criterios!$A$10:$A$234,1)</f>
        <v>0.66666666666666663</v>
      </c>
      <c r="AI26" s="83">
        <f>AVERAGEIFS(Criterios!AM$10:AM$234,Criterios!$C$10:$C$234,$D26,Criterios!$A$10:$A$234,1)</f>
        <v>0.66666666666666663</v>
      </c>
      <c r="AJ26" s="83">
        <f>AVERAGEIFS(Criterios!AN$10:AN$234,Criterios!$C$10:$C$234,$D26,Criterios!$A$10:$A$234,1)</f>
        <v>0.66666666666666663</v>
      </c>
      <c r="AK26" s="83">
        <f>AVERAGEIFS(Criterios!AO$10:AO$234,Criterios!$C$10:$C$234,$D26,Criterios!$A$10:$A$234,1)</f>
        <v>0.83333333333333337</v>
      </c>
      <c r="AL26" s="83">
        <f>AVERAGEIFS(Criterios!AP$10:AP$234,Criterios!$C$10:$C$234,$D26,Criterios!$A$10:$A$234,1)</f>
        <v>0.83333333333333337</v>
      </c>
      <c r="AM26" s="19">
        <f>AVERAGEIFS(Criterios!AQ$10:AQ$234,Criterios!$C$10:$C$234,$D26,Criterios!$A$10:$A$234,1)</f>
        <v>0.79292929292929293</v>
      </c>
    </row>
    <row r="27" spans="1:39">
      <c r="A27" s="239"/>
      <c r="B27" s="174" t="s">
        <v>321</v>
      </c>
      <c r="C27" s="236"/>
      <c r="D27" s="75">
        <v>23</v>
      </c>
      <c r="E27" s="76" t="s">
        <v>379</v>
      </c>
      <c r="F27" s="82">
        <f>AVERAGEIFS(Criterios!J$10:J$234,Criterios!$C$10:$C$234,$D27,Criterios!$A$10:$A$234,1)</f>
        <v>1</v>
      </c>
      <c r="G27" s="83">
        <f>AVERAGEIFS(Criterios!K$10:K$234,Criterios!$C$10:$C$234,$D27,Criterios!$A$10:$A$234,1)</f>
        <v>1</v>
      </c>
      <c r="H27" s="83">
        <f>AVERAGEIFS(Criterios!L$10:L$234,Criterios!$C$10:$C$234,$D27,Criterios!$A$10:$A$234,1)</f>
        <v>0.66666666666666663</v>
      </c>
      <c r="I27" s="83">
        <f>AVERAGEIFS(Criterios!M$10:M$234,Criterios!$C$10:$C$234,$D27,Criterios!$A$10:$A$234,1)</f>
        <v>1</v>
      </c>
      <c r="J27" s="83">
        <f>AVERAGEIFS(Criterios!N$10:N$234,Criterios!$C$10:$C$234,$D27,Criterios!$A$10:$A$234,1)</f>
        <v>0.66666666666666663</v>
      </c>
      <c r="K27" s="83">
        <f>AVERAGEIFS(Criterios!O$10:O$234,Criterios!$C$10:$C$234,$D27,Criterios!$A$10:$A$234,1)</f>
        <v>1</v>
      </c>
      <c r="L27" s="83">
        <f>AVERAGEIFS(Criterios!P$10:P$234,Criterios!$C$10:$C$234,$D27,Criterios!$A$10:$A$234,1)</f>
        <v>0.66666666666666663</v>
      </c>
      <c r="M27" s="83">
        <f>AVERAGEIFS(Criterios!Q$10:Q$234,Criterios!$C$10:$C$234,$D27,Criterios!$A$10:$A$234,1)</f>
        <v>1</v>
      </c>
      <c r="N27" s="83">
        <f>AVERAGEIFS(Criterios!R$10:R$234,Criterios!$C$10:$C$234,$D27,Criterios!$A$10:$A$234,1)</f>
        <v>1</v>
      </c>
      <c r="O27" s="83">
        <f>AVERAGEIFS(Criterios!S$10:S$234,Criterios!$C$10:$C$234,$D27,Criterios!$A$10:$A$234,1)</f>
        <v>0.66666666666666663</v>
      </c>
      <c r="P27" s="83">
        <f>AVERAGEIFS(Criterios!T$10:T$234,Criterios!$C$10:$C$234,$D27,Criterios!$A$10:$A$234,1)</f>
        <v>0.66666666666666663</v>
      </c>
      <c r="Q27" s="83">
        <f>AVERAGEIFS(Criterios!U$10:U$234,Criterios!$C$10:$C$234,$D27,Criterios!$A$10:$A$234,1)</f>
        <v>1</v>
      </c>
      <c r="R27" s="83">
        <f>AVERAGEIFS(Criterios!V$10:V$234,Criterios!$C$10:$C$234,$D27,Criterios!$A$10:$A$234,1)</f>
        <v>0.66666666666666663</v>
      </c>
      <c r="S27" s="83">
        <f>AVERAGEIFS(Criterios!W$10:W$234,Criterios!$C$10:$C$234,$D27,Criterios!$A$10:$A$234,1)</f>
        <v>0.66666666666666663</v>
      </c>
      <c r="T27" s="83">
        <f>AVERAGEIFS(Criterios!X$10:X$234,Criterios!$C$10:$C$234,$D27,Criterios!$A$10:$A$234,1)</f>
        <v>1</v>
      </c>
      <c r="U27" s="83">
        <f>AVERAGEIFS(Criterios!Y$10:Y$234,Criterios!$C$10:$C$234,$D27,Criterios!$A$10:$A$234,1)</f>
        <v>1</v>
      </c>
      <c r="V27" s="83">
        <f>AVERAGEIFS(Criterios!Z$10:Z$234,Criterios!$C$10:$C$234,$D27,Criterios!$A$10:$A$234,1)</f>
        <v>0.66666666666666663</v>
      </c>
      <c r="W27" s="83">
        <f>AVERAGEIFS(Criterios!AA$10:AA$234,Criterios!$C$10:$C$234,$D27,Criterios!$A$10:$A$234,1)</f>
        <v>0.66666666666666663</v>
      </c>
      <c r="X27" s="83">
        <f>AVERAGEIFS(Criterios!AB$10:AB$234,Criterios!$C$10:$C$234,$D27,Criterios!$A$10:$A$234,1)</f>
        <v>0.33333333333333331</v>
      </c>
      <c r="Y27" s="83">
        <f>AVERAGEIFS(Criterios!AC$10:AC$234,Criterios!$C$10:$C$234,$D27,Criterios!$A$10:$A$234,1)</f>
        <v>0.66666666666666663</v>
      </c>
      <c r="Z27" s="83">
        <f>AVERAGEIFS(Criterios!AD$10:AD$234,Criterios!$C$10:$C$234,$D27,Criterios!$A$10:$A$234,1)</f>
        <v>1</v>
      </c>
      <c r="AA27" s="83">
        <f>AVERAGEIFS(Criterios!AE$10:AE$234,Criterios!$C$10:$C$234,$D27,Criterios!$A$10:$A$234,1)</f>
        <v>0.33333333333333331</v>
      </c>
      <c r="AB27" s="83">
        <f>AVERAGEIFS(Criterios!AF$10:AF$234,Criterios!$C$10:$C$234,$D27,Criterios!$A$10:$A$234,1)</f>
        <v>1</v>
      </c>
      <c r="AC27" s="83">
        <f>AVERAGEIFS(Criterios!AG$10:AG$234,Criterios!$C$10:$C$234,$D27,Criterios!$A$10:$A$234,1)</f>
        <v>1</v>
      </c>
      <c r="AD27" s="83">
        <f>AVERAGEIFS(Criterios!AH$10:AH$234,Criterios!$C$10:$C$234,$D27,Criterios!$A$10:$A$234,1)</f>
        <v>1</v>
      </c>
      <c r="AE27" s="83">
        <f>AVERAGEIFS(Criterios!AI$10:AI$234,Criterios!$C$10:$C$234,$D27,Criterios!$A$10:$A$234,1)</f>
        <v>1</v>
      </c>
      <c r="AF27" s="83">
        <f>AVERAGEIFS(Criterios!AJ$10:AJ$234,Criterios!$C$10:$C$234,$D27,Criterios!$A$10:$A$234,1)</f>
        <v>0.66666666666666663</v>
      </c>
      <c r="AG27" s="83">
        <f>AVERAGEIFS(Criterios!AK$10:AK$234,Criterios!$C$10:$C$234,$D27,Criterios!$A$10:$A$234,1)</f>
        <v>0.66666666666666663</v>
      </c>
      <c r="AH27" s="83">
        <f>AVERAGEIFS(Criterios!AL$10:AL$234,Criterios!$C$10:$C$234,$D27,Criterios!$A$10:$A$234,1)</f>
        <v>0.66666666666666663</v>
      </c>
      <c r="AI27" s="83">
        <f>AVERAGEIFS(Criterios!AM$10:AM$234,Criterios!$C$10:$C$234,$D27,Criterios!$A$10:$A$234,1)</f>
        <v>1</v>
      </c>
      <c r="AJ27" s="83">
        <f>AVERAGEIFS(Criterios!AN$10:AN$234,Criterios!$C$10:$C$234,$D27,Criterios!$A$10:$A$234,1)</f>
        <v>0.66666666666666663</v>
      </c>
      <c r="AK27" s="83">
        <f>AVERAGEIFS(Criterios!AO$10:AO$234,Criterios!$C$10:$C$234,$D27,Criterios!$A$10:$A$234,1)</f>
        <v>1</v>
      </c>
      <c r="AL27" s="83">
        <f>AVERAGEIFS(Criterios!AP$10:AP$234,Criterios!$C$10:$C$234,$D27,Criterios!$A$10:$A$234,1)</f>
        <v>1</v>
      </c>
      <c r="AM27" s="19">
        <f>AVERAGEIFS(Criterios!AQ$10:AQ$234,Criterios!$C$10:$C$234,$D27,Criterios!$A$10:$A$234,1)</f>
        <v>0.81818181818181823</v>
      </c>
    </row>
    <row r="28" spans="1:39">
      <c r="A28" s="239"/>
      <c r="B28" s="174" t="s">
        <v>321</v>
      </c>
      <c r="C28" s="236"/>
      <c r="D28" s="75">
        <v>24</v>
      </c>
      <c r="E28" s="76" t="s">
        <v>380</v>
      </c>
      <c r="F28" s="82">
        <f>AVERAGEIFS(Criterios!J$10:J$234,Criterios!$C$10:$C$234,$D28,Criterios!$A$10:$A$234,1)</f>
        <v>0.66666666666666663</v>
      </c>
      <c r="G28" s="83">
        <f>AVERAGEIFS(Criterios!K$10:K$234,Criterios!$C$10:$C$234,$D28,Criterios!$A$10:$A$234,1)</f>
        <v>1</v>
      </c>
      <c r="H28" s="83">
        <f>AVERAGEIFS(Criterios!L$10:L$234,Criterios!$C$10:$C$234,$D28,Criterios!$A$10:$A$234,1)</f>
        <v>1</v>
      </c>
      <c r="I28" s="83">
        <f>AVERAGEIFS(Criterios!M$10:M$234,Criterios!$C$10:$C$234,$D28,Criterios!$A$10:$A$234,1)</f>
        <v>1</v>
      </c>
      <c r="J28" s="83">
        <f>AVERAGEIFS(Criterios!N$10:N$234,Criterios!$C$10:$C$234,$D28,Criterios!$A$10:$A$234,1)</f>
        <v>0.66666666666666663</v>
      </c>
      <c r="K28" s="83">
        <f>AVERAGEIFS(Criterios!O$10:O$234,Criterios!$C$10:$C$234,$D28,Criterios!$A$10:$A$234,1)</f>
        <v>0.66666666666666663</v>
      </c>
      <c r="L28" s="83">
        <f>AVERAGEIFS(Criterios!P$10:P$234,Criterios!$C$10:$C$234,$D28,Criterios!$A$10:$A$234,1)</f>
        <v>0.66666666666666663</v>
      </c>
      <c r="M28" s="83">
        <f>AVERAGEIFS(Criterios!Q$10:Q$234,Criterios!$C$10:$C$234,$D28,Criterios!$A$10:$A$234,1)</f>
        <v>0.66666666666666663</v>
      </c>
      <c r="N28" s="83">
        <f>AVERAGEIFS(Criterios!R$10:R$234,Criterios!$C$10:$C$234,$D28,Criterios!$A$10:$A$234,1)</f>
        <v>1</v>
      </c>
      <c r="O28" s="83">
        <f>AVERAGEIFS(Criterios!S$10:S$234,Criterios!$C$10:$C$234,$D28,Criterios!$A$10:$A$234,1)</f>
        <v>1</v>
      </c>
      <c r="P28" s="83">
        <f>AVERAGEIFS(Criterios!T$10:T$234,Criterios!$C$10:$C$234,$D28,Criterios!$A$10:$A$234,1)</f>
        <v>0.66666666666666663</v>
      </c>
      <c r="Q28" s="83">
        <f>AVERAGEIFS(Criterios!U$10:U$234,Criterios!$C$10:$C$234,$D28,Criterios!$A$10:$A$234,1)</f>
        <v>0.66666666666666663</v>
      </c>
      <c r="R28" s="83">
        <f>AVERAGEIFS(Criterios!V$10:V$234,Criterios!$C$10:$C$234,$D28,Criterios!$A$10:$A$234,1)</f>
        <v>0.66666666666666663</v>
      </c>
      <c r="S28" s="83">
        <f>AVERAGEIFS(Criterios!W$10:W$234,Criterios!$C$10:$C$234,$D28,Criterios!$A$10:$A$234,1)</f>
        <v>0.66666666666666663</v>
      </c>
      <c r="T28" s="83">
        <f>AVERAGEIFS(Criterios!X$10:X$234,Criterios!$C$10:$C$234,$D28,Criterios!$A$10:$A$234,1)</f>
        <v>1</v>
      </c>
      <c r="U28" s="83">
        <f>AVERAGEIFS(Criterios!Y$10:Y$234,Criterios!$C$10:$C$234,$D28,Criterios!$A$10:$A$234,1)</f>
        <v>0</v>
      </c>
      <c r="V28" s="83">
        <f>AVERAGEIFS(Criterios!Z$10:Z$234,Criterios!$C$10:$C$234,$D28,Criterios!$A$10:$A$234,1)</f>
        <v>0.33333333333333331</v>
      </c>
      <c r="W28" s="83">
        <f>AVERAGEIFS(Criterios!AA$10:AA$234,Criterios!$C$10:$C$234,$D28,Criterios!$A$10:$A$234,1)</f>
        <v>0.33333333333333331</v>
      </c>
      <c r="X28" s="83">
        <f>AVERAGEIFS(Criterios!AB$10:AB$234,Criterios!$C$10:$C$234,$D28,Criterios!$A$10:$A$234,1)</f>
        <v>0.66666666666666663</v>
      </c>
      <c r="Y28" s="83">
        <f>AVERAGEIFS(Criterios!AC$10:AC$234,Criterios!$C$10:$C$234,$D28,Criterios!$A$10:$A$234,1)</f>
        <v>0.66666666666666663</v>
      </c>
      <c r="Z28" s="83">
        <f>AVERAGEIFS(Criterios!AD$10:AD$234,Criterios!$C$10:$C$234,$D28,Criterios!$A$10:$A$234,1)</f>
        <v>0.66666666666666663</v>
      </c>
      <c r="AA28" s="83">
        <f>AVERAGEIFS(Criterios!AE$10:AE$234,Criterios!$C$10:$C$234,$D28,Criterios!$A$10:$A$234,1)</f>
        <v>0.66666666666666663</v>
      </c>
      <c r="AB28" s="83">
        <f>AVERAGEIFS(Criterios!AF$10:AF$234,Criterios!$C$10:$C$234,$D28,Criterios!$A$10:$A$234,1)</f>
        <v>0.66666666666666663</v>
      </c>
      <c r="AC28" s="83">
        <f>AVERAGEIFS(Criterios!AG$10:AG$234,Criterios!$C$10:$C$234,$D28,Criterios!$A$10:$A$234,1)</f>
        <v>1</v>
      </c>
      <c r="AD28" s="83">
        <f>AVERAGEIFS(Criterios!AH$10:AH$234,Criterios!$C$10:$C$234,$D28,Criterios!$A$10:$A$234,1)</f>
        <v>1</v>
      </c>
      <c r="AE28" s="83">
        <f>AVERAGEIFS(Criterios!AI$10:AI$234,Criterios!$C$10:$C$234,$D28,Criterios!$A$10:$A$234,1)</f>
        <v>0.66666666666666663</v>
      </c>
      <c r="AF28" s="83">
        <f>AVERAGEIFS(Criterios!AJ$10:AJ$234,Criterios!$C$10:$C$234,$D28,Criterios!$A$10:$A$234,1)</f>
        <v>0.66666666666666663</v>
      </c>
      <c r="AG28" s="83">
        <f>AVERAGEIFS(Criterios!AK$10:AK$234,Criterios!$C$10:$C$234,$D28,Criterios!$A$10:$A$234,1)</f>
        <v>0.66666666666666663</v>
      </c>
      <c r="AH28" s="83">
        <f>AVERAGEIFS(Criterios!AL$10:AL$234,Criterios!$C$10:$C$234,$D28,Criterios!$A$10:$A$234,1)</f>
        <v>0.66666666666666663</v>
      </c>
      <c r="AI28" s="83">
        <f>AVERAGEIFS(Criterios!AM$10:AM$234,Criterios!$C$10:$C$234,$D28,Criterios!$A$10:$A$234,1)</f>
        <v>0.66666666666666663</v>
      </c>
      <c r="AJ28" s="83">
        <f>AVERAGEIFS(Criterios!AN$10:AN$234,Criterios!$C$10:$C$234,$D28,Criterios!$A$10:$A$234,1)</f>
        <v>1</v>
      </c>
      <c r="AK28" s="83">
        <f>AVERAGEIFS(Criterios!AO$10:AO$234,Criterios!$C$10:$C$234,$D28,Criterios!$A$10:$A$234,1)</f>
        <v>0.66666666666666663</v>
      </c>
      <c r="AL28" s="83">
        <f>AVERAGEIFS(Criterios!AP$10:AP$234,Criterios!$C$10:$C$234,$D28,Criterios!$A$10:$A$234,1)</f>
        <v>0.66666666666666663</v>
      </c>
      <c r="AM28" s="19">
        <f>AVERAGEIFS(Criterios!AQ$10:AQ$234,Criterios!$C$10:$C$234,$D28,Criterios!$A$10:$A$234,1)</f>
        <v>0.71717171717171713</v>
      </c>
    </row>
    <row r="29" spans="1:39">
      <c r="A29" s="239"/>
      <c r="B29" s="174" t="s">
        <v>323</v>
      </c>
      <c r="C29" s="236"/>
      <c r="D29" s="75">
        <v>25</v>
      </c>
      <c r="E29" s="76" t="s">
        <v>381</v>
      </c>
      <c r="F29" s="82">
        <f>AVERAGEIFS(Criterios!J$10:J$234,Criterios!$C$10:$C$234,$D29,Criterios!$A$10:$A$234,1)</f>
        <v>1</v>
      </c>
      <c r="G29" s="83">
        <f>AVERAGEIFS(Criterios!K$10:K$234,Criterios!$C$10:$C$234,$D29,Criterios!$A$10:$A$234,1)</f>
        <v>1</v>
      </c>
      <c r="H29" s="83">
        <f>AVERAGEIFS(Criterios!L$10:L$234,Criterios!$C$10:$C$234,$D29,Criterios!$A$10:$A$234,1)</f>
        <v>1</v>
      </c>
      <c r="I29" s="83">
        <f>AVERAGEIFS(Criterios!M$10:M$234,Criterios!$C$10:$C$234,$D29,Criterios!$A$10:$A$234,1)</f>
        <v>1</v>
      </c>
      <c r="J29" s="83">
        <f>AVERAGEIFS(Criterios!N$10:N$234,Criterios!$C$10:$C$234,$D29,Criterios!$A$10:$A$234,1)</f>
        <v>0.33333333333333331</v>
      </c>
      <c r="K29" s="83">
        <f>AVERAGEIFS(Criterios!O$10:O$234,Criterios!$C$10:$C$234,$D29,Criterios!$A$10:$A$234,1)</f>
        <v>1</v>
      </c>
      <c r="L29" s="83">
        <f>AVERAGEIFS(Criterios!P$10:P$234,Criterios!$C$10:$C$234,$D29,Criterios!$A$10:$A$234,1)</f>
        <v>1</v>
      </c>
      <c r="M29" s="83">
        <f>AVERAGEIFS(Criterios!Q$10:Q$234,Criterios!$C$10:$C$234,$D29,Criterios!$A$10:$A$234,1)</f>
        <v>0.66666666666666663</v>
      </c>
      <c r="N29" s="83">
        <f>AVERAGEIFS(Criterios!R$10:R$234,Criterios!$C$10:$C$234,$D29,Criterios!$A$10:$A$234,1)</f>
        <v>1</v>
      </c>
      <c r="O29" s="83">
        <f>AVERAGEIFS(Criterios!S$10:S$234,Criterios!$C$10:$C$234,$D29,Criterios!$A$10:$A$234,1)</f>
        <v>1</v>
      </c>
      <c r="P29" s="83">
        <f>AVERAGEIFS(Criterios!T$10:T$234,Criterios!$C$10:$C$234,$D29,Criterios!$A$10:$A$234,1)</f>
        <v>1</v>
      </c>
      <c r="Q29" s="83">
        <f>AVERAGEIFS(Criterios!U$10:U$234,Criterios!$C$10:$C$234,$D29,Criterios!$A$10:$A$234,1)</f>
        <v>1</v>
      </c>
      <c r="R29" s="83">
        <f>AVERAGEIFS(Criterios!V$10:V$234,Criterios!$C$10:$C$234,$D29,Criterios!$A$10:$A$234,1)</f>
        <v>1</v>
      </c>
      <c r="S29" s="83">
        <f>AVERAGEIFS(Criterios!W$10:W$234,Criterios!$C$10:$C$234,$D29,Criterios!$A$10:$A$234,1)</f>
        <v>0.66666666666666663</v>
      </c>
      <c r="T29" s="83">
        <f>AVERAGEIFS(Criterios!X$10:X$234,Criterios!$C$10:$C$234,$D29,Criterios!$A$10:$A$234,1)</f>
        <v>0.33333333333333331</v>
      </c>
      <c r="U29" s="83">
        <f>AVERAGEIFS(Criterios!Y$10:Y$234,Criterios!$C$10:$C$234,$D29,Criterios!$A$10:$A$234,1)</f>
        <v>1</v>
      </c>
      <c r="V29" s="83">
        <f>AVERAGEIFS(Criterios!Z$10:Z$234,Criterios!$C$10:$C$234,$D29,Criterios!$A$10:$A$234,1)</f>
        <v>1</v>
      </c>
      <c r="W29" s="83">
        <f>AVERAGEIFS(Criterios!AA$10:AA$234,Criterios!$C$10:$C$234,$D29,Criterios!$A$10:$A$234,1)</f>
        <v>1</v>
      </c>
      <c r="X29" s="83">
        <f>AVERAGEIFS(Criterios!AB$10:AB$234,Criterios!$C$10:$C$234,$D29,Criterios!$A$10:$A$234,1)</f>
        <v>1</v>
      </c>
      <c r="Y29" s="83">
        <f>AVERAGEIFS(Criterios!AC$10:AC$234,Criterios!$C$10:$C$234,$D29,Criterios!$A$10:$A$234,1)</f>
        <v>1</v>
      </c>
      <c r="Z29" s="83">
        <f>AVERAGEIFS(Criterios!AD$10:AD$234,Criterios!$C$10:$C$234,$D29,Criterios!$A$10:$A$234,1)</f>
        <v>1</v>
      </c>
      <c r="AA29" s="83">
        <f>AVERAGEIFS(Criterios!AE$10:AE$234,Criterios!$C$10:$C$234,$D29,Criterios!$A$10:$A$234,1)</f>
        <v>0.66666666666666663</v>
      </c>
      <c r="AB29" s="83">
        <f>AVERAGEIFS(Criterios!AF$10:AF$234,Criterios!$C$10:$C$234,$D29,Criterios!$A$10:$A$234,1)</f>
        <v>0.66666666666666663</v>
      </c>
      <c r="AC29" s="83">
        <f>AVERAGEIFS(Criterios!AG$10:AG$234,Criterios!$C$10:$C$234,$D29,Criterios!$A$10:$A$234,1)</f>
        <v>1</v>
      </c>
      <c r="AD29" s="83">
        <f>AVERAGEIFS(Criterios!AH$10:AH$234,Criterios!$C$10:$C$234,$D29,Criterios!$A$10:$A$234,1)</f>
        <v>1</v>
      </c>
      <c r="AE29" s="83">
        <f>AVERAGEIFS(Criterios!AI$10:AI$234,Criterios!$C$10:$C$234,$D29,Criterios!$A$10:$A$234,1)</f>
        <v>1</v>
      </c>
      <c r="AF29" s="83">
        <f>AVERAGEIFS(Criterios!AJ$10:AJ$234,Criterios!$C$10:$C$234,$D29,Criterios!$A$10:$A$234,1)</f>
        <v>0.66666666666666663</v>
      </c>
      <c r="AG29" s="83">
        <f>AVERAGEIFS(Criterios!AK$10:AK$234,Criterios!$C$10:$C$234,$D29,Criterios!$A$10:$A$234,1)</f>
        <v>1</v>
      </c>
      <c r="AH29" s="83">
        <f>AVERAGEIFS(Criterios!AL$10:AL$234,Criterios!$C$10:$C$234,$D29,Criterios!$A$10:$A$234,1)</f>
        <v>1</v>
      </c>
      <c r="AI29" s="83">
        <f>AVERAGEIFS(Criterios!AM$10:AM$234,Criterios!$C$10:$C$234,$D29,Criterios!$A$10:$A$234,1)</f>
        <v>1</v>
      </c>
      <c r="AJ29" s="83">
        <f>AVERAGEIFS(Criterios!AN$10:AN$234,Criterios!$C$10:$C$234,$D29,Criterios!$A$10:$A$234,1)</f>
        <v>1</v>
      </c>
      <c r="AK29" s="83">
        <f>AVERAGEIFS(Criterios!AO$10:AO$234,Criterios!$C$10:$C$234,$D29,Criterios!$A$10:$A$234,1)</f>
        <v>1</v>
      </c>
      <c r="AL29" s="83">
        <f>AVERAGEIFS(Criterios!AP$10:AP$234,Criterios!$C$10:$C$234,$D29,Criterios!$A$10:$A$234,1)</f>
        <v>1</v>
      </c>
      <c r="AM29" s="19">
        <f>AVERAGEIFS(Criterios!AQ$10:AQ$234,Criterios!$C$10:$C$234,$D29,Criterios!$A$10:$A$234,1)</f>
        <v>0.90909090909090917</v>
      </c>
    </row>
    <row r="30" spans="1:39">
      <c r="A30" s="239"/>
      <c r="B30" s="174" t="s">
        <v>323</v>
      </c>
      <c r="C30" s="236"/>
      <c r="D30" s="75">
        <v>26</v>
      </c>
      <c r="E30" s="76" t="s">
        <v>382</v>
      </c>
      <c r="F30" s="82">
        <f>AVERAGEIFS(Criterios!J$10:J$234,Criterios!$C$10:$C$234,$D30,Criterios!$A$10:$A$234,1)</f>
        <v>0.33333333333333331</v>
      </c>
      <c r="G30" s="83">
        <f>AVERAGEIFS(Criterios!K$10:K$234,Criterios!$C$10:$C$234,$D30,Criterios!$A$10:$A$234,1)</f>
        <v>1</v>
      </c>
      <c r="H30" s="83">
        <f>AVERAGEIFS(Criterios!L$10:L$234,Criterios!$C$10:$C$234,$D30,Criterios!$A$10:$A$234,1)</f>
        <v>1</v>
      </c>
      <c r="I30" s="83">
        <f>AVERAGEIFS(Criterios!M$10:M$234,Criterios!$C$10:$C$234,$D30,Criterios!$A$10:$A$234,1)</f>
        <v>0.66666666666666663</v>
      </c>
      <c r="J30" s="83">
        <f>AVERAGEIFS(Criterios!N$10:N$234,Criterios!$C$10:$C$234,$D30,Criterios!$A$10:$A$234,1)</f>
        <v>0.33333333333333331</v>
      </c>
      <c r="K30" s="83">
        <f>AVERAGEIFS(Criterios!O$10:O$234,Criterios!$C$10:$C$234,$D30,Criterios!$A$10:$A$234,1)</f>
        <v>0.66666666666666663</v>
      </c>
      <c r="L30" s="83">
        <f>AVERAGEIFS(Criterios!P$10:P$234,Criterios!$C$10:$C$234,$D30,Criterios!$A$10:$A$234,1)</f>
        <v>0.66666666666666663</v>
      </c>
      <c r="M30" s="83">
        <f>AVERAGEIFS(Criterios!Q$10:Q$234,Criterios!$C$10:$C$234,$D30,Criterios!$A$10:$A$234,1)</f>
        <v>0.66666666666666663</v>
      </c>
      <c r="N30" s="83">
        <f>AVERAGEIFS(Criterios!R$10:R$234,Criterios!$C$10:$C$234,$D30,Criterios!$A$10:$A$234,1)</f>
        <v>0.66666666666666663</v>
      </c>
      <c r="O30" s="83">
        <f>AVERAGEIFS(Criterios!S$10:S$234,Criterios!$C$10:$C$234,$D30,Criterios!$A$10:$A$234,1)</f>
        <v>0.66666666666666663</v>
      </c>
      <c r="P30" s="83">
        <f>AVERAGEIFS(Criterios!T$10:T$234,Criterios!$C$10:$C$234,$D30,Criterios!$A$10:$A$234,1)</f>
        <v>0.66666666666666663</v>
      </c>
      <c r="Q30" s="83">
        <f>AVERAGEIFS(Criterios!U$10:U$234,Criterios!$C$10:$C$234,$D30,Criterios!$A$10:$A$234,1)</f>
        <v>0.66666666666666663</v>
      </c>
      <c r="R30" s="83">
        <f>AVERAGEIFS(Criterios!V$10:V$234,Criterios!$C$10:$C$234,$D30,Criterios!$A$10:$A$234,1)</f>
        <v>0.33333333333333331</v>
      </c>
      <c r="S30" s="83">
        <f>AVERAGEIFS(Criterios!W$10:W$234,Criterios!$C$10:$C$234,$D30,Criterios!$A$10:$A$234,1)</f>
        <v>0.66666666666666663</v>
      </c>
      <c r="T30" s="83">
        <f>AVERAGEIFS(Criterios!X$10:X$234,Criterios!$C$10:$C$234,$D30,Criterios!$A$10:$A$234,1)</f>
        <v>0.66666666666666663</v>
      </c>
      <c r="U30" s="83">
        <f>AVERAGEIFS(Criterios!Y$10:Y$234,Criterios!$C$10:$C$234,$D30,Criterios!$A$10:$A$234,1)</f>
        <v>0</v>
      </c>
      <c r="V30" s="83">
        <f>AVERAGEIFS(Criterios!Z$10:Z$234,Criterios!$C$10:$C$234,$D30,Criterios!$A$10:$A$234,1)</f>
        <v>1</v>
      </c>
      <c r="W30" s="83">
        <f>AVERAGEIFS(Criterios!AA$10:AA$234,Criterios!$C$10:$C$234,$D30,Criterios!$A$10:$A$234,1)</f>
        <v>0</v>
      </c>
      <c r="X30" s="83">
        <f>AVERAGEIFS(Criterios!AB$10:AB$234,Criterios!$C$10:$C$234,$D30,Criterios!$A$10:$A$234,1)</f>
        <v>0.66666666666666663</v>
      </c>
      <c r="Y30" s="83">
        <f>AVERAGEIFS(Criterios!AC$10:AC$234,Criterios!$C$10:$C$234,$D30,Criterios!$A$10:$A$234,1)</f>
        <v>0.66666666666666663</v>
      </c>
      <c r="Z30" s="83">
        <f>AVERAGEIFS(Criterios!AD$10:AD$234,Criterios!$C$10:$C$234,$D30,Criterios!$A$10:$A$234,1)</f>
        <v>0.66666666666666663</v>
      </c>
      <c r="AA30" s="83">
        <f>AVERAGEIFS(Criterios!AE$10:AE$234,Criterios!$C$10:$C$234,$D30,Criterios!$A$10:$A$234,1)</f>
        <v>1</v>
      </c>
      <c r="AB30" s="83">
        <f>AVERAGEIFS(Criterios!AF$10:AF$234,Criterios!$C$10:$C$234,$D30,Criterios!$A$10:$A$234,1)</f>
        <v>0.33333333333333331</v>
      </c>
      <c r="AC30" s="83">
        <f>AVERAGEIFS(Criterios!AG$10:AG$234,Criterios!$C$10:$C$234,$D30,Criterios!$A$10:$A$234,1)</f>
        <v>0.33333333333333331</v>
      </c>
      <c r="AD30" s="83">
        <f>AVERAGEIFS(Criterios!AH$10:AH$234,Criterios!$C$10:$C$234,$D30,Criterios!$A$10:$A$234,1)</f>
        <v>0.33333333333333331</v>
      </c>
      <c r="AE30" s="83">
        <f>AVERAGEIFS(Criterios!AI$10:AI$234,Criterios!$C$10:$C$234,$D30,Criterios!$A$10:$A$234,1)</f>
        <v>1</v>
      </c>
      <c r="AF30" s="83">
        <f>AVERAGEIFS(Criterios!AJ$10:AJ$234,Criterios!$C$10:$C$234,$D30,Criterios!$A$10:$A$234,1)</f>
        <v>0.66666666666666663</v>
      </c>
      <c r="AG30" s="83">
        <f>AVERAGEIFS(Criterios!AK$10:AK$234,Criterios!$C$10:$C$234,$D30,Criterios!$A$10:$A$234,1)</f>
        <v>0.66666666666666663</v>
      </c>
      <c r="AH30" s="83">
        <f>AVERAGEIFS(Criterios!AL$10:AL$234,Criterios!$C$10:$C$234,$D30,Criterios!$A$10:$A$234,1)</f>
        <v>1</v>
      </c>
      <c r="AI30" s="83">
        <f>AVERAGEIFS(Criterios!AM$10:AM$234,Criterios!$C$10:$C$234,$D30,Criterios!$A$10:$A$234,1)</f>
        <v>0.66666666666666663</v>
      </c>
      <c r="AJ30" s="83">
        <f>AVERAGEIFS(Criterios!AN$10:AN$234,Criterios!$C$10:$C$234,$D30,Criterios!$A$10:$A$234,1)</f>
        <v>0.66666666666666663</v>
      </c>
      <c r="AK30" s="83">
        <f>AVERAGEIFS(Criterios!AO$10:AO$234,Criterios!$C$10:$C$234,$D30,Criterios!$A$10:$A$234,1)</f>
        <v>0.66666666666666663</v>
      </c>
      <c r="AL30" s="83">
        <f>AVERAGEIFS(Criterios!AP$10:AP$234,Criterios!$C$10:$C$234,$D30,Criterios!$A$10:$A$234,1)</f>
        <v>0.33333333333333331</v>
      </c>
      <c r="AM30" s="19">
        <f>AVERAGEIFS(Criterios!AQ$10:AQ$234,Criterios!$C$10:$C$234,$D30,Criterios!$A$10:$A$234,1)</f>
        <v>0.61616161616161624</v>
      </c>
    </row>
    <row r="31" spans="1:39">
      <c r="A31" s="239"/>
      <c r="B31" s="174" t="s">
        <v>323</v>
      </c>
      <c r="C31" s="236"/>
      <c r="D31" s="75">
        <v>27</v>
      </c>
      <c r="E31" s="76" t="s">
        <v>383</v>
      </c>
      <c r="F31" s="82">
        <f>AVERAGEIFS(Criterios!J$10:J$234,Criterios!$C$10:$C$234,$D31,Criterios!$A$10:$A$234,1)</f>
        <v>0.4</v>
      </c>
      <c r="G31" s="83">
        <f>AVERAGEIFS(Criterios!K$10:K$234,Criterios!$C$10:$C$234,$D31,Criterios!$A$10:$A$234,1)</f>
        <v>1</v>
      </c>
      <c r="H31" s="83">
        <f>AVERAGEIFS(Criterios!L$10:L$234,Criterios!$C$10:$C$234,$D31,Criterios!$A$10:$A$234,1)</f>
        <v>0.8</v>
      </c>
      <c r="I31" s="83">
        <f>AVERAGEIFS(Criterios!M$10:M$234,Criterios!$C$10:$C$234,$D31,Criterios!$A$10:$A$234,1)</f>
        <v>1</v>
      </c>
      <c r="J31" s="83">
        <f>AVERAGEIFS(Criterios!N$10:N$234,Criterios!$C$10:$C$234,$D31,Criterios!$A$10:$A$234,1)</f>
        <v>0.2</v>
      </c>
      <c r="K31" s="83">
        <f>AVERAGEIFS(Criterios!O$10:O$234,Criterios!$C$10:$C$234,$D31,Criterios!$A$10:$A$234,1)</f>
        <v>1</v>
      </c>
      <c r="L31" s="83">
        <f>AVERAGEIFS(Criterios!P$10:P$234,Criterios!$C$10:$C$234,$D31,Criterios!$A$10:$A$234,1)</f>
        <v>1</v>
      </c>
      <c r="M31" s="83">
        <f>AVERAGEIFS(Criterios!Q$10:Q$234,Criterios!$C$10:$C$234,$D31,Criterios!$A$10:$A$234,1)</f>
        <v>0.8</v>
      </c>
      <c r="N31" s="83">
        <f>AVERAGEIFS(Criterios!R$10:R$234,Criterios!$C$10:$C$234,$D31,Criterios!$A$10:$A$234,1)</f>
        <v>1</v>
      </c>
      <c r="O31" s="83">
        <f>AVERAGEIFS(Criterios!S$10:S$234,Criterios!$C$10:$C$234,$D31,Criterios!$A$10:$A$234,1)</f>
        <v>1</v>
      </c>
      <c r="P31" s="83">
        <f>AVERAGEIFS(Criterios!T$10:T$234,Criterios!$C$10:$C$234,$D31,Criterios!$A$10:$A$234,1)</f>
        <v>1</v>
      </c>
      <c r="Q31" s="83">
        <f>AVERAGEIFS(Criterios!U$10:U$234,Criterios!$C$10:$C$234,$D31,Criterios!$A$10:$A$234,1)</f>
        <v>0.8</v>
      </c>
      <c r="R31" s="83">
        <f>AVERAGEIFS(Criterios!V$10:V$234,Criterios!$C$10:$C$234,$D31,Criterios!$A$10:$A$234,1)</f>
        <v>1</v>
      </c>
      <c r="S31" s="83">
        <f>AVERAGEIFS(Criterios!W$10:W$234,Criterios!$C$10:$C$234,$D31,Criterios!$A$10:$A$234,1)</f>
        <v>0.6</v>
      </c>
      <c r="T31" s="83">
        <f>AVERAGEIFS(Criterios!X$10:X$234,Criterios!$C$10:$C$234,$D31,Criterios!$A$10:$A$234,1)</f>
        <v>1</v>
      </c>
      <c r="U31" s="83">
        <f>AVERAGEIFS(Criterios!Y$10:Y$234,Criterios!$C$10:$C$234,$D31,Criterios!$A$10:$A$234,1)</f>
        <v>1</v>
      </c>
      <c r="V31" s="83">
        <f>AVERAGEIFS(Criterios!Z$10:Z$234,Criterios!$C$10:$C$234,$D31,Criterios!$A$10:$A$234,1)</f>
        <v>1</v>
      </c>
      <c r="W31" s="83">
        <f>AVERAGEIFS(Criterios!AA$10:AA$234,Criterios!$C$10:$C$234,$D31,Criterios!$A$10:$A$234,1)</f>
        <v>1</v>
      </c>
      <c r="X31" s="83">
        <f>AVERAGEIFS(Criterios!AB$10:AB$234,Criterios!$C$10:$C$234,$D31,Criterios!$A$10:$A$234,1)</f>
        <v>1</v>
      </c>
      <c r="Y31" s="83">
        <f>AVERAGEIFS(Criterios!AC$10:AC$234,Criterios!$C$10:$C$234,$D31,Criterios!$A$10:$A$234,1)</f>
        <v>0.8</v>
      </c>
      <c r="Z31" s="83">
        <f>AVERAGEIFS(Criterios!AD$10:AD$234,Criterios!$C$10:$C$234,$D31,Criterios!$A$10:$A$234,1)</f>
        <v>1</v>
      </c>
      <c r="AA31" s="83">
        <f>AVERAGEIFS(Criterios!AE$10:AE$234,Criterios!$C$10:$C$234,$D31,Criterios!$A$10:$A$234,1)</f>
        <v>0.8</v>
      </c>
      <c r="AB31" s="83">
        <f>AVERAGEIFS(Criterios!AF$10:AF$234,Criterios!$C$10:$C$234,$D31,Criterios!$A$10:$A$234,1)</f>
        <v>0.6</v>
      </c>
      <c r="AC31" s="83">
        <f>AVERAGEIFS(Criterios!AG$10:AG$234,Criterios!$C$10:$C$234,$D31,Criterios!$A$10:$A$234,1)</f>
        <v>0.4</v>
      </c>
      <c r="AD31" s="83">
        <f>AVERAGEIFS(Criterios!AH$10:AH$234,Criterios!$C$10:$C$234,$D31,Criterios!$A$10:$A$234,1)</f>
        <v>0.4</v>
      </c>
      <c r="AE31" s="83">
        <f>AVERAGEIFS(Criterios!AI$10:AI$234,Criterios!$C$10:$C$234,$D31,Criterios!$A$10:$A$234,1)</f>
        <v>1</v>
      </c>
      <c r="AF31" s="83">
        <f>AVERAGEIFS(Criterios!AJ$10:AJ$234,Criterios!$C$10:$C$234,$D31,Criterios!$A$10:$A$234,1)</f>
        <v>0.4</v>
      </c>
      <c r="AG31" s="83">
        <f>AVERAGEIFS(Criterios!AK$10:AK$234,Criterios!$C$10:$C$234,$D31,Criterios!$A$10:$A$234,1)</f>
        <v>1</v>
      </c>
      <c r="AH31" s="83">
        <f>AVERAGEIFS(Criterios!AL$10:AL$234,Criterios!$C$10:$C$234,$D31,Criterios!$A$10:$A$234,1)</f>
        <v>0.8</v>
      </c>
      <c r="AI31" s="83">
        <f>AVERAGEIFS(Criterios!AM$10:AM$234,Criterios!$C$10:$C$234,$D31,Criterios!$A$10:$A$234,1)</f>
        <v>1</v>
      </c>
      <c r="AJ31" s="83">
        <f>AVERAGEIFS(Criterios!AN$10:AN$234,Criterios!$C$10:$C$234,$D31,Criterios!$A$10:$A$234,1)</f>
        <v>1</v>
      </c>
      <c r="AK31" s="83">
        <f>AVERAGEIFS(Criterios!AO$10:AO$234,Criterios!$C$10:$C$234,$D31,Criterios!$A$10:$A$234,1)</f>
        <v>1</v>
      </c>
      <c r="AL31" s="83">
        <f>AVERAGEIFS(Criterios!AP$10:AP$234,Criterios!$C$10:$C$234,$D31,Criterios!$A$10:$A$234,1)</f>
        <v>1</v>
      </c>
      <c r="AM31" s="19">
        <f>AVERAGEIFS(Criterios!AQ$10:AQ$234,Criterios!$C$10:$C$234,$D31,Criterios!$A$10:$A$234,1)</f>
        <v>0.84242424242424241</v>
      </c>
    </row>
    <row r="32" spans="1:39">
      <c r="A32" s="239"/>
      <c r="B32" s="174" t="s">
        <v>325</v>
      </c>
      <c r="C32" s="236"/>
      <c r="D32" s="75">
        <v>28</v>
      </c>
      <c r="E32" s="76" t="s">
        <v>384</v>
      </c>
      <c r="F32" s="84">
        <f>AVERAGEIFS(F$36:F$44,$B$36:$B$44,$D32)</f>
        <v>0.86011904761904767</v>
      </c>
      <c r="G32" s="86">
        <f t="shared" ref="G32:AM32" si="2">AVERAGEIFS(G$36:G$44,$B$36:$B$44,$D32)</f>
        <v>0.89136904761904767</v>
      </c>
      <c r="H32" s="86">
        <f t="shared" si="2"/>
        <v>0.75744047619047628</v>
      </c>
      <c r="I32" s="86">
        <f t="shared" si="2"/>
        <v>0.70238095238095233</v>
      </c>
      <c r="J32" s="86">
        <f t="shared" si="2"/>
        <v>0.49404761904761907</v>
      </c>
      <c r="K32" s="86">
        <f t="shared" si="2"/>
        <v>0.89583333333333337</v>
      </c>
      <c r="L32" s="86">
        <f t="shared" si="2"/>
        <v>0.9017857142857143</v>
      </c>
      <c r="M32" s="86">
        <f t="shared" si="2"/>
        <v>0.85565476190476197</v>
      </c>
      <c r="N32" s="86">
        <f t="shared" si="2"/>
        <v>0.71875</v>
      </c>
      <c r="O32" s="86">
        <f t="shared" si="2"/>
        <v>0.67708333333333337</v>
      </c>
      <c r="P32" s="86">
        <f t="shared" si="2"/>
        <v>0.4910714285714286</v>
      </c>
      <c r="Q32" s="86">
        <f t="shared" si="2"/>
        <v>0.53273809523809523</v>
      </c>
      <c r="R32" s="86">
        <f t="shared" si="2"/>
        <v>0.88690476190476197</v>
      </c>
      <c r="S32" s="86">
        <f t="shared" si="2"/>
        <v>0.5267857142857143</v>
      </c>
      <c r="T32" s="86">
        <f t="shared" si="2"/>
        <v>0.48065476190476197</v>
      </c>
      <c r="U32" s="86">
        <f t="shared" si="2"/>
        <v>0.49851190476190477</v>
      </c>
      <c r="V32" s="86">
        <f t="shared" si="2"/>
        <v>0.9375</v>
      </c>
      <c r="W32" s="86">
        <f t="shared" si="2"/>
        <v>0.96875</v>
      </c>
      <c r="X32" s="86">
        <f t="shared" si="2"/>
        <v>0.50744047619047628</v>
      </c>
      <c r="Y32" s="86">
        <f t="shared" si="2"/>
        <v>0.86458333333333337</v>
      </c>
      <c r="Z32" s="86">
        <f t="shared" si="2"/>
        <v>0.71130952380952372</v>
      </c>
      <c r="AA32" s="86">
        <f t="shared" si="2"/>
        <v>0.72619047619047628</v>
      </c>
      <c r="AB32" s="86">
        <f t="shared" si="2"/>
        <v>0.80654761904761907</v>
      </c>
      <c r="AC32" s="86">
        <f t="shared" si="2"/>
        <v>0.9375</v>
      </c>
      <c r="AD32" s="86">
        <f t="shared" si="2"/>
        <v>0.82440476190476197</v>
      </c>
      <c r="AE32" s="86">
        <f t="shared" si="2"/>
        <v>0.75595238095238093</v>
      </c>
      <c r="AF32" s="86">
        <f t="shared" si="2"/>
        <v>0.86011904761904767</v>
      </c>
      <c r="AG32" s="86">
        <f t="shared" si="2"/>
        <v>0.33630952380952378</v>
      </c>
      <c r="AH32" s="86">
        <f t="shared" si="2"/>
        <v>0.86011904761904767</v>
      </c>
      <c r="AI32" s="86">
        <f t="shared" si="2"/>
        <v>0.92708333333333337</v>
      </c>
      <c r="AJ32" s="86">
        <f t="shared" si="2"/>
        <v>0.55059523809523803</v>
      </c>
      <c r="AK32" s="86">
        <f t="shared" si="2"/>
        <v>0.59672619047619047</v>
      </c>
      <c r="AL32" s="86">
        <f t="shared" si="2"/>
        <v>0.86011904761904767</v>
      </c>
      <c r="AM32" s="19">
        <f t="shared" si="2"/>
        <v>0.73340548340548339</v>
      </c>
    </row>
    <row r="33" spans="1:39">
      <c r="A33" s="239"/>
      <c r="B33" s="174" t="s">
        <v>325</v>
      </c>
      <c r="C33" s="236"/>
      <c r="D33" s="75">
        <v>29</v>
      </c>
      <c r="E33" s="76" t="s">
        <v>385</v>
      </c>
      <c r="F33" s="82">
        <f>AVERAGEIFS(Criterios!J$10:J$234,Criterios!$C$10:$C$234,$D33,Criterios!$A$10:$A$234,1)</f>
        <v>1</v>
      </c>
      <c r="G33" s="83">
        <f>AVERAGEIFS(Criterios!K$10:K$234,Criterios!$C$10:$C$234,$D33,Criterios!$A$10:$A$234,1)</f>
        <v>1</v>
      </c>
      <c r="H33" s="83">
        <f>AVERAGEIFS(Criterios!L$10:L$234,Criterios!$C$10:$C$234,$D33,Criterios!$A$10:$A$234,1)</f>
        <v>1</v>
      </c>
      <c r="I33" s="83">
        <f>AVERAGEIFS(Criterios!M$10:M$234,Criterios!$C$10:$C$234,$D33,Criterios!$A$10:$A$234,1)</f>
        <v>1</v>
      </c>
      <c r="J33" s="83">
        <f>AVERAGEIFS(Criterios!N$10:N$234,Criterios!$C$10:$C$234,$D33,Criterios!$A$10:$A$234,1)</f>
        <v>0.5</v>
      </c>
      <c r="K33" s="83">
        <f>AVERAGEIFS(Criterios!O$10:O$234,Criterios!$C$10:$C$234,$D33,Criterios!$A$10:$A$234,1)</f>
        <v>1</v>
      </c>
      <c r="L33" s="83">
        <f>AVERAGEIFS(Criterios!P$10:P$234,Criterios!$C$10:$C$234,$D33,Criterios!$A$10:$A$234,1)</f>
        <v>0.5</v>
      </c>
      <c r="M33" s="83">
        <f>AVERAGEIFS(Criterios!Q$10:Q$234,Criterios!$C$10:$C$234,$D33,Criterios!$A$10:$A$234,1)</f>
        <v>1</v>
      </c>
      <c r="N33" s="83">
        <f>AVERAGEIFS(Criterios!R$10:R$234,Criterios!$C$10:$C$234,$D33,Criterios!$A$10:$A$234,1)</f>
        <v>1</v>
      </c>
      <c r="O33" s="83">
        <f>AVERAGEIFS(Criterios!S$10:S$234,Criterios!$C$10:$C$234,$D33,Criterios!$A$10:$A$234,1)</f>
        <v>0.5</v>
      </c>
      <c r="P33" s="83">
        <f>AVERAGEIFS(Criterios!T$10:T$234,Criterios!$C$10:$C$234,$D33,Criterios!$A$10:$A$234,1)</f>
        <v>1</v>
      </c>
      <c r="Q33" s="83">
        <f>AVERAGEIFS(Criterios!U$10:U$234,Criterios!$C$10:$C$234,$D33,Criterios!$A$10:$A$234,1)</f>
        <v>1</v>
      </c>
      <c r="R33" s="83">
        <f>AVERAGEIFS(Criterios!V$10:V$234,Criterios!$C$10:$C$234,$D33,Criterios!$A$10:$A$234,1)</f>
        <v>1</v>
      </c>
      <c r="S33" s="83">
        <f>AVERAGEIFS(Criterios!W$10:W$234,Criterios!$C$10:$C$234,$D33,Criterios!$A$10:$A$234,1)</f>
        <v>0.5</v>
      </c>
      <c r="T33" s="83">
        <f>AVERAGEIFS(Criterios!X$10:X$234,Criterios!$C$10:$C$234,$D33,Criterios!$A$10:$A$234,1)</f>
        <v>0.5</v>
      </c>
      <c r="U33" s="83">
        <f>AVERAGEIFS(Criterios!Y$10:Y$234,Criterios!$C$10:$C$234,$D33,Criterios!$A$10:$A$234,1)</f>
        <v>1</v>
      </c>
      <c r="V33" s="83">
        <f>AVERAGEIFS(Criterios!Z$10:Z$234,Criterios!$C$10:$C$234,$D33,Criterios!$A$10:$A$234,1)</f>
        <v>1</v>
      </c>
      <c r="W33" s="83">
        <f>AVERAGEIFS(Criterios!AA$10:AA$234,Criterios!$C$10:$C$234,$D33,Criterios!$A$10:$A$234,1)</f>
        <v>1</v>
      </c>
      <c r="X33" s="83">
        <f>AVERAGEIFS(Criterios!AB$10:AB$234,Criterios!$C$10:$C$234,$D33,Criterios!$A$10:$A$234,1)</f>
        <v>0.5</v>
      </c>
      <c r="Y33" s="83">
        <f>AVERAGEIFS(Criterios!AC$10:AC$234,Criterios!$C$10:$C$234,$D33,Criterios!$A$10:$A$234,1)</f>
        <v>1</v>
      </c>
      <c r="Z33" s="83">
        <f>AVERAGEIFS(Criterios!AD$10:AD$234,Criterios!$C$10:$C$234,$D33,Criterios!$A$10:$A$234,1)</f>
        <v>1</v>
      </c>
      <c r="AA33" s="83">
        <f>AVERAGEIFS(Criterios!AE$10:AE$234,Criterios!$C$10:$C$234,$D33,Criterios!$A$10:$A$234,1)</f>
        <v>1</v>
      </c>
      <c r="AB33" s="83">
        <f>AVERAGEIFS(Criterios!AF$10:AF$234,Criterios!$C$10:$C$234,$D33,Criterios!$A$10:$A$234,1)</f>
        <v>1</v>
      </c>
      <c r="AC33" s="83">
        <f>AVERAGEIFS(Criterios!AG$10:AG$234,Criterios!$C$10:$C$234,$D33,Criterios!$A$10:$A$234,1)</f>
        <v>0.5</v>
      </c>
      <c r="AD33" s="83">
        <f>AVERAGEIFS(Criterios!AH$10:AH$234,Criterios!$C$10:$C$234,$D33,Criterios!$A$10:$A$234,1)</f>
        <v>0</v>
      </c>
      <c r="AE33" s="83">
        <f>AVERAGEIFS(Criterios!AI$10:AI$234,Criterios!$C$10:$C$234,$D33,Criterios!$A$10:$A$234,1)</f>
        <v>1</v>
      </c>
      <c r="AF33" s="83">
        <f>AVERAGEIFS(Criterios!AJ$10:AJ$234,Criterios!$C$10:$C$234,$D33,Criterios!$A$10:$A$234,1)</f>
        <v>0.5</v>
      </c>
      <c r="AG33" s="83">
        <f>AVERAGEIFS(Criterios!AK$10:AK$234,Criterios!$C$10:$C$234,$D33,Criterios!$A$10:$A$234,1)</f>
        <v>1</v>
      </c>
      <c r="AH33" s="83">
        <f>AVERAGEIFS(Criterios!AL$10:AL$234,Criterios!$C$10:$C$234,$D33,Criterios!$A$10:$A$234,1)</f>
        <v>1</v>
      </c>
      <c r="AI33" s="83">
        <f>AVERAGEIFS(Criterios!AM$10:AM$234,Criterios!$C$10:$C$234,$D33,Criterios!$A$10:$A$234,1)</f>
        <v>1</v>
      </c>
      <c r="AJ33" s="83">
        <f>AVERAGEIFS(Criterios!AN$10:AN$234,Criterios!$C$10:$C$234,$D33,Criterios!$A$10:$A$234,1)</f>
        <v>0.5</v>
      </c>
      <c r="AK33" s="83">
        <f>AVERAGEIFS(Criterios!AO$10:AO$234,Criterios!$C$10:$C$234,$D33,Criterios!$A$10:$A$234,1)</f>
        <v>0.5</v>
      </c>
      <c r="AL33" s="83">
        <f>AVERAGEIFS(Criterios!AP$10:AP$234,Criterios!$C$10:$C$234,$D33,Criterios!$A$10:$A$234,1)</f>
        <v>1</v>
      </c>
      <c r="AM33" s="19">
        <f>AVERAGEIFS(Criterios!AQ$10:AQ$234,Criterios!$C$10:$C$234,$D33,Criterios!$A$10:$A$234,1)</f>
        <v>0.81818181818181812</v>
      </c>
    </row>
    <row r="34" spans="1:39">
      <c r="A34" s="239"/>
      <c r="B34" s="174" t="s">
        <v>325</v>
      </c>
      <c r="C34" s="237"/>
      <c r="D34" s="77">
        <v>30</v>
      </c>
      <c r="E34" s="78" t="s">
        <v>386</v>
      </c>
      <c r="F34" s="87">
        <f>AVERAGEIFS(Criterios!J$10:J$234,Criterios!$C$10:$C$234,$D34,Criterios!$A$10:$A$234,1)</f>
        <v>0.41666666666666669</v>
      </c>
      <c r="G34" s="88">
        <f>AVERAGEIFS(Criterios!K$10:K$234,Criterios!$C$10:$C$234,$D34,Criterios!$A$10:$A$234,1)</f>
        <v>0.83333333333333337</v>
      </c>
      <c r="H34" s="88">
        <f>AVERAGEIFS(Criterios!L$10:L$234,Criterios!$C$10:$C$234,$D34,Criterios!$A$10:$A$234,1)</f>
        <v>0.41666666666666669</v>
      </c>
      <c r="I34" s="88">
        <f>AVERAGEIFS(Criterios!M$10:M$234,Criterios!$C$10:$C$234,$D34,Criterios!$A$10:$A$234,1)</f>
        <v>0.5</v>
      </c>
      <c r="J34" s="88">
        <f>AVERAGEIFS(Criterios!N$10:N$234,Criterios!$C$10:$C$234,$D34,Criterios!$A$10:$A$234,1)</f>
        <v>0.41666666666666669</v>
      </c>
      <c r="K34" s="88">
        <f>AVERAGEIFS(Criterios!O$10:O$234,Criterios!$C$10:$C$234,$D34,Criterios!$A$10:$A$234,1)</f>
        <v>0.33333333333333331</v>
      </c>
      <c r="L34" s="88">
        <f>AVERAGEIFS(Criterios!P$10:P$234,Criterios!$C$10:$C$234,$D34,Criterios!$A$10:$A$234,1)</f>
        <v>0.58333333333333337</v>
      </c>
      <c r="M34" s="88">
        <f>AVERAGEIFS(Criterios!Q$10:Q$234,Criterios!$C$10:$C$234,$D34,Criterios!$A$10:$A$234,1)</f>
        <v>0.33333333333333331</v>
      </c>
      <c r="N34" s="88">
        <f>AVERAGEIFS(Criterios!R$10:R$234,Criterios!$C$10:$C$234,$D34,Criterios!$A$10:$A$234,1)</f>
        <v>0.75</v>
      </c>
      <c r="O34" s="88">
        <f>AVERAGEIFS(Criterios!S$10:S$234,Criterios!$C$10:$C$234,$D34,Criterios!$A$10:$A$234,1)</f>
        <v>0.5</v>
      </c>
      <c r="P34" s="88">
        <f>AVERAGEIFS(Criterios!T$10:T$234,Criterios!$C$10:$C$234,$D34,Criterios!$A$10:$A$234,1)</f>
        <v>0.41666666666666669</v>
      </c>
      <c r="Q34" s="88">
        <f>AVERAGEIFS(Criterios!U$10:U$234,Criterios!$C$10:$C$234,$D34,Criterios!$A$10:$A$234,1)</f>
        <v>0.16666666666666666</v>
      </c>
      <c r="R34" s="88">
        <f>AVERAGEIFS(Criterios!V$10:V$234,Criterios!$C$10:$C$234,$D34,Criterios!$A$10:$A$234,1)</f>
        <v>0.66666666666666663</v>
      </c>
      <c r="S34" s="88">
        <f>AVERAGEIFS(Criterios!W$10:W$234,Criterios!$C$10:$C$234,$D34,Criterios!$A$10:$A$234,1)</f>
        <v>0.33333333333333331</v>
      </c>
      <c r="T34" s="88">
        <f>AVERAGEIFS(Criterios!X$10:X$234,Criterios!$C$10:$C$234,$D34,Criterios!$A$10:$A$234,1)</f>
        <v>0.33333333333333331</v>
      </c>
      <c r="U34" s="88">
        <f>AVERAGEIFS(Criterios!Y$10:Y$234,Criterios!$C$10:$C$234,$D34,Criterios!$A$10:$A$234,1)</f>
        <v>0.33333333333333331</v>
      </c>
      <c r="V34" s="88">
        <f>AVERAGEIFS(Criterios!Z$10:Z$234,Criterios!$C$10:$C$234,$D34,Criterios!$A$10:$A$234,1)</f>
        <v>0.41666666666666669</v>
      </c>
      <c r="W34" s="88">
        <f>AVERAGEIFS(Criterios!AA$10:AA$234,Criterios!$C$10:$C$234,$D34,Criterios!$A$10:$A$234,1)</f>
        <v>0.75</v>
      </c>
      <c r="X34" s="88">
        <f>AVERAGEIFS(Criterios!AB$10:AB$234,Criterios!$C$10:$C$234,$D34,Criterios!$A$10:$A$234,1)</f>
        <v>0.91666666666666663</v>
      </c>
      <c r="Y34" s="88">
        <f>AVERAGEIFS(Criterios!AC$10:AC$234,Criterios!$C$10:$C$234,$D34,Criterios!$A$10:$A$234,1)</f>
        <v>0.41666666666666669</v>
      </c>
      <c r="Z34" s="88">
        <f>AVERAGEIFS(Criterios!AD$10:AD$234,Criterios!$C$10:$C$234,$D34,Criterios!$A$10:$A$234,1)</f>
        <v>0.91666666666666663</v>
      </c>
      <c r="AA34" s="88">
        <f>AVERAGEIFS(Criterios!AE$10:AE$234,Criterios!$C$10:$C$234,$D34,Criterios!$A$10:$A$234,1)</f>
        <v>0.5</v>
      </c>
      <c r="AB34" s="88">
        <f>AVERAGEIFS(Criterios!AF$10:AF$234,Criterios!$C$10:$C$234,$D34,Criterios!$A$10:$A$234,1)</f>
        <v>0.25</v>
      </c>
      <c r="AC34" s="88">
        <f>AVERAGEIFS(Criterios!AG$10:AG$234,Criterios!$C$10:$C$234,$D34,Criterios!$A$10:$A$234,1)</f>
        <v>0.41666666666666669</v>
      </c>
      <c r="AD34" s="88">
        <f>AVERAGEIFS(Criterios!AH$10:AH$234,Criterios!$C$10:$C$234,$D34,Criterios!$A$10:$A$234,1)</f>
        <v>0.41666666666666669</v>
      </c>
      <c r="AE34" s="88">
        <f>AVERAGEIFS(Criterios!AI$10:AI$234,Criterios!$C$10:$C$234,$D34,Criterios!$A$10:$A$234,1)</f>
        <v>0.25</v>
      </c>
      <c r="AF34" s="88">
        <f>AVERAGEIFS(Criterios!AJ$10:AJ$234,Criterios!$C$10:$C$234,$D34,Criterios!$A$10:$A$234,1)</f>
        <v>0.33333333333333331</v>
      </c>
      <c r="AG34" s="88">
        <f>AVERAGEIFS(Criterios!AK$10:AK$234,Criterios!$C$10:$C$234,$D34,Criterios!$A$10:$A$234,1)</f>
        <v>0.41666666666666669</v>
      </c>
      <c r="AH34" s="88">
        <f>AVERAGEIFS(Criterios!AL$10:AL$234,Criterios!$C$10:$C$234,$D34,Criterios!$A$10:$A$234,1)</f>
        <v>0.58333333333333337</v>
      </c>
      <c r="AI34" s="88">
        <f>AVERAGEIFS(Criterios!AM$10:AM$234,Criterios!$C$10:$C$234,$D34,Criterios!$A$10:$A$234,1)</f>
        <v>0.66666666666666663</v>
      </c>
      <c r="AJ34" s="88">
        <f>AVERAGEIFS(Criterios!AN$10:AN$234,Criterios!$C$10:$C$234,$D34,Criterios!$A$10:$A$234,1)</f>
        <v>0.5</v>
      </c>
      <c r="AK34" s="88">
        <f>AVERAGEIFS(Criterios!AO$10:AO$234,Criterios!$C$10:$C$234,$D34,Criterios!$A$10:$A$234,1)</f>
        <v>0.33333333333333331</v>
      </c>
      <c r="AL34" s="88">
        <f>AVERAGEIFS(Criterios!AP$10:AP$234,Criterios!$C$10:$C$234,$D34,Criterios!$A$10:$A$234,1)</f>
        <v>0.25</v>
      </c>
      <c r="AM34" s="89">
        <f>AVERAGEIFS(Criterios!AQ$10:AQ$234,Criterios!$C$10:$C$234,$D34,Criterios!$A$10:$A$234,1)</f>
        <v>0.47474747474747475</v>
      </c>
    </row>
    <row r="35" spans="1:39">
      <c r="A35" s="239"/>
      <c r="B35" s="17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91"/>
    </row>
    <row r="36" spans="1:39">
      <c r="A36" s="239"/>
      <c r="B36" s="176">
        <v>3</v>
      </c>
      <c r="C36" s="241" t="s">
        <v>248</v>
      </c>
      <c r="D36" s="73" t="s">
        <v>325</v>
      </c>
      <c r="E36" s="74" t="s">
        <v>361</v>
      </c>
      <c r="F36" s="84">
        <f>AVERAGEIFS(Criterios!J$10:J$234,Criterios!$E$10:$E$234,$D36,Criterios!$A$10:$A$234,1)</f>
        <v>1</v>
      </c>
      <c r="G36" s="90">
        <f>AVERAGEIFS(Criterios!K$10:K$233,Criterios!$E$10:$E$233,$D36,Criterios!$A$10:$A$233,1)</f>
        <v>1</v>
      </c>
      <c r="H36" s="90">
        <f>AVERAGEIFS(Criterios!L$10:L$233,Criterios!$E$10:$E$233,$D36,Criterios!$A$10:$A$233,1)</f>
        <v>1</v>
      </c>
      <c r="I36" s="90">
        <f>AVERAGEIFS(Criterios!M$10:M$233,Criterios!$E$10:$E$233,$D36,Criterios!$A$10:$A$233,1)</f>
        <v>1</v>
      </c>
      <c r="J36" s="90">
        <f>AVERAGEIFS(Criterios!N$10:N$233,Criterios!$E$10:$E$233,$D36,Criterios!$A$10:$A$233,1)</f>
        <v>1</v>
      </c>
      <c r="K36" s="90">
        <f>AVERAGEIFS(Criterios!O$10:O$233,Criterios!$E$10:$E$233,$D36,Criterios!$A$10:$A$233,1)</f>
        <v>1</v>
      </c>
      <c r="L36" s="90">
        <f>AVERAGEIFS(Criterios!P$10:P$233,Criterios!$E$10:$E$233,$D36,Criterios!$A$10:$A$233,1)</f>
        <v>1</v>
      </c>
      <c r="M36" s="90">
        <f>AVERAGEIFS(Criterios!Q$10:Q$233,Criterios!$E$10:$E$233,$D36,Criterios!$A$10:$A$233,1)</f>
        <v>1</v>
      </c>
      <c r="N36" s="90">
        <f>AVERAGEIFS(Criterios!R$10:R$233,Criterios!$E$10:$E$233,$D36,Criterios!$A$10:$A$233,1)</f>
        <v>1</v>
      </c>
      <c r="O36" s="90">
        <f>AVERAGEIFS(Criterios!S$10:S$233,Criterios!$E$10:$E$233,$D36,Criterios!$A$10:$A$233,1)</f>
        <v>1</v>
      </c>
      <c r="P36" s="90">
        <f>AVERAGEIFS(Criterios!T$10:T$233,Criterios!$E$10:$E$233,$D36,Criterios!$A$10:$A$233,1)</f>
        <v>1</v>
      </c>
      <c r="Q36" s="90">
        <f>AVERAGEIFS(Criterios!U$10:U$233,Criterios!$E$10:$E$233,$D36,Criterios!$A$10:$A$233,1)</f>
        <v>1</v>
      </c>
      <c r="R36" s="90">
        <f>AVERAGEIFS(Criterios!V$10:V$233,Criterios!$E$10:$E$233,$D36,Criterios!$A$10:$A$233,1)</f>
        <v>1</v>
      </c>
      <c r="S36" s="90">
        <f>AVERAGEIFS(Criterios!W$10:W$233,Criterios!$E$10:$E$233,$D36,Criterios!$A$10:$A$233,1)</f>
        <v>1</v>
      </c>
      <c r="T36" s="90">
        <f>AVERAGEIFS(Criterios!X$10:X$233,Criterios!$E$10:$E$233,$D36,Criterios!$A$10:$A$233,1)</f>
        <v>1</v>
      </c>
      <c r="U36" s="90">
        <f>AVERAGEIFS(Criterios!Y$10:Y$233,Criterios!$E$10:$E$233,$D36,Criterios!$A$10:$A$233,1)</f>
        <v>1</v>
      </c>
      <c r="V36" s="90">
        <f>AVERAGEIFS(Criterios!Z$10:Z$233,Criterios!$E$10:$E$233,$D36,Criterios!$A$10:$A$233,1)</f>
        <v>1</v>
      </c>
      <c r="W36" s="90">
        <f>AVERAGEIFS(Criterios!AA$10:AA$233,Criterios!$E$10:$E$233,$D36,Criterios!$A$10:$A$233,1)</f>
        <v>1</v>
      </c>
      <c r="X36" s="90">
        <f>AVERAGEIFS(Criterios!AB$10:AB$233,Criterios!$E$10:$E$233,$D36,Criterios!$A$10:$A$233,1)</f>
        <v>1</v>
      </c>
      <c r="Y36" s="90">
        <f>AVERAGEIFS(Criterios!AC$10:AC$233,Criterios!$E$10:$E$233,$D36,Criterios!$A$10:$A$233,1)</f>
        <v>1</v>
      </c>
      <c r="Z36" s="90">
        <f>AVERAGEIFS(Criterios!AD$10:AD$233,Criterios!$E$10:$E$233,$D36,Criterios!$A$10:$A$233,1)</f>
        <v>1</v>
      </c>
      <c r="AA36" s="90">
        <f>AVERAGEIFS(Criterios!AE$10:AE$233,Criterios!$E$10:$E$233,$D36,Criterios!$A$10:$A$233,1)</f>
        <v>1</v>
      </c>
      <c r="AB36" s="90">
        <f>AVERAGEIFS(Criterios!AF$10:AF$233,Criterios!$E$10:$E$233,$D36,Criterios!$A$10:$A$233,1)</f>
        <v>1</v>
      </c>
      <c r="AC36" s="90">
        <f>AVERAGEIFS(Criterios!AG$10:AG$233,Criterios!$E$10:$E$233,$D36,Criterios!$A$10:$A$233,1)</f>
        <v>1</v>
      </c>
      <c r="AD36" s="90">
        <f>AVERAGEIFS(Criterios!AH$10:AH$233,Criterios!$E$10:$E$233,$D36,Criterios!$A$10:$A$233,1)</f>
        <v>1</v>
      </c>
      <c r="AE36" s="90">
        <f>AVERAGEIFS(Criterios!AI$10:AI$233,Criterios!$E$10:$E$233,$D36,Criterios!$A$10:$A$233,1)</f>
        <v>1</v>
      </c>
      <c r="AF36" s="90">
        <f>AVERAGEIFS(Criterios!AJ$10:AJ$233,Criterios!$E$10:$E$233,$D36,Criterios!$A$10:$A$233,1)</f>
        <v>1</v>
      </c>
      <c r="AG36" s="90">
        <f>AVERAGEIFS(Criterios!AK$10:AK$233,Criterios!$E$10:$E$233,$D36,Criterios!$A$10:$A$233,1)</f>
        <v>1</v>
      </c>
      <c r="AH36" s="90">
        <f>AVERAGEIFS(Criterios!AL$10:AL$233,Criterios!$E$10:$E$233,$D36,Criterios!$A$10:$A$233,1)</f>
        <v>1</v>
      </c>
      <c r="AI36" s="90">
        <f>AVERAGEIFS(Criterios!AM$10:AM$233,Criterios!$E$10:$E$233,$D36,Criterios!$A$10:$A$233,1)</f>
        <v>1</v>
      </c>
      <c r="AJ36" s="90">
        <f>AVERAGEIFS(Criterios!AN$10:AN$233,Criterios!$E$10:$E$233,$D36,Criterios!$A$10:$A$233,1)</f>
        <v>1</v>
      </c>
      <c r="AK36" s="90">
        <f>AVERAGEIFS(Criterios!AO$10:AO$233,Criterios!$E$10:$E$233,$D36,Criterios!$A$10:$A$233,1)</f>
        <v>1</v>
      </c>
      <c r="AL36" s="90">
        <f>AVERAGEIFS(Criterios!AP$10:AP$233,Criterios!$E$10:$E$233,$D36,Criterios!$A$10:$A$233,1)</f>
        <v>1</v>
      </c>
      <c r="AM36" s="81">
        <f>AVERAGEIFS(Criterios!AQ$10:AQ$233,Criterios!$E$10:$E$233,$D36,Criterios!$A$10:$A$233,1)</f>
        <v>1</v>
      </c>
    </row>
    <row r="37" spans="1:39">
      <c r="A37" s="239"/>
      <c r="B37" s="174">
        <v>3</v>
      </c>
      <c r="C37" s="242"/>
      <c r="D37" s="75" t="s">
        <v>281</v>
      </c>
      <c r="E37" s="76" t="s">
        <v>362</v>
      </c>
      <c r="F37" s="84">
        <f>AVERAGEIFS(Criterios!J$10:J$234,Criterios!$E$10:$E$234,$D37,Criterios!$A$10:$A$234,1)</f>
        <v>0.68181818181818177</v>
      </c>
      <c r="G37" s="83">
        <f>AVERAGEIFS(Criterios!K$10:K$233,Criterios!$E$10:$E$233,$D37,Criterios!$A$10:$A$233,1)</f>
        <v>0.63636363636363635</v>
      </c>
      <c r="H37" s="83">
        <f>AVERAGEIFS(Criterios!L$10:L$233,Criterios!$E$10:$E$233,$D37,Criterios!$A$10:$A$233,1)</f>
        <v>0.27272727272727271</v>
      </c>
      <c r="I37" s="83">
        <f>AVERAGEIFS(Criterios!M$10:M$233,Criterios!$E$10:$E$233,$D37,Criterios!$A$10:$A$233,1)</f>
        <v>0.18181818181818182</v>
      </c>
      <c r="J37" s="83">
        <f>AVERAGEIFS(Criterios!N$10:N$233,Criterios!$E$10:$E$233,$D37,Criterios!$A$10:$A$233,1)</f>
        <v>0.45454545454545453</v>
      </c>
      <c r="K37" s="83">
        <f>AVERAGEIFS(Criterios!O$10:O$233,Criterios!$E$10:$E$233,$D37,Criterios!$A$10:$A$233,1)</f>
        <v>0.54545454545454541</v>
      </c>
      <c r="L37" s="83">
        <f>AVERAGEIFS(Criterios!P$10:P$233,Criterios!$E$10:$E$233,$D37,Criterios!$A$10:$A$233,1)</f>
        <v>0.59090909090909094</v>
      </c>
      <c r="M37" s="83">
        <f>AVERAGEIFS(Criterios!Q$10:Q$233,Criterios!$E$10:$E$233,$D37,Criterios!$A$10:$A$233,1)</f>
        <v>0.54545454545454541</v>
      </c>
      <c r="N37" s="83">
        <f>AVERAGEIFS(Criterios!R$10:R$233,Criterios!$E$10:$E$233,$D37,Criterios!$A$10:$A$233,1)</f>
        <v>0.95454545454545459</v>
      </c>
      <c r="O37" s="83">
        <f>AVERAGEIFS(Criterios!S$10:S$233,Criterios!$E$10:$E$233,$D37,Criterios!$A$10:$A$233,1)</f>
        <v>0.72727272727272729</v>
      </c>
      <c r="P37" s="83">
        <f>AVERAGEIFS(Criterios!T$10:T$233,Criterios!$E$10:$E$233,$D37,Criterios!$A$10:$A$233,1)</f>
        <v>0.81818181818181823</v>
      </c>
      <c r="Q37" s="83">
        <f>AVERAGEIFS(Criterios!U$10:U$233,Criterios!$E$10:$E$233,$D37,Criterios!$A$10:$A$233,1)</f>
        <v>0.77272727272727271</v>
      </c>
      <c r="R37" s="83">
        <f>AVERAGEIFS(Criterios!V$10:V$233,Criterios!$E$10:$E$233,$D37,Criterios!$A$10:$A$233,1)</f>
        <v>0.90909090909090906</v>
      </c>
      <c r="S37" s="83">
        <f>AVERAGEIFS(Criterios!W$10:W$233,Criterios!$E$10:$E$233,$D37,Criterios!$A$10:$A$233,1)</f>
        <v>0.27272727272727271</v>
      </c>
      <c r="T37" s="83">
        <f>AVERAGEIFS(Criterios!X$10:X$233,Criterios!$E$10:$E$233,$D37,Criterios!$A$10:$A$233,1)</f>
        <v>0.68181818181818177</v>
      </c>
      <c r="U37" s="83">
        <f>AVERAGEIFS(Criterios!Y$10:Y$233,Criterios!$E$10:$E$233,$D37,Criterios!$A$10:$A$233,1)</f>
        <v>0.27272727272727271</v>
      </c>
      <c r="V37" s="83">
        <f>AVERAGEIFS(Criterios!Z$10:Z$233,Criterios!$E$10:$E$233,$D37,Criterios!$A$10:$A$233,1)</f>
        <v>0.77272727272727271</v>
      </c>
      <c r="W37" s="83">
        <f>AVERAGEIFS(Criterios!AA$10:AA$233,Criterios!$E$10:$E$233,$D37,Criterios!$A$10:$A$233,1)</f>
        <v>0.40909090909090912</v>
      </c>
      <c r="X37" s="83">
        <f>AVERAGEIFS(Criterios!AB$10:AB$233,Criterios!$E$10:$E$233,$D37,Criterios!$A$10:$A$233,1)</f>
        <v>0.54545454545454541</v>
      </c>
      <c r="Y37" s="83">
        <f>AVERAGEIFS(Criterios!AC$10:AC$233,Criterios!$E$10:$E$233,$D37,Criterios!$A$10:$A$233,1)</f>
        <v>1</v>
      </c>
      <c r="Z37" s="83">
        <f>AVERAGEIFS(Criterios!AD$10:AD$233,Criterios!$E$10:$E$233,$D37,Criterios!$A$10:$A$233,1)</f>
        <v>0.68181818181818177</v>
      </c>
      <c r="AA37" s="83">
        <f>AVERAGEIFS(Criterios!AE$10:AE$233,Criterios!$E$10:$E$233,$D37,Criterios!$A$10:$A$233,1)</f>
        <v>0.36363636363636365</v>
      </c>
      <c r="AB37" s="83">
        <f>AVERAGEIFS(Criterios!AF$10:AF$233,Criterios!$E$10:$E$233,$D37,Criterios!$A$10:$A$233,1)</f>
        <v>0.18181818181818182</v>
      </c>
      <c r="AC37" s="83">
        <f>AVERAGEIFS(Criterios!AG$10:AG$233,Criterios!$E$10:$E$233,$D37,Criterios!$A$10:$A$233,1)</f>
        <v>0.36363636363636365</v>
      </c>
      <c r="AD37" s="83">
        <f>AVERAGEIFS(Criterios!AH$10:AH$233,Criterios!$E$10:$E$233,$D37,Criterios!$A$10:$A$233,1)</f>
        <v>0.5</v>
      </c>
      <c r="AE37" s="83">
        <f>AVERAGEIFS(Criterios!AI$10:AI$233,Criterios!$E$10:$E$233,$D37,Criterios!$A$10:$A$233,1)</f>
        <v>0.27272727272727271</v>
      </c>
      <c r="AF37" s="83">
        <f>AVERAGEIFS(Criterios!AJ$10:AJ$233,Criterios!$E$10:$E$233,$D37,Criterios!$A$10:$A$233,1)</f>
        <v>0.36363636363636365</v>
      </c>
      <c r="AG37" s="83">
        <f>AVERAGEIFS(Criterios!AK$10:AK$233,Criterios!$E$10:$E$233,$D37,Criterios!$A$10:$A$233,1)</f>
        <v>0.68181818181818177</v>
      </c>
      <c r="AH37" s="83">
        <f>AVERAGEIFS(Criterios!AL$10:AL$233,Criterios!$E$10:$E$233,$D37,Criterios!$A$10:$A$233,1)</f>
        <v>0.63636363636363635</v>
      </c>
      <c r="AI37" s="83">
        <f>AVERAGEIFS(Criterios!AM$10:AM$233,Criterios!$E$10:$E$233,$D37,Criterios!$A$10:$A$233,1)</f>
        <v>0.27272727272727271</v>
      </c>
      <c r="AJ37" s="83">
        <f>AVERAGEIFS(Criterios!AN$10:AN$233,Criterios!$E$10:$E$233,$D37,Criterios!$A$10:$A$233,1)</f>
        <v>0.18181818181818182</v>
      </c>
      <c r="AK37" s="83">
        <f>AVERAGEIFS(Criterios!AO$10:AO$233,Criterios!$E$10:$E$233,$D37,Criterios!$A$10:$A$233,1)</f>
        <v>0.36363636363636365</v>
      </c>
      <c r="AL37" s="83">
        <f>AVERAGEIFS(Criterios!AP$10:AP$233,Criterios!$E$10:$E$233,$D37,Criterios!$A$10:$A$233,1)</f>
        <v>0.54545454545454541</v>
      </c>
      <c r="AM37" s="19">
        <f>AVERAGEIFS(Criterios!AQ$10:AQ$233,Criterios!$E$10:$E$233,$D37,Criterios!$A$10:$A$233,1)</f>
        <v>0.52892561983471065</v>
      </c>
    </row>
    <row r="38" spans="1:39">
      <c r="A38" s="239"/>
      <c r="B38" s="174">
        <v>3</v>
      </c>
      <c r="C38" s="242"/>
      <c r="D38" s="75" t="s">
        <v>218</v>
      </c>
      <c r="E38" s="76" t="s">
        <v>363</v>
      </c>
      <c r="F38" s="84">
        <f>AVERAGEIFS(Criterios!J$10:J$234,Criterios!$E$10:$E$234,$D38,Criterios!$A$10:$A$234,1)</f>
        <v>1</v>
      </c>
      <c r="G38" s="85">
        <f>AVERAGEIFS(Criterios!K$10:K$233,Criterios!$E$10:$E$233,$D38,Criterios!$A$10:$A$233,1)</f>
        <v>1</v>
      </c>
      <c r="H38" s="85">
        <f>AVERAGEIFS(Criterios!L$10:L$233,Criterios!$E$10:$E$233,$D38,Criterios!$A$10:$A$233,1)</f>
        <v>1</v>
      </c>
      <c r="I38" s="85">
        <f>AVERAGEIFS(Criterios!M$10:M$233,Criterios!$E$10:$E$233,$D38,Criterios!$A$10:$A$233,1)</f>
        <v>1</v>
      </c>
      <c r="J38" s="85">
        <f>AVERAGEIFS(Criterios!N$10:N$233,Criterios!$E$10:$E$233,$D38,Criterios!$A$10:$A$233,1)</f>
        <v>1</v>
      </c>
      <c r="K38" s="85">
        <f>AVERAGEIFS(Criterios!O$10:O$233,Criterios!$E$10:$E$233,$D38,Criterios!$A$10:$A$233,1)</f>
        <v>1</v>
      </c>
      <c r="L38" s="85">
        <f>AVERAGEIFS(Criterios!P$10:P$233,Criterios!$E$10:$E$233,$D38,Criterios!$A$10:$A$233,1)</f>
        <v>1</v>
      </c>
      <c r="M38" s="85">
        <f>AVERAGEIFS(Criterios!Q$10:Q$233,Criterios!$E$10:$E$233,$D38,Criterios!$A$10:$A$233,1)</f>
        <v>1</v>
      </c>
      <c r="N38" s="85">
        <f>AVERAGEIFS(Criterios!R$10:R$233,Criterios!$E$10:$E$233,$D38,Criterios!$A$10:$A$233,1)</f>
        <v>1</v>
      </c>
      <c r="O38" s="85">
        <f>AVERAGEIFS(Criterios!S$10:S$233,Criterios!$E$10:$E$233,$D38,Criterios!$A$10:$A$233,1)</f>
        <v>1</v>
      </c>
      <c r="P38" s="85">
        <f>AVERAGEIFS(Criterios!T$10:T$233,Criterios!$E$10:$E$233,$D38,Criterios!$A$10:$A$233,1)</f>
        <v>1</v>
      </c>
      <c r="Q38" s="85">
        <f>AVERAGEIFS(Criterios!U$10:U$233,Criterios!$E$10:$E$233,$D38,Criterios!$A$10:$A$233,1)</f>
        <v>1</v>
      </c>
      <c r="R38" s="85">
        <f>AVERAGEIFS(Criterios!V$10:V$233,Criterios!$E$10:$E$233,$D38,Criterios!$A$10:$A$233,1)</f>
        <v>1</v>
      </c>
      <c r="S38" s="85">
        <f>AVERAGEIFS(Criterios!W$10:W$233,Criterios!$E$10:$E$233,$D38,Criterios!$A$10:$A$233,1)</f>
        <v>0</v>
      </c>
      <c r="T38" s="85">
        <f>AVERAGEIFS(Criterios!X$10:X$233,Criterios!$E$10:$E$233,$D38,Criterios!$A$10:$A$233,1)</f>
        <v>1</v>
      </c>
      <c r="U38" s="85">
        <f>AVERAGEIFS(Criterios!Y$10:Y$233,Criterios!$E$10:$E$233,$D38,Criterios!$A$10:$A$233,1)</f>
        <v>1</v>
      </c>
      <c r="V38" s="85">
        <f>AVERAGEIFS(Criterios!Z$10:Z$233,Criterios!$E$10:$E$233,$D38,Criterios!$A$10:$A$233,1)</f>
        <v>1</v>
      </c>
      <c r="W38" s="85">
        <f>AVERAGEIFS(Criterios!AA$10:AA$233,Criterios!$E$10:$E$233,$D38,Criterios!$A$10:$A$233,1)</f>
        <v>1</v>
      </c>
      <c r="X38" s="85">
        <f>AVERAGEIFS(Criterios!AB$10:AB$233,Criterios!$E$10:$E$233,$D38,Criterios!$A$10:$A$233,1)</f>
        <v>1</v>
      </c>
      <c r="Y38" s="85">
        <f>AVERAGEIFS(Criterios!AC$10:AC$233,Criterios!$E$10:$E$233,$D38,Criterios!$A$10:$A$233,1)</f>
        <v>1</v>
      </c>
      <c r="Z38" s="85">
        <f>AVERAGEIFS(Criterios!AD$10:AD$233,Criterios!$E$10:$E$233,$D38,Criterios!$A$10:$A$233,1)</f>
        <v>0</v>
      </c>
      <c r="AA38" s="85">
        <f>AVERAGEIFS(Criterios!AE$10:AE$233,Criterios!$E$10:$E$233,$D38,Criterios!$A$10:$A$233,1)</f>
        <v>0</v>
      </c>
      <c r="AB38" s="85">
        <f>AVERAGEIFS(Criterios!AF$10:AF$233,Criterios!$E$10:$E$233,$D38,Criterios!$A$10:$A$233,1)</f>
        <v>0</v>
      </c>
      <c r="AC38" s="85">
        <f>AVERAGEIFS(Criterios!AG$10:AG$233,Criterios!$E$10:$E$233,$D38,Criterios!$A$10:$A$233,1)</f>
        <v>1</v>
      </c>
      <c r="AD38" s="85">
        <f>AVERAGEIFS(Criterios!AH$10:AH$233,Criterios!$E$10:$E$233,$D38,Criterios!$A$10:$A$233,1)</f>
        <v>1</v>
      </c>
      <c r="AE38" s="85">
        <f>AVERAGEIFS(Criterios!AI$10:AI$233,Criterios!$E$10:$E$233,$D38,Criterios!$A$10:$A$233,1)</f>
        <v>1</v>
      </c>
      <c r="AF38" s="85">
        <f>AVERAGEIFS(Criterios!AJ$10:AJ$233,Criterios!$E$10:$E$233,$D38,Criterios!$A$10:$A$233,1)</f>
        <v>1</v>
      </c>
      <c r="AG38" s="85">
        <f>AVERAGEIFS(Criterios!AK$10:AK$233,Criterios!$E$10:$E$233,$D38,Criterios!$A$10:$A$233,1)</f>
        <v>1</v>
      </c>
      <c r="AH38" s="85">
        <f>AVERAGEIFS(Criterios!AL$10:AL$233,Criterios!$E$10:$E$233,$D38,Criterios!$A$10:$A$233,1)</f>
        <v>0</v>
      </c>
      <c r="AI38" s="85">
        <f>AVERAGEIFS(Criterios!AM$10:AM$233,Criterios!$E$10:$E$233,$D38,Criterios!$A$10:$A$233,1)</f>
        <v>0</v>
      </c>
      <c r="AJ38" s="85">
        <f>AVERAGEIFS(Criterios!AN$10:AN$233,Criterios!$E$10:$E$233,$D38,Criterios!$A$10:$A$233,1)</f>
        <v>0</v>
      </c>
      <c r="AK38" s="85">
        <f>AVERAGEIFS(Criterios!AO$10:AO$233,Criterios!$E$10:$E$233,$D38,Criterios!$A$10:$A$233,1)</f>
        <v>1</v>
      </c>
      <c r="AL38" s="85">
        <f>AVERAGEIFS(Criterios!AP$10:AP$233,Criterios!$E$10:$E$233,$D38,Criterios!$A$10:$A$233,1)</f>
        <v>1</v>
      </c>
      <c r="AM38" s="19">
        <f>AVERAGEIFS(Criterios!AQ$10:AQ$233,Criterios!$E$10:$E$233,$D38,Criterios!$A$10:$A$233,1)</f>
        <v>0.78787878787878785</v>
      </c>
    </row>
    <row r="39" spans="1:39">
      <c r="A39" s="239"/>
      <c r="B39" s="174">
        <v>20</v>
      </c>
      <c r="C39" s="242"/>
      <c r="D39" s="75" t="s">
        <v>217</v>
      </c>
      <c r="E39" s="76" t="s">
        <v>364</v>
      </c>
      <c r="F39" s="84">
        <f>AVERAGEIFS(Criterios!J$10:J$234,Criterios!$E$10:$E$234,$D39,Criterios!$A$10:$A$234,1)</f>
        <v>1</v>
      </c>
      <c r="G39" s="85">
        <f>AVERAGEIFS(Criterios!K$10:K$233,Criterios!$E$10:$E$233,$D39,Criterios!$A$10:$A$233,1)</f>
        <v>1</v>
      </c>
      <c r="H39" s="85">
        <f>AVERAGEIFS(Criterios!L$10:L$233,Criterios!$E$10:$E$233,$D39,Criterios!$A$10:$A$233,1)</f>
        <v>1</v>
      </c>
      <c r="I39" s="85">
        <f>AVERAGEIFS(Criterios!M$10:M$233,Criterios!$E$10:$E$233,$D39,Criterios!$A$10:$A$233,1)</f>
        <v>1</v>
      </c>
      <c r="J39" s="85">
        <f>AVERAGEIFS(Criterios!N$10:N$233,Criterios!$E$10:$E$233,$D39,Criterios!$A$10:$A$233,1)</f>
        <v>1</v>
      </c>
      <c r="K39" s="85">
        <f>AVERAGEIFS(Criterios!O$10:O$233,Criterios!$E$10:$E$233,$D39,Criterios!$A$10:$A$233,1)</f>
        <v>1</v>
      </c>
      <c r="L39" s="85">
        <f>AVERAGEIFS(Criterios!P$10:P$233,Criterios!$E$10:$E$233,$D39,Criterios!$A$10:$A$233,1)</f>
        <v>1</v>
      </c>
      <c r="M39" s="85">
        <f>AVERAGEIFS(Criterios!Q$10:Q$233,Criterios!$E$10:$E$233,$D39,Criterios!$A$10:$A$233,1)</f>
        <v>1</v>
      </c>
      <c r="N39" s="85">
        <f>AVERAGEIFS(Criterios!R$10:R$233,Criterios!$E$10:$E$233,$D39,Criterios!$A$10:$A$233,1)</f>
        <v>1</v>
      </c>
      <c r="O39" s="85">
        <f>AVERAGEIFS(Criterios!S$10:S$233,Criterios!$E$10:$E$233,$D39,Criterios!$A$10:$A$233,1)</f>
        <v>1</v>
      </c>
      <c r="P39" s="85">
        <f>AVERAGEIFS(Criterios!T$10:T$233,Criterios!$E$10:$E$233,$D39,Criterios!$A$10:$A$233,1)</f>
        <v>1</v>
      </c>
      <c r="Q39" s="85">
        <f>AVERAGEIFS(Criterios!U$10:U$233,Criterios!$E$10:$E$233,$D39,Criterios!$A$10:$A$233,1)</f>
        <v>1</v>
      </c>
      <c r="R39" s="85">
        <f>AVERAGEIFS(Criterios!V$10:V$233,Criterios!$E$10:$E$233,$D39,Criterios!$A$10:$A$233,1)</f>
        <v>1</v>
      </c>
      <c r="S39" s="85">
        <f>AVERAGEIFS(Criterios!W$10:W$233,Criterios!$E$10:$E$233,$D39,Criterios!$A$10:$A$233,1)</f>
        <v>1</v>
      </c>
      <c r="T39" s="85">
        <f>AVERAGEIFS(Criterios!X$10:X$233,Criterios!$E$10:$E$233,$D39,Criterios!$A$10:$A$233,1)</f>
        <v>1</v>
      </c>
      <c r="U39" s="85">
        <f>AVERAGEIFS(Criterios!Y$10:Y$233,Criterios!$E$10:$E$233,$D39,Criterios!$A$10:$A$233,1)</f>
        <v>1</v>
      </c>
      <c r="V39" s="85">
        <f>AVERAGEIFS(Criterios!Z$10:Z$233,Criterios!$E$10:$E$233,$D39,Criterios!$A$10:$A$233,1)</f>
        <v>1</v>
      </c>
      <c r="W39" s="85">
        <f>AVERAGEIFS(Criterios!AA$10:AA$233,Criterios!$E$10:$E$233,$D39,Criterios!$A$10:$A$233,1)</f>
        <v>0.33333333333333331</v>
      </c>
      <c r="X39" s="85">
        <f>AVERAGEIFS(Criterios!AB$10:AB$233,Criterios!$E$10:$E$233,$D39,Criterios!$A$10:$A$233,1)</f>
        <v>0.66666666666666663</v>
      </c>
      <c r="Y39" s="85">
        <f>AVERAGEIFS(Criterios!AC$10:AC$233,Criterios!$E$10:$E$233,$D39,Criterios!$A$10:$A$233,1)</f>
        <v>1</v>
      </c>
      <c r="Z39" s="85">
        <f>AVERAGEIFS(Criterios!AD$10:AD$233,Criterios!$E$10:$E$233,$D39,Criterios!$A$10:$A$233,1)</f>
        <v>1</v>
      </c>
      <c r="AA39" s="85">
        <f>AVERAGEIFS(Criterios!AE$10:AE$233,Criterios!$E$10:$E$233,$D39,Criterios!$A$10:$A$233,1)</f>
        <v>0.66666666666666663</v>
      </c>
      <c r="AB39" s="85">
        <f>AVERAGEIFS(Criterios!AF$10:AF$233,Criterios!$E$10:$E$233,$D39,Criterios!$A$10:$A$233,1)</f>
        <v>1</v>
      </c>
      <c r="AC39" s="85">
        <f>AVERAGEIFS(Criterios!AG$10:AG$233,Criterios!$E$10:$E$233,$D39,Criterios!$A$10:$A$233,1)</f>
        <v>1</v>
      </c>
      <c r="AD39" s="85">
        <f>AVERAGEIFS(Criterios!AH$10:AH$233,Criterios!$E$10:$E$233,$D39,Criterios!$A$10:$A$233,1)</f>
        <v>1</v>
      </c>
      <c r="AE39" s="85">
        <f>AVERAGEIFS(Criterios!AI$10:AI$233,Criterios!$E$10:$E$233,$D39,Criterios!$A$10:$A$233,1)</f>
        <v>1</v>
      </c>
      <c r="AF39" s="85">
        <f>AVERAGEIFS(Criterios!AJ$10:AJ$233,Criterios!$E$10:$E$233,$D39,Criterios!$A$10:$A$233,1)</f>
        <v>0.66666666666666663</v>
      </c>
      <c r="AG39" s="85">
        <f>AVERAGEIFS(Criterios!AK$10:AK$233,Criterios!$E$10:$E$233,$D39,Criterios!$A$10:$A$233,1)</f>
        <v>0.66666666666666663</v>
      </c>
      <c r="AH39" s="85">
        <f>AVERAGEIFS(Criterios!AL$10:AL$233,Criterios!$E$10:$E$233,$D39,Criterios!$A$10:$A$233,1)</f>
        <v>1</v>
      </c>
      <c r="AI39" s="85">
        <f>AVERAGEIFS(Criterios!AM$10:AM$233,Criterios!$E$10:$E$233,$D39,Criterios!$A$10:$A$233,1)</f>
        <v>1</v>
      </c>
      <c r="AJ39" s="85">
        <f>AVERAGEIFS(Criterios!AN$10:AN$233,Criterios!$E$10:$E$233,$D39,Criterios!$A$10:$A$233,1)</f>
        <v>0.66666666666666663</v>
      </c>
      <c r="AK39" s="85">
        <f>AVERAGEIFS(Criterios!AO$10:AO$233,Criterios!$E$10:$E$233,$D39,Criterios!$A$10:$A$233,1)</f>
        <v>0.66666666666666663</v>
      </c>
      <c r="AL39" s="85">
        <f>AVERAGEIFS(Criterios!AP$10:AP$233,Criterios!$E$10:$E$233,$D39,Criterios!$A$10:$A$233,1)</f>
        <v>0.66666666666666663</v>
      </c>
      <c r="AM39" s="19">
        <f>AVERAGEIFS(Criterios!AQ$10:AQ$233,Criterios!$E$10:$E$233,$D39,Criterios!$A$10:$A$233,1)</f>
        <v>0.90909090909090917</v>
      </c>
    </row>
    <row r="40" spans="1:39" ht="20.25" customHeight="1">
      <c r="A40" s="239"/>
      <c r="B40" s="174">
        <v>20</v>
      </c>
      <c r="C40" s="242"/>
      <c r="D40" s="75" t="s">
        <v>216</v>
      </c>
      <c r="E40" s="76" t="s">
        <v>365</v>
      </c>
      <c r="F40" s="82">
        <f>AVERAGEIFS(Criterios!J$10:J$234,Criterios!$E$10:$E$234,$D40,Criterios!$A$10:$A$234,1)</f>
        <v>1</v>
      </c>
      <c r="G40" s="83">
        <f>AVERAGEIFS(Criterios!K$10:K$233,Criterios!$E$10:$E$233,$D40,Criterios!$A$10:$A$233,1)</f>
        <v>1</v>
      </c>
      <c r="H40" s="83">
        <f>AVERAGEIFS(Criterios!L$10:L$233,Criterios!$E$10:$E$233,$D40,Criterios!$A$10:$A$233,1)</f>
        <v>1</v>
      </c>
      <c r="I40" s="83">
        <f>AVERAGEIFS(Criterios!M$10:M$233,Criterios!$E$10:$E$233,$D40,Criterios!$A$10:$A$233,1)</f>
        <v>1</v>
      </c>
      <c r="J40" s="83">
        <f>AVERAGEIFS(Criterios!N$10:N$233,Criterios!$E$10:$E$233,$D40,Criterios!$A$10:$A$233,1)</f>
        <v>0</v>
      </c>
      <c r="K40" s="83">
        <f>AVERAGEIFS(Criterios!O$10:O$233,Criterios!$E$10:$E$233,$D40,Criterios!$A$10:$A$233,1)</f>
        <v>1</v>
      </c>
      <c r="L40" s="83">
        <f>AVERAGEIFS(Criterios!P$10:P$233,Criterios!$E$10:$E$233,$D40,Criterios!$A$10:$A$233,1)</f>
        <v>0</v>
      </c>
      <c r="M40" s="83">
        <f>AVERAGEIFS(Criterios!Q$10:Q$233,Criterios!$E$10:$E$233,$D40,Criterios!$A$10:$A$233,1)</f>
        <v>1</v>
      </c>
      <c r="N40" s="83">
        <f>AVERAGEIFS(Criterios!R$10:R$233,Criterios!$E$10:$E$233,$D40,Criterios!$A$10:$A$233,1)</f>
        <v>1</v>
      </c>
      <c r="O40" s="83">
        <f>AVERAGEIFS(Criterios!S$10:S$233,Criterios!$E$10:$E$233,$D40,Criterios!$A$10:$A$233,1)</f>
        <v>1</v>
      </c>
      <c r="P40" s="83">
        <f>AVERAGEIFS(Criterios!T$10:T$233,Criterios!$E$10:$E$233,$D40,Criterios!$A$10:$A$233,1)</f>
        <v>1</v>
      </c>
      <c r="Q40" s="83">
        <f>AVERAGEIFS(Criterios!U$10:U$233,Criterios!$E$10:$E$233,$D40,Criterios!$A$10:$A$233,1)</f>
        <v>1</v>
      </c>
      <c r="R40" s="83">
        <f>AVERAGEIFS(Criterios!V$10:V$233,Criterios!$E$10:$E$233,$D40,Criterios!$A$10:$A$233,1)</f>
        <v>1</v>
      </c>
      <c r="S40" s="83">
        <f>AVERAGEIFS(Criterios!W$10:W$233,Criterios!$E$10:$E$233,$D40,Criterios!$A$10:$A$233,1)</f>
        <v>1</v>
      </c>
      <c r="T40" s="83">
        <f>AVERAGEIFS(Criterios!X$10:X$233,Criterios!$E$10:$E$233,$D40,Criterios!$A$10:$A$233,1)</f>
        <v>0</v>
      </c>
      <c r="U40" s="83">
        <f>AVERAGEIFS(Criterios!Y$10:Y$233,Criterios!$E$10:$E$233,$D40,Criterios!$A$10:$A$233,1)</f>
        <v>0</v>
      </c>
      <c r="V40" s="83">
        <f>AVERAGEIFS(Criterios!Z$10:Z$233,Criterios!$E$10:$E$233,$D40,Criterios!$A$10:$A$233,1)</f>
        <v>0</v>
      </c>
      <c r="W40" s="83">
        <f>AVERAGEIFS(Criterios!AA$10:AA$233,Criterios!$E$10:$E$233,$D40,Criterios!$A$10:$A$233,1)</f>
        <v>0</v>
      </c>
      <c r="X40" s="83">
        <f>AVERAGEIFS(Criterios!AB$10:AB$233,Criterios!$E$10:$E$233,$D40,Criterios!$A$10:$A$233,1)</f>
        <v>0</v>
      </c>
      <c r="Y40" s="83">
        <f>AVERAGEIFS(Criterios!AC$10:AC$233,Criterios!$E$10:$E$233,$D40,Criterios!$A$10:$A$233,1)</f>
        <v>1</v>
      </c>
      <c r="Z40" s="83">
        <f>AVERAGEIFS(Criterios!AD$10:AD$233,Criterios!$E$10:$E$233,$D40,Criterios!$A$10:$A$233,1)</f>
        <v>1</v>
      </c>
      <c r="AA40" s="83">
        <f>AVERAGEIFS(Criterios!AE$10:AE$233,Criterios!$E$10:$E$233,$D40,Criterios!$A$10:$A$233,1)</f>
        <v>1</v>
      </c>
      <c r="AB40" s="83">
        <f>AVERAGEIFS(Criterios!AF$10:AF$233,Criterios!$E$10:$E$233,$D40,Criterios!$A$10:$A$233,1)</f>
        <v>1</v>
      </c>
      <c r="AC40" s="83">
        <f>AVERAGEIFS(Criterios!AG$10:AG$233,Criterios!$E$10:$E$233,$D40,Criterios!$A$10:$A$233,1)</f>
        <v>0</v>
      </c>
      <c r="AD40" s="83">
        <f>AVERAGEIFS(Criterios!AH$10:AH$233,Criterios!$E$10:$E$233,$D40,Criterios!$A$10:$A$233,1)</f>
        <v>1</v>
      </c>
      <c r="AE40" s="83">
        <f>AVERAGEIFS(Criterios!AI$10:AI$233,Criterios!$E$10:$E$233,$D40,Criterios!$A$10:$A$233,1)</f>
        <v>1</v>
      </c>
      <c r="AF40" s="83">
        <f>AVERAGEIFS(Criterios!AJ$10:AJ$233,Criterios!$E$10:$E$233,$D40,Criterios!$A$10:$A$233,1)</f>
        <v>1</v>
      </c>
      <c r="AG40" s="83">
        <f>AVERAGEIFS(Criterios!AK$10:AK$233,Criterios!$E$10:$E$233,$D40,Criterios!$A$10:$A$233,1)</f>
        <v>0</v>
      </c>
      <c r="AH40" s="83">
        <f>AVERAGEIFS(Criterios!AL$10:AL$233,Criterios!$E$10:$E$233,$D40,Criterios!$A$10:$A$233,1)</f>
        <v>1</v>
      </c>
      <c r="AI40" s="83">
        <f>AVERAGEIFS(Criterios!AM$10:AM$233,Criterios!$E$10:$E$233,$D40,Criterios!$A$10:$A$233,1)</f>
        <v>0</v>
      </c>
      <c r="AJ40" s="83">
        <f>AVERAGEIFS(Criterios!AN$10:AN$233,Criterios!$E$10:$E$233,$D40,Criterios!$A$10:$A$233,1)</f>
        <v>0</v>
      </c>
      <c r="AK40" s="83">
        <f>AVERAGEIFS(Criterios!AO$10:AO$233,Criterios!$E$10:$E$233,$D40,Criterios!$A$10:$A$233,1)</f>
        <v>0</v>
      </c>
      <c r="AL40" s="83">
        <f>AVERAGEIFS(Criterios!AP$10:AP$233,Criterios!$E$10:$E$233,$D40,Criterios!$A$10:$A$233,1)</f>
        <v>1</v>
      </c>
      <c r="AM40" s="19">
        <f>AVERAGEIFS(Criterios!AQ$10:AQ$233,Criterios!$E$10:$E$233,$D40,Criterios!$A$10:$A$233,1)</f>
        <v>0.63636363636363635</v>
      </c>
    </row>
    <row r="41" spans="1:39" ht="20.25" customHeight="1">
      <c r="A41" s="239"/>
      <c r="B41" s="174">
        <v>28</v>
      </c>
      <c r="C41" s="242"/>
      <c r="D41" s="75" t="s">
        <v>219</v>
      </c>
      <c r="E41" s="76" t="s">
        <v>272</v>
      </c>
      <c r="F41" s="82">
        <f>AVERAGEIFS(Criterios!J$10:J$234,Criterios!$E$10:$E$234,$D41,Criterios!$A$10:$A$234,1)</f>
        <v>0.83333333333333337</v>
      </c>
      <c r="G41" s="83">
        <f>AVERAGEIFS(Criterios!K$10:K$233,Criterios!$E$10:$E$233,$D41,Criterios!$A$10:$A$233,1)</f>
        <v>0.83333333333333337</v>
      </c>
      <c r="H41" s="83">
        <f>AVERAGEIFS(Criterios!L$10:L$233,Criterios!$E$10:$E$233,$D41,Criterios!$A$10:$A$233,1)</f>
        <v>0.83333333333333337</v>
      </c>
      <c r="I41" s="83">
        <f>AVERAGEIFS(Criterios!M$10:M$233,Criterios!$E$10:$E$233,$D41,Criterios!$A$10:$A$233,1)</f>
        <v>0.66666666666666663</v>
      </c>
      <c r="J41" s="83">
        <f>AVERAGEIFS(Criterios!N$10:N$233,Criterios!$E$10:$E$233,$D41,Criterios!$A$10:$A$233,1)</f>
        <v>0.83333333333333337</v>
      </c>
      <c r="K41" s="83">
        <f>AVERAGEIFS(Criterios!O$10:O$233,Criterios!$E$10:$E$233,$D41,Criterios!$A$10:$A$233,1)</f>
        <v>0.83333333333333337</v>
      </c>
      <c r="L41" s="83">
        <f>AVERAGEIFS(Criterios!P$10:P$233,Criterios!$E$10:$E$233,$D41,Criterios!$A$10:$A$233,1)</f>
        <v>1</v>
      </c>
      <c r="M41" s="83">
        <f>AVERAGEIFS(Criterios!Q$10:Q$233,Criterios!$E$10:$E$233,$D41,Criterios!$A$10:$A$233,1)</f>
        <v>0.83333333333333337</v>
      </c>
      <c r="N41" s="83">
        <f>AVERAGEIFS(Criterios!R$10:R$233,Criterios!$E$10:$E$233,$D41,Criterios!$A$10:$A$233,1)</f>
        <v>1</v>
      </c>
      <c r="O41" s="83">
        <f>AVERAGEIFS(Criterios!S$10:S$233,Criterios!$E$10:$E$233,$D41,Criterios!$A$10:$A$233,1)</f>
        <v>0.83333333333333337</v>
      </c>
      <c r="P41" s="83">
        <f>AVERAGEIFS(Criterios!T$10:T$233,Criterios!$E$10:$E$233,$D41,Criterios!$A$10:$A$233,1)</f>
        <v>0.5</v>
      </c>
      <c r="Q41" s="83">
        <f>AVERAGEIFS(Criterios!U$10:U$233,Criterios!$E$10:$E$233,$D41,Criterios!$A$10:$A$233,1)</f>
        <v>0.66666666666666663</v>
      </c>
      <c r="R41" s="83">
        <f>AVERAGEIFS(Criterios!V$10:V$233,Criterios!$E$10:$E$233,$D41,Criterios!$A$10:$A$233,1)</f>
        <v>0.83333333333333337</v>
      </c>
      <c r="S41" s="83">
        <f>AVERAGEIFS(Criterios!W$10:W$233,Criterios!$E$10:$E$233,$D41,Criterios!$A$10:$A$233,1)</f>
        <v>1</v>
      </c>
      <c r="T41" s="83">
        <f>AVERAGEIFS(Criterios!X$10:X$233,Criterios!$E$10:$E$233,$D41,Criterios!$A$10:$A$233,1)</f>
        <v>0.83333333333333337</v>
      </c>
      <c r="U41" s="83">
        <f>AVERAGEIFS(Criterios!Y$10:Y$233,Criterios!$E$10:$E$233,$D41,Criterios!$A$10:$A$233,1)</f>
        <v>0.83333333333333337</v>
      </c>
      <c r="V41" s="83">
        <f>AVERAGEIFS(Criterios!Z$10:Z$233,Criterios!$E$10:$E$233,$D41,Criterios!$A$10:$A$233,1)</f>
        <v>1</v>
      </c>
      <c r="W41" s="83">
        <f>AVERAGEIFS(Criterios!AA$10:AA$233,Criterios!$E$10:$E$233,$D41,Criterios!$A$10:$A$233,1)</f>
        <v>1</v>
      </c>
      <c r="X41" s="83">
        <f>AVERAGEIFS(Criterios!AB$10:AB$233,Criterios!$E$10:$E$233,$D41,Criterios!$A$10:$A$233,1)</f>
        <v>0.83333333333333337</v>
      </c>
      <c r="Y41" s="83">
        <f>AVERAGEIFS(Criterios!AC$10:AC$233,Criterios!$E$10:$E$233,$D41,Criterios!$A$10:$A$233,1)</f>
        <v>0.83333333333333337</v>
      </c>
      <c r="Z41" s="83">
        <f>AVERAGEIFS(Criterios!AD$10:AD$233,Criterios!$E$10:$E$233,$D41,Criterios!$A$10:$A$233,1)</f>
        <v>0.66666666666666663</v>
      </c>
      <c r="AA41" s="83">
        <f>AVERAGEIFS(Criterios!AE$10:AE$233,Criterios!$E$10:$E$233,$D41,Criterios!$A$10:$A$233,1)</f>
        <v>0.83333333333333337</v>
      </c>
      <c r="AB41" s="83">
        <f>AVERAGEIFS(Criterios!AF$10:AF$233,Criterios!$E$10:$E$233,$D41,Criterios!$A$10:$A$233,1)</f>
        <v>0.83333333333333337</v>
      </c>
      <c r="AC41" s="83">
        <f>AVERAGEIFS(Criterios!AG$10:AG$233,Criterios!$E$10:$E$233,$D41,Criterios!$A$10:$A$233,1)</f>
        <v>1</v>
      </c>
      <c r="AD41" s="83">
        <f>AVERAGEIFS(Criterios!AH$10:AH$233,Criterios!$E$10:$E$233,$D41,Criterios!$A$10:$A$233,1)</f>
        <v>0.83333333333333337</v>
      </c>
      <c r="AE41" s="83">
        <f>AVERAGEIFS(Criterios!AI$10:AI$233,Criterios!$E$10:$E$233,$D41,Criterios!$A$10:$A$233,1)</f>
        <v>0.66666666666666663</v>
      </c>
      <c r="AF41" s="83">
        <f>AVERAGEIFS(Criterios!AJ$10:AJ$233,Criterios!$E$10:$E$233,$D41,Criterios!$A$10:$A$233,1)</f>
        <v>0.83333333333333337</v>
      </c>
      <c r="AG41" s="83">
        <f>AVERAGEIFS(Criterios!AK$10:AK$233,Criterios!$E$10:$E$233,$D41,Criterios!$A$10:$A$233,1)</f>
        <v>0.66666666666666663</v>
      </c>
      <c r="AH41" s="83">
        <f>AVERAGEIFS(Criterios!AL$10:AL$233,Criterios!$E$10:$E$233,$D41,Criterios!$A$10:$A$233,1)</f>
        <v>0.83333333333333337</v>
      </c>
      <c r="AI41" s="83">
        <f>AVERAGEIFS(Criterios!AM$10:AM$233,Criterios!$E$10:$E$233,$D41,Criterios!$A$10:$A$233,1)</f>
        <v>0.83333333333333337</v>
      </c>
      <c r="AJ41" s="83">
        <f>AVERAGEIFS(Criterios!AN$10:AN$233,Criterios!$E$10:$E$233,$D41,Criterios!$A$10:$A$233,1)</f>
        <v>0.66666666666666663</v>
      </c>
      <c r="AK41" s="83">
        <f>AVERAGEIFS(Criterios!AO$10:AO$233,Criterios!$E$10:$E$233,$D41,Criterios!$A$10:$A$233,1)</f>
        <v>0.83333333333333337</v>
      </c>
      <c r="AL41" s="83">
        <f>AVERAGEIFS(Criterios!AP$10:AP$233,Criterios!$E$10:$E$233,$D41,Criterios!$A$10:$A$233,1)</f>
        <v>0.83333333333333337</v>
      </c>
      <c r="AM41" s="19">
        <f>AVERAGEIFS(Criterios!AQ$10:AQ$233,Criterios!$E$10:$E$233,$D41,Criterios!$A$10:$A$233,1)</f>
        <v>0.8232323232323232</v>
      </c>
    </row>
    <row r="42" spans="1:39" ht="20.25" customHeight="1">
      <c r="A42" s="239"/>
      <c r="B42" s="174">
        <v>28</v>
      </c>
      <c r="C42" s="242"/>
      <c r="D42" s="75" t="s">
        <v>220</v>
      </c>
      <c r="E42" s="76" t="s">
        <v>273</v>
      </c>
      <c r="F42" s="82">
        <f>AVERAGEIFS(Criterios!J$10:J$234,Criterios!$E$10:$E$234,$D42,Criterios!$A$10:$A$234,1)</f>
        <v>0.75</v>
      </c>
      <c r="G42" s="83">
        <f>AVERAGEIFS(Criterios!K$10:K$233,Criterios!$E$10:$E$233,$D42,Criterios!$A$10:$A$233,1)</f>
        <v>0.875</v>
      </c>
      <c r="H42" s="83">
        <f>AVERAGEIFS(Criterios!L$10:L$233,Criterios!$E$10:$E$233,$D42,Criterios!$A$10:$A$233,1)</f>
        <v>0.625</v>
      </c>
      <c r="I42" s="83">
        <f>AVERAGEIFS(Criterios!M$10:M$233,Criterios!$E$10:$E$233,$D42,Criterios!$A$10:$A$233,1)</f>
        <v>0.5</v>
      </c>
      <c r="J42" s="83">
        <f>AVERAGEIFS(Criterios!N$10:N$233,Criterios!$E$10:$E$233,$D42,Criterios!$A$10:$A$233,1)</f>
        <v>0.5</v>
      </c>
      <c r="K42" s="83">
        <f>AVERAGEIFS(Criterios!O$10:O$233,Criterios!$E$10:$E$233,$D42,Criterios!$A$10:$A$233,1)</f>
        <v>0.75</v>
      </c>
      <c r="L42" s="83">
        <f>AVERAGEIFS(Criterios!P$10:P$233,Criterios!$E$10:$E$233,$D42,Criterios!$A$10:$A$233,1)</f>
        <v>0.75</v>
      </c>
      <c r="M42" s="83">
        <f>AVERAGEIFS(Criterios!Q$10:Q$233,Criterios!$E$10:$E$233,$D42,Criterios!$A$10:$A$233,1)</f>
        <v>0.875</v>
      </c>
      <c r="N42" s="83">
        <f>AVERAGEIFS(Criterios!R$10:R$233,Criterios!$E$10:$E$233,$D42,Criterios!$A$10:$A$233,1)</f>
        <v>0.875</v>
      </c>
      <c r="O42" s="83">
        <f>AVERAGEIFS(Criterios!S$10:S$233,Criterios!$E$10:$E$233,$D42,Criterios!$A$10:$A$233,1)</f>
        <v>0.875</v>
      </c>
      <c r="P42" s="83">
        <f>AVERAGEIFS(Criterios!T$10:T$233,Criterios!$E$10:$E$233,$D42,Criterios!$A$10:$A$233,1)</f>
        <v>0.75</v>
      </c>
      <c r="Q42" s="83">
        <f>AVERAGEIFS(Criterios!U$10:U$233,Criterios!$E$10:$E$233,$D42,Criterios!$A$10:$A$233,1)</f>
        <v>0.75</v>
      </c>
      <c r="R42" s="83">
        <f>AVERAGEIFS(Criterios!V$10:V$233,Criterios!$E$10:$E$233,$D42,Criterios!$A$10:$A$233,1)</f>
        <v>1</v>
      </c>
      <c r="S42" s="83">
        <f>AVERAGEIFS(Criterios!W$10:W$233,Criterios!$E$10:$E$233,$D42,Criterios!$A$10:$A$233,1)</f>
        <v>0.75</v>
      </c>
      <c r="T42" s="83">
        <f>AVERAGEIFS(Criterios!X$10:X$233,Criterios!$E$10:$E$233,$D42,Criterios!$A$10:$A$233,1)</f>
        <v>0.375</v>
      </c>
      <c r="U42" s="83">
        <f>AVERAGEIFS(Criterios!Y$10:Y$233,Criterios!$E$10:$E$233,$D42,Criterios!$A$10:$A$233,1)</f>
        <v>0.375</v>
      </c>
      <c r="V42" s="83">
        <f>AVERAGEIFS(Criterios!Z$10:Z$233,Criterios!$E$10:$E$233,$D42,Criterios!$A$10:$A$233,1)</f>
        <v>0.75</v>
      </c>
      <c r="W42" s="83">
        <f>AVERAGEIFS(Criterios!AA$10:AA$233,Criterios!$E$10:$E$233,$D42,Criterios!$A$10:$A$233,1)</f>
        <v>0.875</v>
      </c>
      <c r="X42" s="83">
        <f>AVERAGEIFS(Criterios!AB$10:AB$233,Criterios!$E$10:$E$233,$D42,Criterios!$A$10:$A$233,1)</f>
        <v>0.625</v>
      </c>
      <c r="Y42" s="83">
        <f>AVERAGEIFS(Criterios!AC$10:AC$233,Criterios!$E$10:$E$233,$D42,Criterios!$A$10:$A$233,1)</f>
        <v>0.625</v>
      </c>
      <c r="Z42" s="83">
        <f>AVERAGEIFS(Criterios!AD$10:AD$233,Criterios!$E$10:$E$233,$D42,Criterios!$A$10:$A$233,1)</f>
        <v>0.75</v>
      </c>
      <c r="AA42" s="83">
        <f>AVERAGEIFS(Criterios!AE$10:AE$233,Criterios!$E$10:$E$233,$D42,Criterios!$A$10:$A$233,1)</f>
        <v>0.5</v>
      </c>
      <c r="AB42" s="83">
        <f>AVERAGEIFS(Criterios!AF$10:AF$233,Criterios!$E$10:$E$233,$D42,Criterios!$A$10:$A$233,1)</f>
        <v>0.75</v>
      </c>
      <c r="AC42" s="83">
        <f>AVERAGEIFS(Criterios!AG$10:AG$233,Criterios!$E$10:$E$233,$D42,Criterios!$A$10:$A$233,1)</f>
        <v>0.75</v>
      </c>
      <c r="AD42" s="83">
        <f>AVERAGEIFS(Criterios!AH$10:AH$233,Criterios!$E$10:$E$233,$D42,Criterios!$A$10:$A$233,1)</f>
        <v>0.75</v>
      </c>
      <c r="AE42" s="83">
        <f>AVERAGEIFS(Criterios!AI$10:AI$233,Criterios!$E$10:$E$233,$D42,Criterios!$A$10:$A$233,1)</f>
        <v>0.5</v>
      </c>
      <c r="AF42" s="83">
        <f>AVERAGEIFS(Criterios!AJ$10:AJ$233,Criterios!$E$10:$E$233,$D42,Criterios!$A$10:$A$233,1)</f>
        <v>0.75</v>
      </c>
      <c r="AG42" s="83">
        <f>AVERAGEIFS(Criterios!AK$10:AK$233,Criterios!$E$10:$E$233,$D42,Criterios!$A$10:$A$233,1)</f>
        <v>0.25</v>
      </c>
      <c r="AH42" s="83">
        <f>AVERAGEIFS(Criterios!AL$10:AL$233,Criterios!$E$10:$E$233,$D42,Criterios!$A$10:$A$233,1)</f>
        <v>0.75</v>
      </c>
      <c r="AI42" s="83">
        <f>AVERAGEIFS(Criterios!AM$10:AM$233,Criterios!$E$10:$E$233,$D42,Criterios!$A$10:$A$233,1)</f>
        <v>0.875</v>
      </c>
      <c r="AJ42" s="83">
        <f>AVERAGEIFS(Criterios!AN$10:AN$233,Criterios!$E$10:$E$233,$D42,Criterios!$A$10:$A$233,1)</f>
        <v>0.75</v>
      </c>
      <c r="AK42" s="83">
        <f>AVERAGEIFS(Criterios!AO$10:AO$233,Criterios!$E$10:$E$233,$D42,Criterios!$A$10:$A$233,1)</f>
        <v>0.625</v>
      </c>
      <c r="AL42" s="83">
        <f>AVERAGEIFS(Criterios!AP$10:AP$233,Criterios!$E$10:$E$233,$D42,Criterios!$A$10:$A$233,1)</f>
        <v>0.75</v>
      </c>
      <c r="AM42" s="19">
        <f>AVERAGEIFS(Criterios!AQ$10:AQ$233,Criterios!$E$10:$E$233,$D42,Criterios!$A$10:$A$233,1)</f>
        <v>0.69696969696969702</v>
      </c>
    </row>
    <row r="43" spans="1:39" ht="20.25" customHeight="1">
      <c r="A43" s="239"/>
      <c r="B43" s="174">
        <v>28</v>
      </c>
      <c r="C43" s="242"/>
      <c r="D43" s="75" t="s">
        <v>215</v>
      </c>
      <c r="E43" s="76" t="s">
        <v>274</v>
      </c>
      <c r="F43" s="82">
        <f>AVERAGEIFS(Criterios!J$10:J$234,Criterios!$E$10:$E$234,$D43,Criterios!$A$10:$A$234,1)</f>
        <v>0.8571428571428571</v>
      </c>
      <c r="G43" s="83">
        <f>AVERAGEIFS(Criterios!K$10:K$233,Criterios!$E$10:$E$233,$D43,Criterios!$A$10:$A$233,1)</f>
        <v>0.8571428571428571</v>
      </c>
      <c r="H43" s="83">
        <f>AVERAGEIFS(Criterios!L$10:L$233,Criterios!$E$10:$E$233,$D43,Criterios!$A$10:$A$233,1)</f>
        <v>0.5714285714285714</v>
      </c>
      <c r="I43" s="83">
        <f>AVERAGEIFS(Criterios!M$10:M$233,Criterios!$E$10:$E$233,$D43,Criterios!$A$10:$A$233,1)</f>
        <v>0.6428571428571429</v>
      </c>
      <c r="J43" s="83">
        <f>AVERAGEIFS(Criterios!N$10:N$233,Criterios!$E$10:$E$233,$D43,Criterios!$A$10:$A$233,1)</f>
        <v>0.6428571428571429</v>
      </c>
      <c r="K43" s="83">
        <f>AVERAGEIFS(Criterios!O$10:O$233,Criterios!$E$10:$E$233,$D43,Criterios!$A$10:$A$233,1)</f>
        <v>1</v>
      </c>
      <c r="L43" s="83">
        <f>AVERAGEIFS(Criterios!P$10:P$233,Criterios!$E$10:$E$233,$D43,Criterios!$A$10:$A$233,1)</f>
        <v>0.8571428571428571</v>
      </c>
      <c r="M43" s="83">
        <f>AVERAGEIFS(Criterios!Q$10:Q$233,Criterios!$E$10:$E$233,$D43,Criterios!$A$10:$A$233,1)</f>
        <v>0.7142857142857143</v>
      </c>
      <c r="N43" s="83">
        <f>AVERAGEIFS(Criterios!R$10:R$233,Criterios!$E$10:$E$233,$D43,Criterios!$A$10:$A$233,1)</f>
        <v>1</v>
      </c>
      <c r="O43" s="83">
        <f>AVERAGEIFS(Criterios!S$10:S$233,Criterios!$E$10:$E$233,$D43,Criterios!$A$10:$A$233,1)</f>
        <v>1</v>
      </c>
      <c r="P43" s="83">
        <f>AVERAGEIFS(Criterios!T$10:T$233,Criterios!$E$10:$E$233,$D43,Criterios!$A$10:$A$233,1)</f>
        <v>0.7142857142857143</v>
      </c>
      <c r="Q43" s="83">
        <f>AVERAGEIFS(Criterios!U$10:U$233,Criterios!$E$10:$E$233,$D43,Criterios!$A$10:$A$233,1)</f>
        <v>0.7142857142857143</v>
      </c>
      <c r="R43" s="83">
        <f>AVERAGEIFS(Criterios!V$10:V$233,Criterios!$E$10:$E$233,$D43,Criterios!$A$10:$A$233,1)</f>
        <v>0.7142857142857143</v>
      </c>
      <c r="S43" s="83">
        <f>AVERAGEIFS(Criterios!W$10:W$233,Criterios!$E$10:$E$233,$D43,Criterios!$A$10:$A$233,1)</f>
        <v>0.35714285714285715</v>
      </c>
      <c r="T43" s="83">
        <f>AVERAGEIFS(Criterios!X$10:X$233,Criterios!$E$10:$E$233,$D43,Criterios!$A$10:$A$233,1)</f>
        <v>0.7142857142857143</v>
      </c>
      <c r="U43" s="83">
        <f>AVERAGEIFS(Criterios!Y$10:Y$233,Criterios!$E$10:$E$233,$D43,Criterios!$A$10:$A$233,1)</f>
        <v>0.7857142857142857</v>
      </c>
      <c r="V43" s="83">
        <f>AVERAGEIFS(Criterios!Z$10:Z$233,Criterios!$E$10:$E$233,$D43,Criterios!$A$10:$A$233,1)</f>
        <v>1</v>
      </c>
      <c r="W43" s="83">
        <f>AVERAGEIFS(Criterios!AA$10:AA$233,Criterios!$E$10:$E$233,$D43,Criterios!$A$10:$A$233,1)</f>
        <v>1</v>
      </c>
      <c r="X43" s="83">
        <f>AVERAGEIFS(Criterios!AB$10:AB$233,Criterios!$E$10:$E$233,$D43,Criterios!$A$10:$A$233,1)</f>
        <v>0.5714285714285714</v>
      </c>
      <c r="Y43" s="83">
        <f>AVERAGEIFS(Criterios!AC$10:AC$233,Criterios!$E$10:$E$233,$D43,Criterios!$A$10:$A$233,1)</f>
        <v>1</v>
      </c>
      <c r="Z43" s="83">
        <f>AVERAGEIFS(Criterios!AD$10:AD$233,Criterios!$E$10:$E$233,$D43,Criterios!$A$10:$A$233,1)</f>
        <v>0.42857142857142855</v>
      </c>
      <c r="AA43" s="83">
        <f>AVERAGEIFS(Criterios!AE$10:AE$233,Criterios!$E$10:$E$233,$D43,Criterios!$A$10:$A$233,1)</f>
        <v>0.5714285714285714</v>
      </c>
      <c r="AB43" s="83">
        <f>AVERAGEIFS(Criterios!AF$10:AF$233,Criterios!$E$10:$E$233,$D43,Criterios!$A$10:$A$233,1)</f>
        <v>0.6428571428571429</v>
      </c>
      <c r="AC43" s="83">
        <f>AVERAGEIFS(Criterios!AG$10:AG$233,Criterios!$E$10:$E$233,$D43,Criterios!$A$10:$A$233,1)</f>
        <v>1</v>
      </c>
      <c r="AD43" s="83">
        <f>AVERAGEIFS(Criterios!AH$10:AH$233,Criterios!$E$10:$E$233,$D43,Criterios!$A$10:$A$233,1)</f>
        <v>0.7142857142857143</v>
      </c>
      <c r="AE43" s="83">
        <f>AVERAGEIFS(Criterios!AI$10:AI$233,Criterios!$E$10:$E$233,$D43,Criterios!$A$10:$A$233,1)</f>
        <v>0.8571428571428571</v>
      </c>
      <c r="AF43" s="83">
        <f>AVERAGEIFS(Criterios!AJ$10:AJ$233,Criterios!$E$10:$E$233,$D43,Criterios!$A$10:$A$233,1)</f>
        <v>0.8571428571428571</v>
      </c>
      <c r="AG43" s="83">
        <f>AVERAGEIFS(Criterios!AK$10:AK$233,Criterios!$E$10:$E$233,$D43,Criterios!$A$10:$A$233,1)</f>
        <v>0.42857142857142855</v>
      </c>
      <c r="AH43" s="83">
        <f>AVERAGEIFS(Criterios!AL$10:AL$233,Criterios!$E$10:$E$233,$D43,Criterios!$A$10:$A$233,1)</f>
        <v>0.8571428571428571</v>
      </c>
      <c r="AI43" s="83">
        <f>AVERAGEIFS(Criterios!AM$10:AM$233,Criterios!$E$10:$E$233,$D43,Criterios!$A$10:$A$233,1)</f>
        <v>1</v>
      </c>
      <c r="AJ43" s="83">
        <f>AVERAGEIFS(Criterios!AN$10:AN$233,Criterios!$E$10:$E$233,$D43,Criterios!$A$10:$A$233,1)</f>
        <v>0.7857142857142857</v>
      </c>
      <c r="AK43" s="83">
        <f>AVERAGEIFS(Criterios!AO$10:AO$233,Criterios!$E$10:$E$233,$D43,Criterios!$A$10:$A$233,1)</f>
        <v>0.9285714285714286</v>
      </c>
      <c r="AL43" s="83">
        <f>AVERAGEIFS(Criterios!AP$10:AP$233,Criterios!$E$10:$E$233,$D43,Criterios!$A$10:$A$233,1)</f>
        <v>0.8571428571428571</v>
      </c>
      <c r="AM43" s="19">
        <f>AVERAGEIFS(Criterios!AQ$10:AQ$233,Criterios!$E$10:$E$233,$D43,Criterios!$A$10:$A$233,1)</f>
        <v>0.77705627705627711</v>
      </c>
    </row>
    <row r="44" spans="1:39" ht="20.25" customHeight="1">
      <c r="A44" s="240"/>
      <c r="B44" s="175">
        <v>28</v>
      </c>
      <c r="C44" s="243"/>
      <c r="D44" s="77" t="s">
        <v>221</v>
      </c>
      <c r="E44" s="78" t="s">
        <v>275</v>
      </c>
      <c r="F44" s="87">
        <f>AVERAGEIFS(Criterios!J$10:J$234,Criterios!$E$10:$E$234,$D44,Criterios!$A$10:$A$234,1)</f>
        <v>1</v>
      </c>
      <c r="G44" s="88">
        <f>AVERAGEIFS(Criterios!K$10:K$233,Criterios!$E$10:$E$233,$D44,Criterios!$A$10:$A$233,1)</f>
        <v>1</v>
      </c>
      <c r="H44" s="88">
        <f>AVERAGEIFS(Criterios!L$10:L$233,Criterios!$E$10:$E$233,$D44,Criterios!$A$10:$A$233,1)</f>
        <v>1</v>
      </c>
      <c r="I44" s="88">
        <f>AVERAGEIFS(Criterios!M$10:M$233,Criterios!$E$10:$E$233,$D44,Criterios!$A$10:$A$233,1)</f>
        <v>1</v>
      </c>
      <c r="J44" s="88">
        <f>AVERAGEIFS(Criterios!N$10:N$233,Criterios!$E$10:$E$233,$D44,Criterios!$A$10:$A$233,1)</f>
        <v>0</v>
      </c>
      <c r="K44" s="88">
        <f>AVERAGEIFS(Criterios!O$10:O$233,Criterios!$E$10:$E$233,$D44,Criterios!$A$10:$A$233,1)</f>
        <v>1</v>
      </c>
      <c r="L44" s="88">
        <f>AVERAGEIFS(Criterios!P$10:P$233,Criterios!$E$10:$E$233,$D44,Criterios!$A$10:$A$233,1)</f>
        <v>1</v>
      </c>
      <c r="M44" s="88">
        <f>AVERAGEIFS(Criterios!Q$10:Q$233,Criterios!$E$10:$E$233,$D44,Criterios!$A$10:$A$233,1)</f>
        <v>1</v>
      </c>
      <c r="N44" s="88">
        <f>AVERAGEIFS(Criterios!R$10:R$233,Criterios!$E$10:$E$233,$D44,Criterios!$A$10:$A$233,1)</f>
        <v>0</v>
      </c>
      <c r="O44" s="88">
        <f>AVERAGEIFS(Criterios!S$10:S$233,Criterios!$E$10:$E$233,$D44,Criterios!$A$10:$A$233,1)</f>
        <v>0</v>
      </c>
      <c r="P44" s="88">
        <f>AVERAGEIFS(Criterios!T$10:T$233,Criterios!$E$10:$E$233,$D44,Criterios!$A$10:$A$233,1)</f>
        <v>0</v>
      </c>
      <c r="Q44" s="88">
        <f>AVERAGEIFS(Criterios!U$10:U$233,Criterios!$E$10:$E$233,$D44,Criterios!$A$10:$A$233,1)</f>
        <v>0</v>
      </c>
      <c r="R44" s="88">
        <f>AVERAGEIFS(Criterios!V$10:V$233,Criterios!$E$10:$E$233,$D44,Criterios!$A$10:$A$233,1)</f>
        <v>1</v>
      </c>
      <c r="S44" s="88">
        <f>AVERAGEIFS(Criterios!W$10:W$233,Criterios!$E$10:$E$233,$D44,Criterios!$A$10:$A$233,1)</f>
        <v>0</v>
      </c>
      <c r="T44" s="88">
        <f>AVERAGEIFS(Criterios!X$10:X$233,Criterios!$E$10:$E$233,$D44,Criterios!$A$10:$A$233,1)</f>
        <v>0</v>
      </c>
      <c r="U44" s="88">
        <f>AVERAGEIFS(Criterios!Y$10:Y$233,Criterios!$E$10:$E$233,$D44,Criterios!$A$10:$A$233,1)</f>
        <v>0</v>
      </c>
      <c r="V44" s="88">
        <f>AVERAGEIFS(Criterios!Z$10:Z$233,Criterios!$E$10:$E$233,$D44,Criterios!$A$10:$A$233,1)</f>
        <v>1</v>
      </c>
      <c r="W44" s="88">
        <f>AVERAGEIFS(Criterios!AA$10:AA$233,Criterios!$E$10:$E$233,$D44,Criterios!$A$10:$A$233,1)</f>
        <v>1</v>
      </c>
      <c r="X44" s="88">
        <f>AVERAGEIFS(Criterios!AB$10:AB$233,Criterios!$E$10:$E$233,$D44,Criterios!$A$10:$A$233,1)</f>
        <v>0</v>
      </c>
      <c r="Y44" s="88">
        <f>AVERAGEIFS(Criterios!AC$10:AC$233,Criterios!$E$10:$E$233,$D44,Criterios!$A$10:$A$233,1)</f>
        <v>1</v>
      </c>
      <c r="Z44" s="88">
        <f>AVERAGEIFS(Criterios!AD$10:AD$233,Criterios!$E$10:$E$233,$D44,Criterios!$A$10:$A$233,1)</f>
        <v>1</v>
      </c>
      <c r="AA44" s="88">
        <f>AVERAGEIFS(Criterios!AE$10:AE$233,Criterios!$E$10:$E$233,$D44,Criterios!$A$10:$A$233,1)</f>
        <v>1</v>
      </c>
      <c r="AB44" s="88">
        <f>AVERAGEIFS(Criterios!AF$10:AF$233,Criterios!$E$10:$E$233,$D44,Criterios!$A$10:$A$233,1)</f>
        <v>1</v>
      </c>
      <c r="AC44" s="88">
        <f>AVERAGEIFS(Criterios!AG$10:AG$233,Criterios!$E$10:$E$233,$D44,Criterios!$A$10:$A$233,1)</f>
        <v>1</v>
      </c>
      <c r="AD44" s="88">
        <f>AVERAGEIFS(Criterios!AH$10:AH$233,Criterios!$E$10:$E$233,$D44,Criterios!$A$10:$A$233,1)</f>
        <v>1</v>
      </c>
      <c r="AE44" s="88">
        <f>AVERAGEIFS(Criterios!AI$10:AI$233,Criterios!$E$10:$E$233,$D44,Criterios!$A$10:$A$233,1)</f>
        <v>1</v>
      </c>
      <c r="AF44" s="88">
        <f>AVERAGEIFS(Criterios!AJ$10:AJ$233,Criterios!$E$10:$E$233,$D44,Criterios!$A$10:$A$233,1)</f>
        <v>1</v>
      </c>
      <c r="AG44" s="88">
        <f>AVERAGEIFS(Criterios!AK$10:AK$233,Criterios!$E$10:$E$233,$D44,Criterios!$A$10:$A$233,1)</f>
        <v>0</v>
      </c>
      <c r="AH44" s="88">
        <f>AVERAGEIFS(Criterios!AL$10:AL$233,Criterios!$E$10:$E$233,$D44,Criterios!$A$10:$A$233,1)</f>
        <v>1</v>
      </c>
      <c r="AI44" s="88">
        <f>AVERAGEIFS(Criterios!AM$10:AM$233,Criterios!$E$10:$E$233,$D44,Criterios!$A$10:$A$233,1)</f>
        <v>1</v>
      </c>
      <c r="AJ44" s="88">
        <f>AVERAGEIFS(Criterios!AN$10:AN$233,Criterios!$E$10:$E$233,$D44,Criterios!$A$10:$A$233,1)</f>
        <v>0</v>
      </c>
      <c r="AK44" s="88">
        <f>AVERAGEIFS(Criterios!AO$10:AO$233,Criterios!$E$10:$E$233,$D44,Criterios!$A$10:$A$233,1)</f>
        <v>0</v>
      </c>
      <c r="AL44" s="88">
        <f>AVERAGEIFS(Criterios!AP$10:AP$233,Criterios!$E$10:$E$233,$D44,Criterios!$A$10:$A$233,1)</f>
        <v>1</v>
      </c>
      <c r="AM44" s="89">
        <f>AVERAGEIFS(Criterios!AQ$10:AQ$233,Criterios!$E$10:$E$233,$D44,Criterios!$A$10:$A$233,1)</f>
        <v>0.63636363636363635</v>
      </c>
    </row>
    <row r="45" spans="1:39" ht="20.25" customHeight="1">
      <c r="A45" s="16"/>
      <c r="B45" s="21"/>
      <c r="C45" s="16"/>
      <c r="D45" s="173"/>
      <c r="E45" s="10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4"/>
    </row>
    <row r="46" spans="1:39" ht="20.25" customHeight="1">
      <c r="A46" s="16"/>
      <c r="B46" s="21"/>
      <c r="C46" s="16"/>
      <c r="D46" s="9"/>
      <c r="E46" s="10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4"/>
    </row>
    <row r="47" spans="1:39" ht="20.25" customHeight="1">
      <c r="A47" s="16"/>
      <c r="B47" s="21"/>
      <c r="C47" s="16"/>
      <c r="D47" s="9"/>
      <c r="E47" s="10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4"/>
    </row>
    <row r="48" spans="1:39" ht="20.25" customHeight="1">
      <c r="B48" s="22"/>
      <c r="F48" s="62" t="s">
        <v>474</v>
      </c>
      <c r="G48" s="63" t="s">
        <v>475</v>
      </c>
      <c r="H48" s="63" t="s">
        <v>476</v>
      </c>
      <c r="I48" s="63" t="s">
        <v>477</v>
      </c>
      <c r="J48" s="63" t="s">
        <v>478</v>
      </c>
      <c r="K48" s="63" t="s">
        <v>479</v>
      </c>
      <c r="L48" s="63" t="s">
        <v>480</v>
      </c>
      <c r="M48" s="63" t="s">
        <v>481</v>
      </c>
      <c r="N48" s="63" t="s">
        <v>482</v>
      </c>
      <c r="O48" s="63" t="s">
        <v>483</v>
      </c>
      <c r="P48" s="63" t="s">
        <v>484</v>
      </c>
      <c r="Q48" s="63" t="s">
        <v>485</v>
      </c>
      <c r="R48" s="63" t="s">
        <v>486</v>
      </c>
      <c r="S48" s="63" t="s">
        <v>487</v>
      </c>
      <c r="T48" s="63" t="s">
        <v>488</v>
      </c>
      <c r="U48" s="63" t="s">
        <v>489</v>
      </c>
      <c r="V48" s="63" t="s">
        <v>490</v>
      </c>
      <c r="W48" s="63" t="s">
        <v>491</v>
      </c>
      <c r="X48" s="63" t="s">
        <v>492</v>
      </c>
      <c r="Y48" s="63" t="s">
        <v>493</v>
      </c>
      <c r="Z48" s="63" t="s">
        <v>494</v>
      </c>
      <c r="AA48" s="63" t="s">
        <v>495</v>
      </c>
      <c r="AB48" s="63" t="s">
        <v>496</v>
      </c>
      <c r="AC48" s="63" t="s">
        <v>497</v>
      </c>
      <c r="AD48" s="63" t="s">
        <v>498</v>
      </c>
      <c r="AE48" s="63" t="s">
        <v>499</v>
      </c>
      <c r="AF48" s="63" t="s">
        <v>500</v>
      </c>
      <c r="AG48" s="63" t="s">
        <v>501</v>
      </c>
      <c r="AH48" s="63" t="s">
        <v>502</v>
      </c>
      <c r="AI48" s="63" t="s">
        <v>503</v>
      </c>
      <c r="AJ48" s="63" t="s">
        <v>504</v>
      </c>
      <c r="AK48" s="63" t="s">
        <v>505</v>
      </c>
      <c r="AL48" s="63" t="s">
        <v>544</v>
      </c>
      <c r="AM48" s="64" t="s">
        <v>253</v>
      </c>
    </row>
    <row r="49" spans="1:39" ht="15" customHeight="1">
      <c r="A49" s="238" t="s">
        <v>246</v>
      </c>
      <c r="B49" s="176" t="s">
        <v>388</v>
      </c>
      <c r="C49" s="235" t="s">
        <v>249</v>
      </c>
      <c r="D49" s="73">
        <v>1</v>
      </c>
      <c r="E49" s="74" t="s">
        <v>277</v>
      </c>
      <c r="F49" s="79">
        <f>AVERAGEIFS(Criterios!J$10:J$234,Criterios!$C$10:$C$234,$D49)</f>
        <v>0.7142857142857143</v>
      </c>
      <c r="G49" s="80">
        <f>AVERAGEIFS(Criterios!K$10:K$234,Criterios!$C$10:$C$234,$D49)</f>
        <v>0.42857142857142855</v>
      </c>
      <c r="H49" s="80">
        <f>AVERAGEIFS(Criterios!L$10:L$234,Criterios!$C$10:$C$234,$D49)</f>
        <v>0.42857142857142855</v>
      </c>
      <c r="I49" s="80">
        <f>AVERAGEIFS(Criterios!M$10:M$234,Criterios!$C$10:$C$234,$D49)</f>
        <v>0.7142857142857143</v>
      </c>
      <c r="J49" s="80">
        <f>AVERAGEIFS(Criterios!N$10:N$234,Criterios!$C$10:$C$234,$D49)</f>
        <v>0.8571428571428571</v>
      </c>
      <c r="K49" s="80">
        <f>AVERAGEIFS(Criterios!O$10:O$234,Criterios!$C$10:$C$234,$D49)</f>
        <v>0.7142857142857143</v>
      </c>
      <c r="L49" s="80">
        <f>AVERAGEIFS(Criterios!P$10:P$234,Criterios!$C$10:$C$234,$D49)</f>
        <v>0.42857142857142855</v>
      </c>
      <c r="M49" s="80">
        <f>AVERAGEIFS(Criterios!Q$10:Q$234,Criterios!$C$10:$C$234,$D49)</f>
        <v>0.5714285714285714</v>
      </c>
      <c r="N49" s="80">
        <f>AVERAGEIFS(Criterios!R$10:R$234,Criterios!$C$10:$C$234,$D49)</f>
        <v>1</v>
      </c>
      <c r="O49" s="80">
        <f>AVERAGEIFS(Criterios!S$10:S$234,Criterios!$C$10:$C$234,$D49)</f>
        <v>0.7142857142857143</v>
      </c>
      <c r="P49" s="80">
        <f>AVERAGEIFS(Criterios!T$10:T$234,Criterios!$C$10:$C$234,$D49)</f>
        <v>0.42857142857142855</v>
      </c>
      <c r="Q49" s="80">
        <f>AVERAGEIFS(Criterios!U$10:U$234,Criterios!$C$10:$C$234,$D49)</f>
        <v>0.5714285714285714</v>
      </c>
      <c r="R49" s="80">
        <f>AVERAGEIFS(Criterios!V$10:V$234,Criterios!$C$10:$C$234,$D49)</f>
        <v>0.2857142857142857</v>
      </c>
      <c r="S49" s="80">
        <f>AVERAGEIFS(Criterios!W$10:W$234,Criterios!$C$10:$C$234,$D49)</f>
        <v>0.42857142857142855</v>
      </c>
      <c r="T49" s="80">
        <f>AVERAGEIFS(Criterios!X$10:X$234,Criterios!$C$10:$C$234,$D49)</f>
        <v>0.42857142857142855</v>
      </c>
      <c r="U49" s="80">
        <f>AVERAGEIFS(Criterios!Y$10:Y$234,Criterios!$C$10:$C$234,$D49)</f>
        <v>0.42857142857142855</v>
      </c>
      <c r="V49" s="80">
        <f>AVERAGEIFS(Criterios!Z$10:Z$234,Criterios!$C$10:$C$234,$D49)</f>
        <v>0.7142857142857143</v>
      </c>
      <c r="W49" s="80">
        <f>AVERAGEIFS(Criterios!AA$10:AA$234,Criterios!$C$10:$C$234,$D49)</f>
        <v>0.5714285714285714</v>
      </c>
      <c r="X49" s="80">
        <f>AVERAGEIFS(Criterios!AB$10:AB$234,Criterios!$C$10:$C$234,$D49)</f>
        <v>0.8571428571428571</v>
      </c>
      <c r="Y49" s="80">
        <f>AVERAGEIFS(Criterios!AC$10:AC$234,Criterios!$C$10:$C$234,$D49)</f>
        <v>1</v>
      </c>
      <c r="Z49" s="80">
        <f>AVERAGEIFS(Criterios!AD$10:AD$234,Criterios!$C$10:$C$234,$D49)</f>
        <v>0.8571428571428571</v>
      </c>
      <c r="AA49" s="80">
        <f>AVERAGEIFS(Criterios!AE$10:AE$234,Criterios!$C$10:$C$234,$D49)</f>
        <v>0.5714285714285714</v>
      </c>
      <c r="AB49" s="80">
        <f>AVERAGEIFS(Criterios!AF$10:AF$234,Criterios!$C$10:$C$234,$D49)</f>
        <v>0.2857142857142857</v>
      </c>
      <c r="AC49" s="80">
        <f>AVERAGEIFS(Criterios!AG$10:AG$234,Criterios!$C$10:$C$234,$D49)</f>
        <v>0.5714285714285714</v>
      </c>
      <c r="AD49" s="80">
        <f>AVERAGEIFS(Criterios!AH$10:AH$234,Criterios!$C$10:$C$234,$D49)</f>
        <v>0.42857142857142855</v>
      </c>
      <c r="AE49" s="80">
        <f>AVERAGEIFS(Criterios!AI$10:AI$234,Criterios!$C$10:$C$234,$D49)</f>
        <v>0.5714285714285714</v>
      </c>
      <c r="AF49" s="80">
        <f>AVERAGEIFS(Criterios!AJ$10:AJ$234,Criterios!$C$10:$C$234,$D49)</f>
        <v>0.8571428571428571</v>
      </c>
      <c r="AG49" s="80">
        <f>AVERAGEIFS(Criterios!AK$10:AK$234,Criterios!$C$10:$C$234,$D49)</f>
        <v>0.42857142857142855</v>
      </c>
      <c r="AH49" s="80">
        <f>AVERAGEIFS(Criterios!AL$10:AL$234,Criterios!$C$10:$C$234,$D49)</f>
        <v>0.8571428571428571</v>
      </c>
      <c r="AI49" s="80">
        <f>AVERAGEIFS(Criterios!AM$10:AM$234,Criterios!$C$10:$C$234,$D49)</f>
        <v>0.42857142857142855</v>
      </c>
      <c r="AJ49" s="80">
        <f>AVERAGEIFS(Criterios!AN$10:AN$234,Criterios!$C$10:$C$234,$D49)</f>
        <v>0.5714285714285714</v>
      </c>
      <c r="AK49" s="80">
        <f>AVERAGEIFS(Criterios!AO$10:AO$234,Criterios!$C$10:$C$234,$D49)</f>
        <v>0.42857142857142855</v>
      </c>
      <c r="AL49" s="80">
        <f>AVERAGEIFS(Criterios!AP$10:AP$234,Criterios!$C$10:$C$234,$D49)</f>
        <v>0.7142857142857143</v>
      </c>
      <c r="AM49" s="19">
        <f>AVERAGEIFS(Criterios!AQ$10:AQ$234,Criterios!$C$10:$C$234,$D49)</f>
        <v>0.60173160173160167</v>
      </c>
    </row>
    <row r="50" spans="1:39">
      <c r="A50" s="239"/>
      <c r="B50" s="174" t="s">
        <v>388</v>
      </c>
      <c r="C50" s="236"/>
      <c r="D50" s="75">
        <v>2</v>
      </c>
      <c r="E50" s="76" t="s">
        <v>278</v>
      </c>
      <c r="F50" s="82">
        <f>AVERAGEIFS(Criterios!J$10:J$234,Criterios!$C$10:$C$234,$D50)</f>
        <v>0.625</v>
      </c>
      <c r="G50" s="83">
        <f>AVERAGEIFS(Criterios!K$10:K$234,Criterios!$C$10:$C$234,$D50)</f>
        <v>0.375</v>
      </c>
      <c r="H50" s="83">
        <f>AVERAGEIFS(Criterios!L$10:L$234,Criterios!$C$10:$C$234,$D50)</f>
        <v>0.25</v>
      </c>
      <c r="I50" s="83">
        <f>AVERAGEIFS(Criterios!M$10:M$234,Criterios!$C$10:$C$234,$D50)</f>
        <v>0.5</v>
      </c>
      <c r="J50" s="83">
        <f>AVERAGEIFS(Criterios!N$10:N$234,Criterios!$C$10:$C$234,$D50)</f>
        <v>0.375</v>
      </c>
      <c r="K50" s="83">
        <f>AVERAGEIFS(Criterios!O$10:O$234,Criterios!$C$10:$C$234,$D50)</f>
        <v>0.625</v>
      </c>
      <c r="L50" s="83">
        <f>AVERAGEIFS(Criterios!P$10:P$234,Criterios!$C$10:$C$234,$D50)</f>
        <v>0.5</v>
      </c>
      <c r="M50" s="83">
        <f>AVERAGEIFS(Criterios!Q$10:Q$234,Criterios!$C$10:$C$234,$D50)</f>
        <v>0.375</v>
      </c>
      <c r="N50" s="83">
        <f>AVERAGEIFS(Criterios!R$10:R$234,Criterios!$C$10:$C$234,$D50)</f>
        <v>0.875</v>
      </c>
      <c r="O50" s="83">
        <f>AVERAGEIFS(Criterios!S$10:S$234,Criterios!$C$10:$C$234,$D50)</f>
        <v>0.75</v>
      </c>
      <c r="P50" s="83">
        <f>AVERAGEIFS(Criterios!T$10:T$234,Criterios!$C$10:$C$234,$D50)</f>
        <v>0.5</v>
      </c>
      <c r="Q50" s="83">
        <f>AVERAGEIFS(Criterios!U$10:U$234,Criterios!$C$10:$C$234,$D50)</f>
        <v>0.5</v>
      </c>
      <c r="R50" s="83">
        <f>AVERAGEIFS(Criterios!V$10:V$234,Criterios!$C$10:$C$234,$D50)</f>
        <v>0.875</v>
      </c>
      <c r="S50" s="83">
        <f>AVERAGEIFS(Criterios!W$10:W$234,Criterios!$C$10:$C$234,$D50)</f>
        <v>0.25</v>
      </c>
      <c r="T50" s="83">
        <f>AVERAGEIFS(Criterios!X$10:X$234,Criterios!$C$10:$C$234,$D50)</f>
        <v>0.125</v>
      </c>
      <c r="U50" s="83">
        <f>AVERAGEIFS(Criterios!Y$10:Y$234,Criterios!$C$10:$C$234,$D50)</f>
        <v>0.625</v>
      </c>
      <c r="V50" s="83">
        <f>AVERAGEIFS(Criterios!Z$10:Z$234,Criterios!$C$10:$C$234,$D50)</f>
        <v>0.75</v>
      </c>
      <c r="W50" s="83">
        <f>AVERAGEIFS(Criterios!AA$10:AA$234,Criterios!$C$10:$C$234,$D50)</f>
        <v>0.875</v>
      </c>
      <c r="X50" s="83">
        <f>AVERAGEIFS(Criterios!AB$10:AB$234,Criterios!$C$10:$C$234,$D50)</f>
        <v>0.5</v>
      </c>
      <c r="Y50" s="83">
        <f>AVERAGEIFS(Criterios!AC$10:AC$234,Criterios!$C$10:$C$234,$D50)</f>
        <v>0.875</v>
      </c>
      <c r="Z50" s="83">
        <f>AVERAGEIFS(Criterios!AD$10:AD$234,Criterios!$C$10:$C$234,$D50)</f>
        <v>0.875</v>
      </c>
      <c r="AA50" s="83">
        <f>AVERAGEIFS(Criterios!AE$10:AE$234,Criterios!$C$10:$C$234,$D50)</f>
        <v>0.125</v>
      </c>
      <c r="AB50" s="83">
        <f>AVERAGEIFS(Criterios!AF$10:AF$234,Criterios!$C$10:$C$234,$D50)</f>
        <v>0.75</v>
      </c>
      <c r="AC50" s="83">
        <f>AVERAGEIFS(Criterios!AG$10:AG$234,Criterios!$C$10:$C$234,$D50)</f>
        <v>0.75</v>
      </c>
      <c r="AD50" s="83">
        <f>AVERAGEIFS(Criterios!AH$10:AH$234,Criterios!$C$10:$C$234,$D50)</f>
        <v>0.625</v>
      </c>
      <c r="AE50" s="83">
        <f>AVERAGEIFS(Criterios!AI$10:AI$234,Criterios!$C$10:$C$234,$D50)</f>
        <v>0.25</v>
      </c>
      <c r="AF50" s="83">
        <f>AVERAGEIFS(Criterios!AJ$10:AJ$234,Criterios!$C$10:$C$234,$D50)</f>
        <v>0.375</v>
      </c>
      <c r="AG50" s="83">
        <f>AVERAGEIFS(Criterios!AK$10:AK$234,Criterios!$C$10:$C$234,$D50)</f>
        <v>0.625</v>
      </c>
      <c r="AH50" s="83">
        <f>AVERAGEIFS(Criterios!AL$10:AL$234,Criterios!$C$10:$C$234,$D50)</f>
        <v>0.875</v>
      </c>
      <c r="AI50" s="83">
        <f>AVERAGEIFS(Criterios!AM$10:AM$234,Criterios!$C$10:$C$234,$D50)</f>
        <v>0.5</v>
      </c>
      <c r="AJ50" s="83">
        <f>AVERAGEIFS(Criterios!AN$10:AN$234,Criterios!$C$10:$C$234,$D50)</f>
        <v>0.375</v>
      </c>
      <c r="AK50" s="83">
        <f>AVERAGEIFS(Criterios!AO$10:AO$234,Criterios!$C$10:$C$234,$D50)</f>
        <v>0.5</v>
      </c>
      <c r="AL50" s="83">
        <f>AVERAGEIFS(Criterios!AP$10:AP$234,Criterios!$C$10:$C$234,$D50)</f>
        <v>0.75</v>
      </c>
      <c r="AM50" s="19">
        <f>AVERAGEIFS(Criterios!AQ$10:AQ$234,Criterios!$C$10:$C$234,$D50)</f>
        <v>0.56060606060606055</v>
      </c>
    </row>
    <row r="51" spans="1:39">
      <c r="A51" s="239"/>
      <c r="B51" s="174" t="s">
        <v>388</v>
      </c>
      <c r="C51" s="236"/>
      <c r="D51" s="75">
        <v>3</v>
      </c>
      <c r="E51" s="76" t="s">
        <v>279</v>
      </c>
      <c r="F51" s="84">
        <f>AVERAGEIFS(F$80:F$89,$B$80:$B$89,$D51)</f>
        <v>0.85897435897435892</v>
      </c>
      <c r="G51" s="85">
        <f t="shared" ref="G51:AM51" si="3">AVERAGEIFS(G$80:G$89,$B$80:$B$89,$D51)</f>
        <v>0.6794871794871794</v>
      </c>
      <c r="H51" s="85">
        <f t="shared" si="3"/>
        <v>0.57692307692307698</v>
      </c>
      <c r="I51" s="85">
        <f t="shared" si="3"/>
        <v>0.71794871794871795</v>
      </c>
      <c r="J51" s="85">
        <f t="shared" si="3"/>
        <v>0.62820512820512819</v>
      </c>
      <c r="K51" s="85">
        <f t="shared" si="3"/>
        <v>0.84615384615384615</v>
      </c>
      <c r="L51" s="85">
        <f t="shared" si="3"/>
        <v>0.69230769230769218</v>
      </c>
      <c r="M51" s="85">
        <f t="shared" si="3"/>
        <v>0.6794871794871794</v>
      </c>
      <c r="N51" s="85">
        <f t="shared" si="3"/>
        <v>0.98717948717948723</v>
      </c>
      <c r="O51" s="85">
        <f t="shared" si="3"/>
        <v>0.92307692307692302</v>
      </c>
      <c r="P51" s="85">
        <f t="shared" si="3"/>
        <v>0.73076923076923084</v>
      </c>
      <c r="Q51" s="85">
        <f t="shared" si="3"/>
        <v>0.71794871794871795</v>
      </c>
      <c r="R51" s="85">
        <f t="shared" si="3"/>
        <v>0.75641025641025639</v>
      </c>
      <c r="S51" s="85">
        <f t="shared" si="3"/>
        <v>0.4102564102564103</v>
      </c>
      <c r="T51" s="85">
        <f t="shared" si="3"/>
        <v>0.71794871794871795</v>
      </c>
      <c r="U51" s="85">
        <f t="shared" si="3"/>
        <v>0.79487179487179482</v>
      </c>
      <c r="V51" s="85">
        <f t="shared" si="3"/>
        <v>0.88461538461538458</v>
      </c>
      <c r="W51" s="85">
        <f t="shared" si="3"/>
        <v>0.78205128205128205</v>
      </c>
      <c r="X51" s="85">
        <f t="shared" si="3"/>
        <v>0.65384615384615385</v>
      </c>
      <c r="Y51" s="85">
        <f t="shared" si="3"/>
        <v>0.97435897435897445</v>
      </c>
      <c r="Z51" s="85">
        <f t="shared" si="3"/>
        <v>0.55128205128205121</v>
      </c>
      <c r="AA51" s="85">
        <f t="shared" si="3"/>
        <v>0.46153846153846151</v>
      </c>
      <c r="AB51" s="85">
        <f t="shared" si="3"/>
        <v>0.38461538461538458</v>
      </c>
      <c r="AC51" s="85">
        <f t="shared" si="3"/>
        <v>0.79487179487179482</v>
      </c>
      <c r="AD51" s="85">
        <f t="shared" si="3"/>
        <v>0.83333333333333337</v>
      </c>
      <c r="AE51" s="85">
        <f t="shared" si="3"/>
        <v>0.60256410256410253</v>
      </c>
      <c r="AF51" s="85">
        <f t="shared" si="3"/>
        <v>0.79487179487179482</v>
      </c>
      <c r="AG51" s="85">
        <f t="shared" si="3"/>
        <v>0.69230769230769218</v>
      </c>
      <c r="AH51" s="85">
        <f t="shared" si="3"/>
        <v>0.70512820512820518</v>
      </c>
      <c r="AI51" s="85">
        <f t="shared" si="3"/>
        <v>0.60256410256410253</v>
      </c>
      <c r="AJ51" s="85">
        <f t="shared" si="3"/>
        <v>0.38461538461538458</v>
      </c>
      <c r="AK51" s="85">
        <f t="shared" si="3"/>
        <v>0.79487179487179482</v>
      </c>
      <c r="AL51" s="85">
        <f t="shared" si="3"/>
        <v>0.65384615384615385</v>
      </c>
      <c r="AM51" s="19">
        <f t="shared" si="3"/>
        <v>0.70512820512820518</v>
      </c>
    </row>
    <row r="52" spans="1:39">
      <c r="A52" s="239"/>
      <c r="B52" s="174" t="s">
        <v>388</v>
      </c>
      <c r="C52" s="236"/>
      <c r="D52" s="75">
        <v>4</v>
      </c>
      <c r="E52" s="76" t="s">
        <v>280</v>
      </c>
      <c r="F52" s="82">
        <f>AVERAGEIFS(Criterios!J$10:J$234,Criterios!$C$10:$C$234,$D52)</f>
        <v>0.42857142857142855</v>
      </c>
      <c r="G52" s="83">
        <f>AVERAGEIFS(Criterios!K$10:K$234,Criterios!$C$10:$C$234,$D52)</f>
        <v>0.5714285714285714</v>
      </c>
      <c r="H52" s="83">
        <f>AVERAGEIFS(Criterios!L$10:L$234,Criterios!$C$10:$C$234,$D52)</f>
        <v>0.2857142857142857</v>
      </c>
      <c r="I52" s="83">
        <f>AVERAGEIFS(Criterios!M$10:M$234,Criterios!$C$10:$C$234,$D52)</f>
        <v>0.5714285714285714</v>
      </c>
      <c r="J52" s="83">
        <f>AVERAGEIFS(Criterios!N$10:N$234,Criterios!$C$10:$C$234,$D52)</f>
        <v>0.7142857142857143</v>
      </c>
      <c r="K52" s="83">
        <f>AVERAGEIFS(Criterios!O$10:O$234,Criterios!$C$10:$C$234,$D52)</f>
        <v>0.7142857142857143</v>
      </c>
      <c r="L52" s="83">
        <f>AVERAGEIFS(Criterios!P$10:P$234,Criterios!$C$10:$C$234,$D52)</f>
        <v>0.7142857142857143</v>
      </c>
      <c r="M52" s="83">
        <f>AVERAGEIFS(Criterios!Q$10:Q$234,Criterios!$C$10:$C$234,$D52)</f>
        <v>0.7142857142857143</v>
      </c>
      <c r="N52" s="83">
        <f>AVERAGEIFS(Criterios!R$10:R$234,Criterios!$C$10:$C$234,$D52)</f>
        <v>0.8571428571428571</v>
      </c>
      <c r="O52" s="83">
        <f>AVERAGEIFS(Criterios!S$10:S$234,Criterios!$C$10:$C$234,$D52)</f>
        <v>0.7142857142857143</v>
      </c>
      <c r="P52" s="83">
        <f>AVERAGEIFS(Criterios!T$10:T$234,Criterios!$C$10:$C$234,$D52)</f>
        <v>0.7142857142857143</v>
      </c>
      <c r="Q52" s="83">
        <f>AVERAGEIFS(Criterios!U$10:U$234,Criterios!$C$10:$C$234,$D52)</f>
        <v>0.5714285714285714</v>
      </c>
      <c r="R52" s="83">
        <f>AVERAGEIFS(Criterios!V$10:V$234,Criterios!$C$10:$C$234,$D52)</f>
        <v>0.7142857142857143</v>
      </c>
      <c r="S52" s="83">
        <f>AVERAGEIFS(Criterios!W$10:W$234,Criterios!$C$10:$C$234,$D52)</f>
        <v>0.42857142857142855</v>
      </c>
      <c r="T52" s="83">
        <f>AVERAGEIFS(Criterios!X$10:X$234,Criterios!$C$10:$C$234,$D52)</f>
        <v>0.7142857142857143</v>
      </c>
      <c r="U52" s="83">
        <f>AVERAGEIFS(Criterios!Y$10:Y$234,Criterios!$C$10:$C$234,$D52)</f>
        <v>0.5714285714285714</v>
      </c>
      <c r="V52" s="83">
        <f>AVERAGEIFS(Criterios!Z$10:Z$234,Criterios!$C$10:$C$234,$D52)</f>
        <v>0.42857142857142855</v>
      </c>
      <c r="W52" s="83">
        <f>AVERAGEIFS(Criterios!AA$10:AA$234,Criterios!$C$10:$C$234,$D52)</f>
        <v>0.5714285714285714</v>
      </c>
      <c r="X52" s="83">
        <f>AVERAGEIFS(Criterios!AB$10:AB$234,Criterios!$C$10:$C$234,$D52)</f>
        <v>0.7142857142857143</v>
      </c>
      <c r="Y52" s="83">
        <f>AVERAGEIFS(Criterios!AC$10:AC$234,Criterios!$C$10:$C$234,$D52)</f>
        <v>0.8571428571428571</v>
      </c>
      <c r="Z52" s="83">
        <f>AVERAGEIFS(Criterios!AD$10:AD$234,Criterios!$C$10:$C$234,$D52)</f>
        <v>0.7142857142857143</v>
      </c>
      <c r="AA52" s="83">
        <f>AVERAGEIFS(Criterios!AE$10:AE$234,Criterios!$C$10:$C$234,$D52)</f>
        <v>0.5714285714285714</v>
      </c>
      <c r="AB52" s="83">
        <f>AVERAGEIFS(Criterios!AF$10:AF$234,Criterios!$C$10:$C$234,$D52)</f>
        <v>0.2857142857142857</v>
      </c>
      <c r="AC52" s="83">
        <f>AVERAGEIFS(Criterios!AG$10:AG$234,Criterios!$C$10:$C$234,$D52)</f>
        <v>0.2857142857142857</v>
      </c>
      <c r="AD52" s="83">
        <f>AVERAGEIFS(Criterios!AH$10:AH$234,Criterios!$C$10:$C$234,$D52)</f>
        <v>0.2857142857142857</v>
      </c>
      <c r="AE52" s="83">
        <f>AVERAGEIFS(Criterios!AI$10:AI$234,Criterios!$C$10:$C$234,$D52)</f>
        <v>0.2857142857142857</v>
      </c>
      <c r="AF52" s="83">
        <f>AVERAGEIFS(Criterios!AJ$10:AJ$234,Criterios!$C$10:$C$234,$D52)</f>
        <v>0.5714285714285714</v>
      </c>
      <c r="AG52" s="83">
        <f>AVERAGEIFS(Criterios!AK$10:AK$234,Criterios!$C$10:$C$234,$D52)</f>
        <v>0.5714285714285714</v>
      </c>
      <c r="AH52" s="83">
        <f>AVERAGEIFS(Criterios!AL$10:AL$234,Criterios!$C$10:$C$234,$D52)</f>
        <v>0.42857142857142855</v>
      </c>
      <c r="AI52" s="83">
        <f>AVERAGEIFS(Criterios!AM$10:AM$234,Criterios!$C$10:$C$234,$D52)</f>
        <v>0.5714285714285714</v>
      </c>
      <c r="AJ52" s="83">
        <f>AVERAGEIFS(Criterios!AN$10:AN$234,Criterios!$C$10:$C$234,$D52)</f>
        <v>0.7142857142857143</v>
      </c>
      <c r="AK52" s="83">
        <f>AVERAGEIFS(Criterios!AO$10:AO$234,Criterios!$C$10:$C$234,$D52)</f>
        <v>0.7142857142857143</v>
      </c>
      <c r="AL52" s="83">
        <f>AVERAGEIFS(Criterios!AP$10:AP$234,Criterios!$C$10:$C$234,$D52)</f>
        <v>0.5714285714285714</v>
      </c>
      <c r="AM52" s="19">
        <f>AVERAGEIFS(Criterios!AQ$10:AQ$234,Criterios!$C$10:$C$234,$D52)</f>
        <v>0.58008658008658009</v>
      </c>
    </row>
    <row r="53" spans="1:39">
      <c r="A53" s="239"/>
      <c r="B53" s="174" t="s">
        <v>388</v>
      </c>
      <c r="C53" s="236"/>
      <c r="D53" s="75">
        <v>5</v>
      </c>
      <c r="E53" s="76" t="s">
        <v>367</v>
      </c>
      <c r="F53" s="84">
        <f>AVERAGEIFS(Criterios!J$10:J$234,Criterios!$C$10:$C$234,$D53)</f>
        <v>1</v>
      </c>
      <c r="G53" s="85">
        <f>AVERAGEIFS(Criterios!K$10:K$234,Criterios!$C$10:$C$234,$D53)</f>
        <v>1</v>
      </c>
      <c r="H53" s="85">
        <f>AVERAGEIFS(Criterios!L$10:L$234,Criterios!$C$10:$C$234,$D53)</f>
        <v>0.33333333333333331</v>
      </c>
      <c r="I53" s="85">
        <f>AVERAGEIFS(Criterios!M$10:M$234,Criterios!$C$10:$C$234,$D53)</f>
        <v>1</v>
      </c>
      <c r="J53" s="85">
        <f>AVERAGEIFS(Criterios!N$10:N$234,Criterios!$C$10:$C$234,$D53)</f>
        <v>1</v>
      </c>
      <c r="K53" s="85">
        <f>AVERAGEIFS(Criterios!O$10:O$234,Criterios!$C$10:$C$234,$D53)</f>
        <v>1</v>
      </c>
      <c r="L53" s="85">
        <f>AVERAGEIFS(Criterios!P$10:P$234,Criterios!$C$10:$C$234,$D53)</f>
        <v>1</v>
      </c>
      <c r="M53" s="85">
        <f>AVERAGEIFS(Criterios!Q$10:Q$234,Criterios!$C$10:$C$234,$D53)</f>
        <v>1</v>
      </c>
      <c r="N53" s="85">
        <f>AVERAGEIFS(Criterios!R$10:R$234,Criterios!$C$10:$C$234,$D53)</f>
        <v>1</v>
      </c>
      <c r="O53" s="85">
        <f>AVERAGEIFS(Criterios!S$10:S$234,Criterios!$C$10:$C$234,$D53)</f>
        <v>1</v>
      </c>
      <c r="P53" s="85">
        <f>AVERAGEIFS(Criterios!T$10:T$234,Criterios!$C$10:$C$234,$D53)</f>
        <v>0.33333333333333331</v>
      </c>
      <c r="Q53" s="85">
        <f>AVERAGEIFS(Criterios!U$10:U$234,Criterios!$C$10:$C$234,$D53)</f>
        <v>1</v>
      </c>
      <c r="R53" s="85">
        <f>AVERAGEIFS(Criterios!V$10:V$234,Criterios!$C$10:$C$234,$D53)</f>
        <v>0.66666666666666663</v>
      </c>
      <c r="S53" s="85">
        <f>AVERAGEIFS(Criterios!W$10:W$234,Criterios!$C$10:$C$234,$D53)</f>
        <v>1</v>
      </c>
      <c r="T53" s="85">
        <f>AVERAGEIFS(Criterios!X$10:X$234,Criterios!$C$10:$C$234,$D53)</f>
        <v>1</v>
      </c>
      <c r="U53" s="85">
        <f>AVERAGEIFS(Criterios!Y$10:Y$234,Criterios!$C$10:$C$234,$D53)</f>
        <v>1</v>
      </c>
      <c r="V53" s="85">
        <f>AVERAGEIFS(Criterios!Z$10:Z$234,Criterios!$C$10:$C$234,$D53)</f>
        <v>0.66666666666666663</v>
      </c>
      <c r="W53" s="85">
        <f>AVERAGEIFS(Criterios!AA$10:AA$234,Criterios!$C$10:$C$234,$D53)</f>
        <v>1</v>
      </c>
      <c r="X53" s="85">
        <f>AVERAGEIFS(Criterios!AB$10:AB$234,Criterios!$C$10:$C$234,$D53)</f>
        <v>1</v>
      </c>
      <c r="Y53" s="85">
        <f>AVERAGEIFS(Criterios!AC$10:AC$234,Criterios!$C$10:$C$234,$D53)</f>
        <v>1</v>
      </c>
      <c r="Z53" s="85">
        <f>AVERAGEIFS(Criterios!AD$10:AD$234,Criterios!$C$10:$C$234,$D53)</f>
        <v>0.66666666666666663</v>
      </c>
      <c r="AA53" s="85">
        <f>AVERAGEIFS(Criterios!AE$10:AE$234,Criterios!$C$10:$C$234,$D53)</f>
        <v>0.66666666666666663</v>
      </c>
      <c r="AB53" s="85">
        <f>AVERAGEIFS(Criterios!AF$10:AF$234,Criterios!$C$10:$C$234,$D53)</f>
        <v>0.66666666666666663</v>
      </c>
      <c r="AC53" s="85">
        <f>AVERAGEIFS(Criterios!AG$10:AG$234,Criterios!$C$10:$C$234,$D53)</f>
        <v>0.66666666666666663</v>
      </c>
      <c r="AD53" s="85">
        <f>AVERAGEIFS(Criterios!AH$10:AH$234,Criterios!$C$10:$C$234,$D53)</f>
        <v>0.33333333333333331</v>
      </c>
      <c r="AE53" s="85">
        <f>AVERAGEIFS(Criterios!AI$10:AI$234,Criterios!$C$10:$C$234,$D53)</f>
        <v>0.66666666666666663</v>
      </c>
      <c r="AF53" s="85">
        <f>AVERAGEIFS(Criterios!AJ$10:AJ$234,Criterios!$C$10:$C$234,$D53)</f>
        <v>1</v>
      </c>
      <c r="AG53" s="85">
        <f>AVERAGEIFS(Criterios!AK$10:AK$234,Criterios!$C$10:$C$234,$D53)</f>
        <v>0.66666666666666663</v>
      </c>
      <c r="AH53" s="85">
        <f>AVERAGEIFS(Criterios!AL$10:AL$234,Criterios!$C$10:$C$234,$D53)</f>
        <v>0.66666666666666663</v>
      </c>
      <c r="AI53" s="85">
        <f>AVERAGEIFS(Criterios!AM$10:AM$234,Criterios!$C$10:$C$234,$D53)</f>
        <v>1</v>
      </c>
      <c r="AJ53" s="85">
        <f>AVERAGEIFS(Criterios!AN$10:AN$234,Criterios!$C$10:$C$234,$D53)</f>
        <v>1</v>
      </c>
      <c r="AK53" s="85">
        <f>AVERAGEIFS(Criterios!AO$10:AO$234,Criterios!$C$10:$C$234,$D53)</f>
        <v>1</v>
      </c>
      <c r="AL53" s="85">
        <f>AVERAGEIFS(Criterios!AP$10:AP$234,Criterios!$C$10:$C$234,$D53)</f>
        <v>1</v>
      </c>
      <c r="AM53" s="19">
        <f>AVERAGEIFS(Criterios!AQ$10:AQ$234,Criterios!$C$10:$C$234,$D53)</f>
        <v>0.84848484848484851</v>
      </c>
    </row>
    <row r="54" spans="1:39">
      <c r="A54" s="239"/>
      <c r="B54" s="174" t="s">
        <v>390</v>
      </c>
      <c r="C54" s="236"/>
      <c r="D54" s="75">
        <v>6</v>
      </c>
      <c r="E54" s="76" t="s">
        <v>368</v>
      </c>
      <c r="F54" s="82">
        <f>AVERAGEIFS(Criterios!J$10:J$234,Criterios!$C$10:$C$234,$D54)</f>
        <v>0.5</v>
      </c>
      <c r="G54" s="83">
        <f>AVERAGEIFS(Criterios!K$10:K$234,Criterios!$C$10:$C$234,$D54)</f>
        <v>0.75</v>
      </c>
      <c r="H54" s="83">
        <f>AVERAGEIFS(Criterios!L$10:L$234,Criterios!$C$10:$C$234,$D54)</f>
        <v>0.33333333333333331</v>
      </c>
      <c r="I54" s="83">
        <f>AVERAGEIFS(Criterios!M$10:M$234,Criterios!$C$10:$C$234,$D54)</f>
        <v>0.58333333333333337</v>
      </c>
      <c r="J54" s="83">
        <f>AVERAGEIFS(Criterios!N$10:N$234,Criterios!$C$10:$C$234,$D54)</f>
        <v>0.66666666666666663</v>
      </c>
      <c r="K54" s="83">
        <f>AVERAGEIFS(Criterios!O$10:O$234,Criterios!$C$10:$C$234,$D54)</f>
        <v>0.75</v>
      </c>
      <c r="L54" s="83">
        <f>AVERAGEIFS(Criterios!P$10:P$234,Criterios!$C$10:$C$234,$D54)</f>
        <v>0.83333333333333337</v>
      </c>
      <c r="M54" s="83">
        <f>AVERAGEIFS(Criterios!Q$10:Q$234,Criterios!$C$10:$C$234,$D54)</f>
        <v>0.58333333333333337</v>
      </c>
      <c r="N54" s="83">
        <f>AVERAGEIFS(Criterios!R$10:R$234,Criterios!$C$10:$C$234,$D54)</f>
        <v>0.91666666666666663</v>
      </c>
      <c r="O54" s="83">
        <f>AVERAGEIFS(Criterios!S$10:S$234,Criterios!$C$10:$C$234,$D54)</f>
        <v>0.58333333333333337</v>
      </c>
      <c r="P54" s="83">
        <f>AVERAGEIFS(Criterios!T$10:T$234,Criterios!$C$10:$C$234,$D54)</f>
        <v>0.41666666666666669</v>
      </c>
      <c r="Q54" s="83">
        <f>AVERAGEIFS(Criterios!U$10:U$234,Criterios!$C$10:$C$234,$D54)</f>
        <v>0.58333333333333337</v>
      </c>
      <c r="R54" s="83">
        <f>AVERAGEIFS(Criterios!V$10:V$234,Criterios!$C$10:$C$234,$D54)</f>
        <v>0.58333333333333337</v>
      </c>
      <c r="S54" s="83">
        <f>AVERAGEIFS(Criterios!W$10:W$234,Criterios!$C$10:$C$234,$D54)</f>
        <v>0.33333333333333331</v>
      </c>
      <c r="T54" s="83">
        <f>AVERAGEIFS(Criterios!X$10:X$234,Criterios!$C$10:$C$234,$D54)</f>
        <v>0.58333333333333337</v>
      </c>
      <c r="U54" s="83">
        <f>AVERAGEIFS(Criterios!Y$10:Y$234,Criterios!$C$10:$C$234,$D54)</f>
        <v>0.25</v>
      </c>
      <c r="V54" s="83">
        <f>AVERAGEIFS(Criterios!Z$10:Z$234,Criterios!$C$10:$C$234,$D54)</f>
        <v>0.5</v>
      </c>
      <c r="W54" s="83">
        <f>AVERAGEIFS(Criterios!AA$10:AA$234,Criterios!$C$10:$C$234,$D54)</f>
        <v>0.58333333333333337</v>
      </c>
      <c r="X54" s="83">
        <f>AVERAGEIFS(Criterios!AB$10:AB$234,Criterios!$C$10:$C$234,$D54)</f>
        <v>0.66666666666666663</v>
      </c>
      <c r="Y54" s="83">
        <f>AVERAGEIFS(Criterios!AC$10:AC$234,Criterios!$C$10:$C$234,$D54)</f>
        <v>0.83333333333333337</v>
      </c>
      <c r="Z54" s="83">
        <f>AVERAGEIFS(Criterios!AD$10:AD$234,Criterios!$C$10:$C$234,$D54)</f>
        <v>0.41666666666666669</v>
      </c>
      <c r="AA54" s="83">
        <f>AVERAGEIFS(Criterios!AE$10:AE$234,Criterios!$C$10:$C$234,$D54)</f>
        <v>0.33333333333333331</v>
      </c>
      <c r="AB54" s="83">
        <f>AVERAGEIFS(Criterios!AF$10:AF$234,Criterios!$C$10:$C$234,$D54)</f>
        <v>0.66666666666666663</v>
      </c>
      <c r="AC54" s="83">
        <f>AVERAGEIFS(Criterios!AG$10:AG$234,Criterios!$C$10:$C$234,$D54)</f>
        <v>0.5</v>
      </c>
      <c r="AD54" s="83">
        <f>AVERAGEIFS(Criterios!AH$10:AH$234,Criterios!$C$10:$C$234,$D54)</f>
        <v>0.5</v>
      </c>
      <c r="AE54" s="83">
        <f>AVERAGEIFS(Criterios!AI$10:AI$234,Criterios!$C$10:$C$234,$D54)</f>
        <v>0.75</v>
      </c>
      <c r="AF54" s="83">
        <f>AVERAGEIFS(Criterios!AJ$10:AJ$234,Criterios!$C$10:$C$234,$D54)</f>
        <v>0.66666666666666663</v>
      </c>
      <c r="AG54" s="83">
        <f>AVERAGEIFS(Criterios!AK$10:AK$234,Criterios!$C$10:$C$234,$D54)</f>
        <v>0.41666666666666669</v>
      </c>
      <c r="AH54" s="83">
        <f>AVERAGEIFS(Criterios!AL$10:AL$234,Criterios!$C$10:$C$234,$D54)</f>
        <v>0.66666666666666663</v>
      </c>
      <c r="AI54" s="83">
        <f>AVERAGEIFS(Criterios!AM$10:AM$234,Criterios!$C$10:$C$234,$D54)</f>
        <v>0.75</v>
      </c>
      <c r="AJ54" s="83">
        <f>AVERAGEIFS(Criterios!AN$10:AN$234,Criterios!$C$10:$C$234,$D54)</f>
        <v>0.66666666666666663</v>
      </c>
      <c r="AK54" s="83">
        <f>AVERAGEIFS(Criterios!AO$10:AO$234,Criterios!$C$10:$C$234,$D54)</f>
        <v>0.83333333333333337</v>
      </c>
      <c r="AL54" s="83">
        <f>AVERAGEIFS(Criterios!AP$10:AP$234,Criterios!$C$10:$C$234,$D54)</f>
        <v>0.58333333333333337</v>
      </c>
      <c r="AM54" s="19">
        <f>AVERAGEIFS(Criterios!AQ$10:AQ$234,Criterios!$C$10:$C$234,$D54)</f>
        <v>0.59343434343434343</v>
      </c>
    </row>
    <row r="55" spans="1:39">
      <c r="A55" s="239"/>
      <c r="B55" s="174" t="s">
        <v>390</v>
      </c>
      <c r="C55" s="236"/>
      <c r="D55" s="75">
        <v>7</v>
      </c>
      <c r="E55" s="76" t="s">
        <v>245</v>
      </c>
      <c r="F55" s="82">
        <f>AVERAGEIFS(Criterios!J$10:J$234,Criterios!$C$10:$C$234,$D55)</f>
        <v>0.83333333333333337</v>
      </c>
      <c r="G55" s="83">
        <f>AVERAGEIFS(Criterios!K$10:K$234,Criterios!$C$10:$C$234,$D55)</f>
        <v>0.83333333333333337</v>
      </c>
      <c r="H55" s="83">
        <f>AVERAGEIFS(Criterios!L$10:L$234,Criterios!$C$10:$C$234,$D55)</f>
        <v>1</v>
      </c>
      <c r="I55" s="83">
        <f>AVERAGEIFS(Criterios!M$10:M$234,Criterios!$C$10:$C$234,$D55)</f>
        <v>0.83333333333333337</v>
      </c>
      <c r="J55" s="83">
        <f>AVERAGEIFS(Criterios!N$10:N$234,Criterios!$C$10:$C$234,$D55)</f>
        <v>0.83333333333333337</v>
      </c>
      <c r="K55" s="83">
        <f>AVERAGEIFS(Criterios!O$10:O$234,Criterios!$C$10:$C$234,$D55)</f>
        <v>0.83333333333333337</v>
      </c>
      <c r="L55" s="83">
        <f>AVERAGEIFS(Criterios!P$10:P$234,Criterios!$C$10:$C$234,$D55)</f>
        <v>1</v>
      </c>
      <c r="M55" s="83">
        <f>AVERAGEIFS(Criterios!Q$10:Q$234,Criterios!$C$10:$C$234,$D55)</f>
        <v>1</v>
      </c>
      <c r="N55" s="83">
        <f>AVERAGEIFS(Criterios!R$10:R$234,Criterios!$C$10:$C$234,$D55)</f>
        <v>0.83333333333333337</v>
      </c>
      <c r="O55" s="83">
        <f>AVERAGEIFS(Criterios!S$10:S$234,Criterios!$C$10:$C$234,$D55)</f>
        <v>1</v>
      </c>
      <c r="P55" s="83">
        <f>AVERAGEIFS(Criterios!T$10:T$234,Criterios!$C$10:$C$234,$D55)</f>
        <v>0.83333333333333337</v>
      </c>
      <c r="Q55" s="83">
        <f>AVERAGEIFS(Criterios!U$10:U$234,Criterios!$C$10:$C$234,$D55)</f>
        <v>0.66666666666666663</v>
      </c>
      <c r="R55" s="83">
        <f>AVERAGEIFS(Criterios!V$10:V$234,Criterios!$C$10:$C$234,$D55)</f>
        <v>1</v>
      </c>
      <c r="S55" s="83">
        <f>AVERAGEIFS(Criterios!W$10:W$234,Criterios!$C$10:$C$234,$D55)</f>
        <v>1</v>
      </c>
      <c r="T55" s="83">
        <f>AVERAGEIFS(Criterios!X$10:X$234,Criterios!$C$10:$C$234,$D55)</f>
        <v>0.83333333333333337</v>
      </c>
      <c r="U55" s="83">
        <f>AVERAGEIFS(Criterios!Y$10:Y$234,Criterios!$C$10:$C$234,$D55)</f>
        <v>0.83333333333333337</v>
      </c>
      <c r="V55" s="83">
        <f>AVERAGEIFS(Criterios!Z$10:Z$234,Criterios!$C$10:$C$234,$D55)</f>
        <v>0.83333333333333337</v>
      </c>
      <c r="W55" s="83">
        <f>AVERAGEIFS(Criterios!AA$10:AA$234,Criterios!$C$10:$C$234,$D55)</f>
        <v>0.66666666666666663</v>
      </c>
      <c r="X55" s="83">
        <f>AVERAGEIFS(Criterios!AB$10:AB$234,Criterios!$C$10:$C$234,$D55)</f>
        <v>0.83333333333333337</v>
      </c>
      <c r="Y55" s="83">
        <f>AVERAGEIFS(Criterios!AC$10:AC$234,Criterios!$C$10:$C$234,$D55)</f>
        <v>0.83333333333333337</v>
      </c>
      <c r="Z55" s="83">
        <f>AVERAGEIFS(Criterios!AD$10:AD$234,Criterios!$C$10:$C$234,$D55)</f>
        <v>0.66666666666666663</v>
      </c>
      <c r="AA55" s="83">
        <f>AVERAGEIFS(Criterios!AE$10:AE$234,Criterios!$C$10:$C$234,$D55)</f>
        <v>1</v>
      </c>
      <c r="AB55" s="83">
        <f>AVERAGEIFS(Criterios!AF$10:AF$234,Criterios!$C$10:$C$234,$D55)</f>
        <v>0.83333333333333337</v>
      </c>
      <c r="AC55" s="83">
        <f>AVERAGEIFS(Criterios!AG$10:AG$234,Criterios!$C$10:$C$234,$D55)</f>
        <v>0.66666666666666663</v>
      </c>
      <c r="AD55" s="83">
        <f>AVERAGEIFS(Criterios!AH$10:AH$234,Criterios!$C$10:$C$234,$D55)</f>
        <v>0.66666666666666663</v>
      </c>
      <c r="AE55" s="83">
        <f>AVERAGEIFS(Criterios!AI$10:AI$234,Criterios!$C$10:$C$234,$D55)</f>
        <v>0.66666666666666663</v>
      </c>
      <c r="AF55" s="83">
        <f>AVERAGEIFS(Criterios!AJ$10:AJ$234,Criterios!$C$10:$C$234,$D55)</f>
        <v>0.83333333333333337</v>
      </c>
      <c r="AG55" s="83">
        <f>AVERAGEIFS(Criterios!AK$10:AK$234,Criterios!$C$10:$C$234,$D55)</f>
        <v>0.83333333333333337</v>
      </c>
      <c r="AH55" s="83">
        <f>AVERAGEIFS(Criterios!AL$10:AL$234,Criterios!$C$10:$C$234,$D55)</f>
        <v>1</v>
      </c>
      <c r="AI55" s="83">
        <f>AVERAGEIFS(Criterios!AM$10:AM$234,Criterios!$C$10:$C$234,$D55)</f>
        <v>0.83333333333333337</v>
      </c>
      <c r="AJ55" s="83">
        <f>AVERAGEIFS(Criterios!AN$10:AN$234,Criterios!$C$10:$C$234,$D55)</f>
        <v>0.66666666666666663</v>
      </c>
      <c r="AK55" s="83">
        <f>AVERAGEIFS(Criterios!AO$10:AO$234,Criterios!$C$10:$C$234,$D55)</f>
        <v>0.83333333333333337</v>
      </c>
      <c r="AL55" s="83">
        <f>AVERAGEIFS(Criterios!AP$10:AP$234,Criterios!$C$10:$C$234,$D55)</f>
        <v>1</v>
      </c>
      <c r="AM55" s="19">
        <f>AVERAGEIFS(Criterios!AQ$10:AQ$234,Criterios!$C$10:$C$234,$D55)</f>
        <v>0.84343434343434343</v>
      </c>
    </row>
    <row r="56" spans="1:39">
      <c r="A56" s="239"/>
      <c r="B56" s="174" t="s">
        <v>390</v>
      </c>
      <c r="C56" s="236"/>
      <c r="D56" s="75">
        <v>8</v>
      </c>
      <c r="E56" s="76" t="s">
        <v>369</v>
      </c>
      <c r="F56" s="82">
        <f>AVERAGEIFS(Criterios!J$10:J$234,Criterios!$C$10:$C$234,$D56)</f>
        <v>0.5</v>
      </c>
      <c r="G56" s="83">
        <f>AVERAGEIFS(Criterios!K$10:K$234,Criterios!$C$10:$C$234,$D56)</f>
        <v>0.66666666666666663</v>
      </c>
      <c r="H56" s="83">
        <f>AVERAGEIFS(Criterios!L$10:L$234,Criterios!$C$10:$C$234,$D56)</f>
        <v>0</v>
      </c>
      <c r="I56" s="83">
        <f>AVERAGEIFS(Criterios!M$10:M$234,Criterios!$C$10:$C$234,$D56)</f>
        <v>0.5</v>
      </c>
      <c r="J56" s="83">
        <f>AVERAGEIFS(Criterios!N$10:N$234,Criterios!$C$10:$C$234,$D56)</f>
        <v>0.66666666666666663</v>
      </c>
      <c r="K56" s="83">
        <f>AVERAGEIFS(Criterios!O$10:O$234,Criterios!$C$10:$C$234,$D56)</f>
        <v>0.66666666666666663</v>
      </c>
      <c r="L56" s="83">
        <f>AVERAGEIFS(Criterios!P$10:P$234,Criterios!$C$10:$C$234,$D56)</f>
        <v>1</v>
      </c>
      <c r="M56" s="83">
        <f>AVERAGEIFS(Criterios!Q$10:Q$234,Criterios!$C$10:$C$234,$D56)</f>
        <v>0.66666666666666663</v>
      </c>
      <c r="N56" s="83">
        <f>AVERAGEIFS(Criterios!R$10:R$234,Criterios!$C$10:$C$234,$D56)</f>
        <v>0.66666666666666663</v>
      </c>
      <c r="O56" s="83">
        <f>AVERAGEIFS(Criterios!S$10:S$234,Criterios!$C$10:$C$234,$D56)</f>
        <v>0.66666666666666663</v>
      </c>
      <c r="P56" s="83">
        <f>AVERAGEIFS(Criterios!T$10:T$234,Criterios!$C$10:$C$234,$D56)</f>
        <v>0.66666666666666663</v>
      </c>
      <c r="Q56" s="83">
        <f>AVERAGEIFS(Criterios!U$10:U$234,Criterios!$C$10:$C$234,$D56)</f>
        <v>0.66666666666666663</v>
      </c>
      <c r="R56" s="83">
        <f>AVERAGEIFS(Criterios!V$10:V$234,Criterios!$C$10:$C$234,$D56)</f>
        <v>1</v>
      </c>
      <c r="S56" s="83">
        <f>AVERAGEIFS(Criterios!W$10:W$234,Criterios!$C$10:$C$234,$D56)</f>
        <v>0.33333333333333331</v>
      </c>
      <c r="T56" s="83">
        <f>AVERAGEIFS(Criterios!X$10:X$234,Criterios!$C$10:$C$234,$D56)</f>
        <v>0</v>
      </c>
      <c r="U56" s="83">
        <f>AVERAGEIFS(Criterios!Y$10:Y$234,Criterios!$C$10:$C$234,$D56)</f>
        <v>0.66666666666666663</v>
      </c>
      <c r="V56" s="83">
        <f>AVERAGEIFS(Criterios!Z$10:Z$234,Criterios!$C$10:$C$234,$D56)</f>
        <v>0.66666666666666663</v>
      </c>
      <c r="W56" s="83">
        <f>AVERAGEIFS(Criterios!AA$10:AA$234,Criterios!$C$10:$C$234,$D56)</f>
        <v>0.66666666666666663</v>
      </c>
      <c r="X56" s="83">
        <f>AVERAGEIFS(Criterios!AB$10:AB$234,Criterios!$C$10:$C$234,$D56)</f>
        <v>1</v>
      </c>
      <c r="Y56" s="83">
        <f>AVERAGEIFS(Criterios!AC$10:AC$234,Criterios!$C$10:$C$234,$D56)</f>
        <v>0.66666666666666663</v>
      </c>
      <c r="Z56" s="83">
        <f>AVERAGEIFS(Criterios!AD$10:AD$234,Criterios!$C$10:$C$234,$D56)</f>
        <v>0.16666666666666666</v>
      </c>
      <c r="AA56" s="83">
        <f>AVERAGEIFS(Criterios!AE$10:AE$234,Criterios!$C$10:$C$234,$D56)</f>
        <v>0.66666666666666663</v>
      </c>
      <c r="AB56" s="83">
        <f>AVERAGEIFS(Criterios!AF$10:AF$234,Criterios!$C$10:$C$234,$D56)</f>
        <v>0.33333333333333331</v>
      </c>
      <c r="AC56" s="83">
        <f>AVERAGEIFS(Criterios!AG$10:AG$234,Criterios!$C$10:$C$234,$D56)</f>
        <v>0.66666666666666663</v>
      </c>
      <c r="AD56" s="83">
        <f>AVERAGEIFS(Criterios!AH$10:AH$234,Criterios!$C$10:$C$234,$D56)</f>
        <v>0.66666666666666663</v>
      </c>
      <c r="AE56" s="83">
        <f>AVERAGEIFS(Criterios!AI$10:AI$234,Criterios!$C$10:$C$234,$D56)</f>
        <v>0.16666666666666666</v>
      </c>
      <c r="AF56" s="83">
        <f>AVERAGEIFS(Criterios!AJ$10:AJ$234,Criterios!$C$10:$C$234,$D56)</f>
        <v>0.66666666666666663</v>
      </c>
      <c r="AG56" s="83">
        <f>AVERAGEIFS(Criterios!AK$10:AK$234,Criterios!$C$10:$C$234,$D56)</f>
        <v>0.66666666666666663</v>
      </c>
      <c r="AH56" s="83">
        <f>AVERAGEIFS(Criterios!AL$10:AL$234,Criterios!$C$10:$C$234,$D56)</f>
        <v>0.66666666666666663</v>
      </c>
      <c r="AI56" s="83">
        <f>AVERAGEIFS(Criterios!AM$10:AM$234,Criterios!$C$10:$C$234,$D56)</f>
        <v>0.66666666666666663</v>
      </c>
      <c r="AJ56" s="83">
        <f>AVERAGEIFS(Criterios!AN$10:AN$234,Criterios!$C$10:$C$234,$D56)</f>
        <v>0.66666666666666663</v>
      </c>
      <c r="AK56" s="83">
        <f>AVERAGEIFS(Criterios!AO$10:AO$234,Criterios!$C$10:$C$234,$D56)</f>
        <v>1</v>
      </c>
      <c r="AL56" s="83">
        <f>AVERAGEIFS(Criterios!AP$10:AP$234,Criterios!$C$10:$C$234,$D56)</f>
        <v>0</v>
      </c>
      <c r="AM56" s="19">
        <f>AVERAGEIFS(Criterios!AQ$10:AQ$234,Criterios!$C$10:$C$234,$D56)</f>
        <v>0.58585858585858586</v>
      </c>
    </row>
    <row r="57" spans="1:39">
      <c r="A57" s="239"/>
      <c r="B57" s="174" t="s">
        <v>392</v>
      </c>
      <c r="C57" s="236"/>
      <c r="D57" s="75">
        <v>9</v>
      </c>
      <c r="E57" s="76" t="s">
        <v>370</v>
      </c>
      <c r="F57" s="82">
        <f>AVERAGEIFS(Criterios!J$10:J$234,Criterios!$C$10:$C$234,$D57)</f>
        <v>0.66666666666666663</v>
      </c>
      <c r="G57" s="83">
        <f>AVERAGEIFS(Criterios!K$10:K$234,Criterios!$C$10:$C$234,$D57)</f>
        <v>0.66666666666666663</v>
      </c>
      <c r="H57" s="83">
        <f>AVERAGEIFS(Criterios!L$10:L$234,Criterios!$C$10:$C$234,$D57)</f>
        <v>0.66666666666666663</v>
      </c>
      <c r="I57" s="83">
        <f>AVERAGEIFS(Criterios!M$10:M$234,Criterios!$C$10:$C$234,$D57)</f>
        <v>0.66666666666666663</v>
      </c>
      <c r="J57" s="83">
        <f>AVERAGEIFS(Criterios!N$10:N$234,Criterios!$C$10:$C$234,$D57)</f>
        <v>0.33333333333333331</v>
      </c>
      <c r="K57" s="83">
        <f>AVERAGEIFS(Criterios!O$10:O$234,Criterios!$C$10:$C$234,$D57)</f>
        <v>1</v>
      </c>
      <c r="L57" s="83">
        <f>AVERAGEIFS(Criterios!P$10:P$234,Criterios!$C$10:$C$234,$D57)</f>
        <v>0.66666666666666663</v>
      </c>
      <c r="M57" s="83">
        <f>AVERAGEIFS(Criterios!Q$10:Q$234,Criterios!$C$10:$C$234,$D57)</f>
        <v>0.66666666666666663</v>
      </c>
      <c r="N57" s="83">
        <f>AVERAGEIFS(Criterios!R$10:R$234,Criterios!$C$10:$C$234,$D57)</f>
        <v>0.66666666666666663</v>
      </c>
      <c r="O57" s="83">
        <f>AVERAGEIFS(Criterios!S$10:S$234,Criterios!$C$10:$C$234,$D57)</f>
        <v>0.66666666666666663</v>
      </c>
      <c r="P57" s="83">
        <f>AVERAGEIFS(Criterios!T$10:T$234,Criterios!$C$10:$C$234,$D57)</f>
        <v>0.33333333333333331</v>
      </c>
      <c r="Q57" s="83">
        <f>AVERAGEIFS(Criterios!U$10:U$234,Criterios!$C$10:$C$234,$D57)</f>
        <v>0.66666666666666663</v>
      </c>
      <c r="R57" s="83">
        <f>AVERAGEIFS(Criterios!V$10:V$234,Criterios!$C$10:$C$234,$D57)</f>
        <v>0.66666666666666663</v>
      </c>
      <c r="S57" s="83">
        <f>AVERAGEIFS(Criterios!W$10:W$234,Criterios!$C$10:$C$234,$D57)</f>
        <v>0.66666666666666663</v>
      </c>
      <c r="T57" s="83">
        <f>AVERAGEIFS(Criterios!X$10:X$234,Criterios!$C$10:$C$234,$D57)</f>
        <v>0.66666666666666663</v>
      </c>
      <c r="U57" s="83">
        <f>AVERAGEIFS(Criterios!Y$10:Y$234,Criterios!$C$10:$C$234,$D57)</f>
        <v>1</v>
      </c>
      <c r="V57" s="83">
        <f>AVERAGEIFS(Criterios!Z$10:Z$234,Criterios!$C$10:$C$234,$D57)</f>
        <v>0.66666666666666663</v>
      </c>
      <c r="W57" s="83">
        <f>AVERAGEIFS(Criterios!AA$10:AA$234,Criterios!$C$10:$C$234,$D57)</f>
        <v>0.66666666666666663</v>
      </c>
      <c r="X57" s="83">
        <f>AVERAGEIFS(Criterios!AB$10:AB$234,Criterios!$C$10:$C$234,$D57)</f>
        <v>1</v>
      </c>
      <c r="Y57" s="83">
        <f>AVERAGEIFS(Criterios!AC$10:AC$234,Criterios!$C$10:$C$234,$D57)</f>
        <v>0.33333333333333331</v>
      </c>
      <c r="Z57" s="83">
        <f>AVERAGEIFS(Criterios!AD$10:AD$234,Criterios!$C$10:$C$234,$D57)</f>
        <v>1</v>
      </c>
      <c r="AA57" s="83">
        <f>AVERAGEIFS(Criterios!AE$10:AE$234,Criterios!$C$10:$C$234,$D57)</f>
        <v>1</v>
      </c>
      <c r="AB57" s="83">
        <f>AVERAGEIFS(Criterios!AF$10:AF$234,Criterios!$C$10:$C$234,$D57)</f>
        <v>0.33333333333333331</v>
      </c>
      <c r="AC57" s="83">
        <f>AVERAGEIFS(Criterios!AG$10:AG$234,Criterios!$C$10:$C$234,$D57)</f>
        <v>1</v>
      </c>
      <c r="AD57" s="83">
        <f>AVERAGEIFS(Criterios!AH$10:AH$234,Criterios!$C$10:$C$234,$D57)</f>
        <v>1</v>
      </c>
      <c r="AE57" s="83">
        <f>AVERAGEIFS(Criterios!AI$10:AI$234,Criterios!$C$10:$C$234,$D57)</f>
        <v>0.33333333333333331</v>
      </c>
      <c r="AF57" s="83">
        <f>AVERAGEIFS(Criterios!AJ$10:AJ$234,Criterios!$C$10:$C$234,$D57)</f>
        <v>1</v>
      </c>
      <c r="AG57" s="83">
        <f>AVERAGEIFS(Criterios!AK$10:AK$234,Criterios!$C$10:$C$234,$D57)</f>
        <v>0.66666666666666663</v>
      </c>
      <c r="AH57" s="83">
        <f>AVERAGEIFS(Criterios!AL$10:AL$234,Criterios!$C$10:$C$234,$D57)</f>
        <v>0.66666666666666663</v>
      </c>
      <c r="AI57" s="83">
        <f>AVERAGEIFS(Criterios!AM$10:AM$234,Criterios!$C$10:$C$234,$D57)</f>
        <v>0.33333333333333331</v>
      </c>
      <c r="AJ57" s="83">
        <f>AVERAGEIFS(Criterios!AN$10:AN$234,Criterios!$C$10:$C$234,$D57)</f>
        <v>0.33333333333333331</v>
      </c>
      <c r="AK57" s="83">
        <f>AVERAGEIFS(Criterios!AO$10:AO$234,Criterios!$C$10:$C$234,$D57)</f>
        <v>0.33333333333333331</v>
      </c>
      <c r="AL57" s="83">
        <f>AVERAGEIFS(Criterios!AP$10:AP$234,Criterios!$C$10:$C$234,$D57)</f>
        <v>0.33333333333333331</v>
      </c>
      <c r="AM57" s="19">
        <f>AVERAGEIFS(Criterios!AQ$10:AQ$234,Criterios!$C$10:$C$234,$D57)</f>
        <v>0.65656565656565657</v>
      </c>
    </row>
    <row r="58" spans="1:39">
      <c r="A58" s="239"/>
      <c r="B58" s="174" t="s">
        <v>392</v>
      </c>
      <c r="C58" s="236"/>
      <c r="D58" s="75">
        <v>10</v>
      </c>
      <c r="E58" s="76" t="s">
        <v>371</v>
      </c>
      <c r="F58" s="82">
        <f>AVERAGEIFS(Criterios!J$10:J$234,Criterios!$C$10:$C$234,$D58)</f>
        <v>0</v>
      </c>
      <c r="G58" s="83">
        <f>AVERAGEIFS(Criterios!K$10:K$234,Criterios!$C$10:$C$234,$D58)</f>
        <v>0</v>
      </c>
      <c r="H58" s="83">
        <f>AVERAGEIFS(Criterios!L$10:L$234,Criterios!$C$10:$C$234,$D58)</f>
        <v>0</v>
      </c>
      <c r="I58" s="83">
        <f>AVERAGEIFS(Criterios!M$10:M$234,Criterios!$C$10:$C$234,$D58)</f>
        <v>0</v>
      </c>
      <c r="J58" s="83">
        <f>AVERAGEIFS(Criterios!N$10:N$234,Criterios!$C$10:$C$234,$D58)</f>
        <v>0.33333333333333331</v>
      </c>
      <c r="K58" s="83">
        <f>AVERAGEIFS(Criterios!O$10:O$234,Criterios!$C$10:$C$234,$D58)</f>
        <v>0.33333333333333331</v>
      </c>
      <c r="L58" s="83">
        <f>AVERAGEIFS(Criterios!P$10:P$234,Criterios!$C$10:$C$234,$D58)</f>
        <v>0</v>
      </c>
      <c r="M58" s="83">
        <f>AVERAGEIFS(Criterios!Q$10:Q$234,Criterios!$C$10:$C$234,$D58)</f>
        <v>0</v>
      </c>
      <c r="N58" s="83">
        <f>AVERAGEIFS(Criterios!R$10:R$234,Criterios!$C$10:$C$234,$D58)</f>
        <v>0.66666666666666663</v>
      </c>
      <c r="O58" s="83">
        <f>AVERAGEIFS(Criterios!S$10:S$234,Criterios!$C$10:$C$234,$D58)</f>
        <v>0</v>
      </c>
      <c r="P58" s="83">
        <f>AVERAGEIFS(Criterios!T$10:T$234,Criterios!$C$10:$C$234,$D58)</f>
        <v>0</v>
      </c>
      <c r="Q58" s="83">
        <f>AVERAGEIFS(Criterios!U$10:U$234,Criterios!$C$10:$C$234,$D58)</f>
        <v>0</v>
      </c>
      <c r="R58" s="83">
        <f>AVERAGEIFS(Criterios!V$10:V$234,Criterios!$C$10:$C$234,$D58)</f>
        <v>0</v>
      </c>
      <c r="S58" s="83">
        <f>AVERAGEIFS(Criterios!W$10:W$234,Criterios!$C$10:$C$234,$D58)</f>
        <v>0</v>
      </c>
      <c r="T58" s="83">
        <f>AVERAGEIFS(Criterios!X$10:X$234,Criterios!$C$10:$C$234,$D58)</f>
        <v>0</v>
      </c>
      <c r="U58" s="83">
        <f>AVERAGEIFS(Criterios!Y$10:Y$234,Criterios!$C$10:$C$234,$D58)</f>
        <v>0.33333333333333331</v>
      </c>
      <c r="V58" s="83">
        <f>AVERAGEIFS(Criterios!Z$10:Z$234,Criterios!$C$10:$C$234,$D58)</f>
        <v>0.33333333333333331</v>
      </c>
      <c r="W58" s="83">
        <f>AVERAGEIFS(Criterios!AA$10:AA$234,Criterios!$C$10:$C$234,$D58)</f>
        <v>0.33333333333333331</v>
      </c>
      <c r="X58" s="83">
        <f>AVERAGEIFS(Criterios!AB$10:AB$234,Criterios!$C$10:$C$234,$D58)</f>
        <v>0.33333333333333331</v>
      </c>
      <c r="Y58" s="83">
        <f>AVERAGEIFS(Criterios!AC$10:AC$234,Criterios!$C$10:$C$234,$D58)</f>
        <v>0</v>
      </c>
      <c r="Z58" s="83">
        <f>AVERAGEIFS(Criterios!AD$10:AD$234,Criterios!$C$10:$C$234,$D58)</f>
        <v>0</v>
      </c>
      <c r="AA58" s="83">
        <f>AVERAGEIFS(Criterios!AE$10:AE$234,Criterios!$C$10:$C$234,$D58)</f>
        <v>0.66666666666666663</v>
      </c>
      <c r="AB58" s="83">
        <f>AVERAGEIFS(Criterios!AF$10:AF$234,Criterios!$C$10:$C$234,$D58)</f>
        <v>0</v>
      </c>
      <c r="AC58" s="83">
        <f>AVERAGEIFS(Criterios!AG$10:AG$234,Criterios!$C$10:$C$234,$D58)</f>
        <v>0.33333333333333331</v>
      </c>
      <c r="AD58" s="83">
        <f>AVERAGEIFS(Criterios!AH$10:AH$234,Criterios!$C$10:$C$234,$D58)</f>
        <v>0.33333333333333331</v>
      </c>
      <c r="AE58" s="83">
        <f>AVERAGEIFS(Criterios!AI$10:AI$234,Criterios!$C$10:$C$234,$D58)</f>
        <v>0</v>
      </c>
      <c r="AF58" s="83">
        <f>AVERAGEIFS(Criterios!AJ$10:AJ$234,Criterios!$C$10:$C$234,$D58)</f>
        <v>0</v>
      </c>
      <c r="AG58" s="83">
        <f>AVERAGEIFS(Criterios!AK$10:AK$234,Criterios!$C$10:$C$234,$D58)</f>
        <v>0</v>
      </c>
      <c r="AH58" s="83">
        <f>AVERAGEIFS(Criterios!AL$10:AL$234,Criterios!$C$10:$C$234,$D58)</f>
        <v>0</v>
      </c>
      <c r="AI58" s="83">
        <f>AVERAGEIFS(Criterios!AM$10:AM$234,Criterios!$C$10:$C$234,$D58)</f>
        <v>0</v>
      </c>
      <c r="AJ58" s="83">
        <f>AVERAGEIFS(Criterios!AN$10:AN$234,Criterios!$C$10:$C$234,$D58)</f>
        <v>0</v>
      </c>
      <c r="AK58" s="83">
        <f>AVERAGEIFS(Criterios!AO$10:AO$234,Criterios!$C$10:$C$234,$D58)</f>
        <v>0.33333333333333331</v>
      </c>
      <c r="AL58" s="83">
        <f>AVERAGEIFS(Criterios!AP$10:AP$234,Criterios!$C$10:$C$234,$D58)</f>
        <v>0.33333333333333331</v>
      </c>
      <c r="AM58" s="19">
        <f>AVERAGEIFS(Criterios!AQ$10:AQ$234,Criterios!$C$10:$C$234,$D58)</f>
        <v>0.14141414141414141</v>
      </c>
    </row>
    <row r="59" spans="1:39">
      <c r="A59" s="239"/>
      <c r="B59" s="174" t="s">
        <v>394</v>
      </c>
      <c r="C59" s="236"/>
      <c r="D59" s="75">
        <v>11</v>
      </c>
      <c r="E59" s="76" t="s">
        <v>372</v>
      </c>
      <c r="F59" s="82">
        <f>AVERAGEIFS(Criterios!J$10:J$234,Criterios!$C$10:$C$234,$D59)</f>
        <v>0.5</v>
      </c>
      <c r="G59" s="83">
        <f>AVERAGEIFS(Criterios!K$10:K$234,Criterios!$C$10:$C$234,$D59)</f>
        <v>1</v>
      </c>
      <c r="H59" s="83">
        <f>AVERAGEIFS(Criterios!L$10:L$234,Criterios!$C$10:$C$234,$D59)</f>
        <v>0.5</v>
      </c>
      <c r="I59" s="83">
        <f>AVERAGEIFS(Criterios!M$10:M$234,Criterios!$C$10:$C$234,$D59)</f>
        <v>1</v>
      </c>
      <c r="J59" s="83">
        <f>AVERAGEIFS(Criterios!N$10:N$234,Criterios!$C$10:$C$234,$D59)</f>
        <v>0.5</v>
      </c>
      <c r="K59" s="83">
        <f>AVERAGEIFS(Criterios!O$10:O$234,Criterios!$C$10:$C$234,$D59)</f>
        <v>0.5</v>
      </c>
      <c r="L59" s="83">
        <f>AVERAGEIFS(Criterios!P$10:P$234,Criterios!$C$10:$C$234,$D59)</f>
        <v>1</v>
      </c>
      <c r="M59" s="83">
        <f>AVERAGEIFS(Criterios!Q$10:Q$234,Criterios!$C$10:$C$234,$D59)</f>
        <v>0.5</v>
      </c>
      <c r="N59" s="83">
        <f>AVERAGEIFS(Criterios!R$10:R$234,Criterios!$C$10:$C$234,$D59)</f>
        <v>0.5</v>
      </c>
      <c r="O59" s="83">
        <f>AVERAGEIFS(Criterios!S$10:S$234,Criterios!$C$10:$C$234,$D59)</f>
        <v>0.5</v>
      </c>
      <c r="P59" s="83">
        <f>AVERAGEIFS(Criterios!T$10:T$234,Criterios!$C$10:$C$234,$D59)</f>
        <v>1</v>
      </c>
      <c r="Q59" s="83">
        <f>AVERAGEIFS(Criterios!U$10:U$234,Criterios!$C$10:$C$234,$D59)</f>
        <v>1</v>
      </c>
      <c r="R59" s="83">
        <f>AVERAGEIFS(Criterios!V$10:V$234,Criterios!$C$10:$C$234,$D59)</f>
        <v>1</v>
      </c>
      <c r="S59" s="83">
        <f>AVERAGEIFS(Criterios!W$10:W$234,Criterios!$C$10:$C$234,$D59)</f>
        <v>1</v>
      </c>
      <c r="T59" s="83">
        <f>AVERAGEIFS(Criterios!X$10:X$234,Criterios!$C$10:$C$234,$D59)</f>
        <v>0.5</v>
      </c>
      <c r="U59" s="83">
        <f>AVERAGEIFS(Criterios!Y$10:Y$234,Criterios!$C$10:$C$234,$D59)</f>
        <v>0.5</v>
      </c>
      <c r="V59" s="83">
        <f>AVERAGEIFS(Criterios!Z$10:Z$234,Criterios!$C$10:$C$234,$D59)</f>
        <v>1</v>
      </c>
      <c r="W59" s="83">
        <f>AVERAGEIFS(Criterios!AA$10:AA$234,Criterios!$C$10:$C$234,$D59)</f>
        <v>1</v>
      </c>
      <c r="X59" s="83">
        <f>AVERAGEIFS(Criterios!AB$10:AB$234,Criterios!$C$10:$C$234,$D59)</f>
        <v>0.5</v>
      </c>
      <c r="Y59" s="83">
        <f>AVERAGEIFS(Criterios!AC$10:AC$234,Criterios!$C$10:$C$234,$D59)</f>
        <v>1</v>
      </c>
      <c r="Z59" s="83">
        <f>AVERAGEIFS(Criterios!AD$10:AD$234,Criterios!$C$10:$C$234,$D59)</f>
        <v>1</v>
      </c>
      <c r="AA59" s="83">
        <f>AVERAGEIFS(Criterios!AE$10:AE$234,Criterios!$C$10:$C$234,$D59)</f>
        <v>0.5</v>
      </c>
      <c r="AB59" s="83">
        <f>AVERAGEIFS(Criterios!AF$10:AF$234,Criterios!$C$10:$C$234,$D59)</f>
        <v>0.5</v>
      </c>
      <c r="AC59" s="83">
        <f>AVERAGEIFS(Criterios!AG$10:AG$234,Criterios!$C$10:$C$234,$D59)</f>
        <v>0.5</v>
      </c>
      <c r="AD59" s="83">
        <f>AVERAGEIFS(Criterios!AH$10:AH$234,Criterios!$C$10:$C$234,$D59)</f>
        <v>0.5</v>
      </c>
      <c r="AE59" s="83">
        <f>AVERAGEIFS(Criterios!AI$10:AI$234,Criterios!$C$10:$C$234,$D59)</f>
        <v>0.5</v>
      </c>
      <c r="AF59" s="83">
        <f>AVERAGEIFS(Criterios!AJ$10:AJ$234,Criterios!$C$10:$C$234,$D59)</f>
        <v>0.5</v>
      </c>
      <c r="AG59" s="83">
        <f>AVERAGEIFS(Criterios!AK$10:AK$234,Criterios!$C$10:$C$234,$D59)</f>
        <v>1</v>
      </c>
      <c r="AH59" s="83">
        <f>AVERAGEIFS(Criterios!AL$10:AL$234,Criterios!$C$10:$C$234,$D59)</f>
        <v>0.5</v>
      </c>
      <c r="AI59" s="83">
        <f>AVERAGEIFS(Criterios!AM$10:AM$234,Criterios!$C$10:$C$234,$D59)</f>
        <v>1</v>
      </c>
      <c r="AJ59" s="83">
        <f>AVERAGEIFS(Criterios!AN$10:AN$234,Criterios!$C$10:$C$234,$D59)</f>
        <v>0.5</v>
      </c>
      <c r="AK59" s="83">
        <f>AVERAGEIFS(Criterios!AO$10:AO$234,Criterios!$C$10:$C$234,$D59)</f>
        <v>1</v>
      </c>
      <c r="AL59" s="83">
        <f>AVERAGEIFS(Criterios!AP$10:AP$234,Criterios!$C$10:$C$234,$D59)</f>
        <v>1</v>
      </c>
      <c r="AM59" s="19">
        <f>AVERAGEIFS(Criterios!AQ$10:AQ$234,Criterios!$C$10:$C$234,$D59)</f>
        <v>0.72727272727272729</v>
      </c>
    </row>
    <row r="60" spans="1:39">
      <c r="A60" s="239"/>
      <c r="B60" s="174" t="s">
        <v>394</v>
      </c>
      <c r="C60" s="236"/>
      <c r="D60" s="75">
        <v>12</v>
      </c>
      <c r="E60" s="76" t="s">
        <v>373</v>
      </c>
      <c r="F60" s="82">
        <f>AVERAGEIFS(Criterios!J$10:J$234,Criterios!$C$10:$C$234,$D60)</f>
        <v>0.66666666666666663</v>
      </c>
      <c r="G60" s="83">
        <f>AVERAGEIFS(Criterios!K$10:K$234,Criterios!$C$10:$C$234,$D60)</f>
        <v>0.66666666666666663</v>
      </c>
      <c r="H60" s="83">
        <f>AVERAGEIFS(Criterios!L$10:L$234,Criterios!$C$10:$C$234,$D60)</f>
        <v>0.5</v>
      </c>
      <c r="I60" s="83">
        <f>AVERAGEIFS(Criterios!M$10:M$234,Criterios!$C$10:$C$234,$D60)</f>
        <v>0.33333333333333331</v>
      </c>
      <c r="J60" s="83">
        <f>AVERAGEIFS(Criterios!N$10:N$234,Criterios!$C$10:$C$234,$D60)</f>
        <v>0.83333333333333337</v>
      </c>
      <c r="K60" s="83">
        <f>AVERAGEIFS(Criterios!O$10:O$234,Criterios!$C$10:$C$234,$D60)</f>
        <v>0.83333333333333337</v>
      </c>
      <c r="L60" s="83">
        <f>AVERAGEIFS(Criterios!P$10:P$234,Criterios!$C$10:$C$234,$D60)</f>
        <v>0.83333333333333337</v>
      </c>
      <c r="M60" s="83">
        <f>AVERAGEIFS(Criterios!Q$10:Q$234,Criterios!$C$10:$C$234,$D60)</f>
        <v>0.83333333333333337</v>
      </c>
      <c r="N60" s="83">
        <f>AVERAGEIFS(Criterios!R$10:R$234,Criterios!$C$10:$C$234,$D60)</f>
        <v>1</v>
      </c>
      <c r="O60" s="83">
        <f>AVERAGEIFS(Criterios!S$10:S$234,Criterios!$C$10:$C$234,$D60)</f>
        <v>1</v>
      </c>
      <c r="P60" s="83">
        <f>AVERAGEIFS(Criterios!T$10:T$234,Criterios!$C$10:$C$234,$D60)</f>
        <v>1</v>
      </c>
      <c r="Q60" s="83">
        <f>AVERAGEIFS(Criterios!U$10:U$234,Criterios!$C$10:$C$234,$D60)</f>
        <v>0.66666666666666663</v>
      </c>
      <c r="R60" s="83">
        <f>AVERAGEIFS(Criterios!V$10:V$234,Criterios!$C$10:$C$234,$D60)</f>
        <v>1</v>
      </c>
      <c r="S60" s="83">
        <f>AVERAGEIFS(Criterios!W$10:W$234,Criterios!$C$10:$C$234,$D60)</f>
        <v>0.83333333333333337</v>
      </c>
      <c r="T60" s="83">
        <f>AVERAGEIFS(Criterios!X$10:X$234,Criterios!$C$10:$C$234,$D60)</f>
        <v>0.66666666666666663</v>
      </c>
      <c r="U60" s="83">
        <f>AVERAGEIFS(Criterios!Y$10:Y$234,Criterios!$C$10:$C$234,$D60)</f>
        <v>0.16666666666666666</v>
      </c>
      <c r="V60" s="83">
        <f>AVERAGEIFS(Criterios!Z$10:Z$234,Criterios!$C$10:$C$234,$D60)</f>
        <v>0.83333333333333337</v>
      </c>
      <c r="W60" s="83">
        <f>AVERAGEIFS(Criterios!AA$10:AA$234,Criterios!$C$10:$C$234,$D60)</f>
        <v>0.83333333333333337</v>
      </c>
      <c r="X60" s="83">
        <f>AVERAGEIFS(Criterios!AB$10:AB$234,Criterios!$C$10:$C$234,$D60)</f>
        <v>0.66666666666666663</v>
      </c>
      <c r="Y60" s="83">
        <f>AVERAGEIFS(Criterios!AC$10:AC$234,Criterios!$C$10:$C$234,$D60)</f>
        <v>1</v>
      </c>
      <c r="Z60" s="83">
        <f>AVERAGEIFS(Criterios!AD$10:AD$234,Criterios!$C$10:$C$234,$D60)</f>
        <v>1</v>
      </c>
      <c r="AA60" s="83">
        <f>AVERAGEIFS(Criterios!AE$10:AE$234,Criterios!$C$10:$C$234,$D60)</f>
        <v>0.83333333333333337</v>
      </c>
      <c r="AB60" s="83">
        <f>AVERAGEIFS(Criterios!AF$10:AF$234,Criterios!$C$10:$C$234,$D60)</f>
        <v>0.83333333333333337</v>
      </c>
      <c r="AC60" s="83">
        <f>AVERAGEIFS(Criterios!AG$10:AG$234,Criterios!$C$10:$C$234,$D60)</f>
        <v>0.83333333333333337</v>
      </c>
      <c r="AD60" s="83">
        <f>AVERAGEIFS(Criterios!AH$10:AH$234,Criterios!$C$10:$C$234,$D60)</f>
        <v>0.33333333333333331</v>
      </c>
      <c r="AE60" s="83">
        <f>AVERAGEIFS(Criterios!AI$10:AI$234,Criterios!$C$10:$C$234,$D60)</f>
        <v>0.5</v>
      </c>
      <c r="AF60" s="83">
        <f>AVERAGEIFS(Criterios!AJ$10:AJ$234,Criterios!$C$10:$C$234,$D60)</f>
        <v>1</v>
      </c>
      <c r="AG60" s="83">
        <f>AVERAGEIFS(Criterios!AK$10:AK$234,Criterios!$C$10:$C$234,$D60)</f>
        <v>0.66666666666666663</v>
      </c>
      <c r="AH60" s="83">
        <f>AVERAGEIFS(Criterios!AL$10:AL$234,Criterios!$C$10:$C$234,$D60)</f>
        <v>1</v>
      </c>
      <c r="AI60" s="83">
        <f>AVERAGEIFS(Criterios!AM$10:AM$234,Criterios!$C$10:$C$234,$D60)</f>
        <v>0.83333333333333337</v>
      </c>
      <c r="AJ60" s="83">
        <f>AVERAGEIFS(Criterios!AN$10:AN$234,Criterios!$C$10:$C$234,$D60)</f>
        <v>0.83333333333333337</v>
      </c>
      <c r="AK60" s="83">
        <f>AVERAGEIFS(Criterios!AO$10:AO$234,Criterios!$C$10:$C$234,$D60)</f>
        <v>0.83333333333333337</v>
      </c>
      <c r="AL60" s="83">
        <f>AVERAGEIFS(Criterios!AP$10:AP$234,Criterios!$C$10:$C$234,$D60)</f>
        <v>1</v>
      </c>
      <c r="AM60" s="19">
        <f>AVERAGEIFS(Criterios!AQ$10:AQ$234,Criterios!$C$10:$C$234,$D60)</f>
        <v>0.77777777777777779</v>
      </c>
    </row>
    <row r="61" spans="1:39">
      <c r="A61" s="239"/>
      <c r="B61" s="174" t="s">
        <v>394</v>
      </c>
      <c r="C61" s="236"/>
      <c r="D61" s="75">
        <v>13</v>
      </c>
      <c r="E61" s="76" t="s">
        <v>374</v>
      </c>
      <c r="F61" s="82">
        <f>AVERAGEIFS(Criterios!J$10:J$234,Criterios!$C$10:$C$234,$D61)</f>
        <v>0</v>
      </c>
      <c r="G61" s="83">
        <f>AVERAGEIFS(Criterios!K$10:K$234,Criterios!$C$10:$C$234,$D61)</f>
        <v>1</v>
      </c>
      <c r="H61" s="83">
        <f>AVERAGEIFS(Criterios!L$10:L$234,Criterios!$C$10:$C$234,$D61)</f>
        <v>0</v>
      </c>
      <c r="I61" s="83">
        <f>AVERAGEIFS(Criterios!M$10:M$234,Criterios!$C$10:$C$234,$D61)</f>
        <v>0</v>
      </c>
      <c r="J61" s="83">
        <f>AVERAGEIFS(Criterios!N$10:N$234,Criterios!$C$10:$C$234,$D61)</f>
        <v>0.5</v>
      </c>
      <c r="K61" s="83">
        <f>AVERAGEIFS(Criterios!O$10:O$234,Criterios!$C$10:$C$234,$D61)</f>
        <v>1</v>
      </c>
      <c r="L61" s="83">
        <f>AVERAGEIFS(Criterios!P$10:P$234,Criterios!$C$10:$C$234,$D61)</f>
        <v>0</v>
      </c>
      <c r="M61" s="83">
        <f>AVERAGEIFS(Criterios!Q$10:Q$234,Criterios!$C$10:$C$234,$D61)</f>
        <v>0</v>
      </c>
      <c r="N61" s="83">
        <f>AVERAGEIFS(Criterios!R$10:R$234,Criterios!$C$10:$C$234,$D61)</f>
        <v>1</v>
      </c>
      <c r="O61" s="83">
        <f>AVERAGEIFS(Criterios!S$10:S$234,Criterios!$C$10:$C$234,$D61)</f>
        <v>0.5</v>
      </c>
      <c r="P61" s="83">
        <f>AVERAGEIFS(Criterios!T$10:T$234,Criterios!$C$10:$C$234,$D61)</f>
        <v>1</v>
      </c>
      <c r="Q61" s="83">
        <f>AVERAGEIFS(Criterios!U$10:U$234,Criterios!$C$10:$C$234,$D61)</f>
        <v>0</v>
      </c>
      <c r="R61" s="83">
        <f>AVERAGEIFS(Criterios!V$10:V$234,Criterios!$C$10:$C$234,$D61)</f>
        <v>1</v>
      </c>
      <c r="S61" s="83">
        <f>AVERAGEIFS(Criterios!W$10:W$234,Criterios!$C$10:$C$234,$D61)</f>
        <v>1</v>
      </c>
      <c r="T61" s="83">
        <f>AVERAGEIFS(Criterios!X$10:X$234,Criterios!$C$10:$C$234,$D61)</f>
        <v>1</v>
      </c>
      <c r="U61" s="83">
        <f>AVERAGEIFS(Criterios!Y$10:Y$234,Criterios!$C$10:$C$234,$D61)</f>
        <v>0</v>
      </c>
      <c r="V61" s="83">
        <f>AVERAGEIFS(Criterios!Z$10:Z$234,Criterios!$C$10:$C$234,$D61)</f>
        <v>1</v>
      </c>
      <c r="W61" s="83">
        <f>AVERAGEIFS(Criterios!AA$10:AA$234,Criterios!$C$10:$C$234,$D61)</f>
        <v>1</v>
      </c>
      <c r="X61" s="83">
        <f>AVERAGEIFS(Criterios!AB$10:AB$234,Criterios!$C$10:$C$234,$D61)</f>
        <v>0.5</v>
      </c>
      <c r="Y61" s="83">
        <f>AVERAGEIFS(Criterios!AC$10:AC$234,Criterios!$C$10:$C$234,$D61)</f>
        <v>1</v>
      </c>
      <c r="Z61" s="83">
        <f>AVERAGEIFS(Criterios!AD$10:AD$234,Criterios!$C$10:$C$234,$D61)</f>
        <v>0</v>
      </c>
      <c r="AA61" s="83">
        <f>AVERAGEIFS(Criterios!AE$10:AE$234,Criterios!$C$10:$C$234,$D61)</f>
        <v>0</v>
      </c>
      <c r="AB61" s="83">
        <f>AVERAGEIFS(Criterios!AF$10:AF$234,Criterios!$C$10:$C$234,$D61)</f>
        <v>0</v>
      </c>
      <c r="AC61" s="83">
        <f>AVERAGEIFS(Criterios!AG$10:AG$234,Criterios!$C$10:$C$234,$D61)</f>
        <v>1</v>
      </c>
      <c r="AD61" s="83">
        <f>AVERAGEIFS(Criterios!AH$10:AH$234,Criterios!$C$10:$C$234,$D61)</f>
        <v>1</v>
      </c>
      <c r="AE61" s="83">
        <f>AVERAGEIFS(Criterios!AI$10:AI$234,Criterios!$C$10:$C$234,$D61)</f>
        <v>0</v>
      </c>
      <c r="AF61" s="83">
        <f>AVERAGEIFS(Criterios!AJ$10:AJ$234,Criterios!$C$10:$C$234,$D61)</f>
        <v>0</v>
      </c>
      <c r="AG61" s="83">
        <f>AVERAGEIFS(Criterios!AK$10:AK$234,Criterios!$C$10:$C$234,$D61)</f>
        <v>0</v>
      </c>
      <c r="AH61" s="83">
        <f>AVERAGEIFS(Criterios!AL$10:AL$234,Criterios!$C$10:$C$234,$D61)</f>
        <v>1</v>
      </c>
      <c r="AI61" s="83">
        <f>AVERAGEIFS(Criterios!AM$10:AM$234,Criterios!$C$10:$C$234,$D61)</f>
        <v>0</v>
      </c>
      <c r="AJ61" s="83">
        <f>AVERAGEIFS(Criterios!AN$10:AN$234,Criterios!$C$10:$C$234,$D61)</f>
        <v>0</v>
      </c>
      <c r="AK61" s="83">
        <f>AVERAGEIFS(Criterios!AO$10:AO$234,Criterios!$C$10:$C$234,$D61)</f>
        <v>0</v>
      </c>
      <c r="AL61" s="83">
        <f>AVERAGEIFS(Criterios!AP$10:AP$234,Criterios!$C$10:$C$234,$D61)</f>
        <v>1</v>
      </c>
      <c r="AM61" s="19">
        <f>AVERAGEIFS(Criterios!AQ$10:AQ$234,Criterios!$C$10:$C$234,$D61)</f>
        <v>0.46969696969696972</v>
      </c>
    </row>
    <row r="62" spans="1:39">
      <c r="A62" s="239"/>
      <c r="B62" s="174" t="s">
        <v>394</v>
      </c>
      <c r="C62" s="236"/>
      <c r="D62" s="75">
        <v>14</v>
      </c>
      <c r="E62" s="76" t="s">
        <v>375</v>
      </c>
      <c r="F62" s="82">
        <f>AVERAGEIFS(Criterios!J$10:J$234,Criterios!$C$10:$C$234,$D62)</f>
        <v>0</v>
      </c>
      <c r="G62" s="83">
        <f>AVERAGEIFS(Criterios!K$10:K$234,Criterios!$C$10:$C$234,$D62)</f>
        <v>0.2857142857142857</v>
      </c>
      <c r="H62" s="83">
        <f>AVERAGEIFS(Criterios!L$10:L$234,Criterios!$C$10:$C$234,$D62)</f>
        <v>0</v>
      </c>
      <c r="I62" s="83">
        <f>AVERAGEIFS(Criterios!M$10:M$234,Criterios!$C$10:$C$234,$D62)</f>
        <v>0</v>
      </c>
      <c r="J62" s="83">
        <f>AVERAGEIFS(Criterios!N$10:N$234,Criterios!$C$10:$C$234,$D62)</f>
        <v>0.5714285714285714</v>
      </c>
      <c r="K62" s="83">
        <f>AVERAGEIFS(Criterios!O$10:O$234,Criterios!$C$10:$C$234,$D62)</f>
        <v>0.2857142857142857</v>
      </c>
      <c r="L62" s="83">
        <f>AVERAGEIFS(Criterios!P$10:P$234,Criterios!$C$10:$C$234,$D62)</f>
        <v>0</v>
      </c>
      <c r="M62" s="83">
        <f>AVERAGEIFS(Criterios!Q$10:Q$234,Criterios!$C$10:$C$234,$D62)</f>
        <v>0</v>
      </c>
      <c r="N62" s="83">
        <f>AVERAGEIFS(Criterios!R$10:R$234,Criterios!$C$10:$C$234,$D62)</f>
        <v>1</v>
      </c>
      <c r="O62" s="83">
        <f>AVERAGEIFS(Criterios!S$10:S$234,Criterios!$C$10:$C$234,$D62)</f>
        <v>0.5714285714285714</v>
      </c>
      <c r="P62" s="83">
        <f>AVERAGEIFS(Criterios!T$10:T$234,Criterios!$C$10:$C$234,$D62)</f>
        <v>0.5714285714285714</v>
      </c>
      <c r="Q62" s="83">
        <f>AVERAGEIFS(Criterios!U$10:U$234,Criterios!$C$10:$C$234,$D62)</f>
        <v>0</v>
      </c>
      <c r="R62" s="83">
        <f>AVERAGEIFS(Criterios!V$10:V$234,Criterios!$C$10:$C$234,$D62)</f>
        <v>0.2857142857142857</v>
      </c>
      <c r="S62" s="83">
        <f>AVERAGEIFS(Criterios!W$10:W$234,Criterios!$C$10:$C$234,$D62)</f>
        <v>0.2857142857142857</v>
      </c>
      <c r="T62" s="83">
        <f>AVERAGEIFS(Criterios!X$10:X$234,Criterios!$C$10:$C$234,$D62)</f>
        <v>0.2857142857142857</v>
      </c>
      <c r="U62" s="83">
        <f>AVERAGEIFS(Criterios!Y$10:Y$234,Criterios!$C$10:$C$234,$D62)</f>
        <v>0</v>
      </c>
      <c r="V62" s="83">
        <f>AVERAGEIFS(Criterios!Z$10:Z$234,Criterios!$C$10:$C$234,$D62)</f>
        <v>0.2857142857142857</v>
      </c>
      <c r="W62" s="83">
        <f>AVERAGEIFS(Criterios!AA$10:AA$234,Criterios!$C$10:$C$234,$D62)</f>
        <v>0.42857142857142855</v>
      </c>
      <c r="X62" s="83">
        <f>AVERAGEIFS(Criterios!AB$10:AB$234,Criterios!$C$10:$C$234,$D62)</f>
        <v>0.5714285714285714</v>
      </c>
      <c r="Y62" s="83">
        <f>AVERAGEIFS(Criterios!AC$10:AC$234,Criterios!$C$10:$C$234,$D62)</f>
        <v>0.42857142857142855</v>
      </c>
      <c r="Z62" s="83">
        <f>AVERAGEIFS(Criterios!AD$10:AD$234,Criterios!$C$10:$C$234,$D62)</f>
        <v>0</v>
      </c>
      <c r="AA62" s="83">
        <f>AVERAGEIFS(Criterios!AE$10:AE$234,Criterios!$C$10:$C$234,$D62)</f>
        <v>0</v>
      </c>
      <c r="AB62" s="83">
        <f>AVERAGEIFS(Criterios!AF$10:AF$234,Criterios!$C$10:$C$234,$D62)</f>
        <v>0</v>
      </c>
      <c r="AC62" s="83">
        <f>AVERAGEIFS(Criterios!AG$10:AG$234,Criterios!$C$10:$C$234,$D62)</f>
        <v>0.14285714285714285</v>
      </c>
      <c r="AD62" s="83">
        <f>AVERAGEIFS(Criterios!AH$10:AH$234,Criterios!$C$10:$C$234,$D62)</f>
        <v>0.2857142857142857</v>
      </c>
      <c r="AE62" s="83">
        <f>AVERAGEIFS(Criterios!AI$10:AI$234,Criterios!$C$10:$C$234,$D62)</f>
        <v>0</v>
      </c>
      <c r="AF62" s="83">
        <f>AVERAGEIFS(Criterios!AJ$10:AJ$234,Criterios!$C$10:$C$234,$D62)</f>
        <v>0</v>
      </c>
      <c r="AG62" s="83">
        <f>AVERAGEIFS(Criterios!AK$10:AK$234,Criterios!$C$10:$C$234,$D62)</f>
        <v>0</v>
      </c>
      <c r="AH62" s="83">
        <f>AVERAGEIFS(Criterios!AL$10:AL$234,Criterios!$C$10:$C$234,$D62)</f>
        <v>0.2857142857142857</v>
      </c>
      <c r="AI62" s="83">
        <f>AVERAGEIFS(Criterios!AM$10:AM$234,Criterios!$C$10:$C$234,$D62)</f>
        <v>0</v>
      </c>
      <c r="AJ62" s="83">
        <f>AVERAGEIFS(Criterios!AN$10:AN$234,Criterios!$C$10:$C$234,$D62)</f>
        <v>0</v>
      </c>
      <c r="AK62" s="83">
        <f>AVERAGEIFS(Criterios!AO$10:AO$234,Criterios!$C$10:$C$234,$D62)</f>
        <v>0</v>
      </c>
      <c r="AL62" s="83">
        <f>AVERAGEIFS(Criterios!AP$10:AP$234,Criterios!$C$10:$C$234,$D62)</f>
        <v>0.7142857142857143</v>
      </c>
      <c r="AM62" s="19">
        <f>AVERAGEIFS(Criterios!AQ$10:AQ$234,Criterios!$C$10:$C$234,$D62)</f>
        <v>0.22077922077922077</v>
      </c>
    </row>
    <row r="63" spans="1:39">
      <c r="A63" s="239"/>
      <c r="B63" s="174" t="s">
        <v>396</v>
      </c>
      <c r="C63" s="236"/>
      <c r="D63" s="75">
        <v>15</v>
      </c>
      <c r="E63" s="76" t="s">
        <v>376</v>
      </c>
      <c r="F63" s="84">
        <f>AVERAGEIFS(Criterios!J$10:J$234,Criterios!$C$10:$C$234,$D63)</f>
        <v>0.66666666666666663</v>
      </c>
      <c r="G63" s="85">
        <f>AVERAGEIFS(Criterios!K$10:K$234,Criterios!$C$10:$C$234,$D63)</f>
        <v>0.66666666666666663</v>
      </c>
      <c r="H63" s="85">
        <f>AVERAGEIFS(Criterios!L$10:L$234,Criterios!$C$10:$C$234,$D63)</f>
        <v>0.33333333333333331</v>
      </c>
      <c r="I63" s="85">
        <f>AVERAGEIFS(Criterios!M$10:M$234,Criterios!$C$10:$C$234,$D63)</f>
        <v>0.66666666666666663</v>
      </c>
      <c r="J63" s="85">
        <f>AVERAGEIFS(Criterios!N$10:N$234,Criterios!$C$10:$C$234,$D63)</f>
        <v>1</v>
      </c>
      <c r="K63" s="85">
        <f>AVERAGEIFS(Criterios!O$10:O$234,Criterios!$C$10:$C$234,$D63)</f>
        <v>0.66666666666666663</v>
      </c>
      <c r="L63" s="85">
        <f>AVERAGEIFS(Criterios!P$10:P$234,Criterios!$C$10:$C$234,$D63)</f>
        <v>0.66666666666666663</v>
      </c>
      <c r="M63" s="85">
        <f>AVERAGEIFS(Criterios!Q$10:Q$234,Criterios!$C$10:$C$234,$D63)</f>
        <v>0.66666666666666663</v>
      </c>
      <c r="N63" s="85">
        <f>AVERAGEIFS(Criterios!R$10:R$234,Criterios!$C$10:$C$234,$D63)</f>
        <v>1</v>
      </c>
      <c r="O63" s="85">
        <f>AVERAGEIFS(Criterios!S$10:S$234,Criterios!$C$10:$C$234,$D63)</f>
        <v>0.66666666666666663</v>
      </c>
      <c r="P63" s="85">
        <f>AVERAGEIFS(Criterios!T$10:T$234,Criterios!$C$10:$C$234,$D63)</f>
        <v>0</v>
      </c>
      <c r="Q63" s="85">
        <f>AVERAGEIFS(Criterios!U$10:U$234,Criterios!$C$10:$C$234,$D63)</f>
        <v>0.66666666666666663</v>
      </c>
      <c r="R63" s="85">
        <f>AVERAGEIFS(Criterios!V$10:V$234,Criterios!$C$10:$C$234,$D63)</f>
        <v>0.66666666666666663</v>
      </c>
      <c r="S63" s="85">
        <f>AVERAGEIFS(Criterios!W$10:W$234,Criterios!$C$10:$C$234,$D63)</f>
        <v>0.66666666666666663</v>
      </c>
      <c r="T63" s="85">
        <f>AVERAGEIFS(Criterios!X$10:X$234,Criterios!$C$10:$C$234,$D63)</f>
        <v>0.66666666666666663</v>
      </c>
      <c r="U63" s="85">
        <f>AVERAGEIFS(Criterios!Y$10:Y$234,Criterios!$C$10:$C$234,$D63)</f>
        <v>0.66666666666666663</v>
      </c>
      <c r="V63" s="85">
        <f>AVERAGEIFS(Criterios!Z$10:Z$234,Criterios!$C$10:$C$234,$D63)</f>
        <v>0.66666666666666663</v>
      </c>
      <c r="W63" s="85">
        <f>AVERAGEIFS(Criterios!AA$10:AA$234,Criterios!$C$10:$C$234,$D63)</f>
        <v>0.66666666666666663</v>
      </c>
      <c r="X63" s="85">
        <f>AVERAGEIFS(Criterios!AB$10:AB$234,Criterios!$C$10:$C$234,$D63)</f>
        <v>0.66666666666666663</v>
      </c>
      <c r="Y63" s="85">
        <f>AVERAGEIFS(Criterios!AC$10:AC$234,Criterios!$C$10:$C$234,$D63)</f>
        <v>1</v>
      </c>
      <c r="Z63" s="85">
        <f>AVERAGEIFS(Criterios!AD$10:AD$234,Criterios!$C$10:$C$234,$D63)</f>
        <v>1</v>
      </c>
      <c r="AA63" s="85">
        <f>AVERAGEIFS(Criterios!AE$10:AE$234,Criterios!$C$10:$C$234,$D63)</f>
        <v>0.33333333333333331</v>
      </c>
      <c r="AB63" s="85">
        <f>AVERAGEIFS(Criterios!AF$10:AF$234,Criterios!$C$10:$C$234,$D63)</f>
        <v>0.66666666666666663</v>
      </c>
      <c r="AC63" s="85">
        <f>AVERAGEIFS(Criterios!AG$10:AG$234,Criterios!$C$10:$C$234,$D63)</f>
        <v>0.66666666666666663</v>
      </c>
      <c r="AD63" s="85">
        <f>AVERAGEIFS(Criterios!AH$10:AH$234,Criterios!$C$10:$C$234,$D63)</f>
        <v>0.66666666666666663</v>
      </c>
      <c r="AE63" s="85">
        <f>AVERAGEIFS(Criterios!AI$10:AI$234,Criterios!$C$10:$C$234,$D63)</f>
        <v>0.33333333333333331</v>
      </c>
      <c r="AF63" s="85">
        <f>AVERAGEIFS(Criterios!AJ$10:AJ$234,Criterios!$C$10:$C$234,$D63)</f>
        <v>0.66666666666666663</v>
      </c>
      <c r="AG63" s="85">
        <f>AVERAGEIFS(Criterios!AK$10:AK$234,Criterios!$C$10:$C$234,$D63)</f>
        <v>0.66666666666666663</v>
      </c>
      <c r="AH63" s="85">
        <f>AVERAGEIFS(Criterios!AL$10:AL$234,Criterios!$C$10:$C$234,$D63)</f>
        <v>0.66666666666666663</v>
      </c>
      <c r="AI63" s="85">
        <f>AVERAGEIFS(Criterios!AM$10:AM$234,Criterios!$C$10:$C$234,$D63)</f>
        <v>1</v>
      </c>
      <c r="AJ63" s="85">
        <f>AVERAGEIFS(Criterios!AN$10:AN$234,Criterios!$C$10:$C$234,$D63)</f>
        <v>0.66666666666666663</v>
      </c>
      <c r="AK63" s="85">
        <f>AVERAGEIFS(Criterios!AO$10:AO$234,Criterios!$C$10:$C$234,$D63)</f>
        <v>0.33333333333333331</v>
      </c>
      <c r="AL63" s="85">
        <f>AVERAGEIFS(Criterios!AP$10:AP$234,Criterios!$C$10:$C$234,$D63)</f>
        <v>0.33333333333333331</v>
      </c>
      <c r="AM63" s="19">
        <f>AVERAGEIFS(Criterios!AQ$10:AQ$234,Criterios!$C$10:$C$234,$D63)</f>
        <v>0.64646464646464652</v>
      </c>
    </row>
    <row r="64" spans="1:39">
      <c r="A64" s="239"/>
      <c r="B64" s="174" t="s">
        <v>396</v>
      </c>
      <c r="C64" s="236"/>
      <c r="D64" s="75">
        <v>16</v>
      </c>
      <c r="E64" s="76" t="s">
        <v>410</v>
      </c>
      <c r="F64" s="84">
        <f>AVERAGEIFS(Criterios!J$10:J$234,Criterios!$C$10:$C$234,$D64)</f>
        <v>1</v>
      </c>
      <c r="G64" s="85">
        <f>AVERAGEIFS(Criterios!K$10:K$234,Criterios!$C$10:$C$234,$D64)</f>
        <v>0.5</v>
      </c>
      <c r="H64" s="85">
        <f>AVERAGEIFS(Criterios!L$10:L$234,Criterios!$C$10:$C$234,$D64)</f>
        <v>1</v>
      </c>
      <c r="I64" s="85">
        <f>AVERAGEIFS(Criterios!M$10:M$234,Criterios!$C$10:$C$234,$D64)</f>
        <v>1</v>
      </c>
      <c r="J64" s="85">
        <f>AVERAGEIFS(Criterios!N$10:N$234,Criterios!$C$10:$C$234,$D64)</f>
        <v>1</v>
      </c>
      <c r="K64" s="85">
        <f>AVERAGEIFS(Criterios!O$10:O$234,Criterios!$C$10:$C$234,$D64)</f>
        <v>1</v>
      </c>
      <c r="L64" s="85">
        <f>AVERAGEIFS(Criterios!P$10:P$234,Criterios!$C$10:$C$234,$D64)</f>
        <v>1</v>
      </c>
      <c r="M64" s="85">
        <f>AVERAGEIFS(Criterios!Q$10:Q$234,Criterios!$C$10:$C$234,$D64)</f>
        <v>0.5</v>
      </c>
      <c r="N64" s="85">
        <f>AVERAGEIFS(Criterios!R$10:R$234,Criterios!$C$10:$C$234,$D64)</f>
        <v>1</v>
      </c>
      <c r="O64" s="85">
        <f>AVERAGEIFS(Criterios!S$10:S$234,Criterios!$C$10:$C$234,$D64)</f>
        <v>1</v>
      </c>
      <c r="P64" s="85">
        <f>AVERAGEIFS(Criterios!T$10:T$234,Criterios!$C$10:$C$234,$D64)</f>
        <v>1</v>
      </c>
      <c r="Q64" s="85">
        <f>AVERAGEIFS(Criterios!U$10:U$234,Criterios!$C$10:$C$234,$D64)</f>
        <v>0.5</v>
      </c>
      <c r="R64" s="85">
        <f>AVERAGEIFS(Criterios!V$10:V$234,Criterios!$C$10:$C$234,$D64)</f>
        <v>1</v>
      </c>
      <c r="S64" s="85">
        <f>AVERAGEIFS(Criterios!W$10:W$234,Criterios!$C$10:$C$234,$D64)</f>
        <v>1</v>
      </c>
      <c r="T64" s="85">
        <f>AVERAGEIFS(Criterios!X$10:X$234,Criterios!$C$10:$C$234,$D64)</f>
        <v>1</v>
      </c>
      <c r="U64" s="85">
        <f>AVERAGEIFS(Criterios!Y$10:Y$234,Criterios!$C$10:$C$234,$D64)</f>
        <v>1</v>
      </c>
      <c r="V64" s="85">
        <f>AVERAGEIFS(Criterios!Z$10:Z$234,Criterios!$C$10:$C$234,$D64)</f>
        <v>1</v>
      </c>
      <c r="W64" s="85">
        <f>AVERAGEIFS(Criterios!AA$10:AA$234,Criterios!$C$10:$C$234,$D64)</f>
        <v>0.5</v>
      </c>
      <c r="X64" s="85">
        <f>AVERAGEIFS(Criterios!AB$10:AB$234,Criterios!$C$10:$C$234,$D64)</f>
        <v>0</v>
      </c>
      <c r="Y64" s="85">
        <f>AVERAGEIFS(Criterios!AC$10:AC$234,Criterios!$C$10:$C$234,$D64)</f>
        <v>0.5</v>
      </c>
      <c r="Z64" s="85">
        <f>AVERAGEIFS(Criterios!AD$10:AD$234,Criterios!$C$10:$C$234,$D64)</f>
        <v>0.5</v>
      </c>
      <c r="AA64" s="85">
        <f>AVERAGEIFS(Criterios!AE$10:AE$234,Criterios!$C$10:$C$234,$D64)</f>
        <v>0</v>
      </c>
      <c r="AB64" s="85">
        <f>AVERAGEIFS(Criterios!AF$10:AF$234,Criterios!$C$10:$C$234,$D64)</f>
        <v>1</v>
      </c>
      <c r="AC64" s="85">
        <f>AVERAGEIFS(Criterios!AG$10:AG$234,Criterios!$C$10:$C$234,$D64)</f>
        <v>1</v>
      </c>
      <c r="AD64" s="85">
        <f>AVERAGEIFS(Criterios!AH$10:AH$234,Criterios!$C$10:$C$234,$D64)</f>
        <v>0.5</v>
      </c>
      <c r="AE64" s="85">
        <f>AVERAGEIFS(Criterios!AI$10:AI$234,Criterios!$C$10:$C$234,$D64)</f>
        <v>1</v>
      </c>
      <c r="AF64" s="85">
        <f>AVERAGEIFS(Criterios!AJ$10:AJ$234,Criterios!$C$10:$C$234,$D64)</f>
        <v>1</v>
      </c>
      <c r="AG64" s="85">
        <f>AVERAGEIFS(Criterios!AK$10:AK$234,Criterios!$C$10:$C$234,$D64)</f>
        <v>0.5</v>
      </c>
      <c r="AH64" s="85">
        <f>AVERAGEIFS(Criterios!AL$10:AL$234,Criterios!$C$10:$C$234,$D64)</f>
        <v>1</v>
      </c>
      <c r="AI64" s="85">
        <f>AVERAGEIFS(Criterios!AM$10:AM$234,Criterios!$C$10:$C$234,$D64)</f>
        <v>1</v>
      </c>
      <c r="AJ64" s="85">
        <f>AVERAGEIFS(Criterios!AN$10:AN$234,Criterios!$C$10:$C$234,$D64)</f>
        <v>1</v>
      </c>
      <c r="AK64" s="85">
        <f>AVERAGEIFS(Criterios!AO$10:AO$234,Criterios!$C$10:$C$234,$D64)</f>
        <v>0.5</v>
      </c>
      <c r="AL64" s="85">
        <f>AVERAGEIFS(Criterios!AP$10:AP$234,Criterios!$C$10:$C$234,$D64)</f>
        <v>1</v>
      </c>
      <c r="AM64" s="19">
        <f>AVERAGEIFS(Criterios!AQ$10:AQ$234,Criterios!$C$10:$C$234,$D64)</f>
        <v>0.80303030303030298</v>
      </c>
    </row>
    <row r="65" spans="1:39">
      <c r="A65" s="239"/>
      <c r="B65" s="174" t="s">
        <v>396</v>
      </c>
      <c r="C65" s="236"/>
      <c r="D65" s="75">
        <v>17</v>
      </c>
      <c r="E65" s="76" t="s">
        <v>411</v>
      </c>
      <c r="F65" s="84">
        <f>AVERAGEIFS(Criterios!J$10:J$234,Criterios!$C$10:$C$234,$D65)</f>
        <v>0.4</v>
      </c>
      <c r="G65" s="85">
        <f>AVERAGEIFS(Criterios!K$10:K$234,Criterios!$C$10:$C$234,$D65)</f>
        <v>0.6</v>
      </c>
      <c r="H65" s="85">
        <f>AVERAGEIFS(Criterios!L$10:L$234,Criterios!$C$10:$C$234,$D65)</f>
        <v>0.8</v>
      </c>
      <c r="I65" s="85">
        <f>AVERAGEIFS(Criterios!M$10:M$234,Criterios!$C$10:$C$234,$D65)</f>
        <v>0.4</v>
      </c>
      <c r="J65" s="85">
        <f>AVERAGEIFS(Criterios!N$10:N$234,Criterios!$C$10:$C$234,$D65)</f>
        <v>0.4</v>
      </c>
      <c r="K65" s="85">
        <f>AVERAGEIFS(Criterios!O$10:O$234,Criterios!$C$10:$C$234,$D65)</f>
        <v>0.6</v>
      </c>
      <c r="L65" s="85">
        <f>AVERAGEIFS(Criterios!P$10:P$234,Criterios!$C$10:$C$234,$D65)</f>
        <v>0.6</v>
      </c>
      <c r="M65" s="85">
        <f>AVERAGEIFS(Criterios!Q$10:Q$234,Criterios!$C$10:$C$234,$D65)</f>
        <v>0.4</v>
      </c>
      <c r="N65" s="85">
        <f>AVERAGEIFS(Criterios!R$10:R$234,Criterios!$C$10:$C$234,$D65)</f>
        <v>0.8</v>
      </c>
      <c r="O65" s="85">
        <f>AVERAGEIFS(Criterios!S$10:S$234,Criterios!$C$10:$C$234,$D65)</f>
        <v>0.6</v>
      </c>
      <c r="P65" s="85">
        <f>AVERAGEIFS(Criterios!T$10:T$234,Criterios!$C$10:$C$234,$D65)</f>
        <v>0.6</v>
      </c>
      <c r="Q65" s="85">
        <f>AVERAGEIFS(Criterios!U$10:U$234,Criterios!$C$10:$C$234,$D65)</f>
        <v>0.4</v>
      </c>
      <c r="R65" s="85">
        <f>AVERAGEIFS(Criterios!V$10:V$234,Criterios!$C$10:$C$234,$D65)</f>
        <v>0.6</v>
      </c>
      <c r="S65" s="85">
        <f>AVERAGEIFS(Criterios!W$10:W$234,Criterios!$C$10:$C$234,$D65)</f>
        <v>0.6</v>
      </c>
      <c r="T65" s="85">
        <f>AVERAGEIFS(Criterios!X$10:X$234,Criterios!$C$10:$C$234,$D65)</f>
        <v>0.6</v>
      </c>
      <c r="U65" s="85">
        <f>AVERAGEIFS(Criterios!Y$10:Y$234,Criterios!$C$10:$C$234,$D65)</f>
        <v>0.6</v>
      </c>
      <c r="V65" s="85">
        <f>AVERAGEIFS(Criterios!Z$10:Z$234,Criterios!$C$10:$C$234,$D65)</f>
        <v>0.8</v>
      </c>
      <c r="W65" s="85">
        <f>AVERAGEIFS(Criterios!AA$10:AA$234,Criterios!$C$10:$C$234,$D65)</f>
        <v>0.8</v>
      </c>
      <c r="X65" s="85">
        <f>AVERAGEIFS(Criterios!AB$10:AB$234,Criterios!$C$10:$C$234,$D65)</f>
        <v>0.6</v>
      </c>
      <c r="Y65" s="85">
        <f>AVERAGEIFS(Criterios!AC$10:AC$234,Criterios!$C$10:$C$234,$D65)</f>
        <v>1</v>
      </c>
      <c r="Z65" s="85">
        <f>AVERAGEIFS(Criterios!AD$10:AD$234,Criterios!$C$10:$C$234,$D65)</f>
        <v>0.6</v>
      </c>
      <c r="AA65" s="85">
        <f>AVERAGEIFS(Criterios!AE$10:AE$234,Criterios!$C$10:$C$234,$D65)</f>
        <v>0.6</v>
      </c>
      <c r="AB65" s="85">
        <f>AVERAGEIFS(Criterios!AF$10:AF$234,Criterios!$C$10:$C$234,$D65)</f>
        <v>0.6</v>
      </c>
      <c r="AC65" s="85">
        <f>AVERAGEIFS(Criterios!AG$10:AG$234,Criterios!$C$10:$C$234,$D65)</f>
        <v>1</v>
      </c>
      <c r="AD65" s="85">
        <f>AVERAGEIFS(Criterios!AH$10:AH$234,Criterios!$C$10:$C$234,$D65)</f>
        <v>0.4</v>
      </c>
      <c r="AE65" s="85">
        <f>AVERAGEIFS(Criterios!AI$10:AI$234,Criterios!$C$10:$C$234,$D65)</f>
        <v>0.6</v>
      </c>
      <c r="AF65" s="85">
        <f>AVERAGEIFS(Criterios!AJ$10:AJ$234,Criterios!$C$10:$C$234,$D65)</f>
        <v>0.4</v>
      </c>
      <c r="AG65" s="85">
        <f>AVERAGEIFS(Criterios!AK$10:AK$234,Criterios!$C$10:$C$234,$D65)</f>
        <v>0.2</v>
      </c>
      <c r="AH65" s="85">
        <f>AVERAGEIFS(Criterios!AL$10:AL$234,Criterios!$C$10:$C$234,$D65)</f>
        <v>0.6</v>
      </c>
      <c r="AI65" s="85">
        <f>AVERAGEIFS(Criterios!AM$10:AM$234,Criterios!$C$10:$C$234,$D65)</f>
        <v>0.4</v>
      </c>
      <c r="AJ65" s="85">
        <f>AVERAGEIFS(Criterios!AN$10:AN$234,Criterios!$C$10:$C$234,$D65)</f>
        <v>0</v>
      </c>
      <c r="AK65" s="85">
        <f>AVERAGEIFS(Criterios!AO$10:AO$234,Criterios!$C$10:$C$234,$D65)</f>
        <v>0.6</v>
      </c>
      <c r="AL65" s="85">
        <f>AVERAGEIFS(Criterios!AP$10:AP$234,Criterios!$C$10:$C$234,$D65)</f>
        <v>0.6</v>
      </c>
      <c r="AM65" s="19">
        <f>AVERAGEIFS(Criterios!AQ$10:AQ$234,Criterios!$C$10:$C$234,$D65)</f>
        <v>0.5696969696969697</v>
      </c>
    </row>
    <row r="66" spans="1:39">
      <c r="A66" s="239"/>
      <c r="B66" s="174" t="s">
        <v>398</v>
      </c>
      <c r="C66" s="236"/>
      <c r="D66" s="75">
        <v>18</v>
      </c>
      <c r="E66" s="76" t="s">
        <v>412</v>
      </c>
      <c r="F66" s="84">
        <f>AVERAGEIFS(Criterios!J$10:J$234,Criterios!$C$10:$C$234,$D66)</f>
        <v>1</v>
      </c>
      <c r="G66" s="85">
        <f>AVERAGEIFS(Criterios!K$10:K$234,Criterios!$C$10:$C$234,$D66)</f>
        <v>1</v>
      </c>
      <c r="H66" s="85">
        <f>AVERAGEIFS(Criterios!L$10:L$234,Criterios!$C$10:$C$234,$D66)</f>
        <v>1</v>
      </c>
      <c r="I66" s="85">
        <f>AVERAGEIFS(Criterios!M$10:M$234,Criterios!$C$10:$C$234,$D66)</f>
        <v>0.8571428571428571</v>
      </c>
      <c r="J66" s="85">
        <f>AVERAGEIFS(Criterios!N$10:N$234,Criterios!$C$10:$C$234,$D66)</f>
        <v>0.7142857142857143</v>
      </c>
      <c r="K66" s="85">
        <f>AVERAGEIFS(Criterios!O$10:O$234,Criterios!$C$10:$C$234,$D66)</f>
        <v>0.7142857142857143</v>
      </c>
      <c r="L66" s="85">
        <f>AVERAGEIFS(Criterios!P$10:P$234,Criterios!$C$10:$C$234,$D66)</f>
        <v>1</v>
      </c>
      <c r="M66" s="85">
        <f>AVERAGEIFS(Criterios!Q$10:Q$234,Criterios!$C$10:$C$234,$D66)</f>
        <v>0.7142857142857143</v>
      </c>
      <c r="N66" s="85">
        <f>AVERAGEIFS(Criterios!R$10:R$234,Criterios!$C$10:$C$234,$D66)</f>
        <v>1</v>
      </c>
      <c r="O66" s="85">
        <f>AVERAGEIFS(Criterios!S$10:S$234,Criterios!$C$10:$C$234,$D66)</f>
        <v>1</v>
      </c>
      <c r="P66" s="85">
        <f>AVERAGEIFS(Criterios!T$10:T$234,Criterios!$C$10:$C$234,$D66)</f>
        <v>1</v>
      </c>
      <c r="Q66" s="85">
        <f>AVERAGEIFS(Criterios!U$10:U$234,Criterios!$C$10:$C$234,$D66)</f>
        <v>0.14285714285714285</v>
      </c>
      <c r="R66" s="85">
        <f>AVERAGEIFS(Criterios!V$10:V$234,Criterios!$C$10:$C$234,$D66)</f>
        <v>0.8571428571428571</v>
      </c>
      <c r="S66" s="85">
        <f>AVERAGEIFS(Criterios!W$10:W$234,Criterios!$C$10:$C$234,$D66)</f>
        <v>0.8571428571428571</v>
      </c>
      <c r="T66" s="85">
        <f>AVERAGEIFS(Criterios!X$10:X$234,Criterios!$C$10:$C$234,$D66)</f>
        <v>1</v>
      </c>
      <c r="U66" s="85">
        <f>AVERAGEIFS(Criterios!Y$10:Y$234,Criterios!$C$10:$C$234,$D66)</f>
        <v>0</v>
      </c>
      <c r="V66" s="85">
        <f>AVERAGEIFS(Criterios!Z$10:Z$234,Criterios!$C$10:$C$234,$D66)</f>
        <v>0.8571428571428571</v>
      </c>
      <c r="W66" s="85">
        <f>AVERAGEIFS(Criterios!AA$10:AA$234,Criterios!$C$10:$C$234,$D66)</f>
        <v>0.7142857142857143</v>
      </c>
      <c r="X66" s="85">
        <f>AVERAGEIFS(Criterios!AB$10:AB$234,Criterios!$C$10:$C$234,$D66)</f>
        <v>0.8571428571428571</v>
      </c>
      <c r="Y66" s="85">
        <f>AVERAGEIFS(Criterios!AC$10:AC$234,Criterios!$C$10:$C$234,$D66)</f>
        <v>1</v>
      </c>
      <c r="Z66" s="85">
        <f>AVERAGEIFS(Criterios!AD$10:AD$234,Criterios!$C$10:$C$234,$D66)</f>
        <v>1</v>
      </c>
      <c r="AA66" s="85">
        <f>AVERAGEIFS(Criterios!AE$10:AE$234,Criterios!$C$10:$C$234,$D66)</f>
        <v>0.8571428571428571</v>
      </c>
      <c r="AB66" s="85">
        <f>AVERAGEIFS(Criterios!AF$10:AF$234,Criterios!$C$10:$C$234,$D66)</f>
        <v>0.8571428571428571</v>
      </c>
      <c r="AC66" s="85">
        <f>AVERAGEIFS(Criterios!AG$10:AG$234,Criterios!$C$10:$C$234,$D66)</f>
        <v>1</v>
      </c>
      <c r="AD66" s="85">
        <f>AVERAGEIFS(Criterios!AH$10:AH$234,Criterios!$C$10:$C$234,$D66)</f>
        <v>0.8571428571428571</v>
      </c>
      <c r="AE66" s="85">
        <f>AVERAGEIFS(Criterios!AI$10:AI$234,Criterios!$C$10:$C$234,$D66)</f>
        <v>1</v>
      </c>
      <c r="AF66" s="85">
        <f>AVERAGEIFS(Criterios!AJ$10:AJ$234,Criterios!$C$10:$C$234,$D66)</f>
        <v>1</v>
      </c>
      <c r="AG66" s="85">
        <f>AVERAGEIFS(Criterios!AK$10:AK$234,Criterios!$C$10:$C$234,$D66)</f>
        <v>1</v>
      </c>
      <c r="AH66" s="85">
        <f>AVERAGEIFS(Criterios!AL$10:AL$234,Criterios!$C$10:$C$234,$D66)</f>
        <v>1</v>
      </c>
      <c r="AI66" s="85">
        <f>AVERAGEIFS(Criterios!AM$10:AM$234,Criterios!$C$10:$C$234,$D66)</f>
        <v>1</v>
      </c>
      <c r="AJ66" s="85">
        <f>AVERAGEIFS(Criterios!AN$10:AN$234,Criterios!$C$10:$C$234,$D66)</f>
        <v>0.8571428571428571</v>
      </c>
      <c r="AK66" s="85">
        <f>AVERAGEIFS(Criterios!AO$10:AO$234,Criterios!$C$10:$C$234,$D66)</f>
        <v>0.8571428571428571</v>
      </c>
      <c r="AL66" s="85">
        <f>AVERAGEIFS(Criterios!AP$10:AP$234,Criterios!$C$10:$C$234,$D66)</f>
        <v>0.7142857142857143</v>
      </c>
      <c r="AM66" s="19">
        <f>AVERAGEIFS(Criterios!AQ$10:AQ$234,Criterios!$C$10:$C$234,$D66)</f>
        <v>0.85714285714285732</v>
      </c>
    </row>
    <row r="67" spans="1:39">
      <c r="A67" s="239"/>
      <c r="B67" s="174" t="s">
        <v>398</v>
      </c>
      <c r="C67" s="236"/>
      <c r="D67" s="75">
        <v>19</v>
      </c>
      <c r="E67" s="76" t="s">
        <v>413</v>
      </c>
      <c r="F67" s="84">
        <f>AVERAGEIFS(Criterios!J$10:J$234,Criterios!$C$10:$C$234,$D67)</f>
        <v>0.75</v>
      </c>
      <c r="G67" s="85">
        <f>AVERAGEIFS(Criterios!K$10:K$234,Criterios!$C$10:$C$234,$D67)</f>
        <v>0.875</v>
      </c>
      <c r="H67" s="85">
        <f>AVERAGEIFS(Criterios!L$10:L$234,Criterios!$C$10:$C$234,$D67)</f>
        <v>1</v>
      </c>
      <c r="I67" s="85">
        <f>AVERAGEIFS(Criterios!M$10:M$234,Criterios!$C$10:$C$234,$D67)</f>
        <v>0.75</v>
      </c>
      <c r="J67" s="85">
        <f>AVERAGEIFS(Criterios!N$10:N$234,Criterios!$C$10:$C$234,$D67)</f>
        <v>1</v>
      </c>
      <c r="K67" s="85">
        <f>AVERAGEIFS(Criterios!O$10:O$234,Criterios!$C$10:$C$234,$D67)</f>
        <v>0.875</v>
      </c>
      <c r="L67" s="85">
        <f>AVERAGEIFS(Criterios!P$10:P$234,Criterios!$C$10:$C$234,$D67)</f>
        <v>1</v>
      </c>
      <c r="M67" s="85">
        <f>AVERAGEIFS(Criterios!Q$10:Q$234,Criterios!$C$10:$C$234,$D67)</f>
        <v>1</v>
      </c>
      <c r="N67" s="85">
        <f>AVERAGEIFS(Criterios!R$10:R$234,Criterios!$C$10:$C$234,$D67)</f>
        <v>1</v>
      </c>
      <c r="O67" s="85">
        <f>AVERAGEIFS(Criterios!S$10:S$234,Criterios!$C$10:$C$234,$D67)</f>
        <v>1</v>
      </c>
      <c r="P67" s="85">
        <f>AVERAGEIFS(Criterios!T$10:T$234,Criterios!$C$10:$C$234,$D67)</f>
        <v>0.875</v>
      </c>
      <c r="Q67" s="85">
        <f>AVERAGEIFS(Criterios!U$10:U$234,Criterios!$C$10:$C$234,$D67)</f>
        <v>0.75</v>
      </c>
      <c r="R67" s="85">
        <f>AVERAGEIFS(Criterios!V$10:V$234,Criterios!$C$10:$C$234,$D67)</f>
        <v>0.875</v>
      </c>
      <c r="S67" s="85">
        <f>AVERAGEIFS(Criterios!W$10:W$234,Criterios!$C$10:$C$234,$D67)</f>
        <v>0.5625</v>
      </c>
      <c r="T67" s="85">
        <f>AVERAGEIFS(Criterios!X$10:X$234,Criterios!$C$10:$C$234,$D67)</f>
        <v>0.875</v>
      </c>
      <c r="U67" s="85">
        <f>AVERAGEIFS(Criterios!Y$10:Y$234,Criterios!$C$10:$C$234,$D67)</f>
        <v>0.875</v>
      </c>
      <c r="V67" s="85">
        <f>AVERAGEIFS(Criterios!Z$10:Z$234,Criterios!$C$10:$C$234,$D67)</f>
        <v>0.5</v>
      </c>
      <c r="W67" s="85">
        <f>AVERAGEIFS(Criterios!AA$10:AA$234,Criterios!$C$10:$C$234,$D67)</f>
        <v>1</v>
      </c>
      <c r="X67" s="85">
        <f>AVERAGEIFS(Criterios!AB$10:AB$234,Criterios!$C$10:$C$234,$D67)</f>
        <v>0.75</v>
      </c>
      <c r="Y67" s="85">
        <f>AVERAGEIFS(Criterios!AC$10:AC$234,Criterios!$C$10:$C$234,$D67)</f>
        <v>0.75</v>
      </c>
      <c r="Z67" s="85">
        <f>AVERAGEIFS(Criterios!AD$10:AD$234,Criterios!$C$10:$C$234,$D67)</f>
        <v>0.75</v>
      </c>
      <c r="AA67" s="85">
        <f>AVERAGEIFS(Criterios!AE$10:AE$234,Criterios!$C$10:$C$234,$D67)</f>
        <v>0.25</v>
      </c>
      <c r="AB67" s="85">
        <f>AVERAGEIFS(Criterios!AF$10:AF$234,Criterios!$C$10:$C$234,$D67)</f>
        <v>0.25</v>
      </c>
      <c r="AC67" s="85">
        <f>AVERAGEIFS(Criterios!AG$10:AG$234,Criterios!$C$10:$C$234,$D67)</f>
        <v>0.75</v>
      </c>
      <c r="AD67" s="85">
        <f>AVERAGEIFS(Criterios!AH$10:AH$234,Criterios!$C$10:$C$234,$D67)</f>
        <v>0.25</v>
      </c>
      <c r="AE67" s="85">
        <f>AVERAGEIFS(Criterios!AI$10:AI$234,Criterios!$C$10:$C$234,$D67)</f>
        <v>0.5</v>
      </c>
      <c r="AF67" s="85">
        <f>AVERAGEIFS(Criterios!AJ$10:AJ$234,Criterios!$C$10:$C$234,$D67)</f>
        <v>0.375</v>
      </c>
      <c r="AG67" s="85">
        <f>AVERAGEIFS(Criterios!AK$10:AK$234,Criterios!$C$10:$C$234,$D67)</f>
        <v>0.125</v>
      </c>
      <c r="AH67" s="85">
        <f>AVERAGEIFS(Criterios!AL$10:AL$234,Criterios!$C$10:$C$234,$D67)</f>
        <v>0.875</v>
      </c>
      <c r="AI67" s="85">
        <f>AVERAGEIFS(Criterios!AM$10:AM$234,Criterios!$C$10:$C$234,$D67)</f>
        <v>0.375</v>
      </c>
      <c r="AJ67" s="85">
        <f>AVERAGEIFS(Criterios!AN$10:AN$234,Criterios!$C$10:$C$234,$D67)</f>
        <v>0.4375</v>
      </c>
      <c r="AK67" s="85">
        <f>AVERAGEIFS(Criterios!AO$10:AO$234,Criterios!$C$10:$C$234,$D67)</f>
        <v>0.875</v>
      </c>
      <c r="AL67" s="85">
        <f>AVERAGEIFS(Criterios!AP$10:AP$234,Criterios!$C$10:$C$234,$D67)</f>
        <v>0.875</v>
      </c>
      <c r="AM67" s="19">
        <f>AVERAGEIFS(Criterios!AQ$10:AQ$234,Criterios!$C$10:$C$234,$D67)</f>
        <v>0.71969696969696972</v>
      </c>
    </row>
    <row r="68" spans="1:39">
      <c r="A68" s="239"/>
      <c r="B68" s="174" t="s">
        <v>398</v>
      </c>
      <c r="C68" s="236"/>
      <c r="D68" s="75">
        <v>20</v>
      </c>
      <c r="E68" s="76" t="s">
        <v>414</v>
      </c>
      <c r="F68" s="84">
        <f>AVERAGEIFS(F$80:F$89,$B$80:$B$89,$D68)</f>
        <v>0.41666666666666663</v>
      </c>
      <c r="G68" s="85">
        <f t="shared" ref="G68:AM68" si="4">AVERAGEIFS(G$80:G$89,$B$80:$B$89,$D68)</f>
        <v>0.66666666666666663</v>
      </c>
      <c r="H68" s="85">
        <f t="shared" si="4"/>
        <v>0.29166666666666663</v>
      </c>
      <c r="I68" s="85">
        <f t="shared" si="4"/>
        <v>0.33333333333333331</v>
      </c>
      <c r="J68" s="85">
        <f t="shared" si="4"/>
        <v>0.16666666666666666</v>
      </c>
      <c r="K68" s="85">
        <f t="shared" si="4"/>
        <v>0.375</v>
      </c>
      <c r="L68" s="85">
        <f t="shared" si="4"/>
        <v>0.33333333333333331</v>
      </c>
      <c r="M68" s="85">
        <f t="shared" si="4"/>
        <v>0.375</v>
      </c>
      <c r="N68" s="85">
        <f t="shared" si="4"/>
        <v>0.83333333333333326</v>
      </c>
      <c r="O68" s="85">
        <f t="shared" si="4"/>
        <v>0.33333333333333331</v>
      </c>
      <c r="P68" s="85">
        <f t="shared" si="4"/>
        <v>0.5</v>
      </c>
      <c r="Q68" s="85">
        <f t="shared" si="4"/>
        <v>0.5</v>
      </c>
      <c r="R68" s="85">
        <f t="shared" si="4"/>
        <v>0.6875</v>
      </c>
      <c r="S68" s="85">
        <f t="shared" si="4"/>
        <v>0.29166666666666663</v>
      </c>
      <c r="T68" s="85">
        <f t="shared" si="4"/>
        <v>0.375</v>
      </c>
      <c r="U68" s="85">
        <f t="shared" si="4"/>
        <v>0.41666666666666663</v>
      </c>
      <c r="V68" s="85">
        <f t="shared" si="4"/>
        <v>0.41666666666666663</v>
      </c>
      <c r="W68" s="85">
        <f t="shared" si="4"/>
        <v>8.3333333333333329E-2</v>
      </c>
      <c r="X68" s="85">
        <f t="shared" si="4"/>
        <v>0.5625</v>
      </c>
      <c r="Y68" s="85">
        <f t="shared" si="4"/>
        <v>0.66666666666666663</v>
      </c>
      <c r="Z68" s="85">
        <f t="shared" si="4"/>
        <v>0.83333333333333337</v>
      </c>
      <c r="AA68" s="85">
        <f t="shared" si="4"/>
        <v>0.41666666666666663</v>
      </c>
      <c r="AB68" s="85">
        <f t="shared" si="4"/>
        <v>0.66666666666666663</v>
      </c>
      <c r="AC68" s="85">
        <f t="shared" si="4"/>
        <v>0.3125</v>
      </c>
      <c r="AD68" s="85">
        <f t="shared" si="4"/>
        <v>0.5</v>
      </c>
      <c r="AE68" s="85">
        <f t="shared" si="4"/>
        <v>0.58333333333333326</v>
      </c>
      <c r="AF68" s="85">
        <f t="shared" si="4"/>
        <v>0.29166666666666663</v>
      </c>
      <c r="AG68" s="85">
        <f t="shared" si="4"/>
        <v>8.3333333333333329E-2</v>
      </c>
      <c r="AH68" s="85">
        <f t="shared" si="4"/>
        <v>0.45833333333333337</v>
      </c>
      <c r="AI68" s="85">
        <f t="shared" si="4"/>
        <v>0.3125</v>
      </c>
      <c r="AJ68" s="85">
        <f t="shared" si="4"/>
        <v>0.125</v>
      </c>
      <c r="AK68" s="85">
        <f t="shared" si="4"/>
        <v>0.25</v>
      </c>
      <c r="AL68" s="85">
        <f t="shared" si="4"/>
        <v>0.25</v>
      </c>
      <c r="AM68" s="19">
        <f t="shared" si="4"/>
        <v>0.41540404040404033</v>
      </c>
    </row>
    <row r="69" spans="1:39">
      <c r="A69" s="239"/>
      <c r="B69" s="174" t="s">
        <v>321</v>
      </c>
      <c r="C69" s="236"/>
      <c r="D69" s="75">
        <v>21</v>
      </c>
      <c r="E69" s="76" t="s">
        <v>415</v>
      </c>
      <c r="F69" s="82">
        <f>AVERAGEIFS(Criterios!J$10:J$234,Criterios!$C$10:$C$234,$D69)</f>
        <v>0.5714285714285714</v>
      </c>
      <c r="G69" s="83">
        <f>AVERAGEIFS(Criterios!K$10:K$234,Criterios!$C$10:$C$234,$D69)</f>
        <v>0.5714285714285714</v>
      </c>
      <c r="H69" s="83">
        <f>AVERAGEIFS(Criterios!L$10:L$234,Criterios!$C$10:$C$234,$D69)</f>
        <v>0.5714285714285714</v>
      </c>
      <c r="I69" s="83">
        <f>AVERAGEIFS(Criterios!M$10:M$234,Criterios!$C$10:$C$234,$D69)</f>
        <v>0.42857142857142855</v>
      </c>
      <c r="J69" s="83">
        <f>AVERAGEIFS(Criterios!N$10:N$234,Criterios!$C$10:$C$234,$D69)</f>
        <v>0.5714285714285714</v>
      </c>
      <c r="K69" s="83">
        <f>AVERAGEIFS(Criterios!O$10:O$234,Criterios!$C$10:$C$234,$D69)</f>
        <v>0.5714285714285714</v>
      </c>
      <c r="L69" s="83">
        <f>AVERAGEIFS(Criterios!P$10:P$234,Criterios!$C$10:$C$234,$D69)</f>
        <v>0.5714285714285714</v>
      </c>
      <c r="M69" s="83">
        <f>AVERAGEIFS(Criterios!Q$10:Q$234,Criterios!$C$10:$C$234,$D69)</f>
        <v>0.2857142857142857</v>
      </c>
      <c r="N69" s="83">
        <f>AVERAGEIFS(Criterios!R$10:R$234,Criterios!$C$10:$C$234,$D69)</f>
        <v>0.7142857142857143</v>
      </c>
      <c r="O69" s="83">
        <f>AVERAGEIFS(Criterios!S$10:S$234,Criterios!$C$10:$C$234,$D69)</f>
        <v>0.7142857142857143</v>
      </c>
      <c r="P69" s="83">
        <f>AVERAGEIFS(Criterios!T$10:T$234,Criterios!$C$10:$C$234,$D69)</f>
        <v>0.5714285714285714</v>
      </c>
      <c r="Q69" s="83">
        <f>AVERAGEIFS(Criterios!U$10:U$234,Criterios!$C$10:$C$234,$D69)</f>
        <v>0.5714285714285714</v>
      </c>
      <c r="R69" s="83">
        <f>AVERAGEIFS(Criterios!V$10:V$234,Criterios!$C$10:$C$234,$D69)</f>
        <v>0.5714285714285714</v>
      </c>
      <c r="S69" s="83">
        <f>AVERAGEIFS(Criterios!W$10:W$234,Criterios!$C$10:$C$234,$D69)</f>
        <v>0.5714285714285714</v>
      </c>
      <c r="T69" s="83">
        <f>AVERAGEIFS(Criterios!X$10:X$234,Criterios!$C$10:$C$234,$D69)</f>
        <v>0.5714285714285714</v>
      </c>
      <c r="U69" s="83">
        <f>AVERAGEIFS(Criterios!Y$10:Y$234,Criterios!$C$10:$C$234,$D69)</f>
        <v>0.7142857142857143</v>
      </c>
      <c r="V69" s="83">
        <f>AVERAGEIFS(Criterios!Z$10:Z$234,Criterios!$C$10:$C$234,$D69)</f>
        <v>0.2857142857142857</v>
      </c>
      <c r="W69" s="83">
        <f>AVERAGEIFS(Criterios!AA$10:AA$234,Criterios!$C$10:$C$234,$D69)</f>
        <v>0.5714285714285714</v>
      </c>
      <c r="X69" s="83">
        <f>AVERAGEIFS(Criterios!AB$10:AB$234,Criterios!$C$10:$C$234,$D69)</f>
        <v>0.5714285714285714</v>
      </c>
      <c r="Y69" s="83">
        <f>AVERAGEIFS(Criterios!AC$10:AC$234,Criterios!$C$10:$C$234,$D69)</f>
        <v>1</v>
      </c>
      <c r="Z69" s="83">
        <f>AVERAGEIFS(Criterios!AD$10:AD$234,Criterios!$C$10:$C$234,$D69)</f>
        <v>0.8571428571428571</v>
      </c>
      <c r="AA69" s="83">
        <f>AVERAGEIFS(Criterios!AE$10:AE$234,Criterios!$C$10:$C$234,$D69)</f>
        <v>0.5714285714285714</v>
      </c>
      <c r="AB69" s="83">
        <f>AVERAGEIFS(Criterios!AF$10:AF$234,Criterios!$C$10:$C$234,$D69)</f>
        <v>0.2857142857142857</v>
      </c>
      <c r="AC69" s="83">
        <f>AVERAGEIFS(Criterios!AG$10:AG$234,Criterios!$C$10:$C$234,$D69)</f>
        <v>0.2857142857142857</v>
      </c>
      <c r="AD69" s="83">
        <f>AVERAGEIFS(Criterios!AH$10:AH$234,Criterios!$C$10:$C$234,$D69)</f>
        <v>0.2857142857142857</v>
      </c>
      <c r="AE69" s="83">
        <f>AVERAGEIFS(Criterios!AI$10:AI$234,Criterios!$C$10:$C$234,$D69)</f>
        <v>0.14285714285714285</v>
      </c>
      <c r="AF69" s="83">
        <f>AVERAGEIFS(Criterios!AJ$10:AJ$234,Criterios!$C$10:$C$234,$D69)</f>
        <v>0.14285714285714285</v>
      </c>
      <c r="AG69" s="83">
        <f>AVERAGEIFS(Criterios!AK$10:AK$234,Criterios!$C$10:$C$234,$D69)</f>
        <v>0.2857142857142857</v>
      </c>
      <c r="AH69" s="83">
        <f>AVERAGEIFS(Criterios!AL$10:AL$234,Criterios!$C$10:$C$234,$D69)</f>
        <v>0.2857142857142857</v>
      </c>
      <c r="AI69" s="83">
        <f>AVERAGEIFS(Criterios!AM$10:AM$234,Criterios!$C$10:$C$234,$D69)</f>
        <v>0.2857142857142857</v>
      </c>
      <c r="AJ69" s="83">
        <f>AVERAGEIFS(Criterios!AN$10:AN$234,Criterios!$C$10:$C$234,$D69)</f>
        <v>0.42857142857142855</v>
      </c>
      <c r="AK69" s="83">
        <f>AVERAGEIFS(Criterios!AO$10:AO$234,Criterios!$C$10:$C$234,$D69)</f>
        <v>0.2857142857142857</v>
      </c>
      <c r="AL69" s="83">
        <f>AVERAGEIFS(Criterios!AP$10:AP$234,Criterios!$C$10:$C$234,$D69)</f>
        <v>0.5714285714285714</v>
      </c>
      <c r="AM69" s="19">
        <f>AVERAGEIFS(Criterios!AQ$10:AQ$234,Criterios!$C$10:$C$234,$D69)</f>
        <v>0.4935064935064935</v>
      </c>
    </row>
    <row r="70" spans="1:39">
      <c r="A70" s="239"/>
      <c r="B70" s="174" t="s">
        <v>321</v>
      </c>
      <c r="C70" s="236"/>
      <c r="D70" s="75">
        <v>22</v>
      </c>
      <c r="E70" s="76" t="s">
        <v>416</v>
      </c>
      <c r="F70" s="82">
        <f>AVERAGEIFS(Criterios!J$10:J$234,Criterios!$C$10:$C$234,$D70)</f>
        <v>1</v>
      </c>
      <c r="G70" s="83">
        <f>AVERAGEIFS(Criterios!K$10:K$234,Criterios!$C$10:$C$234,$D70)</f>
        <v>0.5714285714285714</v>
      </c>
      <c r="H70" s="83">
        <f>AVERAGEIFS(Criterios!L$10:L$234,Criterios!$C$10:$C$234,$D70)</f>
        <v>0.8571428571428571</v>
      </c>
      <c r="I70" s="83">
        <f>AVERAGEIFS(Criterios!M$10:M$234,Criterios!$C$10:$C$234,$D70)</f>
        <v>0.8571428571428571</v>
      </c>
      <c r="J70" s="83">
        <f>AVERAGEIFS(Criterios!N$10:N$234,Criterios!$C$10:$C$234,$D70)</f>
        <v>0.8571428571428571</v>
      </c>
      <c r="K70" s="83">
        <f>AVERAGEIFS(Criterios!O$10:O$234,Criterios!$C$10:$C$234,$D70)</f>
        <v>0.5714285714285714</v>
      </c>
      <c r="L70" s="83">
        <f>AVERAGEIFS(Criterios!P$10:P$234,Criterios!$C$10:$C$234,$D70)</f>
        <v>0.8571428571428571</v>
      </c>
      <c r="M70" s="83">
        <f>AVERAGEIFS(Criterios!Q$10:Q$234,Criterios!$C$10:$C$234,$D70)</f>
        <v>0.8571428571428571</v>
      </c>
      <c r="N70" s="83">
        <f>AVERAGEIFS(Criterios!R$10:R$234,Criterios!$C$10:$C$234,$D70)</f>
        <v>1</v>
      </c>
      <c r="O70" s="83">
        <f>AVERAGEIFS(Criterios!S$10:S$234,Criterios!$C$10:$C$234,$D70)</f>
        <v>0.5714285714285714</v>
      </c>
      <c r="P70" s="83">
        <f>AVERAGEIFS(Criterios!T$10:T$234,Criterios!$C$10:$C$234,$D70)</f>
        <v>0.7142857142857143</v>
      </c>
      <c r="Q70" s="83">
        <f>AVERAGEIFS(Criterios!U$10:U$234,Criterios!$C$10:$C$234,$D70)</f>
        <v>0.7142857142857143</v>
      </c>
      <c r="R70" s="83">
        <f>AVERAGEIFS(Criterios!V$10:V$234,Criterios!$C$10:$C$234,$D70)</f>
        <v>0.8571428571428571</v>
      </c>
      <c r="S70" s="83">
        <f>AVERAGEIFS(Criterios!W$10:W$234,Criterios!$C$10:$C$234,$D70)</f>
        <v>0.5714285714285714</v>
      </c>
      <c r="T70" s="83">
        <f>AVERAGEIFS(Criterios!X$10:X$234,Criterios!$C$10:$C$234,$D70)</f>
        <v>0.7142857142857143</v>
      </c>
      <c r="U70" s="83">
        <f>AVERAGEIFS(Criterios!Y$10:Y$234,Criterios!$C$10:$C$234,$D70)</f>
        <v>0.2857142857142857</v>
      </c>
      <c r="V70" s="83">
        <f>AVERAGEIFS(Criterios!Z$10:Z$234,Criterios!$C$10:$C$234,$D70)</f>
        <v>0.5714285714285714</v>
      </c>
      <c r="W70" s="83">
        <f>AVERAGEIFS(Criterios!AA$10:AA$234,Criterios!$C$10:$C$234,$D70)</f>
        <v>0.5714285714285714</v>
      </c>
      <c r="X70" s="83">
        <f>AVERAGEIFS(Criterios!AB$10:AB$234,Criterios!$C$10:$C$234,$D70)</f>
        <v>0.8571428571428571</v>
      </c>
      <c r="Y70" s="83">
        <f>AVERAGEIFS(Criterios!AC$10:AC$234,Criterios!$C$10:$C$234,$D70)</f>
        <v>0.7142857142857143</v>
      </c>
      <c r="Z70" s="83">
        <f>AVERAGEIFS(Criterios!AD$10:AD$234,Criterios!$C$10:$C$234,$D70)</f>
        <v>0.7142857142857143</v>
      </c>
      <c r="AA70" s="83">
        <f>AVERAGEIFS(Criterios!AE$10:AE$234,Criterios!$C$10:$C$234,$D70)</f>
        <v>0.5714285714285714</v>
      </c>
      <c r="AB70" s="83">
        <f>AVERAGEIFS(Criterios!AF$10:AF$234,Criterios!$C$10:$C$234,$D70)</f>
        <v>0.5714285714285714</v>
      </c>
      <c r="AC70" s="83">
        <f>AVERAGEIFS(Criterios!AG$10:AG$234,Criterios!$C$10:$C$234,$D70)</f>
        <v>0.5714285714285714</v>
      </c>
      <c r="AD70" s="83">
        <f>AVERAGEIFS(Criterios!AH$10:AH$234,Criterios!$C$10:$C$234,$D70)</f>
        <v>0.7142857142857143</v>
      </c>
      <c r="AE70" s="83">
        <f>AVERAGEIFS(Criterios!AI$10:AI$234,Criterios!$C$10:$C$234,$D70)</f>
        <v>0.7142857142857143</v>
      </c>
      <c r="AF70" s="83">
        <f>AVERAGEIFS(Criterios!AJ$10:AJ$234,Criterios!$C$10:$C$234,$D70)</f>
        <v>0.7142857142857143</v>
      </c>
      <c r="AG70" s="83">
        <f>AVERAGEIFS(Criterios!AK$10:AK$234,Criterios!$C$10:$C$234,$D70)</f>
        <v>0.8571428571428571</v>
      </c>
      <c r="AH70" s="83">
        <f>AVERAGEIFS(Criterios!AL$10:AL$234,Criterios!$C$10:$C$234,$D70)</f>
        <v>0.5714285714285714</v>
      </c>
      <c r="AI70" s="83">
        <f>AVERAGEIFS(Criterios!AM$10:AM$234,Criterios!$C$10:$C$234,$D70)</f>
        <v>0.5714285714285714</v>
      </c>
      <c r="AJ70" s="83">
        <f>AVERAGEIFS(Criterios!AN$10:AN$234,Criterios!$C$10:$C$234,$D70)</f>
        <v>0.5714285714285714</v>
      </c>
      <c r="AK70" s="83">
        <f>AVERAGEIFS(Criterios!AO$10:AO$234,Criterios!$C$10:$C$234,$D70)</f>
        <v>0.7142857142857143</v>
      </c>
      <c r="AL70" s="83">
        <f>AVERAGEIFS(Criterios!AP$10:AP$234,Criterios!$C$10:$C$234,$D70)</f>
        <v>0.7142857142857143</v>
      </c>
      <c r="AM70" s="19">
        <f>AVERAGEIFS(Criterios!AQ$10:AQ$234,Criterios!$C$10:$C$234,$D70)</f>
        <v>0.70129870129870131</v>
      </c>
    </row>
    <row r="71" spans="1:39">
      <c r="A71" s="239"/>
      <c r="B71" s="174" t="s">
        <v>321</v>
      </c>
      <c r="C71" s="236"/>
      <c r="D71" s="75">
        <v>23</v>
      </c>
      <c r="E71" s="76" t="s">
        <v>379</v>
      </c>
      <c r="F71" s="82">
        <f>AVERAGEIFS(Criterios!J$10:J$234,Criterios!$C$10:$C$234,$D71)</f>
        <v>0.75</v>
      </c>
      <c r="G71" s="83">
        <f>AVERAGEIFS(Criterios!K$10:K$234,Criterios!$C$10:$C$234,$D71)</f>
        <v>0.75</v>
      </c>
      <c r="H71" s="83">
        <f>AVERAGEIFS(Criterios!L$10:L$234,Criterios!$C$10:$C$234,$D71)</f>
        <v>0.5</v>
      </c>
      <c r="I71" s="83">
        <f>AVERAGEIFS(Criterios!M$10:M$234,Criterios!$C$10:$C$234,$D71)</f>
        <v>0.75</v>
      </c>
      <c r="J71" s="83">
        <f>AVERAGEIFS(Criterios!N$10:N$234,Criterios!$C$10:$C$234,$D71)</f>
        <v>0.5</v>
      </c>
      <c r="K71" s="83">
        <f>AVERAGEIFS(Criterios!O$10:O$234,Criterios!$C$10:$C$234,$D71)</f>
        <v>1</v>
      </c>
      <c r="L71" s="83">
        <f>AVERAGEIFS(Criterios!P$10:P$234,Criterios!$C$10:$C$234,$D71)</f>
        <v>0.5</v>
      </c>
      <c r="M71" s="83">
        <f>AVERAGEIFS(Criterios!Q$10:Q$234,Criterios!$C$10:$C$234,$D71)</f>
        <v>0.75</v>
      </c>
      <c r="N71" s="83">
        <f>AVERAGEIFS(Criterios!R$10:R$234,Criterios!$C$10:$C$234,$D71)</f>
        <v>1</v>
      </c>
      <c r="O71" s="83">
        <f>AVERAGEIFS(Criterios!S$10:S$234,Criterios!$C$10:$C$234,$D71)</f>
        <v>0.5</v>
      </c>
      <c r="P71" s="83">
        <f>AVERAGEIFS(Criterios!T$10:T$234,Criterios!$C$10:$C$234,$D71)</f>
        <v>0.75</v>
      </c>
      <c r="Q71" s="83">
        <f>AVERAGEIFS(Criterios!U$10:U$234,Criterios!$C$10:$C$234,$D71)</f>
        <v>0.75</v>
      </c>
      <c r="R71" s="83">
        <f>AVERAGEIFS(Criterios!V$10:V$234,Criterios!$C$10:$C$234,$D71)</f>
        <v>0.5</v>
      </c>
      <c r="S71" s="83">
        <f>AVERAGEIFS(Criterios!W$10:W$234,Criterios!$C$10:$C$234,$D71)</f>
        <v>0.5</v>
      </c>
      <c r="T71" s="83">
        <f>AVERAGEIFS(Criterios!X$10:X$234,Criterios!$C$10:$C$234,$D71)</f>
        <v>1</v>
      </c>
      <c r="U71" s="83">
        <f>AVERAGEIFS(Criterios!Y$10:Y$234,Criterios!$C$10:$C$234,$D71)</f>
        <v>0.75</v>
      </c>
      <c r="V71" s="83">
        <f>AVERAGEIFS(Criterios!Z$10:Z$234,Criterios!$C$10:$C$234,$D71)</f>
        <v>0.5</v>
      </c>
      <c r="W71" s="83">
        <f>AVERAGEIFS(Criterios!AA$10:AA$234,Criterios!$C$10:$C$234,$D71)</f>
        <v>0.5</v>
      </c>
      <c r="X71" s="83">
        <f>AVERAGEIFS(Criterios!AB$10:AB$234,Criterios!$C$10:$C$234,$D71)</f>
        <v>0.25</v>
      </c>
      <c r="Y71" s="83">
        <f>AVERAGEIFS(Criterios!AC$10:AC$234,Criterios!$C$10:$C$234,$D71)</f>
        <v>0.5</v>
      </c>
      <c r="Z71" s="83">
        <f>AVERAGEIFS(Criterios!AD$10:AD$234,Criterios!$C$10:$C$234,$D71)</f>
        <v>0.75</v>
      </c>
      <c r="AA71" s="83">
        <f>AVERAGEIFS(Criterios!AE$10:AE$234,Criterios!$C$10:$C$234,$D71)</f>
        <v>0.25</v>
      </c>
      <c r="AB71" s="83">
        <f>AVERAGEIFS(Criterios!AF$10:AF$234,Criterios!$C$10:$C$234,$D71)</f>
        <v>0.75</v>
      </c>
      <c r="AC71" s="83">
        <f>AVERAGEIFS(Criterios!AG$10:AG$234,Criterios!$C$10:$C$234,$D71)</f>
        <v>0.75</v>
      </c>
      <c r="AD71" s="83">
        <f>AVERAGEIFS(Criterios!AH$10:AH$234,Criterios!$C$10:$C$234,$D71)</f>
        <v>0.75</v>
      </c>
      <c r="AE71" s="83">
        <f>AVERAGEIFS(Criterios!AI$10:AI$234,Criterios!$C$10:$C$234,$D71)</f>
        <v>1</v>
      </c>
      <c r="AF71" s="83">
        <f>AVERAGEIFS(Criterios!AJ$10:AJ$234,Criterios!$C$10:$C$234,$D71)</f>
        <v>0.5</v>
      </c>
      <c r="AG71" s="83">
        <f>AVERAGEIFS(Criterios!AK$10:AK$234,Criterios!$C$10:$C$234,$D71)</f>
        <v>0.5</v>
      </c>
      <c r="AH71" s="83">
        <f>AVERAGEIFS(Criterios!AL$10:AL$234,Criterios!$C$10:$C$234,$D71)</f>
        <v>0.5</v>
      </c>
      <c r="AI71" s="83">
        <f>AVERAGEIFS(Criterios!AM$10:AM$234,Criterios!$C$10:$C$234,$D71)</f>
        <v>0.75</v>
      </c>
      <c r="AJ71" s="83">
        <f>AVERAGEIFS(Criterios!AN$10:AN$234,Criterios!$C$10:$C$234,$D71)</f>
        <v>0.5</v>
      </c>
      <c r="AK71" s="83">
        <f>AVERAGEIFS(Criterios!AO$10:AO$234,Criterios!$C$10:$C$234,$D71)</f>
        <v>0.75</v>
      </c>
      <c r="AL71" s="83">
        <f>AVERAGEIFS(Criterios!AP$10:AP$234,Criterios!$C$10:$C$234,$D71)</f>
        <v>0.75</v>
      </c>
      <c r="AM71" s="19">
        <f>AVERAGEIFS(Criterios!AQ$10:AQ$234,Criterios!$C$10:$C$234,$D71)</f>
        <v>0.6515151515151516</v>
      </c>
    </row>
    <row r="72" spans="1:39">
      <c r="A72" s="239"/>
      <c r="B72" s="174" t="s">
        <v>321</v>
      </c>
      <c r="C72" s="236"/>
      <c r="D72" s="75">
        <v>24</v>
      </c>
      <c r="E72" s="76" t="s">
        <v>380</v>
      </c>
      <c r="F72" s="82">
        <f>AVERAGEIFS(Criterios!J$10:J$234,Criterios!$C$10:$C$234,$D72)</f>
        <v>0.5</v>
      </c>
      <c r="G72" s="83">
        <f>AVERAGEIFS(Criterios!K$10:K$234,Criterios!$C$10:$C$234,$D72)</f>
        <v>0.75</v>
      </c>
      <c r="H72" s="83">
        <f>AVERAGEIFS(Criterios!L$10:L$234,Criterios!$C$10:$C$234,$D72)</f>
        <v>0.75</v>
      </c>
      <c r="I72" s="83">
        <f>AVERAGEIFS(Criterios!M$10:M$234,Criterios!$C$10:$C$234,$D72)</f>
        <v>0.75</v>
      </c>
      <c r="J72" s="83">
        <f>AVERAGEIFS(Criterios!N$10:N$234,Criterios!$C$10:$C$234,$D72)</f>
        <v>0.5</v>
      </c>
      <c r="K72" s="83">
        <f>AVERAGEIFS(Criterios!O$10:O$234,Criterios!$C$10:$C$234,$D72)</f>
        <v>0.5</v>
      </c>
      <c r="L72" s="83">
        <f>AVERAGEIFS(Criterios!P$10:P$234,Criterios!$C$10:$C$234,$D72)</f>
        <v>0.5</v>
      </c>
      <c r="M72" s="83">
        <f>AVERAGEIFS(Criterios!Q$10:Q$234,Criterios!$C$10:$C$234,$D72)</f>
        <v>0.5</v>
      </c>
      <c r="N72" s="83">
        <f>AVERAGEIFS(Criterios!R$10:R$234,Criterios!$C$10:$C$234,$D72)</f>
        <v>0.75</v>
      </c>
      <c r="O72" s="83">
        <f>AVERAGEIFS(Criterios!S$10:S$234,Criterios!$C$10:$C$234,$D72)</f>
        <v>0.75</v>
      </c>
      <c r="P72" s="83">
        <f>AVERAGEIFS(Criterios!T$10:T$234,Criterios!$C$10:$C$234,$D72)</f>
        <v>0.5</v>
      </c>
      <c r="Q72" s="83">
        <f>AVERAGEIFS(Criterios!U$10:U$234,Criterios!$C$10:$C$234,$D72)</f>
        <v>0.5</v>
      </c>
      <c r="R72" s="83">
        <f>AVERAGEIFS(Criterios!V$10:V$234,Criterios!$C$10:$C$234,$D72)</f>
        <v>0.5</v>
      </c>
      <c r="S72" s="83">
        <f>AVERAGEIFS(Criterios!W$10:W$234,Criterios!$C$10:$C$234,$D72)</f>
        <v>0.5</v>
      </c>
      <c r="T72" s="83">
        <f>AVERAGEIFS(Criterios!X$10:X$234,Criterios!$C$10:$C$234,$D72)</f>
        <v>0.75</v>
      </c>
      <c r="U72" s="83">
        <f>AVERAGEIFS(Criterios!Y$10:Y$234,Criterios!$C$10:$C$234,$D72)</f>
        <v>0</v>
      </c>
      <c r="V72" s="83">
        <f>AVERAGEIFS(Criterios!Z$10:Z$234,Criterios!$C$10:$C$234,$D72)</f>
        <v>0.25</v>
      </c>
      <c r="W72" s="83">
        <f>AVERAGEIFS(Criterios!AA$10:AA$234,Criterios!$C$10:$C$234,$D72)</f>
        <v>0.25</v>
      </c>
      <c r="X72" s="83">
        <f>AVERAGEIFS(Criterios!AB$10:AB$234,Criterios!$C$10:$C$234,$D72)</f>
        <v>0.5</v>
      </c>
      <c r="Y72" s="83">
        <f>AVERAGEIFS(Criterios!AC$10:AC$234,Criterios!$C$10:$C$234,$D72)</f>
        <v>0.5</v>
      </c>
      <c r="Z72" s="83">
        <f>AVERAGEIFS(Criterios!AD$10:AD$234,Criterios!$C$10:$C$234,$D72)</f>
        <v>0.5</v>
      </c>
      <c r="AA72" s="83">
        <f>AVERAGEIFS(Criterios!AE$10:AE$234,Criterios!$C$10:$C$234,$D72)</f>
        <v>0.5</v>
      </c>
      <c r="AB72" s="83">
        <f>AVERAGEIFS(Criterios!AF$10:AF$234,Criterios!$C$10:$C$234,$D72)</f>
        <v>0.5</v>
      </c>
      <c r="AC72" s="83">
        <f>AVERAGEIFS(Criterios!AG$10:AG$234,Criterios!$C$10:$C$234,$D72)</f>
        <v>0.75</v>
      </c>
      <c r="AD72" s="83">
        <f>AVERAGEIFS(Criterios!AH$10:AH$234,Criterios!$C$10:$C$234,$D72)</f>
        <v>0.75</v>
      </c>
      <c r="AE72" s="83">
        <f>AVERAGEIFS(Criterios!AI$10:AI$234,Criterios!$C$10:$C$234,$D72)</f>
        <v>0.5</v>
      </c>
      <c r="AF72" s="83">
        <f>AVERAGEIFS(Criterios!AJ$10:AJ$234,Criterios!$C$10:$C$234,$D72)</f>
        <v>0.5</v>
      </c>
      <c r="AG72" s="83">
        <f>AVERAGEIFS(Criterios!AK$10:AK$234,Criterios!$C$10:$C$234,$D72)</f>
        <v>0.5</v>
      </c>
      <c r="AH72" s="83">
        <f>AVERAGEIFS(Criterios!AL$10:AL$234,Criterios!$C$10:$C$234,$D72)</f>
        <v>0.5</v>
      </c>
      <c r="AI72" s="83">
        <f>AVERAGEIFS(Criterios!AM$10:AM$234,Criterios!$C$10:$C$234,$D72)</f>
        <v>0.5</v>
      </c>
      <c r="AJ72" s="83">
        <f>AVERAGEIFS(Criterios!AN$10:AN$234,Criterios!$C$10:$C$234,$D72)</f>
        <v>0.75</v>
      </c>
      <c r="AK72" s="83">
        <f>AVERAGEIFS(Criterios!AO$10:AO$234,Criterios!$C$10:$C$234,$D72)</f>
        <v>0.5</v>
      </c>
      <c r="AL72" s="83">
        <f>AVERAGEIFS(Criterios!AP$10:AP$234,Criterios!$C$10:$C$234,$D72)</f>
        <v>0.5</v>
      </c>
      <c r="AM72" s="19">
        <f>AVERAGEIFS(Criterios!AQ$10:AQ$234,Criterios!$C$10:$C$234,$D72)</f>
        <v>0.53787878787878785</v>
      </c>
    </row>
    <row r="73" spans="1:39">
      <c r="A73" s="239"/>
      <c r="B73" s="174" t="s">
        <v>323</v>
      </c>
      <c r="C73" s="236"/>
      <c r="D73" s="75">
        <v>25</v>
      </c>
      <c r="E73" s="76" t="s">
        <v>381</v>
      </c>
      <c r="F73" s="82">
        <f>AVERAGEIFS(Criterios!J$10:J$234,Criterios!$C$10:$C$234,$D73)</f>
        <v>1</v>
      </c>
      <c r="G73" s="83">
        <f>AVERAGEIFS(Criterios!K$10:K$234,Criterios!$C$10:$C$234,$D73)</f>
        <v>1</v>
      </c>
      <c r="H73" s="83">
        <f>AVERAGEIFS(Criterios!L$10:L$234,Criterios!$C$10:$C$234,$D73)</f>
        <v>1</v>
      </c>
      <c r="I73" s="83">
        <f>AVERAGEIFS(Criterios!M$10:M$234,Criterios!$C$10:$C$234,$D73)</f>
        <v>1</v>
      </c>
      <c r="J73" s="83">
        <f>AVERAGEIFS(Criterios!N$10:N$234,Criterios!$C$10:$C$234,$D73)</f>
        <v>0.33333333333333331</v>
      </c>
      <c r="K73" s="83">
        <f>AVERAGEIFS(Criterios!O$10:O$234,Criterios!$C$10:$C$234,$D73)</f>
        <v>1</v>
      </c>
      <c r="L73" s="83">
        <f>AVERAGEIFS(Criterios!P$10:P$234,Criterios!$C$10:$C$234,$D73)</f>
        <v>1</v>
      </c>
      <c r="M73" s="83">
        <f>AVERAGEIFS(Criterios!Q$10:Q$234,Criterios!$C$10:$C$234,$D73)</f>
        <v>0.66666666666666663</v>
      </c>
      <c r="N73" s="83">
        <f>AVERAGEIFS(Criterios!R$10:R$234,Criterios!$C$10:$C$234,$D73)</f>
        <v>1</v>
      </c>
      <c r="O73" s="83">
        <f>AVERAGEIFS(Criterios!S$10:S$234,Criterios!$C$10:$C$234,$D73)</f>
        <v>1</v>
      </c>
      <c r="P73" s="83">
        <f>AVERAGEIFS(Criterios!T$10:T$234,Criterios!$C$10:$C$234,$D73)</f>
        <v>1</v>
      </c>
      <c r="Q73" s="83">
        <f>AVERAGEIFS(Criterios!U$10:U$234,Criterios!$C$10:$C$234,$D73)</f>
        <v>1</v>
      </c>
      <c r="R73" s="83">
        <f>AVERAGEIFS(Criterios!V$10:V$234,Criterios!$C$10:$C$234,$D73)</f>
        <v>1</v>
      </c>
      <c r="S73" s="83">
        <f>AVERAGEIFS(Criterios!W$10:W$234,Criterios!$C$10:$C$234,$D73)</f>
        <v>0.66666666666666663</v>
      </c>
      <c r="T73" s="83">
        <f>AVERAGEIFS(Criterios!X$10:X$234,Criterios!$C$10:$C$234,$D73)</f>
        <v>0.33333333333333331</v>
      </c>
      <c r="U73" s="83">
        <f>AVERAGEIFS(Criterios!Y$10:Y$234,Criterios!$C$10:$C$234,$D73)</f>
        <v>1</v>
      </c>
      <c r="V73" s="83">
        <f>AVERAGEIFS(Criterios!Z$10:Z$234,Criterios!$C$10:$C$234,$D73)</f>
        <v>1</v>
      </c>
      <c r="W73" s="83">
        <f>AVERAGEIFS(Criterios!AA$10:AA$234,Criterios!$C$10:$C$234,$D73)</f>
        <v>1</v>
      </c>
      <c r="X73" s="83">
        <f>AVERAGEIFS(Criterios!AB$10:AB$234,Criterios!$C$10:$C$234,$D73)</f>
        <v>1</v>
      </c>
      <c r="Y73" s="83">
        <f>AVERAGEIFS(Criterios!AC$10:AC$234,Criterios!$C$10:$C$234,$D73)</f>
        <v>1</v>
      </c>
      <c r="Z73" s="83">
        <f>AVERAGEIFS(Criterios!AD$10:AD$234,Criterios!$C$10:$C$234,$D73)</f>
        <v>1</v>
      </c>
      <c r="AA73" s="83">
        <f>AVERAGEIFS(Criterios!AE$10:AE$234,Criterios!$C$10:$C$234,$D73)</f>
        <v>0.66666666666666663</v>
      </c>
      <c r="AB73" s="83">
        <f>AVERAGEIFS(Criterios!AF$10:AF$234,Criterios!$C$10:$C$234,$D73)</f>
        <v>0.66666666666666663</v>
      </c>
      <c r="AC73" s="83">
        <f>AVERAGEIFS(Criterios!AG$10:AG$234,Criterios!$C$10:$C$234,$D73)</f>
        <v>1</v>
      </c>
      <c r="AD73" s="83">
        <f>AVERAGEIFS(Criterios!AH$10:AH$234,Criterios!$C$10:$C$234,$D73)</f>
        <v>1</v>
      </c>
      <c r="AE73" s="83">
        <f>AVERAGEIFS(Criterios!AI$10:AI$234,Criterios!$C$10:$C$234,$D73)</f>
        <v>1</v>
      </c>
      <c r="AF73" s="83">
        <f>AVERAGEIFS(Criterios!AJ$10:AJ$234,Criterios!$C$10:$C$234,$D73)</f>
        <v>0.66666666666666663</v>
      </c>
      <c r="AG73" s="83">
        <f>AVERAGEIFS(Criterios!AK$10:AK$234,Criterios!$C$10:$C$234,$D73)</f>
        <v>1</v>
      </c>
      <c r="AH73" s="83">
        <f>AVERAGEIFS(Criterios!AL$10:AL$234,Criterios!$C$10:$C$234,$D73)</f>
        <v>1</v>
      </c>
      <c r="AI73" s="83">
        <f>AVERAGEIFS(Criterios!AM$10:AM$234,Criterios!$C$10:$C$234,$D73)</f>
        <v>1</v>
      </c>
      <c r="AJ73" s="83">
        <f>AVERAGEIFS(Criterios!AN$10:AN$234,Criterios!$C$10:$C$234,$D73)</f>
        <v>1</v>
      </c>
      <c r="AK73" s="83">
        <f>AVERAGEIFS(Criterios!AO$10:AO$234,Criterios!$C$10:$C$234,$D73)</f>
        <v>1</v>
      </c>
      <c r="AL73" s="83">
        <f>AVERAGEIFS(Criterios!AP$10:AP$234,Criterios!$C$10:$C$234,$D73)</f>
        <v>1</v>
      </c>
      <c r="AM73" s="19">
        <f>AVERAGEIFS(Criterios!AQ$10:AQ$234,Criterios!$C$10:$C$234,$D73)</f>
        <v>0.90909090909090917</v>
      </c>
    </row>
    <row r="74" spans="1:39">
      <c r="A74" s="239"/>
      <c r="B74" s="174" t="s">
        <v>323</v>
      </c>
      <c r="C74" s="236"/>
      <c r="D74" s="75">
        <v>26</v>
      </c>
      <c r="E74" s="76" t="s">
        <v>382</v>
      </c>
      <c r="F74" s="82">
        <f>AVERAGEIFS(Criterios!J$10:J$234,Criterios!$C$10:$C$234,$D74)</f>
        <v>0.25</v>
      </c>
      <c r="G74" s="83">
        <f>AVERAGEIFS(Criterios!K$10:K$234,Criterios!$C$10:$C$234,$D74)</f>
        <v>0.75</v>
      </c>
      <c r="H74" s="83">
        <f>AVERAGEIFS(Criterios!L$10:L$234,Criterios!$C$10:$C$234,$D74)</f>
        <v>0.75</v>
      </c>
      <c r="I74" s="83">
        <f>AVERAGEIFS(Criterios!M$10:M$234,Criterios!$C$10:$C$234,$D74)</f>
        <v>0.5</v>
      </c>
      <c r="J74" s="83">
        <f>AVERAGEIFS(Criterios!N$10:N$234,Criterios!$C$10:$C$234,$D74)</f>
        <v>0.25</v>
      </c>
      <c r="K74" s="83">
        <f>AVERAGEIFS(Criterios!O$10:O$234,Criterios!$C$10:$C$234,$D74)</f>
        <v>0.5</v>
      </c>
      <c r="L74" s="83">
        <f>AVERAGEIFS(Criterios!P$10:P$234,Criterios!$C$10:$C$234,$D74)</f>
        <v>0.5</v>
      </c>
      <c r="M74" s="83">
        <f>AVERAGEIFS(Criterios!Q$10:Q$234,Criterios!$C$10:$C$234,$D74)</f>
        <v>0.5</v>
      </c>
      <c r="N74" s="83">
        <f>AVERAGEIFS(Criterios!R$10:R$234,Criterios!$C$10:$C$234,$D74)</f>
        <v>0.75</v>
      </c>
      <c r="O74" s="83">
        <f>AVERAGEIFS(Criterios!S$10:S$234,Criterios!$C$10:$C$234,$D74)</f>
        <v>0.5</v>
      </c>
      <c r="P74" s="83">
        <f>AVERAGEIFS(Criterios!T$10:T$234,Criterios!$C$10:$C$234,$D74)</f>
        <v>0.5</v>
      </c>
      <c r="Q74" s="83">
        <f>AVERAGEIFS(Criterios!U$10:U$234,Criterios!$C$10:$C$234,$D74)</f>
        <v>0.5</v>
      </c>
      <c r="R74" s="83">
        <f>AVERAGEIFS(Criterios!V$10:V$234,Criterios!$C$10:$C$234,$D74)</f>
        <v>0.25</v>
      </c>
      <c r="S74" s="83">
        <f>AVERAGEIFS(Criterios!W$10:W$234,Criterios!$C$10:$C$234,$D74)</f>
        <v>0.5</v>
      </c>
      <c r="T74" s="83">
        <f>AVERAGEIFS(Criterios!X$10:X$234,Criterios!$C$10:$C$234,$D74)</f>
        <v>0.5</v>
      </c>
      <c r="U74" s="83">
        <f>AVERAGEIFS(Criterios!Y$10:Y$234,Criterios!$C$10:$C$234,$D74)</f>
        <v>0</v>
      </c>
      <c r="V74" s="83">
        <f>AVERAGEIFS(Criterios!Z$10:Z$234,Criterios!$C$10:$C$234,$D74)</f>
        <v>0.75</v>
      </c>
      <c r="W74" s="83">
        <f>AVERAGEIFS(Criterios!AA$10:AA$234,Criterios!$C$10:$C$234,$D74)</f>
        <v>0</v>
      </c>
      <c r="X74" s="83">
        <f>AVERAGEIFS(Criterios!AB$10:AB$234,Criterios!$C$10:$C$234,$D74)</f>
        <v>0.5</v>
      </c>
      <c r="Y74" s="83">
        <f>AVERAGEIFS(Criterios!AC$10:AC$234,Criterios!$C$10:$C$234,$D74)</f>
        <v>0.5</v>
      </c>
      <c r="Z74" s="83">
        <f>AVERAGEIFS(Criterios!AD$10:AD$234,Criterios!$C$10:$C$234,$D74)</f>
        <v>0.5</v>
      </c>
      <c r="AA74" s="83">
        <f>AVERAGEIFS(Criterios!AE$10:AE$234,Criterios!$C$10:$C$234,$D74)</f>
        <v>0.75</v>
      </c>
      <c r="AB74" s="83">
        <f>AVERAGEIFS(Criterios!AF$10:AF$234,Criterios!$C$10:$C$234,$D74)</f>
        <v>0.25</v>
      </c>
      <c r="AC74" s="83">
        <f>AVERAGEIFS(Criterios!AG$10:AG$234,Criterios!$C$10:$C$234,$D74)</f>
        <v>0.25</v>
      </c>
      <c r="AD74" s="83">
        <f>AVERAGEIFS(Criterios!AH$10:AH$234,Criterios!$C$10:$C$234,$D74)</f>
        <v>0.25</v>
      </c>
      <c r="AE74" s="83">
        <f>AVERAGEIFS(Criterios!AI$10:AI$234,Criterios!$C$10:$C$234,$D74)</f>
        <v>0.75</v>
      </c>
      <c r="AF74" s="83">
        <f>AVERAGEIFS(Criterios!AJ$10:AJ$234,Criterios!$C$10:$C$234,$D74)</f>
        <v>0.5</v>
      </c>
      <c r="AG74" s="83">
        <f>AVERAGEIFS(Criterios!AK$10:AK$234,Criterios!$C$10:$C$234,$D74)</f>
        <v>0.5</v>
      </c>
      <c r="AH74" s="83">
        <f>AVERAGEIFS(Criterios!AL$10:AL$234,Criterios!$C$10:$C$234,$D74)</f>
        <v>0.75</v>
      </c>
      <c r="AI74" s="83">
        <f>AVERAGEIFS(Criterios!AM$10:AM$234,Criterios!$C$10:$C$234,$D74)</f>
        <v>0.5</v>
      </c>
      <c r="AJ74" s="83">
        <f>AVERAGEIFS(Criterios!AN$10:AN$234,Criterios!$C$10:$C$234,$D74)</f>
        <v>0.5</v>
      </c>
      <c r="AK74" s="83">
        <f>AVERAGEIFS(Criterios!AO$10:AO$234,Criterios!$C$10:$C$234,$D74)</f>
        <v>0.5</v>
      </c>
      <c r="AL74" s="83">
        <f>AVERAGEIFS(Criterios!AP$10:AP$234,Criterios!$C$10:$C$234,$D74)</f>
        <v>0.25</v>
      </c>
      <c r="AM74" s="19">
        <f>AVERAGEIFS(Criterios!AQ$10:AQ$234,Criterios!$C$10:$C$234,$D74)</f>
        <v>0.46969696969696972</v>
      </c>
    </row>
    <row r="75" spans="1:39">
      <c r="A75" s="239"/>
      <c r="B75" s="174" t="s">
        <v>323</v>
      </c>
      <c r="C75" s="236"/>
      <c r="D75" s="75">
        <v>27</v>
      </c>
      <c r="E75" s="76" t="s">
        <v>383</v>
      </c>
      <c r="F75" s="82">
        <f>AVERAGEIFS(Criterios!J$10:J$234,Criterios!$C$10:$C$234,$D75)</f>
        <v>0.5</v>
      </c>
      <c r="G75" s="83">
        <f>AVERAGEIFS(Criterios!K$10:K$234,Criterios!$C$10:$C$234,$D75)</f>
        <v>1</v>
      </c>
      <c r="H75" s="83">
        <f>AVERAGEIFS(Criterios!L$10:L$234,Criterios!$C$10:$C$234,$D75)</f>
        <v>0.83333333333333337</v>
      </c>
      <c r="I75" s="83">
        <f>AVERAGEIFS(Criterios!M$10:M$234,Criterios!$C$10:$C$234,$D75)</f>
        <v>1</v>
      </c>
      <c r="J75" s="83">
        <f>AVERAGEIFS(Criterios!N$10:N$234,Criterios!$C$10:$C$234,$D75)</f>
        <v>0.16666666666666666</v>
      </c>
      <c r="K75" s="83">
        <f>AVERAGEIFS(Criterios!O$10:O$234,Criterios!$C$10:$C$234,$D75)</f>
        <v>1</v>
      </c>
      <c r="L75" s="83">
        <f>AVERAGEIFS(Criterios!P$10:P$234,Criterios!$C$10:$C$234,$D75)</f>
        <v>0.83333333333333337</v>
      </c>
      <c r="M75" s="83">
        <f>AVERAGEIFS(Criterios!Q$10:Q$234,Criterios!$C$10:$C$234,$D75)</f>
        <v>0.66666666666666663</v>
      </c>
      <c r="N75" s="83">
        <f>AVERAGEIFS(Criterios!R$10:R$234,Criterios!$C$10:$C$234,$D75)</f>
        <v>1</v>
      </c>
      <c r="O75" s="83">
        <f>AVERAGEIFS(Criterios!S$10:S$234,Criterios!$C$10:$C$234,$D75)</f>
        <v>1</v>
      </c>
      <c r="P75" s="83">
        <f>AVERAGEIFS(Criterios!T$10:T$234,Criterios!$C$10:$C$234,$D75)</f>
        <v>1</v>
      </c>
      <c r="Q75" s="83">
        <f>AVERAGEIFS(Criterios!U$10:U$234,Criterios!$C$10:$C$234,$D75)</f>
        <v>0.83333333333333337</v>
      </c>
      <c r="R75" s="83">
        <f>AVERAGEIFS(Criterios!V$10:V$234,Criterios!$C$10:$C$234,$D75)</f>
        <v>1</v>
      </c>
      <c r="S75" s="83">
        <f>AVERAGEIFS(Criterios!W$10:W$234,Criterios!$C$10:$C$234,$D75)</f>
        <v>0.5</v>
      </c>
      <c r="T75" s="83">
        <f>AVERAGEIFS(Criterios!X$10:X$234,Criterios!$C$10:$C$234,$D75)</f>
        <v>1</v>
      </c>
      <c r="U75" s="83">
        <f>AVERAGEIFS(Criterios!Y$10:Y$234,Criterios!$C$10:$C$234,$D75)</f>
        <v>1</v>
      </c>
      <c r="V75" s="83">
        <f>AVERAGEIFS(Criterios!Z$10:Z$234,Criterios!$C$10:$C$234,$D75)</f>
        <v>0.83333333333333337</v>
      </c>
      <c r="W75" s="83">
        <f>AVERAGEIFS(Criterios!AA$10:AA$234,Criterios!$C$10:$C$234,$D75)</f>
        <v>0.83333333333333337</v>
      </c>
      <c r="X75" s="83">
        <f>AVERAGEIFS(Criterios!AB$10:AB$234,Criterios!$C$10:$C$234,$D75)</f>
        <v>1</v>
      </c>
      <c r="Y75" s="83">
        <f>AVERAGEIFS(Criterios!AC$10:AC$234,Criterios!$C$10:$C$234,$D75)</f>
        <v>0.66666666666666663</v>
      </c>
      <c r="Z75" s="83">
        <f>AVERAGEIFS(Criterios!AD$10:AD$234,Criterios!$C$10:$C$234,$D75)</f>
        <v>1</v>
      </c>
      <c r="AA75" s="83">
        <f>AVERAGEIFS(Criterios!AE$10:AE$234,Criterios!$C$10:$C$234,$D75)</f>
        <v>0.66666666666666663</v>
      </c>
      <c r="AB75" s="83">
        <f>AVERAGEIFS(Criterios!AF$10:AF$234,Criterios!$C$10:$C$234,$D75)</f>
        <v>0.66666666666666663</v>
      </c>
      <c r="AC75" s="83">
        <f>AVERAGEIFS(Criterios!AG$10:AG$234,Criterios!$C$10:$C$234,$D75)</f>
        <v>0.33333333333333331</v>
      </c>
      <c r="AD75" s="83">
        <f>AVERAGEIFS(Criterios!AH$10:AH$234,Criterios!$C$10:$C$234,$D75)</f>
        <v>0.33333333333333331</v>
      </c>
      <c r="AE75" s="83">
        <f>AVERAGEIFS(Criterios!AI$10:AI$234,Criterios!$C$10:$C$234,$D75)</f>
        <v>1</v>
      </c>
      <c r="AF75" s="83">
        <f>AVERAGEIFS(Criterios!AJ$10:AJ$234,Criterios!$C$10:$C$234,$D75)</f>
        <v>0.33333333333333331</v>
      </c>
      <c r="AG75" s="83">
        <f>AVERAGEIFS(Criterios!AK$10:AK$234,Criterios!$C$10:$C$234,$D75)</f>
        <v>1</v>
      </c>
      <c r="AH75" s="83">
        <f>AVERAGEIFS(Criterios!AL$10:AL$234,Criterios!$C$10:$C$234,$D75)</f>
        <v>0.83333333333333337</v>
      </c>
      <c r="AI75" s="83">
        <f>AVERAGEIFS(Criterios!AM$10:AM$234,Criterios!$C$10:$C$234,$D75)</f>
        <v>0.83333333333333337</v>
      </c>
      <c r="AJ75" s="83">
        <f>AVERAGEIFS(Criterios!AN$10:AN$234,Criterios!$C$10:$C$234,$D75)</f>
        <v>1</v>
      </c>
      <c r="AK75" s="83">
        <f>AVERAGEIFS(Criterios!AO$10:AO$234,Criterios!$C$10:$C$234,$D75)</f>
        <v>0.83333333333333337</v>
      </c>
      <c r="AL75" s="83">
        <f>AVERAGEIFS(Criterios!AP$10:AP$234,Criterios!$C$10:$C$234,$D75)</f>
        <v>0.83333333333333337</v>
      </c>
      <c r="AM75" s="19">
        <f>AVERAGEIFS(Criterios!AQ$10:AQ$234,Criterios!$C$10:$C$234,$D75)</f>
        <v>0.79797979797979801</v>
      </c>
    </row>
    <row r="76" spans="1:39">
      <c r="A76" s="239"/>
      <c r="B76" s="174" t="s">
        <v>325</v>
      </c>
      <c r="C76" s="236"/>
      <c r="D76" s="75">
        <v>28</v>
      </c>
      <c r="E76" s="76" t="s">
        <v>384</v>
      </c>
      <c r="F76" s="84">
        <f>AVERAGEIFS(F$80:F$89,$B$80:$B$89,$D76)</f>
        <v>0.69846320346320345</v>
      </c>
      <c r="G76" s="86">
        <f t="shared" ref="G76:AM76" si="5">AVERAGEIFS(G$80:G$89,$B$80:$B$89,$D76)</f>
        <v>0.71346320346320335</v>
      </c>
      <c r="H76" s="86">
        <f t="shared" si="5"/>
        <v>0.51679653679653681</v>
      </c>
      <c r="I76" s="86">
        <f t="shared" si="5"/>
        <v>0.46436147186147181</v>
      </c>
      <c r="J76" s="86">
        <f t="shared" si="5"/>
        <v>0.44444805194805193</v>
      </c>
      <c r="K76" s="86">
        <f t="shared" si="5"/>
        <v>0.78164502164502159</v>
      </c>
      <c r="L76" s="86">
        <f t="shared" si="5"/>
        <v>0.74036796536796534</v>
      </c>
      <c r="M76" s="86">
        <f t="shared" si="5"/>
        <v>0.54179653679653683</v>
      </c>
      <c r="N76" s="86">
        <f t="shared" si="5"/>
        <v>0.74545454545454548</v>
      </c>
      <c r="O76" s="86">
        <f t="shared" si="5"/>
        <v>0.69679653679653675</v>
      </c>
      <c r="P76" s="86">
        <f t="shared" si="5"/>
        <v>0.46283549783549793</v>
      </c>
      <c r="Q76" s="86">
        <f t="shared" si="5"/>
        <v>0.41337662337662334</v>
      </c>
      <c r="R76" s="86">
        <f t="shared" si="5"/>
        <v>0.65816017316017328</v>
      </c>
      <c r="S76" s="86">
        <f t="shared" si="5"/>
        <v>0.50786796536796541</v>
      </c>
      <c r="T76" s="86">
        <f t="shared" si="5"/>
        <v>0.56558441558441552</v>
      </c>
      <c r="U76" s="86">
        <f t="shared" si="5"/>
        <v>0.55626623376623374</v>
      </c>
      <c r="V76" s="86">
        <f t="shared" si="5"/>
        <v>0.81021645021645017</v>
      </c>
      <c r="W76" s="86">
        <f t="shared" si="5"/>
        <v>0.94545454545454555</v>
      </c>
      <c r="X76" s="86">
        <f t="shared" si="5"/>
        <v>0.6036147186147186</v>
      </c>
      <c r="Y76" s="86">
        <f t="shared" si="5"/>
        <v>0.91688311688311686</v>
      </c>
      <c r="Z76" s="86">
        <f t="shared" si="5"/>
        <v>0.73474025974025969</v>
      </c>
      <c r="AA76" s="86">
        <f t="shared" si="5"/>
        <v>0.49861471861471862</v>
      </c>
      <c r="AB76" s="86">
        <f t="shared" si="5"/>
        <v>0.57778138528138523</v>
      </c>
      <c r="AC76" s="86">
        <f t="shared" si="5"/>
        <v>0.79203463203463209</v>
      </c>
      <c r="AD76" s="86">
        <f t="shared" si="5"/>
        <v>0.58179653679653687</v>
      </c>
      <c r="AE76" s="86">
        <f t="shared" si="5"/>
        <v>0.55352813852813854</v>
      </c>
      <c r="AF76" s="86">
        <f t="shared" si="5"/>
        <v>0.71664502164502164</v>
      </c>
      <c r="AG76" s="86">
        <f t="shared" si="5"/>
        <v>0.33231601731601729</v>
      </c>
      <c r="AH76" s="86">
        <f t="shared" si="5"/>
        <v>0.65846320346320342</v>
      </c>
      <c r="AI76" s="86">
        <f t="shared" si="5"/>
        <v>0.79012987012987013</v>
      </c>
      <c r="AJ76" s="86">
        <f t="shared" si="5"/>
        <v>0.45611471861471864</v>
      </c>
      <c r="AK76" s="86">
        <f t="shared" si="5"/>
        <v>0.70611471861471864</v>
      </c>
      <c r="AL76" s="86">
        <f t="shared" si="5"/>
        <v>0.52679653679653682</v>
      </c>
      <c r="AM76" s="19">
        <f t="shared" si="5"/>
        <v>0.62754329004329001</v>
      </c>
    </row>
    <row r="77" spans="1:39">
      <c r="A77" s="239"/>
      <c r="B77" s="174" t="s">
        <v>325</v>
      </c>
      <c r="C77" s="236"/>
      <c r="D77" s="75">
        <v>29</v>
      </c>
      <c r="E77" s="76" t="s">
        <v>385</v>
      </c>
      <c r="F77" s="82">
        <f>AVERAGEIFS(Criterios!J$10:J$234,Criterios!$C$10:$C$234,$D77)</f>
        <v>1</v>
      </c>
      <c r="G77" s="83">
        <f>AVERAGEIFS(Criterios!K$10:K$234,Criterios!$C$10:$C$234,$D77)</f>
        <v>1</v>
      </c>
      <c r="H77" s="83">
        <f>AVERAGEIFS(Criterios!L$10:L$234,Criterios!$C$10:$C$234,$D77)</f>
        <v>1</v>
      </c>
      <c r="I77" s="83">
        <f>AVERAGEIFS(Criterios!M$10:M$234,Criterios!$C$10:$C$234,$D77)</f>
        <v>1</v>
      </c>
      <c r="J77" s="83">
        <f>AVERAGEIFS(Criterios!N$10:N$234,Criterios!$C$10:$C$234,$D77)</f>
        <v>0.5</v>
      </c>
      <c r="K77" s="83">
        <f>AVERAGEIFS(Criterios!O$10:O$234,Criterios!$C$10:$C$234,$D77)</f>
        <v>1</v>
      </c>
      <c r="L77" s="83">
        <f>AVERAGEIFS(Criterios!P$10:P$234,Criterios!$C$10:$C$234,$D77)</f>
        <v>0.5</v>
      </c>
      <c r="M77" s="83">
        <f>AVERAGEIFS(Criterios!Q$10:Q$234,Criterios!$C$10:$C$234,$D77)</f>
        <v>1</v>
      </c>
      <c r="N77" s="83">
        <f>AVERAGEIFS(Criterios!R$10:R$234,Criterios!$C$10:$C$234,$D77)</f>
        <v>1</v>
      </c>
      <c r="O77" s="83">
        <f>AVERAGEIFS(Criterios!S$10:S$234,Criterios!$C$10:$C$234,$D77)</f>
        <v>0.5</v>
      </c>
      <c r="P77" s="83">
        <f>AVERAGEIFS(Criterios!T$10:T$234,Criterios!$C$10:$C$234,$D77)</f>
        <v>1</v>
      </c>
      <c r="Q77" s="83">
        <f>AVERAGEIFS(Criterios!U$10:U$234,Criterios!$C$10:$C$234,$D77)</f>
        <v>1</v>
      </c>
      <c r="R77" s="83">
        <f>AVERAGEIFS(Criterios!V$10:V$234,Criterios!$C$10:$C$234,$D77)</f>
        <v>1</v>
      </c>
      <c r="S77" s="83">
        <f>AVERAGEIFS(Criterios!W$10:W$234,Criterios!$C$10:$C$234,$D77)</f>
        <v>0.5</v>
      </c>
      <c r="T77" s="83">
        <f>AVERAGEIFS(Criterios!X$10:X$234,Criterios!$C$10:$C$234,$D77)</f>
        <v>0.5</v>
      </c>
      <c r="U77" s="83">
        <f>AVERAGEIFS(Criterios!Y$10:Y$234,Criterios!$C$10:$C$234,$D77)</f>
        <v>1</v>
      </c>
      <c r="V77" s="83">
        <f>AVERAGEIFS(Criterios!Z$10:Z$234,Criterios!$C$10:$C$234,$D77)</f>
        <v>1</v>
      </c>
      <c r="W77" s="83">
        <f>AVERAGEIFS(Criterios!AA$10:AA$234,Criterios!$C$10:$C$234,$D77)</f>
        <v>1</v>
      </c>
      <c r="X77" s="83">
        <f>AVERAGEIFS(Criterios!AB$10:AB$234,Criterios!$C$10:$C$234,$D77)</f>
        <v>0.5</v>
      </c>
      <c r="Y77" s="83">
        <f>AVERAGEIFS(Criterios!AC$10:AC$234,Criterios!$C$10:$C$234,$D77)</f>
        <v>1</v>
      </c>
      <c r="Z77" s="83">
        <f>AVERAGEIFS(Criterios!AD$10:AD$234,Criterios!$C$10:$C$234,$D77)</f>
        <v>1</v>
      </c>
      <c r="AA77" s="83">
        <f>AVERAGEIFS(Criterios!AE$10:AE$234,Criterios!$C$10:$C$234,$D77)</f>
        <v>1</v>
      </c>
      <c r="AB77" s="83">
        <f>AVERAGEIFS(Criterios!AF$10:AF$234,Criterios!$C$10:$C$234,$D77)</f>
        <v>1</v>
      </c>
      <c r="AC77" s="83">
        <f>AVERAGEIFS(Criterios!AG$10:AG$234,Criterios!$C$10:$C$234,$D77)</f>
        <v>0.5</v>
      </c>
      <c r="AD77" s="83">
        <f>AVERAGEIFS(Criterios!AH$10:AH$234,Criterios!$C$10:$C$234,$D77)</f>
        <v>0</v>
      </c>
      <c r="AE77" s="83">
        <f>AVERAGEIFS(Criterios!AI$10:AI$234,Criterios!$C$10:$C$234,$D77)</f>
        <v>1</v>
      </c>
      <c r="AF77" s="83">
        <f>AVERAGEIFS(Criterios!AJ$10:AJ$234,Criterios!$C$10:$C$234,$D77)</f>
        <v>0.5</v>
      </c>
      <c r="AG77" s="83">
        <f>AVERAGEIFS(Criterios!AK$10:AK$234,Criterios!$C$10:$C$234,$D77)</f>
        <v>1</v>
      </c>
      <c r="AH77" s="83">
        <f>AVERAGEIFS(Criterios!AL$10:AL$234,Criterios!$C$10:$C$234,$D77)</f>
        <v>1</v>
      </c>
      <c r="AI77" s="83">
        <f>AVERAGEIFS(Criterios!AM$10:AM$234,Criterios!$C$10:$C$234,$D77)</f>
        <v>1</v>
      </c>
      <c r="AJ77" s="83">
        <f>AVERAGEIFS(Criterios!AN$10:AN$234,Criterios!$C$10:$C$234,$D77)</f>
        <v>0.5</v>
      </c>
      <c r="AK77" s="83">
        <f>AVERAGEIFS(Criterios!AO$10:AO$234,Criterios!$C$10:$C$234,$D77)</f>
        <v>0.5</v>
      </c>
      <c r="AL77" s="83">
        <f>AVERAGEIFS(Criterios!AP$10:AP$234,Criterios!$C$10:$C$234,$D77)</f>
        <v>1</v>
      </c>
      <c r="AM77" s="19">
        <f>AVERAGEIFS(Criterios!AQ$10:AQ$234,Criterios!$C$10:$C$234,$D77)</f>
        <v>0.81818181818181812</v>
      </c>
    </row>
    <row r="78" spans="1:39">
      <c r="A78" s="239"/>
      <c r="B78" s="174" t="s">
        <v>325</v>
      </c>
      <c r="C78" s="237"/>
      <c r="D78" s="77">
        <v>30</v>
      </c>
      <c r="E78" s="78" t="s">
        <v>386</v>
      </c>
      <c r="F78" s="87">
        <f>AVERAGEIFS(Criterios!J$10:J$234,Criterios!$C$10:$C$234,$D78)</f>
        <v>0.22727272727272727</v>
      </c>
      <c r="G78" s="88">
        <f>AVERAGEIFS(Criterios!K$10:K$234,Criterios!$C$10:$C$234,$D78)</f>
        <v>0.45454545454545453</v>
      </c>
      <c r="H78" s="88">
        <f>AVERAGEIFS(Criterios!L$10:L$234,Criterios!$C$10:$C$234,$D78)</f>
        <v>0.31818181818181818</v>
      </c>
      <c r="I78" s="88">
        <f>AVERAGEIFS(Criterios!M$10:M$234,Criterios!$C$10:$C$234,$D78)</f>
        <v>0.27272727272727271</v>
      </c>
      <c r="J78" s="88">
        <f>AVERAGEIFS(Criterios!N$10:N$234,Criterios!$C$10:$C$234,$D78)</f>
        <v>0.22727272727272727</v>
      </c>
      <c r="K78" s="88">
        <f>AVERAGEIFS(Criterios!O$10:O$234,Criterios!$C$10:$C$234,$D78)</f>
        <v>0.18181818181818182</v>
      </c>
      <c r="L78" s="88">
        <f>AVERAGEIFS(Criterios!P$10:P$234,Criterios!$C$10:$C$234,$D78)</f>
        <v>0.40909090909090912</v>
      </c>
      <c r="M78" s="88">
        <f>AVERAGEIFS(Criterios!Q$10:Q$234,Criterios!$C$10:$C$234,$D78)</f>
        <v>0.18181818181818182</v>
      </c>
      <c r="N78" s="88">
        <f>AVERAGEIFS(Criterios!R$10:R$234,Criterios!$C$10:$C$234,$D78)</f>
        <v>0.68181818181818177</v>
      </c>
      <c r="O78" s="88">
        <f>AVERAGEIFS(Criterios!S$10:S$234,Criterios!$C$10:$C$234,$D78)</f>
        <v>0.36363636363636365</v>
      </c>
      <c r="P78" s="88">
        <f>AVERAGEIFS(Criterios!T$10:T$234,Criterios!$C$10:$C$234,$D78)</f>
        <v>0.22727272727272727</v>
      </c>
      <c r="Q78" s="88">
        <f>AVERAGEIFS(Criterios!U$10:U$234,Criterios!$C$10:$C$234,$D78)</f>
        <v>9.0909090909090912E-2</v>
      </c>
      <c r="R78" s="88">
        <f>AVERAGEIFS(Criterios!V$10:V$234,Criterios!$C$10:$C$234,$D78)</f>
        <v>0.54545454545454541</v>
      </c>
      <c r="S78" s="88">
        <f>AVERAGEIFS(Criterios!W$10:W$234,Criterios!$C$10:$C$234,$D78)</f>
        <v>0.18181818181818182</v>
      </c>
      <c r="T78" s="88">
        <f>AVERAGEIFS(Criterios!X$10:X$234,Criterios!$C$10:$C$234,$D78)</f>
        <v>0.27272727272727271</v>
      </c>
      <c r="U78" s="88">
        <f>AVERAGEIFS(Criterios!Y$10:Y$234,Criterios!$C$10:$C$234,$D78)</f>
        <v>0.27272727272727271</v>
      </c>
      <c r="V78" s="88">
        <f>AVERAGEIFS(Criterios!Z$10:Z$234,Criterios!$C$10:$C$234,$D78)</f>
        <v>0.22727272727272727</v>
      </c>
      <c r="W78" s="88">
        <f>AVERAGEIFS(Criterios!AA$10:AA$234,Criterios!$C$10:$C$234,$D78)</f>
        <v>0.5</v>
      </c>
      <c r="X78" s="88">
        <f>AVERAGEIFS(Criterios!AB$10:AB$234,Criterios!$C$10:$C$234,$D78)</f>
        <v>0.59090909090909094</v>
      </c>
      <c r="Y78" s="88">
        <f>AVERAGEIFS(Criterios!AC$10:AC$234,Criterios!$C$10:$C$234,$D78)</f>
        <v>0.22727272727272727</v>
      </c>
      <c r="Z78" s="88">
        <f>AVERAGEIFS(Criterios!AD$10:AD$234,Criterios!$C$10:$C$234,$D78)</f>
        <v>0.77272727272727271</v>
      </c>
      <c r="AA78" s="88">
        <f>AVERAGEIFS(Criterios!AE$10:AE$234,Criterios!$C$10:$C$234,$D78)</f>
        <v>0.27272727272727271</v>
      </c>
      <c r="AB78" s="88">
        <f>AVERAGEIFS(Criterios!AF$10:AF$234,Criterios!$C$10:$C$234,$D78)</f>
        <v>0.13636363636363635</v>
      </c>
      <c r="AC78" s="88">
        <f>AVERAGEIFS(Criterios!AG$10:AG$234,Criterios!$C$10:$C$234,$D78)</f>
        <v>0.22727272727272727</v>
      </c>
      <c r="AD78" s="88">
        <f>AVERAGEIFS(Criterios!AH$10:AH$234,Criterios!$C$10:$C$234,$D78)</f>
        <v>0.22727272727272727</v>
      </c>
      <c r="AE78" s="88">
        <f>AVERAGEIFS(Criterios!AI$10:AI$234,Criterios!$C$10:$C$234,$D78)</f>
        <v>0.13636363636363635</v>
      </c>
      <c r="AF78" s="88">
        <f>AVERAGEIFS(Criterios!AJ$10:AJ$234,Criterios!$C$10:$C$234,$D78)</f>
        <v>0.18181818181818182</v>
      </c>
      <c r="AG78" s="88">
        <f>AVERAGEIFS(Criterios!AK$10:AK$234,Criterios!$C$10:$C$234,$D78)</f>
        <v>0.22727272727272727</v>
      </c>
      <c r="AH78" s="88">
        <f>AVERAGEIFS(Criterios!AL$10:AL$234,Criterios!$C$10:$C$234,$D78)</f>
        <v>0.31818181818181818</v>
      </c>
      <c r="AI78" s="88">
        <f>AVERAGEIFS(Criterios!AM$10:AM$234,Criterios!$C$10:$C$234,$D78)</f>
        <v>0.45454545454545453</v>
      </c>
      <c r="AJ78" s="88">
        <f>AVERAGEIFS(Criterios!AN$10:AN$234,Criterios!$C$10:$C$234,$D78)</f>
        <v>0.27272727272727271</v>
      </c>
      <c r="AK78" s="88">
        <f>AVERAGEIFS(Criterios!AO$10:AO$234,Criterios!$C$10:$C$234,$D78)</f>
        <v>0.27272727272727271</v>
      </c>
      <c r="AL78" s="88">
        <f>AVERAGEIFS(Criterios!AP$10:AP$234,Criterios!$C$10:$C$234,$D78)</f>
        <v>0.13636363636363635</v>
      </c>
      <c r="AM78" s="89">
        <f>AVERAGEIFS(Criterios!AQ$10:AQ$234,Criterios!$C$10:$C$234,$D78)</f>
        <v>0.30578512396694219</v>
      </c>
    </row>
    <row r="79" spans="1:39">
      <c r="A79" s="239"/>
      <c r="B79" s="17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7"/>
      <c r="AC79" s="17"/>
      <c r="AD79" s="17"/>
      <c r="AE79" s="17"/>
      <c r="AF79" s="17"/>
      <c r="AG79" s="17"/>
      <c r="AH79" s="17"/>
      <c r="AI79" s="17"/>
      <c r="AJ79" s="17"/>
      <c r="AK79" s="17"/>
      <c r="AL79" s="17"/>
      <c r="AM79" s="91"/>
    </row>
    <row r="80" spans="1:39" ht="15" customHeight="1">
      <c r="A80" s="239"/>
      <c r="B80" s="176">
        <v>3</v>
      </c>
      <c r="C80" s="241" t="s">
        <v>248</v>
      </c>
      <c r="D80" s="73" t="s">
        <v>325</v>
      </c>
      <c r="E80" s="74" t="s">
        <v>361</v>
      </c>
      <c r="F80" s="84">
        <f>AVERAGEIFS(Criterios!J$10:J$234,Criterios!$E$10:$E$234,$D80)</f>
        <v>1</v>
      </c>
      <c r="G80" s="90">
        <f>AVERAGEIFS(Criterios!K$10:K$234,Criterios!$E$10:$E$234,$D80)</f>
        <v>1</v>
      </c>
      <c r="H80" s="90">
        <f>AVERAGEIFS(Criterios!L$10:L$234,Criterios!$E$10:$E$234,$D80)</f>
        <v>1</v>
      </c>
      <c r="I80" s="90">
        <f>AVERAGEIFS(Criterios!M$10:M$234,Criterios!$E$10:$E$234,$D80)</f>
        <v>1</v>
      </c>
      <c r="J80" s="90">
        <f>AVERAGEIFS(Criterios!N$10:N$234,Criterios!$E$10:$E$234,$D80)</f>
        <v>1</v>
      </c>
      <c r="K80" s="90">
        <f>AVERAGEIFS(Criterios!O$10:O$234,Criterios!$E$10:$E$234,$D80)</f>
        <v>1</v>
      </c>
      <c r="L80" s="90">
        <f>AVERAGEIFS(Criterios!P$10:P$234,Criterios!$E$10:$E$234,$D80)</f>
        <v>1</v>
      </c>
      <c r="M80" s="90">
        <f>AVERAGEIFS(Criterios!Q$10:Q$234,Criterios!$E$10:$E$234,$D80)</f>
        <v>1</v>
      </c>
      <c r="N80" s="90">
        <f>AVERAGEIFS(Criterios!R$10:R$234,Criterios!$E$10:$E$234,$D80)</f>
        <v>1</v>
      </c>
      <c r="O80" s="90">
        <f>AVERAGEIFS(Criterios!S$10:S$234,Criterios!$E$10:$E$234,$D80)</f>
        <v>1</v>
      </c>
      <c r="P80" s="90">
        <f>AVERAGEIFS(Criterios!T$10:T$234,Criterios!$E$10:$E$234,$D80)</f>
        <v>1</v>
      </c>
      <c r="Q80" s="90">
        <f>AVERAGEIFS(Criterios!U$10:U$234,Criterios!$E$10:$E$234,$D80)</f>
        <v>1</v>
      </c>
      <c r="R80" s="90">
        <f>AVERAGEIFS(Criterios!V$10:V$234,Criterios!$E$10:$E$234,$D80)</f>
        <v>1</v>
      </c>
      <c r="S80" s="90">
        <f>AVERAGEIFS(Criterios!W$10:W$234,Criterios!$E$10:$E$234,$D80)</f>
        <v>1</v>
      </c>
      <c r="T80" s="90">
        <f>AVERAGEIFS(Criterios!X$10:X$234,Criterios!$E$10:$E$234,$D80)</f>
        <v>1</v>
      </c>
      <c r="U80" s="90">
        <f>AVERAGEIFS(Criterios!Y$10:Y$234,Criterios!$E$10:$E$234,$D80)</f>
        <v>1</v>
      </c>
      <c r="V80" s="90">
        <f>AVERAGEIFS(Criterios!Z$10:Z$234,Criterios!$E$10:$E$234,$D80)</f>
        <v>1</v>
      </c>
      <c r="W80" s="90">
        <f>AVERAGEIFS(Criterios!AA$10:AA$234,Criterios!$E$10:$E$234,$D80)</f>
        <v>1</v>
      </c>
      <c r="X80" s="90">
        <f>AVERAGEIFS(Criterios!AB$10:AB$234,Criterios!$E$10:$E$234,$D80)</f>
        <v>1</v>
      </c>
      <c r="Y80" s="90">
        <f>AVERAGEIFS(Criterios!AC$10:AC$234,Criterios!$E$10:$E$234,$D80)</f>
        <v>1</v>
      </c>
      <c r="Z80" s="90">
        <f>AVERAGEIFS(Criterios!AD$10:AD$234,Criterios!$E$10:$E$234,$D80)</f>
        <v>1</v>
      </c>
      <c r="AA80" s="90">
        <f>AVERAGEIFS(Criterios!AE$10:AE$234,Criterios!$E$10:$E$234,$D80)</f>
        <v>1</v>
      </c>
      <c r="AB80" s="90">
        <f>AVERAGEIFS(Criterios!AF$10:AF$234,Criterios!$E$10:$E$234,$D80)</f>
        <v>1</v>
      </c>
      <c r="AC80" s="90">
        <f>AVERAGEIFS(Criterios!AG$10:AG$234,Criterios!$E$10:$E$234,$D80)</f>
        <v>1</v>
      </c>
      <c r="AD80" s="90">
        <f>AVERAGEIFS(Criterios!AH$10:AH$234,Criterios!$E$10:$E$234,$D80)</f>
        <v>1</v>
      </c>
      <c r="AE80" s="90">
        <f>AVERAGEIFS(Criterios!AI$10:AI$234,Criterios!$E$10:$E$234,$D80)</f>
        <v>1</v>
      </c>
      <c r="AF80" s="90">
        <f>AVERAGEIFS(Criterios!AJ$10:AJ$234,Criterios!$E$10:$E$234,$D80)</f>
        <v>1</v>
      </c>
      <c r="AG80" s="90">
        <f>AVERAGEIFS(Criterios!AK$10:AK$234,Criterios!$E$10:$E$234,$D80)</f>
        <v>1</v>
      </c>
      <c r="AH80" s="90">
        <f>AVERAGEIFS(Criterios!AL$10:AL$234,Criterios!$E$10:$E$234,$D80)</f>
        <v>1</v>
      </c>
      <c r="AI80" s="90">
        <f>AVERAGEIFS(Criterios!AM$10:AM$234,Criterios!$E$10:$E$234,$D80)</f>
        <v>1</v>
      </c>
      <c r="AJ80" s="90">
        <f>AVERAGEIFS(Criterios!AN$10:AN$234,Criterios!$E$10:$E$234,$D80)</f>
        <v>1</v>
      </c>
      <c r="AK80" s="90">
        <f>AVERAGEIFS(Criterios!AO$10:AO$234,Criterios!$E$10:$E$234,$D80)</f>
        <v>1</v>
      </c>
      <c r="AL80" s="90">
        <f>AVERAGEIFS(Criterios!AP$10:AP$234,Criterios!$E$10:$E$234,$D80)</f>
        <v>1</v>
      </c>
      <c r="AM80" s="81">
        <f>AVERAGEIFS(Criterios!AQ$10:AQ$234,Criterios!$E$10:$E$234,$D80)</f>
        <v>1</v>
      </c>
    </row>
    <row r="81" spans="1:39">
      <c r="A81" s="239"/>
      <c r="B81" s="174">
        <v>3</v>
      </c>
      <c r="C81" s="242"/>
      <c r="D81" s="75" t="s">
        <v>281</v>
      </c>
      <c r="E81" s="76" t="s">
        <v>362</v>
      </c>
      <c r="F81" s="84">
        <f>AVERAGEIFS(Criterios!J$10:J$234,Criterios!$E$10:$E$234,$D81)</f>
        <v>0.57692307692307687</v>
      </c>
      <c r="G81" s="83">
        <f>AVERAGEIFS(Criterios!K$10:K$234,Criterios!$E$10:$E$234,$D81)</f>
        <v>0.53846153846153844</v>
      </c>
      <c r="H81" s="83">
        <f>AVERAGEIFS(Criterios!L$10:L$234,Criterios!$E$10:$E$234,$D81)</f>
        <v>0.23076923076923078</v>
      </c>
      <c r="I81" s="83">
        <f>AVERAGEIFS(Criterios!M$10:M$234,Criterios!$E$10:$E$234,$D81)</f>
        <v>0.15384615384615385</v>
      </c>
      <c r="J81" s="83">
        <f>AVERAGEIFS(Criterios!N$10:N$234,Criterios!$E$10:$E$234,$D81)</f>
        <v>0.38461538461538464</v>
      </c>
      <c r="K81" s="83">
        <f>AVERAGEIFS(Criterios!O$10:O$234,Criterios!$E$10:$E$234,$D81)</f>
        <v>0.53846153846153844</v>
      </c>
      <c r="L81" s="83">
        <f>AVERAGEIFS(Criterios!P$10:P$234,Criterios!$E$10:$E$234,$D81)</f>
        <v>0.57692307692307687</v>
      </c>
      <c r="M81" s="83">
        <f>AVERAGEIFS(Criterios!Q$10:Q$234,Criterios!$E$10:$E$234,$D81)</f>
        <v>0.53846153846153844</v>
      </c>
      <c r="N81" s="83">
        <f>AVERAGEIFS(Criterios!R$10:R$234,Criterios!$E$10:$E$234,$D81)</f>
        <v>0.96153846153846156</v>
      </c>
      <c r="O81" s="83">
        <f>AVERAGEIFS(Criterios!S$10:S$234,Criterios!$E$10:$E$234,$D81)</f>
        <v>0.76923076923076927</v>
      </c>
      <c r="P81" s="83">
        <f>AVERAGEIFS(Criterios!T$10:T$234,Criterios!$E$10:$E$234,$D81)</f>
        <v>0.69230769230769229</v>
      </c>
      <c r="Q81" s="83">
        <f>AVERAGEIFS(Criterios!U$10:U$234,Criterios!$E$10:$E$234,$D81)</f>
        <v>0.65384615384615385</v>
      </c>
      <c r="R81" s="83">
        <f>AVERAGEIFS(Criterios!V$10:V$234,Criterios!$E$10:$E$234,$D81)</f>
        <v>0.76923076923076927</v>
      </c>
      <c r="S81" s="83">
        <f>AVERAGEIFS(Criterios!W$10:W$234,Criterios!$E$10:$E$234,$D81)</f>
        <v>0.23076923076923078</v>
      </c>
      <c r="T81" s="83">
        <f>AVERAGEIFS(Criterios!X$10:X$234,Criterios!$E$10:$E$234,$D81)</f>
        <v>0.65384615384615385</v>
      </c>
      <c r="U81" s="83">
        <f>AVERAGEIFS(Criterios!Y$10:Y$234,Criterios!$E$10:$E$234,$D81)</f>
        <v>0.38461538461538464</v>
      </c>
      <c r="V81" s="83">
        <f>AVERAGEIFS(Criterios!Z$10:Z$234,Criterios!$E$10:$E$234,$D81)</f>
        <v>0.65384615384615385</v>
      </c>
      <c r="W81" s="83">
        <f>AVERAGEIFS(Criterios!AA$10:AA$234,Criterios!$E$10:$E$234,$D81)</f>
        <v>0.34615384615384615</v>
      </c>
      <c r="X81" s="83">
        <f>AVERAGEIFS(Criterios!AB$10:AB$234,Criterios!$E$10:$E$234,$D81)</f>
        <v>0.46153846153846156</v>
      </c>
      <c r="Y81" s="83">
        <f>AVERAGEIFS(Criterios!AC$10:AC$234,Criterios!$E$10:$E$234,$D81)</f>
        <v>0.92307692307692313</v>
      </c>
      <c r="Z81" s="83">
        <f>AVERAGEIFS(Criterios!AD$10:AD$234,Criterios!$E$10:$E$234,$D81)</f>
        <v>0.65384615384615385</v>
      </c>
      <c r="AA81" s="83">
        <f>AVERAGEIFS(Criterios!AE$10:AE$234,Criterios!$E$10:$E$234,$D81)</f>
        <v>0.38461538461538464</v>
      </c>
      <c r="AB81" s="83">
        <f>AVERAGEIFS(Criterios!AF$10:AF$234,Criterios!$E$10:$E$234,$D81)</f>
        <v>0.15384615384615385</v>
      </c>
      <c r="AC81" s="83">
        <f>AVERAGEIFS(Criterios!AG$10:AG$234,Criterios!$E$10:$E$234,$D81)</f>
        <v>0.38461538461538464</v>
      </c>
      <c r="AD81" s="83">
        <f>AVERAGEIFS(Criterios!AH$10:AH$234,Criterios!$E$10:$E$234,$D81)</f>
        <v>0.5</v>
      </c>
      <c r="AE81" s="83">
        <f>AVERAGEIFS(Criterios!AI$10:AI$234,Criterios!$E$10:$E$234,$D81)</f>
        <v>0.30769230769230771</v>
      </c>
      <c r="AF81" s="83">
        <f>AVERAGEIFS(Criterios!AJ$10:AJ$234,Criterios!$E$10:$E$234,$D81)</f>
        <v>0.38461538461538464</v>
      </c>
      <c r="AG81" s="83">
        <f>AVERAGEIFS(Criterios!AK$10:AK$234,Criterios!$E$10:$E$234,$D81)</f>
        <v>0.57692307692307687</v>
      </c>
      <c r="AH81" s="83">
        <f>AVERAGEIFS(Criterios!AL$10:AL$234,Criterios!$E$10:$E$234,$D81)</f>
        <v>0.61538461538461542</v>
      </c>
      <c r="AI81" s="83">
        <f>AVERAGEIFS(Criterios!AM$10:AM$234,Criterios!$E$10:$E$234,$D81)</f>
        <v>0.30769230769230771</v>
      </c>
      <c r="AJ81" s="83">
        <f>AVERAGEIFS(Criterios!AN$10:AN$234,Criterios!$E$10:$E$234,$D81)</f>
        <v>0.15384615384615385</v>
      </c>
      <c r="AK81" s="83">
        <f>AVERAGEIFS(Criterios!AO$10:AO$234,Criterios!$E$10:$E$234,$D81)</f>
        <v>0.38461538461538464</v>
      </c>
      <c r="AL81" s="83">
        <f>AVERAGEIFS(Criterios!AP$10:AP$234,Criterios!$E$10:$E$234,$D81)</f>
        <v>0.46153846153846156</v>
      </c>
      <c r="AM81" s="19">
        <f>AVERAGEIFS(Criterios!AQ$10:AQ$234,Criterios!$E$10:$E$234,$D81)</f>
        <v>0.49417249417249415</v>
      </c>
    </row>
    <row r="82" spans="1:39">
      <c r="A82" s="239"/>
      <c r="B82" s="174">
        <v>3</v>
      </c>
      <c r="C82" s="242"/>
      <c r="D82" s="75" t="s">
        <v>218</v>
      </c>
      <c r="E82" s="76" t="s">
        <v>363</v>
      </c>
      <c r="F82" s="84">
        <f>AVERAGEIFS(Criterios!J$10:J$234,Criterios!$E$10:$E$234,$D82)</f>
        <v>1</v>
      </c>
      <c r="G82" s="85">
        <f>AVERAGEIFS(Criterios!K$10:K$234,Criterios!$E$10:$E$234,$D82)</f>
        <v>0.5</v>
      </c>
      <c r="H82" s="85">
        <f>AVERAGEIFS(Criterios!L$10:L$234,Criterios!$E$10:$E$234,$D82)</f>
        <v>0.5</v>
      </c>
      <c r="I82" s="85">
        <f>AVERAGEIFS(Criterios!M$10:M$234,Criterios!$E$10:$E$234,$D82)</f>
        <v>1</v>
      </c>
      <c r="J82" s="85">
        <f>AVERAGEIFS(Criterios!N$10:N$234,Criterios!$E$10:$E$234,$D82)</f>
        <v>0.5</v>
      </c>
      <c r="K82" s="85">
        <f>AVERAGEIFS(Criterios!O$10:O$234,Criterios!$E$10:$E$234,$D82)</f>
        <v>1</v>
      </c>
      <c r="L82" s="85">
        <f>AVERAGEIFS(Criterios!P$10:P$234,Criterios!$E$10:$E$234,$D82)</f>
        <v>0.5</v>
      </c>
      <c r="M82" s="85">
        <f>AVERAGEIFS(Criterios!Q$10:Q$234,Criterios!$E$10:$E$234,$D82)</f>
        <v>0.5</v>
      </c>
      <c r="N82" s="85">
        <f>AVERAGEIFS(Criterios!R$10:R$234,Criterios!$E$10:$E$234,$D82)</f>
        <v>1</v>
      </c>
      <c r="O82" s="85">
        <f>AVERAGEIFS(Criterios!S$10:S$234,Criterios!$E$10:$E$234,$D82)</f>
        <v>1</v>
      </c>
      <c r="P82" s="85">
        <f>AVERAGEIFS(Criterios!T$10:T$234,Criterios!$E$10:$E$234,$D82)</f>
        <v>0.5</v>
      </c>
      <c r="Q82" s="85">
        <f>AVERAGEIFS(Criterios!U$10:U$234,Criterios!$E$10:$E$234,$D82)</f>
        <v>0.5</v>
      </c>
      <c r="R82" s="85">
        <f>AVERAGEIFS(Criterios!V$10:V$234,Criterios!$E$10:$E$234,$D82)</f>
        <v>0.5</v>
      </c>
      <c r="S82" s="85">
        <f>AVERAGEIFS(Criterios!W$10:W$234,Criterios!$E$10:$E$234,$D82)</f>
        <v>0</v>
      </c>
      <c r="T82" s="85">
        <f>AVERAGEIFS(Criterios!X$10:X$234,Criterios!$E$10:$E$234,$D82)</f>
        <v>0.5</v>
      </c>
      <c r="U82" s="85">
        <f>AVERAGEIFS(Criterios!Y$10:Y$234,Criterios!$E$10:$E$234,$D82)</f>
        <v>1</v>
      </c>
      <c r="V82" s="85">
        <f>AVERAGEIFS(Criterios!Z$10:Z$234,Criterios!$E$10:$E$234,$D82)</f>
        <v>1</v>
      </c>
      <c r="W82" s="85">
        <f>AVERAGEIFS(Criterios!AA$10:AA$234,Criterios!$E$10:$E$234,$D82)</f>
        <v>1</v>
      </c>
      <c r="X82" s="85">
        <f>AVERAGEIFS(Criterios!AB$10:AB$234,Criterios!$E$10:$E$234,$D82)</f>
        <v>0.5</v>
      </c>
      <c r="Y82" s="85">
        <f>AVERAGEIFS(Criterios!AC$10:AC$234,Criterios!$E$10:$E$234,$D82)</f>
        <v>1</v>
      </c>
      <c r="Z82" s="85">
        <f>AVERAGEIFS(Criterios!AD$10:AD$234,Criterios!$E$10:$E$234,$D82)</f>
        <v>0</v>
      </c>
      <c r="AA82" s="85">
        <f>AVERAGEIFS(Criterios!AE$10:AE$234,Criterios!$E$10:$E$234,$D82)</f>
        <v>0</v>
      </c>
      <c r="AB82" s="85">
        <f>AVERAGEIFS(Criterios!AF$10:AF$234,Criterios!$E$10:$E$234,$D82)</f>
        <v>0</v>
      </c>
      <c r="AC82" s="85">
        <f>AVERAGEIFS(Criterios!AG$10:AG$234,Criterios!$E$10:$E$234,$D82)</f>
        <v>1</v>
      </c>
      <c r="AD82" s="85">
        <f>AVERAGEIFS(Criterios!AH$10:AH$234,Criterios!$E$10:$E$234,$D82)</f>
        <v>1</v>
      </c>
      <c r="AE82" s="85">
        <f>AVERAGEIFS(Criterios!AI$10:AI$234,Criterios!$E$10:$E$234,$D82)</f>
        <v>0.5</v>
      </c>
      <c r="AF82" s="85">
        <f>AVERAGEIFS(Criterios!AJ$10:AJ$234,Criterios!$E$10:$E$234,$D82)</f>
        <v>1</v>
      </c>
      <c r="AG82" s="85">
        <f>AVERAGEIFS(Criterios!AK$10:AK$234,Criterios!$E$10:$E$234,$D82)</f>
        <v>0.5</v>
      </c>
      <c r="AH82" s="85">
        <f>AVERAGEIFS(Criterios!AL$10:AL$234,Criterios!$E$10:$E$234,$D82)</f>
        <v>0.5</v>
      </c>
      <c r="AI82" s="85">
        <f>AVERAGEIFS(Criterios!AM$10:AM$234,Criterios!$E$10:$E$234,$D82)</f>
        <v>0.5</v>
      </c>
      <c r="AJ82" s="85">
        <f>AVERAGEIFS(Criterios!AN$10:AN$234,Criterios!$E$10:$E$234,$D82)</f>
        <v>0</v>
      </c>
      <c r="AK82" s="85">
        <f>AVERAGEIFS(Criterios!AO$10:AO$234,Criterios!$E$10:$E$234,$D82)</f>
        <v>1</v>
      </c>
      <c r="AL82" s="85">
        <f>AVERAGEIFS(Criterios!AP$10:AP$234,Criterios!$E$10:$E$234,$D82)</f>
        <v>0.5</v>
      </c>
      <c r="AM82" s="19">
        <f>AVERAGEIFS(Criterios!AQ$10:AQ$234,Criterios!$E$10:$E$234,$D82)</f>
        <v>0.62121212121212122</v>
      </c>
    </row>
    <row r="83" spans="1:39">
      <c r="A83" s="239"/>
      <c r="B83" s="174">
        <v>20</v>
      </c>
      <c r="C83" s="242"/>
      <c r="D83" s="75" t="s">
        <v>217</v>
      </c>
      <c r="E83" s="76" t="s">
        <v>364</v>
      </c>
      <c r="F83" s="84">
        <f>AVERAGEIFS(Criterios!J$10:J$234,Criterios!$E$10:$E$234,$D83)</f>
        <v>0.5</v>
      </c>
      <c r="G83" s="85">
        <f>AVERAGEIFS(Criterios!K$10:K$234,Criterios!$E$10:$E$234,$D83)</f>
        <v>0.66666666666666663</v>
      </c>
      <c r="H83" s="85">
        <f>AVERAGEIFS(Criterios!L$10:L$234,Criterios!$E$10:$E$234,$D83)</f>
        <v>0.25</v>
      </c>
      <c r="I83" s="85">
        <f>AVERAGEIFS(Criterios!M$10:M$234,Criterios!$E$10:$E$234,$D83)</f>
        <v>0.33333333333333331</v>
      </c>
      <c r="J83" s="85">
        <f>AVERAGEIFS(Criterios!N$10:N$234,Criterios!$E$10:$E$234,$D83)</f>
        <v>0.33333333333333331</v>
      </c>
      <c r="K83" s="85">
        <f>AVERAGEIFS(Criterios!O$10:O$234,Criterios!$E$10:$E$234,$D83)</f>
        <v>0.41666666666666669</v>
      </c>
      <c r="L83" s="85">
        <f>AVERAGEIFS(Criterios!P$10:P$234,Criterios!$E$10:$E$234,$D83)</f>
        <v>0.66666666666666663</v>
      </c>
      <c r="M83" s="85">
        <f>AVERAGEIFS(Criterios!Q$10:Q$234,Criterios!$E$10:$E$234,$D83)</f>
        <v>0.41666666666666669</v>
      </c>
      <c r="N83" s="85">
        <f>AVERAGEIFS(Criterios!R$10:R$234,Criterios!$E$10:$E$234,$D83)</f>
        <v>0.66666666666666663</v>
      </c>
      <c r="O83" s="85">
        <f>AVERAGEIFS(Criterios!S$10:S$234,Criterios!$E$10:$E$234,$D83)</f>
        <v>0.33333333333333331</v>
      </c>
      <c r="P83" s="85">
        <f>AVERAGEIFS(Criterios!T$10:T$234,Criterios!$E$10:$E$234,$D83)</f>
        <v>0.33333333333333331</v>
      </c>
      <c r="Q83" s="85">
        <f>AVERAGEIFS(Criterios!U$10:U$234,Criterios!$E$10:$E$234,$D83)</f>
        <v>0.33333333333333331</v>
      </c>
      <c r="R83" s="85">
        <f>AVERAGEIFS(Criterios!V$10:V$234,Criterios!$E$10:$E$234,$D83)</f>
        <v>0.70833333333333337</v>
      </c>
      <c r="S83" s="85">
        <f>AVERAGEIFS(Criterios!W$10:W$234,Criterios!$E$10:$E$234,$D83)</f>
        <v>0.25</v>
      </c>
      <c r="T83" s="85">
        <f>AVERAGEIFS(Criterios!X$10:X$234,Criterios!$E$10:$E$234,$D83)</f>
        <v>0.75</v>
      </c>
      <c r="U83" s="85">
        <f>AVERAGEIFS(Criterios!Y$10:Y$234,Criterios!$E$10:$E$234,$D83)</f>
        <v>0.66666666666666663</v>
      </c>
      <c r="V83" s="85">
        <f>AVERAGEIFS(Criterios!Z$10:Z$234,Criterios!$E$10:$E$234,$D83)</f>
        <v>0.5</v>
      </c>
      <c r="W83" s="85">
        <f>AVERAGEIFS(Criterios!AA$10:AA$234,Criterios!$E$10:$E$234,$D83)</f>
        <v>0.16666666666666666</v>
      </c>
      <c r="X83" s="85">
        <f>AVERAGEIFS(Criterios!AB$10:AB$234,Criterios!$E$10:$E$234,$D83)</f>
        <v>0.45833333333333331</v>
      </c>
      <c r="Y83" s="85">
        <f>AVERAGEIFS(Criterios!AC$10:AC$234,Criterios!$E$10:$E$234,$D83)</f>
        <v>1</v>
      </c>
      <c r="Z83" s="85">
        <f>AVERAGEIFS(Criterios!AD$10:AD$234,Criterios!$E$10:$E$234,$D83)</f>
        <v>0.83333333333333337</v>
      </c>
      <c r="AA83" s="85">
        <f>AVERAGEIFS(Criterios!AE$10:AE$234,Criterios!$E$10:$E$234,$D83)</f>
        <v>0.5</v>
      </c>
      <c r="AB83" s="85">
        <f>AVERAGEIFS(Criterios!AF$10:AF$234,Criterios!$E$10:$E$234,$D83)</f>
        <v>0.66666666666666663</v>
      </c>
      <c r="AC83" s="85">
        <f>AVERAGEIFS(Criterios!AG$10:AG$234,Criterios!$E$10:$E$234,$D83)</f>
        <v>0.625</v>
      </c>
      <c r="AD83" s="85">
        <f>AVERAGEIFS(Criterios!AH$10:AH$234,Criterios!$E$10:$E$234,$D83)</f>
        <v>0.33333333333333331</v>
      </c>
      <c r="AE83" s="85">
        <f>AVERAGEIFS(Criterios!AI$10:AI$234,Criterios!$E$10:$E$234,$D83)</f>
        <v>0.5</v>
      </c>
      <c r="AF83" s="85">
        <f>AVERAGEIFS(Criterios!AJ$10:AJ$234,Criterios!$E$10:$E$234,$D83)</f>
        <v>0.25</v>
      </c>
      <c r="AG83" s="85">
        <f>AVERAGEIFS(Criterios!AK$10:AK$234,Criterios!$E$10:$E$234,$D83)</f>
        <v>0.16666666666666666</v>
      </c>
      <c r="AH83" s="85">
        <f>AVERAGEIFS(Criterios!AL$10:AL$234,Criterios!$E$10:$E$234,$D83)</f>
        <v>0.58333333333333337</v>
      </c>
      <c r="AI83" s="85">
        <f>AVERAGEIFS(Criterios!AM$10:AM$234,Criterios!$E$10:$E$234,$D83)</f>
        <v>0.625</v>
      </c>
      <c r="AJ83" s="85">
        <f>AVERAGEIFS(Criterios!AN$10:AN$234,Criterios!$E$10:$E$234,$D83)</f>
        <v>0.25</v>
      </c>
      <c r="AK83" s="85">
        <f>AVERAGEIFS(Criterios!AO$10:AO$234,Criterios!$E$10:$E$234,$D83)</f>
        <v>0.16666666666666666</v>
      </c>
      <c r="AL83" s="85">
        <f>AVERAGEIFS(Criterios!AP$10:AP$234,Criterios!$E$10:$E$234,$D83)</f>
        <v>0.16666666666666666</v>
      </c>
      <c r="AM83" s="19">
        <f>AVERAGEIFS(Criterios!AQ$10:AQ$234,Criterios!$E$10:$E$234,$D83)</f>
        <v>0.46717171717171707</v>
      </c>
    </row>
    <row r="84" spans="1:39">
      <c r="A84" s="239"/>
      <c r="B84" s="174">
        <v>20</v>
      </c>
      <c r="C84" s="242"/>
      <c r="D84" s="75" t="s">
        <v>216</v>
      </c>
      <c r="E84" s="76" t="s">
        <v>365</v>
      </c>
      <c r="F84" s="84">
        <f>AVERAGEIFS(Criterios!J$10:J$234,Criterios!$E$10:$E$234,$D84)</f>
        <v>0.33333333333333331</v>
      </c>
      <c r="G84" s="83">
        <f>AVERAGEIFS(Criterios!K$10:K$234,Criterios!$E$10:$E$234,$D84)</f>
        <v>0.66666666666666663</v>
      </c>
      <c r="H84" s="83">
        <f>AVERAGEIFS(Criterios!L$10:L$234,Criterios!$E$10:$E$234,$D84)</f>
        <v>0.33333333333333331</v>
      </c>
      <c r="I84" s="83">
        <f>AVERAGEIFS(Criterios!M$10:M$234,Criterios!$E$10:$E$234,$D84)</f>
        <v>0.33333333333333331</v>
      </c>
      <c r="J84" s="83">
        <f>AVERAGEIFS(Criterios!N$10:N$234,Criterios!$E$10:$E$234,$D84)</f>
        <v>0</v>
      </c>
      <c r="K84" s="83">
        <f>AVERAGEIFS(Criterios!O$10:O$234,Criterios!$E$10:$E$234,$D84)</f>
        <v>0.33333333333333331</v>
      </c>
      <c r="L84" s="83">
        <f>AVERAGEIFS(Criterios!P$10:P$234,Criterios!$E$10:$E$234,$D84)</f>
        <v>0</v>
      </c>
      <c r="M84" s="83">
        <f>AVERAGEIFS(Criterios!Q$10:Q$234,Criterios!$E$10:$E$234,$D84)</f>
        <v>0.33333333333333331</v>
      </c>
      <c r="N84" s="83">
        <f>AVERAGEIFS(Criterios!R$10:R$234,Criterios!$E$10:$E$234,$D84)</f>
        <v>1</v>
      </c>
      <c r="O84" s="83">
        <f>AVERAGEIFS(Criterios!S$10:S$234,Criterios!$E$10:$E$234,$D84)</f>
        <v>0.33333333333333331</v>
      </c>
      <c r="P84" s="83">
        <f>AVERAGEIFS(Criterios!T$10:T$234,Criterios!$E$10:$E$234,$D84)</f>
        <v>0.66666666666666663</v>
      </c>
      <c r="Q84" s="83">
        <f>AVERAGEIFS(Criterios!U$10:U$234,Criterios!$E$10:$E$234,$D84)</f>
        <v>0.66666666666666663</v>
      </c>
      <c r="R84" s="83">
        <f>AVERAGEIFS(Criterios!V$10:V$234,Criterios!$E$10:$E$234,$D84)</f>
        <v>0.66666666666666663</v>
      </c>
      <c r="S84" s="83">
        <f>AVERAGEIFS(Criterios!W$10:W$234,Criterios!$E$10:$E$234,$D84)</f>
        <v>0.33333333333333331</v>
      </c>
      <c r="T84" s="83">
        <f>AVERAGEIFS(Criterios!X$10:X$234,Criterios!$E$10:$E$234,$D84)</f>
        <v>0</v>
      </c>
      <c r="U84" s="83">
        <f>AVERAGEIFS(Criterios!Y$10:Y$234,Criterios!$E$10:$E$234,$D84)</f>
        <v>0.16666666666666666</v>
      </c>
      <c r="V84" s="83">
        <f>AVERAGEIFS(Criterios!Z$10:Z$234,Criterios!$E$10:$E$234,$D84)</f>
        <v>0.33333333333333331</v>
      </c>
      <c r="W84" s="83">
        <f>AVERAGEIFS(Criterios!AA$10:AA$234,Criterios!$E$10:$E$234,$D84)</f>
        <v>0</v>
      </c>
      <c r="X84" s="83">
        <f>AVERAGEIFS(Criterios!AB$10:AB$234,Criterios!$E$10:$E$234,$D84)</f>
        <v>0.66666666666666663</v>
      </c>
      <c r="Y84" s="83">
        <f>AVERAGEIFS(Criterios!AC$10:AC$234,Criterios!$E$10:$E$234,$D84)</f>
        <v>0.33333333333333331</v>
      </c>
      <c r="Z84" s="83">
        <f>AVERAGEIFS(Criterios!AD$10:AD$234,Criterios!$E$10:$E$234,$D84)</f>
        <v>0.83333333333333337</v>
      </c>
      <c r="AA84" s="83">
        <f>AVERAGEIFS(Criterios!AE$10:AE$234,Criterios!$E$10:$E$234,$D84)</f>
        <v>0.33333333333333331</v>
      </c>
      <c r="AB84" s="83">
        <f>AVERAGEIFS(Criterios!AF$10:AF$234,Criterios!$E$10:$E$234,$D84)</f>
        <v>0.66666666666666663</v>
      </c>
      <c r="AC84" s="83">
        <f>AVERAGEIFS(Criterios!AG$10:AG$234,Criterios!$E$10:$E$234,$D84)</f>
        <v>0</v>
      </c>
      <c r="AD84" s="83">
        <f>AVERAGEIFS(Criterios!AH$10:AH$234,Criterios!$E$10:$E$234,$D84)</f>
        <v>0.66666666666666663</v>
      </c>
      <c r="AE84" s="83">
        <f>AVERAGEIFS(Criterios!AI$10:AI$234,Criterios!$E$10:$E$234,$D84)</f>
        <v>0.66666666666666663</v>
      </c>
      <c r="AF84" s="83">
        <f>AVERAGEIFS(Criterios!AJ$10:AJ$234,Criterios!$E$10:$E$234,$D84)</f>
        <v>0.33333333333333331</v>
      </c>
      <c r="AG84" s="83">
        <f>AVERAGEIFS(Criterios!AK$10:AK$234,Criterios!$E$10:$E$234,$D84)</f>
        <v>0</v>
      </c>
      <c r="AH84" s="83">
        <f>AVERAGEIFS(Criterios!AL$10:AL$234,Criterios!$E$10:$E$234,$D84)</f>
        <v>0.33333333333333331</v>
      </c>
      <c r="AI84" s="83">
        <f>AVERAGEIFS(Criterios!AM$10:AM$234,Criterios!$E$10:$E$234,$D84)</f>
        <v>0</v>
      </c>
      <c r="AJ84" s="83">
        <f>AVERAGEIFS(Criterios!AN$10:AN$234,Criterios!$E$10:$E$234,$D84)</f>
        <v>0</v>
      </c>
      <c r="AK84" s="83">
        <f>AVERAGEIFS(Criterios!AO$10:AO$234,Criterios!$E$10:$E$234,$D84)</f>
        <v>0.33333333333333331</v>
      </c>
      <c r="AL84" s="83">
        <f>AVERAGEIFS(Criterios!AP$10:AP$234,Criterios!$E$10:$E$234,$D84)</f>
        <v>0.33333333333333331</v>
      </c>
      <c r="AM84" s="19">
        <f>AVERAGEIFS(Criterios!AQ$10:AQ$234,Criterios!$E$10:$E$234,$D84)</f>
        <v>0.36363636363636359</v>
      </c>
    </row>
    <row r="85" spans="1:39">
      <c r="A85" s="239"/>
      <c r="B85" s="174">
        <v>28</v>
      </c>
      <c r="C85" s="242"/>
      <c r="D85" s="75" t="s">
        <v>219</v>
      </c>
      <c r="E85" s="76" t="s">
        <v>272</v>
      </c>
      <c r="F85" s="84">
        <f>AVERAGEIFS(Criterios!J$10:J$234,Criterios!$E$10:$E$234,$D85)</f>
        <v>0.7142857142857143</v>
      </c>
      <c r="G85" s="83">
        <f>AVERAGEIFS(Criterios!K$10:K$234,Criterios!$E$10:$E$234,$D85)</f>
        <v>0.7142857142857143</v>
      </c>
      <c r="H85" s="83">
        <f>AVERAGEIFS(Criterios!L$10:L$234,Criterios!$E$10:$E$234,$D85)</f>
        <v>0.7142857142857143</v>
      </c>
      <c r="I85" s="83">
        <f>AVERAGEIFS(Criterios!M$10:M$234,Criterios!$E$10:$E$234,$D85)</f>
        <v>0.5714285714285714</v>
      </c>
      <c r="J85" s="83">
        <f>AVERAGEIFS(Criterios!N$10:N$234,Criterios!$E$10:$E$234,$D85)</f>
        <v>0.7142857142857143</v>
      </c>
      <c r="K85" s="83">
        <f>AVERAGEIFS(Criterios!O$10:O$234,Criterios!$E$10:$E$234,$D85)</f>
        <v>0.7142857142857143</v>
      </c>
      <c r="L85" s="83">
        <f>AVERAGEIFS(Criterios!P$10:P$234,Criterios!$E$10:$E$234,$D85)</f>
        <v>0.8571428571428571</v>
      </c>
      <c r="M85" s="83">
        <f>AVERAGEIFS(Criterios!Q$10:Q$234,Criterios!$E$10:$E$234,$D85)</f>
        <v>0.7142857142857143</v>
      </c>
      <c r="N85" s="83">
        <f>AVERAGEIFS(Criterios!R$10:R$234,Criterios!$E$10:$E$234,$D85)</f>
        <v>1</v>
      </c>
      <c r="O85" s="83">
        <f>AVERAGEIFS(Criterios!S$10:S$234,Criterios!$E$10:$E$234,$D85)</f>
        <v>0.7142857142857143</v>
      </c>
      <c r="P85" s="83">
        <f>AVERAGEIFS(Criterios!T$10:T$234,Criterios!$E$10:$E$234,$D85)</f>
        <v>0.42857142857142855</v>
      </c>
      <c r="Q85" s="83">
        <f>AVERAGEIFS(Criterios!U$10:U$234,Criterios!$E$10:$E$234,$D85)</f>
        <v>0.5714285714285714</v>
      </c>
      <c r="R85" s="83">
        <f>AVERAGEIFS(Criterios!V$10:V$234,Criterios!$E$10:$E$234,$D85)</f>
        <v>0.7142857142857143</v>
      </c>
      <c r="S85" s="83">
        <f>AVERAGEIFS(Criterios!W$10:W$234,Criterios!$E$10:$E$234,$D85)</f>
        <v>0.8571428571428571</v>
      </c>
      <c r="T85" s="83">
        <f>AVERAGEIFS(Criterios!X$10:X$234,Criterios!$E$10:$E$234,$D85)</f>
        <v>0.7142857142857143</v>
      </c>
      <c r="U85" s="83">
        <f>AVERAGEIFS(Criterios!Y$10:Y$234,Criterios!$E$10:$E$234,$D85)</f>
        <v>0.7142857142857143</v>
      </c>
      <c r="V85" s="83">
        <f>AVERAGEIFS(Criterios!Z$10:Z$234,Criterios!$E$10:$E$234,$D85)</f>
        <v>0.8571428571428571</v>
      </c>
      <c r="W85" s="83">
        <f>AVERAGEIFS(Criterios!AA$10:AA$234,Criterios!$E$10:$E$234,$D85)</f>
        <v>1</v>
      </c>
      <c r="X85" s="83">
        <f>AVERAGEIFS(Criterios!AB$10:AB$234,Criterios!$E$10:$E$234,$D85)</f>
        <v>0.7142857142857143</v>
      </c>
      <c r="Y85" s="83">
        <f>AVERAGEIFS(Criterios!AC$10:AC$234,Criterios!$E$10:$E$234,$D85)</f>
        <v>0.8571428571428571</v>
      </c>
      <c r="Z85" s="83">
        <f>AVERAGEIFS(Criterios!AD$10:AD$234,Criterios!$E$10:$E$234,$D85)</f>
        <v>0.5714285714285714</v>
      </c>
      <c r="AA85" s="83">
        <f>AVERAGEIFS(Criterios!AE$10:AE$234,Criterios!$E$10:$E$234,$D85)</f>
        <v>0.7142857142857143</v>
      </c>
      <c r="AB85" s="83">
        <f>AVERAGEIFS(Criterios!AF$10:AF$234,Criterios!$E$10:$E$234,$D85)</f>
        <v>0.7142857142857143</v>
      </c>
      <c r="AC85" s="83">
        <f>AVERAGEIFS(Criterios!AG$10:AG$234,Criterios!$E$10:$E$234,$D85)</f>
        <v>0.8571428571428571</v>
      </c>
      <c r="AD85" s="83">
        <f>AVERAGEIFS(Criterios!AH$10:AH$234,Criterios!$E$10:$E$234,$D85)</f>
        <v>0.7142857142857143</v>
      </c>
      <c r="AE85" s="83">
        <f>AVERAGEIFS(Criterios!AI$10:AI$234,Criterios!$E$10:$E$234,$D85)</f>
        <v>0.5714285714285714</v>
      </c>
      <c r="AF85" s="83">
        <f>AVERAGEIFS(Criterios!AJ$10:AJ$234,Criterios!$E$10:$E$234,$D85)</f>
        <v>0.7142857142857143</v>
      </c>
      <c r="AG85" s="83">
        <f>AVERAGEIFS(Criterios!AK$10:AK$234,Criterios!$E$10:$E$234,$D85)</f>
        <v>0.5714285714285714</v>
      </c>
      <c r="AH85" s="83">
        <f>AVERAGEIFS(Criterios!AL$10:AL$234,Criterios!$E$10:$E$234,$D85)</f>
        <v>0.7142857142857143</v>
      </c>
      <c r="AI85" s="83">
        <f>AVERAGEIFS(Criterios!AM$10:AM$234,Criterios!$E$10:$E$234,$D85)</f>
        <v>0.7142857142857143</v>
      </c>
      <c r="AJ85" s="83">
        <f>AVERAGEIFS(Criterios!AN$10:AN$234,Criterios!$E$10:$E$234,$D85)</f>
        <v>0.7142857142857143</v>
      </c>
      <c r="AK85" s="83">
        <f>AVERAGEIFS(Criterios!AO$10:AO$234,Criterios!$E$10:$E$234,$D85)</f>
        <v>0.7142857142857143</v>
      </c>
      <c r="AL85" s="83">
        <f>AVERAGEIFS(Criterios!AP$10:AP$234,Criterios!$E$10:$E$234,$D85)</f>
        <v>0.7142857142857143</v>
      </c>
      <c r="AM85" s="19">
        <f>AVERAGEIFS(Criterios!AQ$10:AQ$234,Criterios!$E$10:$E$234,$D85)</f>
        <v>0.72294372294372289</v>
      </c>
    </row>
    <row r="86" spans="1:39">
      <c r="A86" s="239"/>
      <c r="B86" s="174">
        <v>28</v>
      </c>
      <c r="C86" s="242"/>
      <c r="D86" s="75" t="s">
        <v>220</v>
      </c>
      <c r="E86" s="76" t="s">
        <v>273</v>
      </c>
      <c r="F86" s="84">
        <f>AVERAGEIFS(Criterios!J$10:J$234,Criterios!$E$10:$E$234,$D86)</f>
        <v>0.63636363636363635</v>
      </c>
      <c r="G86" s="83">
        <f>AVERAGEIFS(Criterios!K$10:K$234,Criterios!$E$10:$E$234,$D86)</f>
        <v>0.63636363636363635</v>
      </c>
      <c r="H86" s="83">
        <f>AVERAGEIFS(Criterios!L$10:L$234,Criterios!$E$10:$E$234,$D86)</f>
        <v>0.63636363636363635</v>
      </c>
      <c r="I86" s="83">
        <f>AVERAGEIFS(Criterios!M$10:M$234,Criterios!$E$10:$E$234,$D86)</f>
        <v>0.45454545454545453</v>
      </c>
      <c r="J86" s="83">
        <f>AVERAGEIFS(Criterios!N$10:N$234,Criterios!$E$10:$E$234,$D86)</f>
        <v>0.54545454545454541</v>
      </c>
      <c r="K86" s="83">
        <f>AVERAGEIFS(Criterios!O$10:O$234,Criterios!$E$10:$E$234,$D86)</f>
        <v>0.72727272727272729</v>
      </c>
      <c r="L86" s="83">
        <f>AVERAGEIFS(Criterios!P$10:P$234,Criterios!$E$10:$E$234,$D86)</f>
        <v>0.63636363636363635</v>
      </c>
      <c r="M86" s="83">
        <f>AVERAGEIFS(Criterios!Q$10:Q$234,Criterios!$E$10:$E$234,$D86)</f>
        <v>0.63636363636363635</v>
      </c>
      <c r="N86" s="83">
        <f>AVERAGEIFS(Criterios!R$10:R$234,Criterios!$E$10:$E$234,$D86)</f>
        <v>0.72727272727272729</v>
      </c>
      <c r="O86" s="83">
        <f>AVERAGEIFS(Criterios!S$10:S$234,Criterios!$E$10:$E$234,$D86)</f>
        <v>0.63636363636363635</v>
      </c>
      <c r="P86" s="83">
        <f>AVERAGEIFS(Criterios!T$10:T$234,Criterios!$E$10:$E$234,$D86)</f>
        <v>0.72727272727272729</v>
      </c>
      <c r="Q86" s="83">
        <f>AVERAGEIFS(Criterios!U$10:U$234,Criterios!$E$10:$E$234,$D86)</f>
        <v>0.54545454545454541</v>
      </c>
      <c r="R86" s="83">
        <f>AVERAGEIFS(Criterios!V$10:V$234,Criterios!$E$10:$E$234,$D86)</f>
        <v>0.81818181818181823</v>
      </c>
      <c r="S86" s="83">
        <f>AVERAGEIFS(Criterios!W$10:W$234,Criterios!$E$10:$E$234,$D86)</f>
        <v>0.63636363636363635</v>
      </c>
      <c r="T86" s="83">
        <f>AVERAGEIFS(Criterios!X$10:X$234,Criterios!$E$10:$E$234,$D86)</f>
        <v>0.36363636363636365</v>
      </c>
      <c r="U86" s="83">
        <f>AVERAGEIFS(Criterios!Y$10:Y$234,Criterios!$E$10:$E$234,$D86)</f>
        <v>0.45454545454545453</v>
      </c>
      <c r="V86" s="83">
        <f>AVERAGEIFS(Criterios!Z$10:Z$234,Criterios!$E$10:$E$234,$D86)</f>
        <v>0.72727272727272729</v>
      </c>
      <c r="W86" s="83">
        <f>AVERAGEIFS(Criterios!AA$10:AA$234,Criterios!$E$10:$E$234,$D86)</f>
        <v>0.72727272727272729</v>
      </c>
      <c r="X86" s="83">
        <f>AVERAGEIFS(Criterios!AB$10:AB$234,Criterios!$E$10:$E$234,$D86)</f>
        <v>0.54545454545454541</v>
      </c>
      <c r="Y86" s="83">
        <f>AVERAGEIFS(Criterios!AC$10:AC$234,Criterios!$E$10:$E$234,$D86)</f>
        <v>0.72727272727272729</v>
      </c>
      <c r="Z86" s="83">
        <f>AVERAGEIFS(Criterios!AD$10:AD$234,Criterios!$E$10:$E$234,$D86)</f>
        <v>0.72727272727272729</v>
      </c>
      <c r="AA86" s="83">
        <f>AVERAGEIFS(Criterios!AE$10:AE$234,Criterios!$E$10:$E$234,$D86)</f>
        <v>0.54545454545454541</v>
      </c>
      <c r="AB86" s="83">
        <f>AVERAGEIFS(Criterios!AF$10:AF$234,Criterios!$E$10:$E$234,$D86)</f>
        <v>0.54545454545454541</v>
      </c>
      <c r="AC86" s="83">
        <f>AVERAGEIFS(Criterios!AG$10:AG$234,Criterios!$E$10:$E$234,$D86)</f>
        <v>0.63636363636363635</v>
      </c>
      <c r="AD86" s="83">
        <f>AVERAGEIFS(Criterios!AH$10:AH$234,Criterios!$E$10:$E$234,$D86)</f>
        <v>0.63636363636363635</v>
      </c>
      <c r="AE86" s="83">
        <f>AVERAGEIFS(Criterios!AI$10:AI$234,Criterios!$E$10:$E$234,$D86)</f>
        <v>0.45454545454545453</v>
      </c>
      <c r="AF86" s="83">
        <f>AVERAGEIFS(Criterios!AJ$10:AJ$234,Criterios!$E$10:$E$234,$D86)</f>
        <v>0.72727272727272729</v>
      </c>
      <c r="AG86" s="83">
        <f>AVERAGEIFS(Criterios!AK$10:AK$234,Criterios!$E$10:$E$234,$D86)</f>
        <v>0.18181818181818182</v>
      </c>
      <c r="AH86" s="83">
        <f>AVERAGEIFS(Criterios!AL$10:AL$234,Criterios!$E$10:$E$234,$D86)</f>
        <v>0.63636363636363635</v>
      </c>
      <c r="AI86" s="83">
        <f>AVERAGEIFS(Criterios!AM$10:AM$234,Criterios!$E$10:$E$234,$D86)</f>
        <v>0.63636363636363635</v>
      </c>
      <c r="AJ86" s="83">
        <f>AVERAGEIFS(Criterios!AN$10:AN$234,Criterios!$E$10:$E$234,$D86)</f>
        <v>0.54545454545454541</v>
      </c>
      <c r="AK86" s="83">
        <f>AVERAGEIFS(Criterios!AO$10:AO$234,Criterios!$E$10:$E$234,$D86)</f>
        <v>0.54545454545454541</v>
      </c>
      <c r="AL86" s="83">
        <f>AVERAGEIFS(Criterios!AP$10:AP$234,Criterios!$E$10:$E$234,$D86)</f>
        <v>0.63636363636363635</v>
      </c>
      <c r="AM86" s="19">
        <f>AVERAGEIFS(Criterios!AQ$10:AQ$234,Criterios!$E$10:$E$234,$D86)</f>
        <v>0.60606060606060619</v>
      </c>
    </row>
    <row r="87" spans="1:39">
      <c r="A87" s="239"/>
      <c r="B87" s="174">
        <v>28</v>
      </c>
      <c r="C87" s="242"/>
      <c r="D87" s="75" t="s">
        <v>215</v>
      </c>
      <c r="E87" s="76" t="s">
        <v>274</v>
      </c>
      <c r="F87" s="84">
        <f>AVERAGEIFS(Criterios!J$10:J$234,Criterios!$E$10:$E$234,$D87)</f>
        <v>0.875</v>
      </c>
      <c r="G87" s="83">
        <f>AVERAGEIFS(Criterios!K$10:K$234,Criterios!$E$10:$E$234,$D87)</f>
        <v>0.75</v>
      </c>
      <c r="H87" s="83">
        <f>AVERAGEIFS(Criterios!L$10:L$234,Criterios!$E$10:$E$234,$D87)</f>
        <v>0.5</v>
      </c>
      <c r="I87" s="83">
        <f>AVERAGEIFS(Criterios!M$10:M$234,Criterios!$E$10:$E$234,$D87)</f>
        <v>0.5625</v>
      </c>
      <c r="J87" s="83">
        <f>AVERAGEIFS(Criterios!N$10:N$234,Criterios!$E$10:$E$234,$D87)</f>
        <v>0.5625</v>
      </c>
      <c r="K87" s="83">
        <f>AVERAGEIFS(Criterios!O$10:O$234,Criterios!$E$10:$E$234,$D87)</f>
        <v>1</v>
      </c>
      <c r="L87" s="83">
        <f>AVERAGEIFS(Criterios!P$10:P$234,Criterios!$E$10:$E$234,$D87)</f>
        <v>0.875</v>
      </c>
      <c r="M87" s="83">
        <f>AVERAGEIFS(Criterios!Q$10:Q$234,Criterios!$E$10:$E$234,$D87)</f>
        <v>0.625</v>
      </c>
      <c r="N87" s="83">
        <f>AVERAGEIFS(Criterios!R$10:R$234,Criterios!$E$10:$E$234,$D87)</f>
        <v>1</v>
      </c>
      <c r="O87" s="83">
        <f>AVERAGEIFS(Criterios!S$10:S$234,Criterios!$E$10:$E$234,$D87)</f>
        <v>1</v>
      </c>
      <c r="P87" s="83">
        <f>AVERAGEIFS(Criterios!T$10:T$234,Criterios!$E$10:$E$234,$D87)</f>
        <v>0.625</v>
      </c>
      <c r="Q87" s="83">
        <f>AVERAGEIFS(Criterios!U$10:U$234,Criterios!$E$10:$E$234,$D87)</f>
        <v>0.75</v>
      </c>
      <c r="R87" s="83">
        <f>AVERAGEIFS(Criterios!V$10:V$234,Criterios!$E$10:$E$234,$D87)</f>
        <v>0.625</v>
      </c>
      <c r="S87" s="83">
        <f>AVERAGEIFS(Criterios!W$10:W$234,Criterios!$E$10:$E$234,$D87)</f>
        <v>0.3125</v>
      </c>
      <c r="T87" s="83">
        <f>AVERAGEIFS(Criterios!X$10:X$234,Criterios!$E$10:$E$234,$D87)</f>
        <v>0.75</v>
      </c>
      <c r="U87" s="83">
        <f>AVERAGEIFS(Criterios!Y$10:Y$234,Criterios!$E$10:$E$234,$D87)</f>
        <v>0.8125</v>
      </c>
      <c r="V87" s="83">
        <f>AVERAGEIFS(Criterios!Z$10:Z$234,Criterios!$E$10:$E$234,$D87)</f>
        <v>1</v>
      </c>
      <c r="W87" s="83">
        <f>AVERAGEIFS(Criterios!AA$10:AA$234,Criterios!$E$10:$E$234,$D87)</f>
        <v>1</v>
      </c>
      <c r="X87" s="83">
        <f>AVERAGEIFS(Criterios!AB$10:AB$234,Criterios!$E$10:$E$234,$D87)</f>
        <v>0.625</v>
      </c>
      <c r="Y87" s="83">
        <f>AVERAGEIFS(Criterios!AC$10:AC$234,Criterios!$E$10:$E$234,$D87)</f>
        <v>1</v>
      </c>
      <c r="Z87" s="83">
        <f>AVERAGEIFS(Criterios!AD$10:AD$234,Criterios!$E$10:$E$234,$D87)</f>
        <v>0.375</v>
      </c>
      <c r="AA87" s="83">
        <f>AVERAGEIFS(Criterios!AE$10:AE$234,Criterios!$E$10:$E$234,$D87)</f>
        <v>0.5</v>
      </c>
      <c r="AB87" s="83">
        <f>AVERAGEIFS(Criterios!AF$10:AF$234,Criterios!$E$10:$E$234,$D87)</f>
        <v>0.5625</v>
      </c>
      <c r="AC87" s="83">
        <f>AVERAGEIFS(Criterios!AG$10:AG$234,Criterios!$E$10:$E$234,$D87)</f>
        <v>1</v>
      </c>
      <c r="AD87" s="83">
        <f>AVERAGEIFS(Criterios!AH$10:AH$234,Criterios!$E$10:$E$234,$D87)</f>
        <v>0.625</v>
      </c>
      <c r="AE87" s="83">
        <f>AVERAGEIFS(Criterios!AI$10:AI$234,Criterios!$E$10:$E$234,$D87)</f>
        <v>0.875</v>
      </c>
      <c r="AF87" s="83">
        <f>AVERAGEIFS(Criterios!AJ$10:AJ$234,Criterios!$E$10:$E$234,$D87)</f>
        <v>0.875</v>
      </c>
      <c r="AG87" s="83">
        <f>AVERAGEIFS(Criterios!AK$10:AK$234,Criterios!$E$10:$E$234,$D87)</f>
        <v>0.375</v>
      </c>
      <c r="AH87" s="83">
        <f>AVERAGEIFS(Criterios!AL$10:AL$234,Criterios!$E$10:$E$234,$D87)</f>
        <v>0.875</v>
      </c>
      <c r="AI87" s="83">
        <f>AVERAGEIFS(Criterios!AM$10:AM$234,Criterios!$E$10:$E$234,$D87)</f>
        <v>1</v>
      </c>
      <c r="AJ87" s="83">
        <f>AVERAGEIFS(Criterios!AN$10:AN$234,Criterios!$E$10:$E$234,$D87)</f>
        <v>0.6875</v>
      </c>
      <c r="AK87" s="83">
        <f>AVERAGEIFS(Criterios!AO$10:AO$234,Criterios!$E$10:$E$234,$D87)</f>
        <v>0.9375</v>
      </c>
      <c r="AL87" s="83">
        <f>AVERAGEIFS(Criterios!AP$10:AP$234,Criterios!$E$10:$E$234,$D87)</f>
        <v>0.75</v>
      </c>
      <c r="AM87" s="19">
        <f>AVERAGEIFS(Criterios!AQ$10:AQ$234,Criterios!$E$10:$E$234,$D87)</f>
        <v>0.74810606060606066</v>
      </c>
    </row>
    <row r="88" spans="1:39">
      <c r="A88" s="240"/>
      <c r="B88" s="175">
        <v>28</v>
      </c>
      <c r="C88" s="243"/>
      <c r="D88" s="77" t="s">
        <v>221</v>
      </c>
      <c r="E88" s="78" t="s">
        <v>275</v>
      </c>
      <c r="F88" s="84">
        <f>AVERAGEIFS(Criterios!J$10:J$234,Criterios!$E$10:$E$234,$D88)</f>
        <v>0.66666666666666663</v>
      </c>
      <c r="G88" s="88">
        <f>AVERAGEIFS(Criterios!K$10:K$234,Criterios!$E$10:$E$234,$D88)</f>
        <v>0.66666666666666663</v>
      </c>
      <c r="H88" s="88">
        <f>AVERAGEIFS(Criterios!L$10:L$234,Criterios!$E$10:$E$234,$D88)</f>
        <v>0.33333333333333331</v>
      </c>
      <c r="I88" s="88">
        <f>AVERAGEIFS(Criterios!M$10:M$234,Criterios!$E$10:$E$234,$D88)</f>
        <v>0.33333333333333331</v>
      </c>
      <c r="J88" s="88">
        <f>AVERAGEIFS(Criterios!N$10:N$234,Criterios!$E$10:$E$234,$D88)</f>
        <v>0</v>
      </c>
      <c r="K88" s="88">
        <f>AVERAGEIFS(Criterios!O$10:O$234,Criterios!$E$10:$E$234,$D88)</f>
        <v>0.66666666666666663</v>
      </c>
      <c r="L88" s="88">
        <f>AVERAGEIFS(Criterios!P$10:P$234,Criterios!$E$10:$E$234,$D88)</f>
        <v>0.33333333333333331</v>
      </c>
      <c r="M88" s="88">
        <f>AVERAGEIFS(Criterios!Q$10:Q$234,Criterios!$E$10:$E$234,$D88)</f>
        <v>0.33333333333333331</v>
      </c>
      <c r="N88" s="88">
        <f>AVERAGEIFS(Criterios!R$10:R$234,Criterios!$E$10:$E$234,$D88)</f>
        <v>0</v>
      </c>
      <c r="O88" s="88">
        <f>AVERAGEIFS(Criterios!S$10:S$234,Criterios!$E$10:$E$234,$D88)</f>
        <v>0.33333333333333331</v>
      </c>
      <c r="P88" s="88">
        <f>AVERAGEIFS(Criterios!T$10:T$234,Criterios!$E$10:$E$234,$D88)</f>
        <v>0.33333333333333331</v>
      </c>
      <c r="Q88" s="88">
        <f>AVERAGEIFS(Criterios!U$10:U$234,Criterios!$E$10:$E$234,$D88)</f>
        <v>0</v>
      </c>
      <c r="R88" s="88">
        <f>AVERAGEIFS(Criterios!V$10:V$234,Criterios!$E$10:$E$234,$D88)</f>
        <v>0.33333333333333331</v>
      </c>
      <c r="S88" s="88">
        <f>AVERAGEIFS(Criterios!W$10:W$234,Criterios!$E$10:$E$234,$D88)</f>
        <v>0.33333333333333331</v>
      </c>
      <c r="T88" s="88">
        <f>AVERAGEIFS(Criterios!X$10:X$234,Criterios!$E$10:$E$234,$D88)</f>
        <v>0</v>
      </c>
      <c r="U88" s="88">
        <f>AVERAGEIFS(Criterios!Y$10:Y$234,Criterios!$E$10:$E$234,$D88)</f>
        <v>0</v>
      </c>
      <c r="V88" s="88">
        <f>AVERAGEIFS(Criterios!Z$10:Z$234,Criterios!$E$10:$E$234,$D88)</f>
        <v>0.66666666666666663</v>
      </c>
      <c r="W88" s="88">
        <f>AVERAGEIFS(Criterios!AA$10:AA$234,Criterios!$E$10:$E$234,$D88)</f>
        <v>1</v>
      </c>
      <c r="X88" s="88">
        <f>AVERAGEIFS(Criterios!AB$10:AB$234,Criterios!$E$10:$E$234,$D88)</f>
        <v>0.33333333333333331</v>
      </c>
      <c r="Y88" s="88">
        <f>AVERAGEIFS(Criterios!AC$10:AC$234,Criterios!$E$10:$E$234,$D88)</f>
        <v>1</v>
      </c>
      <c r="Z88" s="88">
        <f>AVERAGEIFS(Criterios!AD$10:AD$234,Criterios!$E$10:$E$234,$D88)</f>
        <v>1</v>
      </c>
      <c r="AA88" s="88">
        <f>AVERAGEIFS(Criterios!AE$10:AE$234,Criterios!$E$10:$E$234,$D88)</f>
        <v>0.33333333333333331</v>
      </c>
      <c r="AB88" s="88">
        <f>AVERAGEIFS(Criterios!AF$10:AF$234,Criterios!$E$10:$E$234,$D88)</f>
        <v>0.66666666666666663</v>
      </c>
      <c r="AC88" s="88">
        <f>AVERAGEIFS(Criterios!AG$10:AG$234,Criterios!$E$10:$E$234,$D88)</f>
        <v>0.66666666666666663</v>
      </c>
      <c r="AD88" s="88">
        <f>AVERAGEIFS(Criterios!AH$10:AH$234,Criterios!$E$10:$E$234,$D88)</f>
        <v>0.33333333333333331</v>
      </c>
      <c r="AE88" s="88">
        <f>AVERAGEIFS(Criterios!AI$10:AI$234,Criterios!$E$10:$E$234,$D88)</f>
        <v>0.66666666666666663</v>
      </c>
      <c r="AF88" s="88">
        <f>AVERAGEIFS(Criterios!AJ$10:AJ$234,Criterios!$E$10:$E$234,$D88)</f>
        <v>0.66666666666666663</v>
      </c>
      <c r="AG88" s="88">
        <f>AVERAGEIFS(Criterios!AK$10:AK$234,Criterios!$E$10:$E$234,$D88)</f>
        <v>0.33333333333333331</v>
      </c>
      <c r="AH88" s="88">
        <f>AVERAGEIFS(Criterios!AL$10:AL$234,Criterios!$E$10:$E$234,$D88)</f>
        <v>0.66666666666666663</v>
      </c>
      <c r="AI88" s="88">
        <f>AVERAGEIFS(Criterios!AM$10:AM$234,Criterios!$E$10:$E$234,$D88)</f>
        <v>1</v>
      </c>
      <c r="AJ88" s="88">
        <f>AVERAGEIFS(Criterios!AN$10:AN$234,Criterios!$E$10:$E$234,$D88)</f>
        <v>0.33333333333333331</v>
      </c>
      <c r="AK88" s="88">
        <f>AVERAGEIFS(Criterios!AO$10:AO$234,Criterios!$E$10:$E$234,$D88)</f>
        <v>0.33333333333333331</v>
      </c>
      <c r="AL88" s="88">
        <f>AVERAGEIFS(Criterios!AP$10:AP$234,Criterios!$E$10:$E$234,$D88)</f>
        <v>0.33333333333333331</v>
      </c>
      <c r="AM88" s="89">
        <f>AVERAGEIFS(Criterios!AQ$10:AQ$234,Criterios!$E$10:$E$234,$D88)</f>
        <v>0.45454545454545453</v>
      </c>
    </row>
    <row r="89" spans="1:39">
      <c r="A89" s="92"/>
      <c r="B89" s="175">
        <v>28</v>
      </c>
      <c r="C89" s="93"/>
      <c r="D89" s="73" t="s">
        <v>282</v>
      </c>
      <c r="E89" s="74" t="s">
        <v>276</v>
      </c>
      <c r="F89" s="84">
        <f>AVERAGEIFS(Criterios!J$10:J$234,Criterios!$E$10:$E$234,$D89)</f>
        <v>0.6</v>
      </c>
      <c r="G89" s="80">
        <f>AVERAGEIFS(Criterios!K$10:K$234,Criterios!$E$10:$E$234,$D89)</f>
        <v>0.8</v>
      </c>
      <c r="H89" s="80">
        <f>AVERAGEIFS(Criterios!L$10:L$234,Criterios!$E$10:$E$234,$D89)</f>
        <v>0.4</v>
      </c>
      <c r="I89" s="80">
        <f>AVERAGEIFS(Criterios!M$10:M$234,Criterios!$E$10:$E$234,$D89)</f>
        <v>0.4</v>
      </c>
      <c r="J89" s="80">
        <f>AVERAGEIFS(Criterios!N$10:N$234,Criterios!$E$10:$E$234,$D89)</f>
        <v>0.4</v>
      </c>
      <c r="K89" s="80">
        <f>AVERAGEIFS(Criterios!O$10:O$234,Criterios!$E$10:$E$234,$D89)</f>
        <v>0.8</v>
      </c>
      <c r="L89" s="80">
        <f>AVERAGEIFS(Criterios!P$10:P$234,Criterios!$E$10:$E$234,$D89)</f>
        <v>1</v>
      </c>
      <c r="M89" s="80">
        <f>AVERAGEIFS(Criterios!Q$10:Q$234,Criterios!$E$10:$E$234,$D89)</f>
        <v>0.4</v>
      </c>
      <c r="N89" s="80">
        <f>AVERAGEIFS(Criterios!R$10:R$234,Criterios!$E$10:$E$234,$D89)</f>
        <v>1</v>
      </c>
      <c r="O89" s="80">
        <f>AVERAGEIFS(Criterios!S$10:S$234,Criterios!$E$10:$E$234,$D89)</f>
        <v>0.8</v>
      </c>
      <c r="P89" s="80">
        <f>AVERAGEIFS(Criterios!T$10:T$234,Criterios!$E$10:$E$234,$D89)</f>
        <v>0.2</v>
      </c>
      <c r="Q89" s="80">
        <f>AVERAGEIFS(Criterios!U$10:U$234,Criterios!$E$10:$E$234,$D89)</f>
        <v>0.2</v>
      </c>
      <c r="R89" s="80">
        <f>AVERAGEIFS(Criterios!V$10:V$234,Criterios!$E$10:$E$234,$D89)</f>
        <v>0.8</v>
      </c>
      <c r="S89" s="80">
        <f>AVERAGEIFS(Criterios!W$10:W$234,Criterios!$E$10:$E$234,$D89)</f>
        <v>0.4</v>
      </c>
      <c r="T89" s="80">
        <f>AVERAGEIFS(Criterios!X$10:X$234,Criterios!$E$10:$E$234,$D89)</f>
        <v>1</v>
      </c>
      <c r="U89" s="80">
        <f>AVERAGEIFS(Criterios!Y$10:Y$234,Criterios!$E$10:$E$234,$D89)</f>
        <v>0.8</v>
      </c>
      <c r="V89" s="80">
        <f>AVERAGEIFS(Criterios!Z$10:Z$234,Criterios!$E$10:$E$234,$D89)</f>
        <v>0.8</v>
      </c>
      <c r="W89" s="80">
        <f>AVERAGEIFS(Criterios!AA$10:AA$234,Criterios!$E$10:$E$234,$D89)</f>
        <v>1</v>
      </c>
      <c r="X89" s="80">
        <f>AVERAGEIFS(Criterios!AB$10:AB$234,Criterios!$E$10:$E$234,$D89)</f>
        <v>0.8</v>
      </c>
      <c r="Y89" s="80">
        <f>AVERAGEIFS(Criterios!AC$10:AC$234,Criterios!$E$10:$E$234,$D89)</f>
        <v>1</v>
      </c>
      <c r="Z89" s="80">
        <f>AVERAGEIFS(Criterios!AD$10:AD$234,Criterios!$E$10:$E$234,$D89)</f>
        <v>1</v>
      </c>
      <c r="AA89" s="80">
        <f>AVERAGEIFS(Criterios!AE$10:AE$234,Criterios!$E$10:$E$234,$D89)</f>
        <v>0.4</v>
      </c>
      <c r="AB89" s="80">
        <f>AVERAGEIFS(Criterios!AF$10:AF$234,Criterios!$E$10:$E$234,$D89)</f>
        <v>0.4</v>
      </c>
      <c r="AC89" s="80">
        <f>AVERAGEIFS(Criterios!AG$10:AG$234,Criterios!$E$10:$E$234,$D89)</f>
        <v>0.8</v>
      </c>
      <c r="AD89" s="80">
        <f>AVERAGEIFS(Criterios!AH$10:AH$234,Criterios!$E$10:$E$234,$D89)</f>
        <v>0.6</v>
      </c>
      <c r="AE89" s="80">
        <f>AVERAGEIFS(Criterios!AI$10:AI$234,Criterios!$E$10:$E$234,$D89)</f>
        <v>0.2</v>
      </c>
      <c r="AF89" s="80">
        <f>AVERAGEIFS(Criterios!AJ$10:AJ$234,Criterios!$E$10:$E$234,$D89)</f>
        <v>0.6</v>
      </c>
      <c r="AG89" s="80">
        <f>AVERAGEIFS(Criterios!AK$10:AK$234,Criterios!$E$10:$E$234,$D89)</f>
        <v>0.2</v>
      </c>
      <c r="AH89" s="80">
        <f>AVERAGEIFS(Criterios!AL$10:AL$234,Criterios!$E$10:$E$234,$D89)</f>
        <v>0.4</v>
      </c>
      <c r="AI89" s="80">
        <f>AVERAGEIFS(Criterios!AM$10:AM$234,Criterios!$E$10:$E$234,$D89)</f>
        <v>0.6</v>
      </c>
      <c r="AJ89" s="80">
        <f>AVERAGEIFS(Criterios!AN$10:AN$234,Criterios!$E$10:$E$234,$D89)</f>
        <v>0</v>
      </c>
      <c r="AK89" s="80">
        <f>AVERAGEIFS(Criterios!AO$10:AO$234,Criterios!$E$10:$E$234,$D89)</f>
        <v>1</v>
      </c>
      <c r="AL89" s="80">
        <f>AVERAGEIFS(Criterios!AP$10:AP$234,Criterios!$E$10:$E$234,$D89)</f>
        <v>0.2</v>
      </c>
      <c r="AM89" s="81">
        <f>AVERAGEIFS(Criterios!AQ$10:AQ$234,Criterios!$E$10:$E$234,$D89)</f>
        <v>0.60606060606060608</v>
      </c>
    </row>
  </sheetData>
  <mergeCells count="7">
    <mergeCell ref="A1:D3"/>
    <mergeCell ref="C49:C78"/>
    <mergeCell ref="A5:A44"/>
    <mergeCell ref="C5:C34"/>
    <mergeCell ref="C36:C44"/>
    <mergeCell ref="A49:A88"/>
    <mergeCell ref="C80:C88"/>
  </mergeCells>
  <phoneticPr fontId="28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38"/>
  <sheetViews>
    <sheetView zoomScale="70" zoomScaleNormal="70" zoomScalePageLayoutView="70" workbookViewId="0">
      <pane xSplit="4" ySplit="5" topLeftCell="P6" activePane="bottomRight" state="frozen"/>
      <selection pane="topRight" activeCell="E1" sqref="E1"/>
      <selection pane="bottomLeft" activeCell="A6" sqref="A6"/>
      <selection pane="bottomRight" activeCell="AA6" sqref="AA6"/>
    </sheetView>
  </sheetViews>
  <sheetFormatPr baseColWidth="10" defaultRowHeight="14" x14ac:dyDescent="0"/>
  <cols>
    <col min="4" max="4" width="33" bestFit="1" customWidth="1"/>
    <col min="5" max="38" width="17" customWidth="1"/>
  </cols>
  <sheetData>
    <row r="1" spans="1:38" ht="15" customHeight="1">
      <c r="A1" s="244" t="s">
        <v>356</v>
      </c>
      <c r="B1" s="244"/>
      <c r="C1" s="244"/>
      <c r="D1" s="244"/>
      <c r="E1" s="103"/>
      <c r="F1" s="103"/>
    </row>
    <row r="2" spans="1:38" ht="15" customHeight="1">
      <c r="A2" s="244"/>
      <c r="B2" s="244"/>
      <c r="C2" s="244"/>
      <c r="D2" s="244"/>
      <c r="E2" s="103"/>
      <c r="F2" s="103"/>
    </row>
    <row r="3" spans="1:38" ht="15" customHeight="1">
      <c r="A3" s="244"/>
      <c r="B3" s="244"/>
      <c r="C3" s="244"/>
      <c r="D3" s="244"/>
      <c r="E3" s="103"/>
      <c r="F3" s="103"/>
    </row>
    <row r="4" spans="1:38" ht="16.5" customHeight="1">
      <c r="A4" s="94"/>
      <c r="B4" s="94"/>
      <c r="C4" s="94"/>
      <c r="D4" s="94"/>
    </row>
    <row r="5" spans="1:38">
      <c r="E5" s="104" t="s">
        <v>474</v>
      </c>
      <c r="F5" s="105" t="s">
        <v>475</v>
      </c>
      <c r="G5" s="105" t="s">
        <v>476</v>
      </c>
      <c r="H5" s="105" t="s">
        <v>477</v>
      </c>
      <c r="I5" s="105" t="s">
        <v>478</v>
      </c>
      <c r="J5" s="105" t="s">
        <v>479</v>
      </c>
      <c r="K5" s="105" t="s">
        <v>480</v>
      </c>
      <c r="L5" s="105" t="s">
        <v>481</v>
      </c>
      <c r="M5" s="105" t="s">
        <v>482</v>
      </c>
      <c r="N5" s="105" t="s">
        <v>483</v>
      </c>
      <c r="O5" s="105" t="s">
        <v>484</v>
      </c>
      <c r="P5" s="105" t="s">
        <v>485</v>
      </c>
      <c r="Q5" s="105" t="s">
        <v>486</v>
      </c>
      <c r="R5" s="105" t="s">
        <v>487</v>
      </c>
      <c r="S5" s="105" t="s">
        <v>488</v>
      </c>
      <c r="T5" s="105" t="s">
        <v>489</v>
      </c>
      <c r="U5" s="105" t="s">
        <v>490</v>
      </c>
      <c r="V5" s="105" t="s">
        <v>491</v>
      </c>
      <c r="W5" s="105" t="s">
        <v>492</v>
      </c>
      <c r="X5" s="105" t="s">
        <v>493</v>
      </c>
      <c r="Y5" s="105" t="s">
        <v>494</v>
      </c>
      <c r="Z5" s="105" t="s">
        <v>495</v>
      </c>
      <c r="AA5" s="105" t="s">
        <v>496</v>
      </c>
      <c r="AB5" s="105" t="s">
        <v>497</v>
      </c>
      <c r="AC5" s="105" t="s">
        <v>498</v>
      </c>
      <c r="AD5" s="105" t="s">
        <v>499</v>
      </c>
      <c r="AE5" s="105" t="s">
        <v>500</v>
      </c>
      <c r="AF5" s="105" t="s">
        <v>501</v>
      </c>
      <c r="AG5" s="105" t="s">
        <v>502</v>
      </c>
      <c r="AH5" s="105" t="s">
        <v>503</v>
      </c>
      <c r="AI5" s="105" t="s">
        <v>504</v>
      </c>
      <c r="AJ5" s="105" t="s">
        <v>505</v>
      </c>
      <c r="AK5" s="105" t="s">
        <v>544</v>
      </c>
      <c r="AL5" s="106" t="s">
        <v>253</v>
      </c>
    </row>
    <row r="6" spans="1:38">
      <c r="A6" s="248" t="s">
        <v>247</v>
      </c>
      <c r="B6" s="245" t="s">
        <v>387</v>
      </c>
      <c r="C6" s="120" t="s">
        <v>388</v>
      </c>
      <c r="D6" s="74" t="s">
        <v>389</v>
      </c>
      <c r="E6" s="111">
        <f>AVERAGEIFS(Indicadores!F$5:F$34,Indicadores!$B$5:$B$34,$C6)</f>
        <v>0.80164502164502172</v>
      </c>
      <c r="F6" s="112">
        <f>AVERAGEIFS(Indicadores!G$5:G$34,Indicadores!$B$5:$B$34,$C6)</f>
        <v>0.74147186147186139</v>
      </c>
      <c r="G6" s="112">
        <f>AVERAGEIFS(Indicadores!H$5:H$34,Indicadores!$B$5:$B$34,$C6)</f>
        <v>0.47532467532467526</v>
      </c>
      <c r="H6" s="112">
        <f>AVERAGEIFS(Indicadores!I$5:I$34,Indicadores!$B$5:$B$34,$C6)</f>
        <v>0.7397402597402597</v>
      </c>
      <c r="I6" s="112">
        <f>AVERAGEIFS(Indicadores!J$5:J$34,Indicadores!$B$5:$B$34,$C6)</f>
        <v>0.84935064935064941</v>
      </c>
      <c r="J6" s="112">
        <f>AVERAGEIFS(Indicadores!K$5:K$34,Indicadores!$B$5:$B$34,$C6)</f>
        <v>0.83255411255411249</v>
      </c>
      <c r="K6" s="112">
        <f>AVERAGEIFS(Indicadores!L$5:L$34,Indicadores!$B$5:$B$34,$C6)</f>
        <v>0.727012987012987</v>
      </c>
      <c r="L6" s="112">
        <f>AVERAGEIFS(Indicadores!M$5:M$34,Indicadores!$B$5:$B$34,$C6)</f>
        <v>0.81541125541125548</v>
      </c>
      <c r="M6" s="112">
        <f>AVERAGEIFS(Indicadores!N$5:N$34,Indicadores!$B$5:$B$34,$C6)</f>
        <v>0.99696969696969684</v>
      </c>
      <c r="N6" s="112">
        <f>AVERAGEIFS(Indicadores!O$5:O$34,Indicadores!$B$5:$B$34,$C6)</f>
        <v>0.87324675324675327</v>
      </c>
      <c r="O6" s="112">
        <f>AVERAGEIFS(Indicadores!P$5:P$34,Indicadores!$B$5:$B$34,$C6)</f>
        <v>0.60883116883116883</v>
      </c>
      <c r="P6" s="112">
        <f>AVERAGEIFS(Indicadores!Q$5:Q$34,Indicadores!$B$5:$B$34,$C6)</f>
        <v>0.81913419913419916</v>
      </c>
      <c r="Q6" s="112">
        <f>AVERAGEIFS(Indicadores!R$5:R$34,Indicadores!$B$5:$B$34,$C6)</f>
        <v>0.76727272727272733</v>
      </c>
      <c r="R6" s="112">
        <f>AVERAGEIFS(Indicadores!S$5:S$34,Indicadores!$B$5:$B$34,$C6)</f>
        <v>0.58199134199134206</v>
      </c>
      <c r="S6" s="112">
        <f>AVERAGEIFS(Indicadores!T$5:T$34,Indicadores!$B$5:$B$34,$C6)</f>
        <v>0.72735930735930743</v>
      </c>
      <c r="T6" s="112">
        <f>AVERAGEIFS(Indicadores!U$5:U$34,Indicadores!$B$5:$B$34,$C6)</f>
        <v>0.77437229437229438</v>
      </c>
      <c r="U6" s="112">
        <f>AVERAGEIFS(Indicadores!V$5:V$34,Indicadores!$B$5:$B$34,$C6)</f>
        <v>0.76961038961038963</v>
      </c>
      <c r="V6" s="112">
        <f>AVERAGEIFS(Indicadores!W$5:W$34,Indicadores!$B$5:$B$34,$C6)</f>
        <v>0.80060606060606077</v>
      </c>
      <c r="W6" s="112">
        <f>AVERAGEIFS(Indicadores!X$5:X$34,Indicadores!$B$5:$B$34,$C6)</f>
        <v>0.80398268398268402</v>
      </c>
      <c r="X6" s="112">
        <f>AVERAGEIFS(Indicadores!Y$5:Y$34,Indicadores!$B$5:$B$34,$C6)</f>
        <v>1</v>
      </c>
      <c r="Y6" s="112">
        <f>AVERAGEIFS(Indicadores!Z$5:Z$34,Indicadores!$B$5:$B$34,$C6)</f>
        <v>0.80545454545454542</v>
      </c>
      <c r="Z6" s="112">
        <f>AVERAGEIFS(Indicadores!AA$5:AA$34,Indicadores!$B$5:$B$34,$C6)</f>
        <v>0.49281385281385282</v>
      </c>
      <c r="AA6" s="112">
        <f>AVERAGEIFS(Indicadores!AB$5:AB$34,Indicadores!$B$5:$B$34,$C6)</f>
        <v>0.54354978354978356</v>
      </c>
      <c r="AB6" s="112">
        <f>AVERAGEIFS(Indicadores!AC$5:AC$34,Indicadores!$B$5:$B$34,$C6)</f>
        <v>0.66233766233766223</v>
      </c>
      <c r="AC6" s="112">
        <f>AVERAGEIFS(Indicadores!AD$5:AD$34,Indicadores!$B$5:$B$34,$C6)</f>
        <v>0.57619047619047614</v>
      </c>
      <c r="AD6" s="112">
        <f>AVERAGEIFS(Indicadores!AE$5:AE$34,Indicadores!$B$5:$B$34,$C6)</f>
        <v>0.54199134199134191</v>
      </c>
      <c r="AE6" s="112">
        <f>AVERAGEIFS(Indicadores!AF$5:AF$34,Indicadores!$B$5:$B$34,$C6)</f>
        <v>0.72329004329004332</v>
      </c>
      <c r="AF6" s="112">
        <f>AVERAGEIFS(Indicadores!AG$5:AG$34,Indicadores!$B$5:$B$34,$C6)</f>
        <v>0.73497835497835495</v>
      </c>
      <c r="AG6" s="112">
        <f>AVERAGEIFS(Indicadores!AH$5:AH$34,Indicadores!$B$5:$B$34,$C6)</f>
        <v>0.72242424242424241</v>
      </c>
      <c r="AH6" s="112">
        <f>AVERAGEIFS(Indicadores!AI$5:AI$34,Indicadores!$B$5:$B$34,$C6)</f>
        <v>0.59913419913419907</v>
      </c>
      <c r="AI6" s="112">
        <f>AVERAGEIFS(Indicadores!AJ$5:AJ$34,Indicadores!$B$5:$B$34,$C6)</f>
        <v>0.64450216450216458</v>
      </c>
      <c r="AJ6" s="112">
        <f>AVERAGEIFS(Indicadores!AK$5:AK$34,Indicadores!$B$5:$B$34,$C6)</f>
        <v>0.7518614718614719</v>
      </c>
      <c r="AK6" s="112">
        <f>AVERAGEIFS(Indicadores!AL$5:AL$34,Indicadores!$B$5:$B$34,$C6)</f>
        <v>0.86112554112554118</v>
      </c>
      <c r="AL6" s="113">
        <f>AVERAGEIFS(Indicadores!AM$5:AM$34,Indicadores!$B$5:$B$34,$C6)</f>
        <v>0.73228912501639765</v>
      </c>
    </row>
    <row r="7" spans="1:38">
      <c r="A7" s="249"/>
      <c r="B7" s="246"/>
      <c r="C7" s="121" t="s">
        <v>390</v>
      </c>
      <c r="D7" s="76" t="s">
        <v>391</v>
      </c>
      <c r="E7" s="82">
        <f>AVERAGEIFS(Indicadores!F$5:F$34,Indicadores!$B$5:$B$34,$C7)</f>
        <v>0.71296296296296291</v>
      </c>
      <c r="F7" s="83">
        <f>AVERAGEIFS(Indicadores!G$5:G$34,Indicadores!$B$5:$B$34,$C7)</f>
        <v>0.90740740740740744</v>
      </c>
      <c r="G7" s="83">
        <f>AVERAGEIFS(Indicadores!H$5:H$34,Indicadores!$B$5:$B$34,$C7)</f>
        <v>0.48148148148148145</v>
      </c>
      <c r="H7" s="83">
        <f>AVERAGEIFS(Indicadores!I$5:I$34,Indicadores!$B$5:$B$34,$C7)</f>
        <v>0.78703703703703709</v>
      </c>
      <c r="I7" s="83">
        <f>AVERAGEIFS(Indicadores!J$5:J$34,Indicadores!$B$5:$B$34,$C7)</f>
        <v>0.90740740740740744</v>
      </c>
      <c r="J7" s="83">
        <f>AVERAGEIFS(Indicadores!K$5:K$34,Indicadores!$B$5:$B$34,$C7)</f>
        <v>0.94444444444444453</v>
      </c>
      <c r="K7" s="83">
        <f>AVERAGEIFS(Indicadores!L$5:L$34,Indicadores!$B$5:$B$34,$C7)</f>
        <v>0.92592592592592593</v>
      </c>
      <c r="L7" s="83">
        <f>AVERAGEIFS(Indicadores!M$5:M$34,Indicadores!$B$5:$B$34,$C7)</f>
        <v>0.92592592592592593</v>
      </c>
      <c r="M7" s="83">
        <f>AVERAGEIFS(Indicadores!N$5:N$34,Indicadores!$B$5:$B$34,$C7)</f>
        <v>0.90740740740740744</v>
      </c>
      <c r="N7" s="83">
        <f>AVERAGEIFS(Indicadores!O$5:O$34,Indicadores!$B$5:$B$34,$C7)</f>
        <v>0.92592592592592593</v>
      </c>
      <c r="O7" s="83">
        <f>AVERAGEIFS(Indicadores!P$5:P$34,Indicadores!$B$5:$B$34,$C7)</f>
        <v>0.79629629629629628</v>
      </c>
      <c r="P7" s="83">
        <f>AVERAGEIFS(Indicadores!Q$5:Q$34,Indicadores!$B$5:$B$34,$C7)</f>
        <v>0.81481481481481488</v>
      </c>
      <c r="Q7" s="83">
        <f>AVERAGEIFS(Indicadores!R$5:R$34,Indicadores!$B$5:$B$34,$C7)</f>
        <v>0.92592592592592593</v>
      </c>
      <c r="R7" s="83">
        <f>AVERAGEIFS(Indicadores!S$5:S$34,Indicadores!$B$5:$B$34,$C7)</f>
        <v>0.64814814814814814</v>
      </c>
      <c r="S7" s="83">
        <f>AVERAGEIFS(Indicadores!T$5:T$34,Indicadores!$B$5:$B$34,$C7)</f>
        <v>0.5</v>
      </c>
      <c r="T7" s="83">
        <f>AVERAGEIFS(Indicadores!U$5:U$34,Indicadores!$B$5:$B$34,$C7)</f>
        <v>0.72222222222222232</v>
      </c>
      <c r="U7" s="83">
        <f>AVERAGEIFS(Indicadores!V$5:V$34,Indicadores!$B$5:$B$34,$C7)</f>
        <v>0.83333333333333337</v>
      </c>
      <c r="V7" s="83">
        <f>AVERAGEIFS(Indicadores!W$5:W$34,Indicadores!$B$5:$B$34,$C7)</f>
        <v>0.81481481481481488</v>
      </c>
      <c r="W7" s="83">
        <f>AVERAGEIFS(Indicadores!X$5:X$34,Indicadores!$B$5:$B$34,$C7)</f>
        <v>0.87037037037037035</v>
      </c>
      <c r="X7" s="83">
        <f>AVERAGEIFS(Indicadores!Y$5:Y$34,Indicadores!$B$5:$B$34,$C7)</f>
        <v>0.87037037037037035</v>
      </c>
      <c r="Y7" s="83">
        <f>AVERAGEIFS(Indicadores!Z$5:Z$34,Indicadores!$B$5:$B$34,$C7)</f>
        <v>0.49074074074074076</v>
      </c>
      <c r="Z7" s="83">
        <f>AVERAGEIFS(Indicadores!AA$5:AA$34,Indicadores!$B$5:$B$34,$C7)</f>
        <v>0.81481481481481488</v>
      </c>
      <c r="AA7" s="83">
        <f>AVERAGEIFS(Indicadores!AB$5:AB$34,Indicadores!$B$5:$B$34,$C7)</f>
        <v>0.74074074074074081</v>
      </c>
      <c r="AB7" s="83">
        <f>AVERAGEIFS(Indicadores!AC$5:AC$34,Indicadores!$B$5:$B$34,$C7)</f>
        <v>0.77777777777777768</v>
      </c>
      <c r="AC7" s="83">
        <f>AVERAGEIFS(Indicadores!AD$5:AD$34,Indicadores!$B$5:$B$34,$C7)</f>
        <v>0.77777777777777768</v>
      </c>
      <c r="AD7" s="83">
        <f>AVERAGEIFS(Indicadores!AE$5:AE$34,Indicadores!$B$5:$B$34,$C7)</f>
        <v>0.56481481481481477</v>
      </c>
      <c r="AE7" s="83">
        <f>AVERAGEIFS(Indicadores!AF$5:AF$34,Indicadores!$B$5:$B$34,$C7)</f>
        <v>0.90740740740740744</v>
      </c>
      <c r="AF7" s="83">
        <f>AVERAGEIFS(Indicadores!AG$5:AG$34,Indicadores!$B$5:$B$34,$C7)</f>
        <v>0.79629629629629628</v>
      </c>
      <c r="AG7" s="83">
        <f>AVERAGEIFS(Indicadores!AH$5:AH$34,Indicadores!$B$5:$B$34,$C7)</f>
        <v>0.96296296296296291</v>
      </c>
      <c r="AH7" s="83">
        <f>AVERAGEIFS(Indicadores!AI$5:AI$34,Indicadores!$B$5:$B$34,$C7)</f>
        <v>0.90740740740740744</v>
      </c>
      <c r="AI7" s="83">
        <f>AVERAGEIFS(Indicadores!AJ$5:AJ$34,Indicadores!$B$5:$B$34,$C7)</f>
        <v>0.85185185185185175</v>
      </c>
      <c r="AJ7" s="83">
        <f>AVERAGEIFS(Indicadores!AK$5:AK$34,Indicadores!$B$5:$B$34,$C7)</f>
        <v>0.90740740740740744</v>
      </c>
      <c r="AK7" s="83">
        <f>AVERAGEIFS(Indicadores!AL$5:AL$34,Indicadores!$B$5:$B$34,$C7)</f>
        <v>0.59259259259259256</v>
      </c>
      <c r="AL7" s="23">
        <f>AVERAGEIFS(Indicadores!AM$5:AM$34,Indicadores!$B$5:$B$34,$C7)</f>
        <v>0.79741863075196395</v>
      </c>
    </row>
    <row r="8" spans="1:38">
      <c r="A8" s="249"/>
      <c r="B8" s="246"/>
      <c r="C8" s="121" t="s">
        <v>392</v>
      </c>
      <c r="D8" s="76" t="s">
        <v>393</v>
      </c>
      <c r="E8" s="82">
        <f>AVERAGEIFS(Indicadores!F$5:F$34,Indicadores!$B$5:$B$34,$C8)</f>
        <v>0.33333333333333331</v>
      </c>
      <c r="F8" s="83">
        <f>AVERAGEIFS(Indicadores!G$5:G$34,Indicadores!$B$5:$B$34,$C8)</f>
        <v>0.33333333333333331</v>
      </c>
      <c r="G8" s="83">
        <f>AVERAGEIFS(Indicadores!H$5:H$34,Indicadores!$B$5:$B$34,$C8)</f>
        <v>0.33333333333333331</v>
      </c>
      <c r="H8" s="83">
        <f>AVERAGEIFS(Indicadores!I$5:I$34,Indicadores!$B$5:$B$34,$C8)</f>
        <v>0.33333333333333331</v>
      </c>
      <c r="I8" s="83">
        <f>AVERAGEIFS(Indicadores!J$5:J$34,Indicadores!$B$5:$B$34,$C8)</f>
        <v>0.66666666666666663</v>
      </c>
      <c r="J8" s="83">
        <f>AVERAGEIFS(Indicadores!K$5:K$34,Indicadores!$B$5:$B$34,$C8)</f>
        <v>1</v>
      </c>
      <c r="K8" s="83">
        <f>AVERAGEIFS(Indicadores!L$5:L$34,Indicadores!$B$5:$B$34,$C8)</f>
        <v>0.33333333333333331</v>
      </c>
      <c r="L8" s="83">
        <f>AVERAGEIFS(Indicadores!M$5:M$34,Indicadores!$B$5:$B$34,$C8)</f>
        <v>0.33333333333333331</v>
      </c>
      <c r="M8" s="83">
        <f>AVERAGEIFS(Indicadores!N$5:N$34,Indicadores!$B$5:$B$34,$C8)</f>
        <v>0.83333333333333326</v>
      </c>
      <c r="N8" s="83">
        <f>AVERAGEIFS(Indicadores!O$5:O$34,Indicadores!$B$5:$B$34,$C8)</f>
        <v>0.33333333333333331</v>
      </c>
      <c r="O8" s="83">
        <f>AVERAGEIFS(Indicadores!P$5:P$34,Indicadores!$B$5:$B$34,$C8)</f>
        <v>0.16666666666666666</v>
      </c>
      <c r="P8" s="83">
        <f>AVERAGEIFS(Indicadores!Q$5:Q$34,Indicadores!$B$5:$B$34,$C8)</f>
        <v>0.33333333333333331</v>
      </c>
      <c r="Q8" s="83">
        <f>AVERAGEIFS(Indicadores!R$5:R$34,Indicadores!$B$5:$B$34,$C8)</f>
        <v>0.33333333333333331</v>
      </c>
      <c r="R8" s="83">
        <f>AVERAGEIFS(Indicadores!S$5:S$34,Indicadores!$B$5:$B$34,$C8)</f>
        <v>0.33333333333333331</v>
      </c>
      <c r="S8" s="83">
        <f>AVERAGEIFS(Indicadores!T$5:T$34,Indicadores!$B$5:$B$34,$C8)</f>
        <v>0.33333333333333331</v>
      </c>
      <c r="T8" s="83">
        <f>AVERAGEIFS(Indicadores!U$5:U$34,Indicadores!$B$5:$B$34,$C8)</f>
        <v>1</v>
      </c>
      <c r="U8" s="83">
        <f>AVERAGEIFS(Indicadores!V$5:V$34,Indicadores!$B$5:$B$34,$C8)</f>
        <v>0.83333333333333326</v>
      </c>
      <c r="V8" s="83">
        <f>AVERAGEIFS(Indicadores!W$5:W$34,Indicadores!$B$5:$B$34,$C8)</f>
        <v>0.83333333333333326</v>
      </c>
      <c r="W8" s="83">
        <f>AVERAGEIFS(Indicadores!X$5:X$34,Indicadores!$B$5:$B$34,$C8)</f>
        <v>1</v>
      </c>
      <c r="X8" s="83">
        <f>AVERAGEIFS(Indicadores!Y$5:Y$34,Indicadores!$B$5:$B$34,$C8)</f>
        <v>0.16666666666666666</v>
      </c>
      <c r="Y8" s="83">
        <f>AVERAGEIFS(Indicadores!Z$5:Z$34,Indicadores!$B$5:$B$34,$C8)</f>
        <v>0.5</v>
      </c>
      <c r="Z8" s="83">
        <f>AVERAGEIFS(Indicadores!AA$5:AA$34,Indicadores!$B$5:$B$34,$C8)</f>
        <v>1</v>
      </c>
      <c r="AA8" s="83">
        <f>AVERAGEIFS(Indicadores!AB$5:AB$34,Indicadores!$B$5:$B$34,$C8)</f>
        <v>0.16666666666666666</v>
      </c>
      <c r="AB8" s="83">
        <f>AVERAGEIFS(Indicadores!AC$5:AC$34,Indicadores!$B$5:$B$34,$C8)</f>
        <v>1</v>
      </c>
      <c r="AC8" s="83">
        <f>AVERAGEIFS(Indicadores!AD$5:AD$34,Indicadores!$B$5:$B$34,$C8)</f>
        <v>1</v>
      </c>
      <c r="AD8" s="83">
        <f>AVERAGEIFS(Indicadores!AE$5:AE$34,Indicadores!$B$5:$B$34,$C8)</f>
        <v>0.16666666666666666</v>
      </c>
      <c r="AE8" s="83">
        <f>AVERAGEIFS(Indicadores!AF$5:AF$34,Indicadores!$B$5:$B$34,$C8)</f>
        <v>0.5</v>
      </c>
      <c r="AF8" s="83">
        <f>AVERAGEIFS(Indicadores!AG$5:AG$34,Indicadores!$B$5:$B$34,$C8)</f>
        <v>0.33333333333333331</v>
      </c>
      <c r="AG8" s="83">
        <f>AVERAGEIFS(Indicadores!AH$5:AH$34,Indicadores!$B$5:$B$34,$C8)</f>
        <v>0.33333333333333331</v>
      </c>
      <c r="AH8" s="83">
        <f>AVERAGEIFS(Indicadores!AI$5:AI$34,Indicadores!$B$5:$B$34,$C8)</f>
        <v>0.16666666666666666</v>
      </c>
      <c r="AI8" s="83">
        <f>AVERAGEIFS(Indicadores!AJ$5:AJ$34,Indicadores!$B$5:$B$34,$C8)</f>
        <v>0.16666666666666666</v>
      </c>
      <c r="AJ8" s="83">
        <f>AVERAGEIFS(Indicadores!AK$5:AK$34,Indicadores!$B$5:$B$34,$C8)</f>
        <v>0.66666666666666663</v>
      </c>
      <c r="AK8" s="83">
        <f>AVERAGEIFS(Indicadores!AL$5:AL$34,Indicadores!$B$5:$B$34,$C8)</f>
        <v>0.66666666666666663</v>
      </c>
      <c r="AL8" s="23">
        <f>AVERAGEIFS(Indicadores!AM$5:AM$34,Indicadores!$B$5:$B$34,$C8)</f>
        <v>0.51010101010101017</v>
      </c>
    </row>
    <row r="9" spans="1:38">
      <c r="A9" s="249"/>
      <c r="B9" s="246"/>
      <c r="C9" s="121" t="s">
        <v>394</v>
      </c>
      <c r="D9" s="76" t="s">
        <v>395</v>
      </c>
      <c r="E9" s="84">
        <f>AVERAGEIFS(Indicadores!F$5:F$34,Indicadores!$B$5:$B$34,$C9)</f>
        <v>0.41666666666666663</v>
      </c>
      <c r="F9" s="85">
        <f>AVERAGEIFS(Indicadores!G$5:G$34,Indicadores!$B$5:$B$34,$C9)</f>
        <v>0.75</v>
      </c>
      <c r="G9" s="85">
        <f>AVERAGEIFS(Indicadores!H$5:H$34,Indicadores!$B$5:$B$34,$C9)</f>
        <v>0.375</v>
      </c>
      <c r="H9" s="85">
        <f>AVERAGEIFS(Indicadores!I$5:I$34,Indicadores!$B$5:$B$34,$C9)</f>
        <v>0.33333333333333331</v>
      </c>
      <c r="I9" s="85">
        <f>AVERAGEIFS(Indicadores!J$5:J$34,Indicadores!$B$5:$B$34,$C9)</f>
        <v>0.75</v>
      </c>
      <c r="J9" s="85">
        <f>AVERAGEIFS(Indicadores!K$5:K$34,Indicadores!$B$5:$B$34,$C9)</f>
        <v>0.79166666666666674</v>
      </c>
      <c r="K9" s="85">
        <f>AVERAGEIFS(Indicadores!L$5:L$34,Indicadores!$B$5:$B$34,$C9)</f>
        <v>0.45833333333333337</v>
      </c>
      <c r="L9" s="85">
        <f>AVERAGEIFS(Indicadores!M$5:M$34,Indicadores!$B$5:$B$34,$C9)</f>
        <v>0.45833333333333337</v>
      </c>
      <c r="M9" s="85">
        <f>AVERAGEIFS(Indicadores!N$5:N$34,Indicadores!$B$5:$B$34,$C9)</f>
        <v>1</v>
      </c>
      <c r="N9" s="85">
        <f>AVERAGEIFS(Indicadores!O$5:O$34,Indicadores!$B$5:$B$34,$C9)</f>
        <v>0.79166666666666663</v>
      </c>
      <c r="O9" s="85">
        <f>AVERAGEIFS(Indicadores!P$5:P$34,Indicadores!$B$5:$B$34,$C9)</f>
        <v>0.91666666666666663</v>
      </c>
      <c r="P9" s="85">
        <f>AVERAGEIFS(Indicadores!Q$5:Q$34,Indicadores!$B$5:$B$34,$C9)</f>
        <v>0.41666666666666663</v>
      </c>
      <c r="Q9" s="85">
        <f>AVERAGEIFS(Indicadores!R$5:R$34,Indicadores!$B$5:$B$34,$C9)</f>
        <v>0.83333333333333337</v>
      </c>
      <c r="R9" s="85">
        <f>AVERAGEIFS(Indicadores!S$5:S$34,Indicadores!$B$5:$B$34,$C9)</f>
        <v>0.79166666666666674</v>
      </c>
      <c r="S9" s="85">
        <f>AVERAGEIFS(Indicadores!T$5:T$34,Indicadores!$B$5:$B$34,$C9)</f>
        <v>0.75</v>
      </c>
      <c r="T9" s="85">
        <f>AVERAGEIFS(Indicadores!U$5:U$34,Indicadores!$B$5:$B$34,$C9)</f>
        <v>0.29166666666666669</v>
      </c>
      <c r="U9" s="85">
        <f>AVERAGEIFS(Indicadores!V$5:V$34,Indicadores!$B$5:$B$34,$C9)</f>
        <v>0.79166666666666674</v>
      </c>
      <c r="V9" s="85">
        <f>AVERAGEIFS(Indicadores!W$5:W$34,Indicadores!$B$5:$B$34,$C9)</f>
        <v>0.83333333333333337</v>
      </c>
      <c r="W9" s="85">
        <f>AVERAGEIFS(Indicadores!X$5:X$34,Indicadores!$B$5:$B$34,$C9)</f>
        <v>0.45833333333333326</v>
      </c>
      <c r="X9" s="85">
        <f>AVERAGEIFS(Indicadores!Y$5:Y$34,Indicadores!$B$5:$B$34,$C9)</f>
        <v>0.875</v>
      </c>
      <c r="Y9" s="85">
        <f>AVERAGEIFS(Indicadores!Z$5:Z$34,Indicadores!$B$5:$B$34,$C9)</f>
        <v>0.5</v>
      </c>
      <c r="Z9" s="85">
        <f>AVERAGEIFS(Indicadores!AA$5:AA$34,Indicadores!$B$5:$B$34,$C9)</f>
        <v>0.45833333333333337</v>
      </c>
      <c r="AA9" s="85">
        <f>AVERAGEIFS(Indicadores!AB$5:AB$34,Indicadores!$B$5:$B$34,$C9)</f>
        <v>0.45833333333333337</v>
      </c>
      <c r="AB9" s="85">
        <f>AVERAGEIFS(Indicadores!AC$5:AC$34,Indicadores!$B$5:$B$34,$C9)</f>
        <v>0.75</v>
      </c>
      <c r="AC9" s="85">
        <f>AVERAGEIFS(Indicadores!AD$5:AD$34,Indicadores!$B$5:$B$34,$C9)</f>
        <v>0.66666666666666663</v>
      </c>
      <c r="AD9" s="85">
        <f>AVERAGEIFS(Indicadores!AE$5:AE$34,Indicadores!$B$5:$B$34,$C9)</f>
        <v>0.375</v>
      </c>
      <c r="AE9" s="85">
        <f>AVERAGEIFS(Indicadores!AF$5:AF$34,Indicadores!$B$5:$B$34,$C9)</f>
        <v>0.5</v>
      </c>
      <c r="AF9" s="85">
        <f>AVERAGEIFS(Indicadores!AG$5:AG$34,Indicadores!$B$5:$B$34,$C9)</f>
        <v>0.41666666666666663</v>
      </c>
      <c r="AG9" s="85">
        <f>AVERAGEIFS(Indicadores!AH$5:AH$34,Indicadores!$B$5:$B$34,$C9)</f>
        <v>0.83333333333333337</v>
      </c>
      <c r="AH9" s="85">
        <f>AVERAGEIFS(Indicadores!AI$5:AI$34,Indicadores!$B$5:$B$34,$C9)</f>
        <v>0.45833333333333337</v>
      </c>
      <c r="AI9" s="85">
        <f>AVERAGEIFS(Indicadores!AJ$5:AJ$34,Indicadores!$B$5:$B$34,$C9)</f>
        <v>0.45833333333333337</v>
      </c>
      <c r="AJ9" s="85">
        <f>AVERAGEIFS(Indicadores!AK$5:AK$34,Indicadores!$B$5:$B$34,$C9)</f>
        <v>0.45833333333333337</v>
      </c>
      <c r="AK9" s="85">
        <f>AVERAGEIFS(Indicadores!AL$5:AL$34,Indicadores!$B$5:$B$34,$C9)</f>
        <v>0.95833333333333337</v>
      </c>
      <c r="AL9" s="23">
        <f>AVERAGEIFS(Indicadores!AM$5:AM$34,Indicadores!$B$5:$B$34,$C9)</f>
        <v>0.61742424242424243</v>
      </c>
    </row>
    <row r="10" spans="1:38">
      <c r="A10" s="249"/>
      <c r="B10" s="246"/>
      <c r="C10" s="121" t="s">
        <v>396</v>
      </c>
      <c r="D10" s="76" t="s">
        <v>397</v>
      </c>
      <c r="E10" s="84">
        <f>AVERAGEIFS(Indicadores!F$5:F$34,Indicadores!$B$5:$B$34,$C10)</f>
        <v>0.83333333333333337</v>
      </c>
      <c r="F10" s="85">
        <f>AVERAGEIFS(Indicadores!G$5:G$34,Indicadores!$B$5:$B$34,$C10)</f>
        <v>0.75</v>
      </c>
      <c r="G10" s="85">
        <f>AVERAGEIFS(Indicadores!H$5:H$34,Indicadores!$B$5:$B$34,$C10)</f>
        <v>1</v>
      </c>
      <c r="H10" s="85">
        <f>AVERAGEIFS(Indicadores!I$5:I$34,Indicadores!$B$5:$B$34,$C10)</f>
        <v>0.83333333333333337</v>
      </c>
      <c r="I10" s="85">
        <f>AVERAGEIFS(Indicadores!J$5:J$34,Indicadores!$B$5:$B$34,$C10)</f>
        <v>0.83333333333333337</v>
      </c>
      <c r="J10" s="85">
        <f>AVERAGEIFS(Indicadores!K$5:K$34,Indicadores!$B$5:$B$34,$C10)</f>
        <v>0.91666666666666663</v>
      </c>
      <c r="K10" s="85">
        <f>AVERAGEIFS(Indicadores!L$5:L$34,Indicadores!$B$5:$B$34,$C10)</f>
        <v>0.91666666666666663</v>
      </c>
      <c r="L10" s="85">
        <f>AVERAGEIFS(Indicadores!M$5:M$34,Indicadores!$B$5:$B$34,$C10)</f>
        <v>0.66666666666666663</v>
      </c>
      <c r="M10" s="85">
        <f>AVERAGEIFS(Indicadores!N$5:N$34,Indicadores!$B$5:$B$34,$C10)</f>
        <v>1</v>
      </c>
      <c r="N10" s="85">
        <f>AVERAGEIFS(Indicadores!O$5:O$34,Indicadores!$B$5:$B$34,$C10)</f>
        <v>0.91666666666666663</v>
      </c>
      <c r="O10" s="85">
        <f>AVERAGEIFS(Indicadores!P$5:P$34,Indicadores!$B$5:$B$34,$C10)</f>
        <v>0.58333333333333337</v>
      </c>
      <c r="P10" s="85">
        <f>AVERAGEIFS(Indicadores!Q$5:Q$34,Indicadores!$B$5:$B$34,$C10)</f>
        <v>0.66666666666666663</v>
      </c>
      <c r="Q10" s="85">
        <f>AVERAGEIFS(Indicadores!R$5:R$34,Indicadores!$B$5:$B$34,$C10)</f>
        <v>0.91666666666666663</v>
      </c>
      <c r="R10" s="85">
        <f>AVERAGEIFS(Indicadores!S$5:S$34,Indicadores!$B$5:$B$34,$C10)</f>
        <v>0.83333333333333337</v>
      </c>
      <c r="S10" s="85">
        <f>AVERAGEIFS(Indicadores!T$5:T$34,Indicadores!$B$5:$B$34,$C10)</f>
        <v>0.91666666666666663</v>
      </c>
      <c r="T10" s="85">
        <f>AVERAGEIFS(Indicadores!U$5:U$34,Indicadores!$B$5:$B$34,$C10)</f>
        <v>0.91666666666666663</v>
      </c>
      <c r="U10" s="85">
        <f>AVERAGEIFS(Indicadores!V$5:V$34,Indicadores!$B$5:$B$34,$C10)</f>
        <v>1</v>
      </c>
      <c r="V10" s="85">
        <f>AVERAGEIFS(Indicadores!W$5:W$34,Indicadores!$B$5:$B$34,$C10)</f>
        <v>0.83333333333333337</v>
      </c>
      <c r="W10" s="85">
        <f>AVERAGEIFS(Indicadores!X$5:X$34,Indicadores!$B$5:$B$34,$C10)</f>
        <v>0.58333333333333337</v>
      </c>
      <c r="X10" s="85">
        <f>AVERAGEIFS(Indicadores!Y$5:Y$34,Indicadores!$B$5:$B$34,$C10)</f>
        <v>0.83333333333333337</v>
      </c>
      <c r="Y10" s="85">
        <f>AVERAGEIFS(Indicadores!Z$5:Z$34,Indicadores!$B$5:$B$34,$C10)</f>
        <v>0.75</v>
      </c>
      <c r="Z10" s="85">
        <f>AVERAGEIFS(Indicadores!AA$5:AA$34,Indicadores!$B$5:$B$34,$C10)</f>
        <v>0.5</v>
      </c>
      <c r="AA10" s="85">
        <f>AVERAGEIFS(Indicadores!AB$5:AB$34,Indicadores!$B$5:$B$34,$C10)</f>
        <v>0.91666666666666663</v>
      </c>
      <c r="AB10" s="85">
        <f>AVERAGEIFS(Indicadores!AC$5:AC$34,Indicadores!$B$5:$B$34,$C10)</f>
        <v>1</v>
      </c>
      <c r="AC10" s="85">
        <f>AVERAGEIFS(Indicadores!AD$5:AD$34,Indicadores!$B$5:$B$34,$C10)</f>
        <v>0.66666666666666663</v>
      </c>
      <c r="AD10" s="85">
        <f>AVERAGEIFS(Indicadores!AE$5:AE$34,Indicadores!$B$5:$B$34,$C10)</f>
        <v>0.91666666666666663</v>
      </c>
      <c r="AE10" s="85">
        <f>AVERAGEIFS(Indicadores!AF$5:AF$34,Indicadores!$B$5:$B$34,$C10)</f>
        <v>0.83333333333333337</v>
      </c>
      <c r="AF10" s="85">
        <f>AVERAGEIFS(Indicadores!AG$5:AG$34,Indicadores!$B$5:$B$34,$C10)</f>
        <v>0.58333333333333337</v>
      </c>
      <c r="AG10" s="85">
        <f>AVERAGEIFS(Indicadores!AH$5:AH$34,Indicadores!$B$5:$B$34,$C10)</f>
        <v>0.91666666666666663</v>
      </c>
      <c r="AH10" s="85">
        <f>AVERAGEIFS(Indicadores!AI$5:AI$34,Indicadores!$B$5:$B$34,$C10)</f>
        <v>0.83333333333333337</v>
      </c>
      <c r="AI10" s="85">
        <f>AVERAGEIFS(Indicadores!AJ$5:AJ$34,Indicadores!$B$5:$B$34,$C10)</f>
        <v>0.66666666666666663</v>
      </c>
      <c r="AJ10" s="85">
        <f>AVERAGEIFS(Indicadores!AK$5:AK$34,Indicadores!$B$5:$B$34,$C10)</f>
        <v>0.41666666666666669</v>
      </c>
      <c r="AK10" s="85">
        <f>AVERAGEIFS(Indicadores!AL$5:AL$34,Indicadores!$B$5:$B$34,$C10)</f>
        <v>0.91666666666666663</v>
      </c>
      <c r="AL10" s="23">
        <f>AVERAGEIFS(Indicadores!AM$5:AM$34,Indicadores!$B$5:$B$34,$C10)</f>
        <v>0.80808080808080807</v>
      </c>
    </row>
    <row r="11" spans="1:38">
      <c r="A11" s="249"/>
      <c r="B11" s="246"/>
      <c r="C11" s="121" t="s">
        <v>398</v>
      </c>
      <c r="D11" s="76" t="s">
        <v>320</v>
      </c>
      <c r="E11" s="84">
        <f>AVERAGEIFS(Indicadores!F$5:F$34,Indicadores!$B$5:$B$34,$C11)</f>
        <v>0.95238095238095244</v>
      </c>
      <c r="F11" s="85">
        <f>AVERAGEIFS(Indicadores!G$5:G$34,Indicadores!$B$5:$B$34,$C11)</f>
        <v>0.95238095238095244</v>
      </c>
      <c r="G11" s="85">
        <f>AVERAGEIFS(Indicadores!H$5:H$34,Indicadores!$B$5:$B$34,$C11)</f>
        <v>1</v>
      </c>
      <c r="H11" s="85">
        <f>AVERAGEIFS(Indicadores!I$5:I$34,Indicadores!$B$5:$B$34,$C11)</f>
        <v>0.8571428571428571</v>
      </c>
      <c r="I11" s="85">
        <f>AVERAGEIFS(Indicadores!J$5:J$34,Indicadores!$B$5:$B$34,$C11)</f>
        <v>0.73809523809523814</v>
      </c>
      <c r="J11" s="85">
        <f>AVERAGEIFS(Indicadores!K$5:K$34,Indicadores!$B$5:$B$34,$C11)</f>
        <v>0.8571428571428571</v>
      </c>
      <c r="K11" s="85">
        <f>AVERAGEIFS(Indicadores!L$5:L$34,Indicadores!$B$5:$B$34,$C11)</f>
        <v>0.83333333333333337</v>
      </c>
      <c r="L11" s="85">
        <f>AVERAGEIFS(Indicadores!M$5:M$34,Indicadores!$B$5:$B$34,$C11)</f>
        <v>0.90476190476190477</v>
      </c>
      <c r="M11" s="85">
        <f>AVERAGEIFS(Indicadores!N$5:N$34,Indicadores!$B$5:$B$34,$C11)</f>
        <v>1</v>
      </c>
      <c r="N11" s="85">
        <f>AVERAGEIFS(Indicadores!O$5:O$34,Indicadores!$B$5:$B$34,$C11)</f>
        <v>1</v>
      </c>
      <c r="O11" s="85">
        <f>AVERAGEIFS(Indicadores!P$5:P$34,Indicadores!$B$5:$B$34,$C11)</f>
        <v>0.95238095238095244</v>
      </c>
      <c r="P11" s="85">
        <f>AVERAGEIFS(Indicadores!Q$5:Q$34,Indicadores!$B$5:$B$34,$C11)</f>
        <v>0.61904761904761907</v>
      </c>
      <c r="Q11" s="85">
        <f>AVERAGEIFS(Indicadores!R$5:R$34,Indicadores!$B$5:$B$34,$C11)</f>
        <v>0.90476190476190477</v>
      </c>
      <c r="R11" s="85">
        <f>AVERAGEIFS(Indicadores!S$5:S$34,Indicadores!$B$5:$B$34,$C11)</f>
        <v>0.83333333333333337</v>
      </c>
      <c r="S11" s="85">
        <f>AVERAGEIFS(Indicadores!T$5:T$34,Indicadores!$B$5:$B$34,$C11)</f>
        <v>0.7857142857142857</v>
      </c>
      <c r="T11" s="85">
        <f>AVERAGEIFS(Indicadores!U$5:U$34,Indicadores!$B$5:$B$34,$C11)</f>
        <v>0.5</v>
      </c>
      <c r="U11" s="85">
        <f>AVERAGEIFS(Indicadores!V$5:V$34,Indicadores!$B$5:$B$34,$C11)</f>
        <v>0.64285714285714279</v>
      </c>
      <c r="V11" s="85">
        <f>AVERAGEIFS(Indicadores!W$5:W$34,Indicadores!$B$5:$B$34,$C11)</f>
        <v>0.62698412698412709</v>
      </c>
      <c r="W11" s="85">
        <f>AVERAGEIFS(Indicadores!X$5:X$34,Indicadores!$B$5:$B$34,$C11)</f>
        <v>0.63492063492063489</v>
      </c>
      <c r="X11" s="85">
        <f>AVERAGEIFS(Indicadores!Y$5:Y$34,Indicadores!$B$5:$B$34,$C11)</f>
        <v>0.90476190476190477</v>
      </c>
      <c r="Y11" s="85">
        <f>AVERAGEIFS(Indicadores!Z$5:Z$34,Indicadores!$B$5:$B$34,$C11)</f>
        <v>0.95238095238095244</v>
      </c>
      <c r="Z11" s="85">
        <f>AVERAGEIFS(Indicadores!AA$5:AA$34,Indicadores!$B$5:$B$34,$C11)</f>
        <v>0.65873015873015872</v>
      </c>
      <c r="AA11" s="85">
        <f>AVERAGEIFS(Indicadores!AB$5:AB$34,Indicadores!$B$5:$B$34,$C11)</f>
        <v>0.7142857142857143</v>
      </c>
      <c r="AB11" s="85">
        <f>AVERAGEIFS(Indicadores!AC$5:AC$34,Indicadores!$B$5:$B$34,$C11)</f>
        <v>0.73809523809523814</v>
      </c>
      <c r="AC11" s="85">
        <f>AVERAGEIFS(Indicadores!AD$5:AD$34,Indicadores!$B$5:$B$34,$C11)</f>
        <v>0.7142857142857143</v>
      </c>
      <c r="AD11" s="85">
        <f>AVERAGEIFS(Indicadores!AE$5:AE$34,Indicadores!$B$5:$B$34,$C11)</f>
        <v>0.8571428571428571</v>
      </c>
      <c r="AE11" s="85">
        <f>AVERAGEIFS(Indicadores!AF$5:AF$34,Indicadores!$B$5:$B$34,$C11)</f>
        <v>0.75396825396825395</v>
      </c>
      <c r="AF11" s="85">
        <f>AVERAGEIFS(Indicadores!AG$5:AG$34,Indicadores!$B$5:$B$34,$C11)</f>
        <v>0.49206349206349204</v>
      </c>
      <c r="AG11" s="85">
        <f>AVERAGEIFS(Indicadores!AH$5:AH$34,Indicadores!$B$5:$B$34,$C11)</f>
        <v>0.95238095238095244</v>
      </c>
      <c r="AH11" s="85">
        <f>AVERAGEIFS(Indicadores!AI$5:AI$34,Indicadores!$B$5:$B$34,$C11)</f>
        <v>0.6428571428571429</v>
      </c>
      <c r="AI11" s="85">
        <f>AVERAGEIFS(Indicadores!AJ$5:AJ$34,Indicadores!$B$5:$B$34,$C11)</f>
        <v>0.51587301587301582</v>
      </c>
      <c r="AJ11" s="85">
        <f>AVERAGEIFS(Indicadores!AK$5:AK$34,Indicadores!$B$5:$B$34,$C11)</f>
        <v>0.73015873015873023</v>
      </c>
      <c r="AK11" s="85">
        <f>AVERAGEIFS(Indicadores!AL$5:AL$34,Indicadores!$B$5:$B$34,$C11)</f>
        <v>0.80158730158730152</v>
      </c>
      <c r="AL11" s="23">
        <f>AVERAGEIFS(Indicadores!AM$5:AM$34,Indicadores!$B$5:$B$34,$C11)</f>
        <v>0.78860028860028863</v>
      </c>
    </row>
    <row r="12" spans="1:38">
      <c r="A12" s="249"/>
      <c r="B12" s="246"/>
      <c r="C12" s="121" t="s">
        <v>321</v>
      </c>
      <c r="D12" s="76" t="s">
        <v>322</v>
      </c>
      <c r="E12" s="84">
        <f>AVERAGEIFS(Indicadores!F$5:F$34,Indicadores!$B$5:$B$34,$C12)</f>
        <v>0.83333333333333326</v>
      </c>
      <c r="F12" s="85">
        <f>AVERAGEIFS(Indicadores!G$5:G$34,Indicadores!$B$5:$B$34,$C12)</f>
        <v>0.83333333333333326</v>
      </c>
      <c r="G12" s="85">
        <f>AVERAGEIFS(Indicadores!H$5:H$34,Indicadores!$B$5:$B$34,$C12)</f>
        <v>0.83333333333333326</v>
      </c>
      <c r="H12" s="85">
        <f>AVERAGEIFS(Indicadores!I$5:I$34,Indicadores!$B$5:$B$34,$C12)</f>
        <v>0.875</v>
      </c>
      <c r="I12" s="85">
        <f>AVERAGEIFS(Indicadores!J$5:J$34,Indicadores!$B$5:$B$34,$C12)</f>
        <v>0.74999999999999989</v>
      </c>
      <c r="J12" s="85">
        <f>AVERAGEIFS(Indicadores!K$5:K$34,Indicadores!$B$5:$B$34,$C12)</f>
        <v>0.70833333333333326</v>
      </c>
      <c r="K12" s="85">
        <f>AVERAGEIFS(Indicadores!L$5:L$34,Indicadores!$B$5:$B$34,$C12)</f>
        <v>0.74999999999999989</v>
      </c>
      <c r="L12" s="85">
        <f>AVERAGEIFS(Indicadores!M$5:M$34,Indicadores!$B$5:$B$34,$C12)</f>
        <v>0.70833333333333337</v>
      </c>
      <c r="M12" s="85">
        <f>AVERAGEIFS(Indicadores!N$5:N$34,Indicadores!$B$5:$B$34,$C12)</f>
        <v>0.91666666666666663</v>
      </c>
      <c r="N12" s="85">
        <f>AVERAGEIFS(Indicadores!O$5:O$34,Indicadores!$B$5:$B$34,$C12)</f>
        <v>0.75</v>
      </c>
      <c r="O12" s="85">
        <f>AVERAGEIFS(Indicadores!P$5:P$34,Indicadores!$B$5:$B$34,$C12)</f>
        <v>0.70833333333333326</v>
      </c>
      <c r="P12" s="85">
        <f>AVERAGEIFS(Indicadores!Q$5:Q$34,Indicadores!$B$5:$B$34,$C12)</f>
        <v>0.79166666666666663</v>
      </c>
      <c r="Q12" s="85">
        <f>AVERAGEIFS(Indicadores!R$5:R$34,Indicadores!$B$5:$B$34,$C12)</f>
        <v>0.74999999999999989</v>
      </c>
      <c r="R12" s="85">
        <f>AVERAGEIFS(Indicadores!S$5:S$34,Indicadores!$B$5:$B$34,$C12)</f>
        <v>0.66666666666666663</v>
      </c>
      <c r="S12" s="85">
        <f>AVERAGEIFS(Indicadores!T$5:T$34,Indicadores!$B$5:$B$34,$C12)</f>
        <v>0.875</v>
      </c>
      <c r="T12" s="85">
        <f>AVERAGEIFS(Indicadores!U$5:U$34,Indicadores!$B$5:$B$34,$C12)</f>
        <v>0.54166666666666674</v>
      </c>
      <c r="U12" s="85">
        <f>AVERAGEIFS(Indicadores!V$5:V$34,Indicadores!$B$5:$B$34,$C12)</f>
        <v>0.49999999999999994</v>
      </c>
      <c r="V12" s="85">
        <f>AVERAGEIFS(Indicadores!W$5:W$34,Indicadores!$B$5:$B$34,$C12)</f>
        <v>0.58333333333333337</v>
      </c>
      <c r="W12" s="85">
        <f>AVERAGEIFS(Indicadores!X$5:X$34,Indicadores!$B$5:$B$34,$C12)</f>
        <v>0.66666666666666663</v>
      </c>
      <c r="X12" s="85">
        <f>AVERAGEIFS(Indicadores!Y$5:Y$34,Indicadores!$B$5:$B$34,$C12)</f>
        <v>0.79166666666666663</v>
      </c>
      <c r="Y12" s="85">
        <f>AVERAGEIFS(Indicadores!Z$5:Z$34,Indicadores!$B$5:$B$34,$C12)</f>
        <v>0.83333333333333337</v>
      </c>
      <c r="Z12" s="85">
        <f>AVERAGEIFS(Indicadores!AA$5:AA$34,Indicadores!$B$5:$B$34,$C12)</f>
        <v>0.58333333333333326</v>
      </c>
      <c r="AA12" s="85">
        <f>AVERAGEIFS(Indicadores!AB$5:AB$34,Indicadores!$B$5:$B$34,$C12)</f>
        <v>0.66666666666666663</v>
      </c>
      <c r="AB12" s="85">
        <f>AVERAGEIFS(Indicadores!AC$5:AC$34,Indicadores!$B$5:$B$34,$C12)</f>
        <v>0.75</v>
      </c>
      <c r="AC12" s="85">
        <f>AVERAGEIFS(Indicadores!AD$5:AD$34,Indicadores!$B$5:$B$34,$C12)</f>
        <v>0.79166666666666674</v>
      </c>
      <c r="AD12" s="85">
        <f>AVERAGEIFS(Indicadores!AE$5:AE$34,Indicadores!$B$5:$B$34,$C12)</f>
        <v>0.66666666666666663</v>
      </c>
      <c r="AE12" s="85">
        <f>AVERAGEIFS(Indicadores!AF$5:AF$34,Indicadores!$B$5:$B$34,$C12)</f>
        <v>0.58333333333333326</v>
      </c>
      <c r="AF12" s="85">
        <f>AVERAGEIFS(Indicadores!AG$5:AG$34,Indicadores!$B$5:$B$34,$C12)</f>
        <v>0.625</v>
      </c>
      <c r="AG12" s="85">
        <f>AVERAGEIFS(Indicadores!AH$5:AH$34,Indicadores!$B$5:$B$34,$C12)</f>
        <v>0.58333333333333326</v>
      </c>
      <c r="AH12" s="85">
        <f>AVERAGEIFS(Indicadores!AI$5:AI$34,Indicadores!$B$5:$B$34,$C12)</f>
        <v>0.66666666666666663</v>
      </c>
      <c r="AI12" s="85">
        <f>AVERAGEIFS(Indicadores!AJ$5:AJ$34,Indicadores!$B$5:$B$34,$C12)</f>
        <v>0.70833333333333326</v>
      </c>
      <c r="AJ12" s="85">
        <f>AVERAGEIFS(Indicadores!AK$5:AK$34,Indicadores!$B$5:$B$34,$C12)</f>
        <v>0.66666666666666663</v>
      </c>
      <c r="AK12" s="85">
        <f>AVERAGEIFS(Indicadores!AL$5:AL$34,Indicadores!$B$5:$B$34,$C12)</f>
        <v>0.79166666666666663</v>
      </c>
      <c r="AL12" s="23">
        <f>AVERAGEIFS(Indicadores!AM$5:AM$34,Indicadores!$B$5:$B$34,$C12)</f>
        <v>0.71969696969696972</v>
      </c>
    </row>
    <row r="13" spans="1:38">
      <c r="A13" s="249"/>
      <c r="B13" s="246"/>
      <c r="C13" s="121" t="s">
        <v>323</v>
      </c>
      <c r="D13" s="76" t="s">
        <v>324</v>
      </c>
      <c r="E13" s="84">
        <f>AVERAGEIFS(Indicadores!F$5:F$34,Indicadores!$B$5:$B$34,$C13)</f>
        <v>0.57777777777777783</v>
      </c>
      <c r="F13" s="85">
        <f>AVERAGEIFS(Indicadores!G$5:G$34,Indicadores!$B$5:$B$34,$C13)</f>
        <v>1</v>
      </c>
      <c r="G13" s="85">
        <f>AVERAGEIFS(Indicadores!H$5:H$34,Indicadores!$B$5:$B$34,$C13)</f>
        <v>0.93333333333333324</v>
      </c>
      <c r="H13" s="85">
        <f>AVERAGEIFS(Indicadores!I$5:I$34,Indicadores!$B$5:$B$34,$C13)</f>
        <v>0.88888888888888884</v>
      </c>
      <c r="I13" s="85">
        <f>AVERAGEIFS(Indicadores!J$5:J$34,Indicadores!$B$5:$B$34,$C13)</f>
        <v>0.28888888888888892</v>
      </c>
      <c r="J13" s="85">
        <f>AVERAGEIFS(Indicadores!K$5:K$34,Indicadores!$B$5:$B$34,$C13)</f>
        <v>0.88888888888888884</v>
      </c>
      <c r="K13" s="85">
        <f>AVERAGEIFS(Indicadores!L$5:L$34,Indicadores!$B$5:$B$34,$C13)</f>
        <v>0.88888888888888884</v>
      </c>
      <c r="L13" s="85">
        <f>AVERAGEIFS(Indicadores!M$5:M$34,Indicadores!$B$5:$B$34,$C13)</f>
        <v>0.71111111111111114</v>
      </c>
      <c r="M13" s="85">
        <f>AVERAGEIFS(Indicadores!N$5:N$34,Indicadores!$B$5:$B$34,$C13)</f>
        <v>0.88888888888888884</v>
      </c>
      <c r="N13" s="85">
        <f>AVERAGEIFS(Indicadores!O$5:O$34,Indicadores!$B$5:$B$34,$C13)</f>
        <v>0.88888888888888884</v>
      </c>
      <c r="O13" s="85">
        <f>AVERAGEIFS(Indicadores!P$5:P$34,Indicadores!$B$5:$B$34,$C13)</f>
        <v>0.88888888888888884</v>
      </c>
      <c r="P13" s="85">
        <f>AVERAGEIFS(Indicadores!Q$5:Q$34,Indicadores!$B$5:$B$34,$C13)</f>
        <v>0.8222222222222223</v>
      </c>
      <c r="Q13" s="85">
        <f>AVERAGEIFS(Indicadores!R$5:R$34,Indicadores!$B$5:$B$34,$C13)</f>
        <v>0.77777777777777768</v>
      </c>
      <c r="R13" s="85">
        <f>AVERAGEIFS(Indicadores!S$5:S$34,Indicadores!$B$5:$B$34,$C13)</f>
        <v>0.64444444444444438</v>
      </c>
      <c r="S13" s="85">
        <f>AVERAGEIFS(Indicadores!T$5:T$34,Indicadores!$B$5:$B$34,$C13)</f>
        <v>0.66666666666666663</v>
      </c>
      <c r="T13" s="85">
        <f>AVERAGEIFS(Indicadores!U$5:U$34,Indicadores!$B$5:$B$34,$C13)</f>
        <v>0.66666666666666663</v>
      </c>
      <c r="U13" s="85">
        <f>AVERAGEIFS(Indicadores!V$5:V$34,Indicadores!$B$5:$B$34,$C13)</f>
        <v>1</v>
      </c>
      <c r="V13" s="85">
        <f>AVERAGEIFS(Indicadores!W$5:W$34,Indicadores!$B$5:$B$34,$C13)</f>
        <v>0.66666666666666663</v>
      </c>
      <c r="W13" s="85">
        <f>AVERAGEIFS(Indicadores!X$5:X$34,Indicadores!$B$5:$B$34,$C13)</f>
        <v>0.88888888888888884</v>
      </c>
      <c r="X13" s="85">
        <f>AVERAGEIFS(Indicadores!Y$5:Y$34,Indicadores!$B$5:$B$34,$C13)</f>
        <v>0.8222222222222223</v>
      </c>
      <c r="Y13" s="85">
        <f>AVERAGEIFS(Indicadores!Z$5:Z$34,Indicadores!$B$5:$B$34,$C13)</f>
        <v>0.88888888888888884</v>
      </c>
      <c r="Z13" s="85">
        <f>AVERAGEIFS(Indicadores!AA$5:AA$34,Indicadores!$B$5:$B$34,$C13)</f>
        <v>0.8222222222222223</v>
      </c>
      <c r="AA13" s="85">
        <f>AVERAGEIFS(Indicadores!AB$5:AB$34,Indicadores!$B$5:$B$34,$C13)</f>
        <v>0.53333333333333333</v>
      </c>
      <c r="AB13" s="85">
        <f>AVERAGEIFS(Indicadores!AC$5:AC$34,Indicadores!$B$5:$B$34,$C13)</f>
        <v>0.57777777777777783</v>
      </c>
      <c r="AC13" s="85">
        <f>AVERAGEIFS(Indicadores!AD$5:AD$34,Indicadores!$B$5:$B$34,$C13)</f>
        <v>0.57777777777777783</v>
      </c>
      <c r="AD13" s="85">
        <f>AVERAGEIFS(Indicadores!AE$5:AE$34,Indicadores!$B$5:$B$34,$C13)</f>
        <v>1</v>
      </c>
      <c r="AE13" s="85">
        <f>AVERAGEIFS(Indicadores!AF$5:AF$34,Indicadores!$B$5:$B$34,$C13)</f>
        <v>0.57777777777777783</v>
      </c>
      <c r="AF13" s="85">
        <f>AVERAGEIFS(Indicadores!AG$5:AG$34,Indicadores!$B$5:$B$34,$C13)</f>
        <v>0.88888888888888884</v>
      </c>
      <c r="AG13" s="85">
        <f>AVERAGEIFS(Indicadores!AH$5:AH$34,Indicadores!$B$5:$B$34,$C13)</f>
        <v>0.93333333333333324</v>
      </c>
      <c r="AH13" s="85">
        <f>AVERAGEIFS(Indicadores!AI$5:AI$34,Indicadores!$B$5:$B$34,$C13)</f>
        <v>0.88888888888888884</v>
      </c>
      <c r="AI13" s="85">
        <f>AVERAGEIFS(Indicadores!AJ$5:AJ$34,Indicadores!$B$5:$B$34,$C13)</f>
        <v>0.88888888888888884</v>
      </c>
      <c r="AJ13" s="85">
        <f>AVERAGEIFS(Indicadores!AK$5:AK$34,Indicadores!$B$5:$B$34,$C13)</f>
        <v>0.88888888888888884</v>
      </c>
      <c r="AK13" s="85">
        <f>AVERAGEIFS(Indicadores!AL$5:AL$34,Indicadores!$B$5:$B$34,$C13)</f>
        <v>0.77777777777777768</v>
      </c>
      <c r="AL13" s="23">
        <f>AVERAGEIFS(Indicadores!AM$5:AM$34,Indicadores!$B$5:$B$34,$C13)</f>
        <v>0.78922558922558927</v>
      </c>
    </row>
    <row r="14" spans="1:38">
      <c r="A14" s="249"/>
      <c r="B14" s="247"/>
      <c r="C14" s="122" t="s">
        <v>325</v>
      </c>
      <c r="D14" s="78" t="s">
        <v>326</v>
      </c>
      <c r="E14" s="114">
        <f>AVERAGEIFS(Indicadores!F$5:F$34,Indicadores!$B$5:$B$34,$C14)</f>
        <v>0.75892857142857151</v>
      </c>
      <c r="F14" s="115">
        <f>AVERAGEIFS(Indicadores!G$5:G$34,Indicadores!$B$5:$B$34,$C14)</f>
        <v>0.90823412698412698</v>
      </c>
      <c r="G14" s="115">
        <f>AVERAGEIFS(Indicadores!H$5:H$34,Indicadores!$B$5:$B$34,$C14)</f>
        <v>0.72470238095238093</v>
      </c>
      <c r="H14" s="115">
        <f>AVERAGEIFS(Indicadores!I$5:I$34,Indicadores!$B$5:$B$34,$C14)</f>
        <v>0.73412698412698418</v>
      </c>
      <c r="I14" s="115">
        <f>AVERAGEIFS(Indicadores!J$5:J$34,Indicadores!$B$5:$B$34,$C14)</f>
        <v>0.47023809523809529</v>
      </c>
      <c r="J14" s="115">
        <f>AVERAGEIFS(Indicadores!K$5:K$34,Indicadores!$B$5:$B$34,$C14)</f>
        <v>0.74305555555555569</v>
      </c>
      <c r="K14" s="115">
        <f>AVERAGEIFS(Indicadores!L$5:L$34,Indicadores!$B$5:$B$34,$C14)</f>
        <v>0.6617063492063493</v>
      </c>
      <c r="L14" s="115">
        <f>AVERAGEIFS(Indicadores!M$5:M$34,Indicadores!$B$5:$B$34,$C14)</f>
        <v>0.72966269841269848</v>
      </c>
      <c r="M14" s="115">
        <f>AVERAGEIFS(Indicadores!N$5:N$34,Indicadores!$B$5:$B$34,$C14)</f>
        <v>0.82291666666666663</v>
      </c>
      <c r="N14" s="115">
        <f>AVERAGEIFS(Indicadores!O$5:O$34,Indicadores!$B$5:$B$34,$C14)</f>
        <v>0.55902777777777779</v>
      </c>
      <c r="O14" s="115">
        <f>AVERAGEIFS(Indicadores!P$5:P$34,Indicadores!$B$5:$B$34,$C14)</f>
        <v>0.63591269841269848</v>
      </c>
      <c r="P14" s="115">
        <f>AVERAGEIFS(Indicadores!Q$5:Q$34,Indicadores!$B$5:$B$34,$C14)</f>
        <v>0.56646825396825407</v>
      </c>
      <c r="Q14" s="115">
        <f>AVERAGEIFS(Indicadores!R$5:R$34,Indicadores!$B$5:$B$34,$C14)</f>
        <v>0.85119047619047616</v>
      </c>
      <c r="R14" s="115">
        <f>AVERAGEIFS(Indicadores!S$5:S$34,Indicadores!$B$5:$B$34,$C14)</f>
        <v>0.45337301587301587</v>
      </c>
      <c r="S14" s="115">
        <f>AVERAGEIFS(Indicadores!T$5:T$34,Indicadores!$B$5:$B$34,$C14)</f>
        <v>0.4379960317460318</v>
      </c>
      <c r="T14" s="115">
        <f>AVERAGEIFS(Indicadores!U$5:U$34,Indicadores!$B$5:$B$34,$C14)</f>
        <v>0.61061507936507931</v>
      </c>
      <c r="U14" s="115">
        <f>AVERAGEIFS(Indicadores!V$5:V$34,Indicadores!$B$5:$B$34,$C14)</f>
        <v>0.78472222222222221</v>
      </c>
      <c r="V14" s="115">
        <f>AVERAGEIFS(Indicadores!W$5:W$34,Indicadores!$B$5:$B$34,$C14)</f>
        <v>0.90625</v>
      </c>
      <c r="W14" s="115">
        <f>AVERAGEIFS(Indicadores!X$5:X$34,Indicadores!$B$5:$B$34,$C14)</f>
        <v>0.64136904761904756</v>
      </c>
      <c r="X14" s="115">
        <f>AVERAGEIFS(Indicadores!Y$5:Y$34,Indicadores!$B$5:$B$34,$C14)</f>
        <v>0.76041666666666663</v>
      </c>
      <c r="Y14" s="115">
        <f>AVERAGEIFS(Indicadores!Z$5:Z$34,Indicadores!$B$5:$B$34,$C14)</f>
        <v>0.87599206349206338</v>
      </c>
      <c r="Z14" s="115">
        <f>AVERAGEIFS(Indicadores!AA$5:AA$34,Indicadores!$B$5:$B$34,$C14)</f>
        <v>0.74206349206349209</v>
      </c>
      <c r="AA14" s="115">
        <f>AVERAGEIFS(Indicadores!AB$5:AB$34,Indicadores!$B$5:$B$34,$C14)</f>
        <v>0.68551587301587302</v>
      </c>
      <c r="AB14" s="115">
        <f>AVERAGEIFS(Indicadores!AC$5:AC$34,Indicadores!$B$5:$B$34,$C14)</f>
        <v>0.61805555555555558</v>
      </c>
      <c r="AC14" s="115">
        <f>AVERAGEIFS(Indicadores!AD$5:AD$34,Indicadores!$B$5:$B$34,$C14)</f>
        <v>0.41369047619047622</v>
      </c>
      <c r="AD14" s="115">
        <f>AVERAGEIFS(Indicadores!AE$5:AE$34,Indicadores!$B$5:$B$34,$C14)</f>
        <v>0.66865079365079361</v>
      </c>
      <c r="AE14" s="115">
        <f>AVERAGEIFS(Indicadores!AF$5:AF$34,Indicadores!$B$5:$B$34,$C14)</f>
        <v>0.56448412698412698</v>
      </c>
      <c r="AF14" s="115">
        <f>AVERAGEIFS(Indicadores!AG$5:AG$34,Indicadores!$B$5:$B$34,$C14)</f>
        <v>0.58432539682539686</v>
      </c>
      <c r="AG14" s="115">
        <f>AVERAGEIFS(Indicadores!AH$5:AH$34,Indicadores!$B$5:$B$34,$C14)</f>
        <v>0.81448412698412698</v>
      </c>
      <c r="AH14" s="115">
        <f>AVERAGEIFS(Indicadores!AI$5:AI$34,Indicadores!$B$5:$B$34,$C14)</f>
        <v>0.86458333333333337</v>
      </c>
      <c r="AI14" s="115">
        <f>AVERAGEIFS(Indicadores!AJ$5:AJ$34,Indicadores!$B$5:$B$34,$C14)</f>
        <v>0.51686507936507942</v>
      </c>
      <c r="AJ14" s="115">
        <f>AVERAGEIFS(Indicadores!AK$5:AK$34,Indicadores!$B$5:$B$34,$C14)</f>
        <v>0.47668650793650791</v>
      </c>
      <c r="AK14" s="115">
        <f>AVERAGEIFS(Indicadores!AL$5:AL$34,Indicadores!$B$5:$B$34,$C14)</f>
        <v>0.70337301587301582</v>
      </c>
      <c r="AL14" s="116">
        <f>AVERAGEIFS(Indicadores!AM$5:AM$34,Indicadores!$B$5:$B$34,$C14)</f>
        <v>0.6754449254449254</v>
      </c>
    </row>
    <row r="15" spans="1:38">
      <c r="A15" s="249"/>
      <c r="C15" s="123"/>
      <c r="D15" s="10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20"/>
    </row>
    <row r="16" spans="1:38">
      <c r="A16" s="249"/>
      <c r="B16" s="245" t="s">
        <v>327</v>
      </c>
      <c r="C16" s="120" t="s">
        <v>328</v>
      </c>
      <c r="D16" s="74" t="s">
        <v>329</v>
      </c>
      <c r="E16" s="79">
        <f>AVERAGE(E6:E8)</f>
        <v>0.61598043931377267</v>
      </c>
      <c r="F16" s="80">
        <f t="shared" ref="F16:AL16" si="0">AVERAGE(F6:F8)</f>
        <v>0.66073753407086733</v>
      </c>
      <c r="G16" s="80">
        <f t="shared" si="0"/>
        <v>0.43004649671316336</v>
      </c>
      <c r="H16" s="80">
        <f t="shared" si="0"/>
        <v>0.62003687670354335</v>
      </c>
      <c r="I16" s="80">
        <f t="shared" si="0"/>
        <v>0.80780824114157446</v>
      </c>
      <c r="J16" s="80">
        <f t="shared" si="0"/>
        <v>0.92566618566618564</v>
      </c>
      <c r="K16" s="80">
        <f t="shared" si="0"/>
        <v>0.66209074875741536</v>
      </c>
      <c r="L16" s="80">
        <f t="shared" si="0"/>
        <v>0.691556838223505</v>
      </c>
      <c r="M16" s="80">
        <f t="shared" si="0"/>
        <v>0.91257014590347918</v>
      </c>
      <c r="N16" s="80">
        <f t="shared" si="0"/>
        <v>0.71083533750200412</v>
      </c>
      <c r="O16" s="80">
        <f t="shared" si="0"/>
        <v>0.52393137726471062</v>
      </c>
      <c r="P16" s="80">
        <f t="shared" si="0"/>
        <v>0.65576078242744906</v>
      </c>
      <c r="Q16" s="80">
        <f t="shared" si="0"/>
        <v>0.67551066217732891</v>
      </c>
      <c r="R16" s="80">
        <f t="shared" si="0"/>
        <v>0.52115760782427445</v>
      </c>
      <c r="S16" s="80">
        <f t="shared" si="0"/>
        <v>0.52023088023088027</v>
      </c>
      <c r="T16" s="80">
        <f t="shared" si="0"/>
        <v>0.83219817219817216</v>
      </c>
      <c r="U16" s="80">
        <f t="shared" si="0"/>
        <v>0.81209235209235209</v>
      </c>
      <c r="V16" s="80">
        <f t="shared" si="0"/>
        <v>0.81625140291806952</v>
      </c>
      <c r="W16" s="80">
        <f t="shared" si="0"/>
        <v>0.89145101811768479</v>
      </c>
      <c r="X16" s="80">
        <f t="shared" si="0"/>
        <v>0.67901234567901225</v>
      </c>
      <c r="Y16" s="80">
        <f t="shared" si="0"/>
        <v>0.59873176206509537</v>
      </c>
      <c r="Z16" s="80">
        <f t="shared" si="0"/>
        <v>0.76920955587622253</v>
      </c>
      <c r="AA16" s="80">
        <f t="shared" si="0"/>
        <v>0.48365239698573032</v>
      </c>
      <c r="AB16" s="80">
        <f t="shared" si="0"/>
        <v>0.81337181337181319</v>
      </c>
      <c r="AC16" s="80">
        <f t="shared" si="0"/>
        <v>0.7846560846560845</v>
      </c>
      <c r="AD16" s="80">
        <f t="shared" si="0"/>
        <v>0.42449094115760783</v>
      </c>
      <c r="AE16" s="80">
        <f t="shared" si="0"/>
        <v>0.71023248356581681</v>
      </c>
      <c r="AF16" s="80">
        <f t="shared" si="0"/>
        <v>0.6215359948693282</v>
      </c>
      <c r="AG16" s="80">
        <f t="shared" si="0"/>
        <v>0.6729068462401796</v>
      </c>
      <c r="AH16" s="80">
        <f t="shared" si="0"/>
        <v>0.55773609106942446</v>
      </c>
      <c r="AI16" s="80">
        <f t="shared" si="0"/>
        <v>0.55434022767356106</v>
      </c>
      <c r="AJ16" s="80">
        <f t="shared" si="0"/>
        <v>0.77531184864518199</v>
      </c>
      <c r="AK16" s="80">
        <f t="shared" si="0"/>
        <v>0.70679493346160005</v>
      </c>
      <c r="AL16" s="113">
        <f t="shared" si="0"/>
        <v>0.67993625528979063</v>
      </c>
    </row>
    <row r="17" spans="1:38">
      <c r="A17" s="249"/>
      <c r="B17" s="246"/>
      <c r="C17" s="121" t="s">
        <v>240</v>
      </c>
      <c r="D17" s="108" t="s">
        <v>241</v>
      </c>
      <c r="E17" s="84">
        <f>AVERAGE(E9:E11)</f>
        <v>0.73412698412698418</v>
      </c>
      <c r="F17" s="85">
        <f t="shared" ref="F17:AL17" si="1">AVERAGE(F9:F11)</f>
        <v>0.81746031746031755</v>
      </c>
      <c r="G17" s="85">
        <f t="shared" si="1"/>
        <v>0.79166666666666663</v>
      </c>
      <c r="H17" s="85">
        <f t="shared" si="1"/>
        <v>0.67460317460317454</v>
      </c>
      <c r="I17" s="85">
        <f t="shared" si="1"/>
        <v>0.77380952380952384</v>
      </c>
      <c r="J17" s="85">
        <f t="shared" si="1"/>
        <v>0.85515873015873023</v>
      </c>
      <c r="K17" s="85">
        <f t="shared" si="1"/>
        <v>0.73611111111111116</v>
      </c>
      <c r="L17" s="85">
        <f t="shared" si="1"/>
        <v>0.67658730158730152</v>
      </c>
      <c r="M17" s="85">
        <f t="shared" si="1"/>
        <v>1</v>
      </c>
      <c r="N17" s="85">
        <f t="shared" si="1"/>
        <v>0.90277777777777768</v>
      </c>
      <c r="O17" s="85">
        <f t="shared" si="1"/>
        <v>0.81746031746031755</v>
      </c>
      <c r="P17" s="85">
        <f t="shared" si="1"/>
        <v>0.56746031746031744</v>
      </c>
      <c r="Q17" s="85">
        <f t="shared" si="1"/>
        <v>0.88492063492063489</v>
      </c>
      <c r="R17" s="85">
        <f t="shared" si="1"/>
        <v>0.81944444444444453</v>
      </c>
      <c r="S17" s="85">
        <f t="shared" si="1"/>
        <v>0.81746031746031733</v>
      </c>
      <c r="T17" s="85">
        <f t="shared" si="1"/>
        <v>0.56944444444444442</v>
      </c>
      <c r="U17" s="85">
        <f t="shared" si="1"/>
        <v>0.8115079365079364</v>
      </c>
      <c r="V17" s="85">
        <f t="shared" si="1"/>
        <v>0.76455026455026465</v>
      </c>
      <c r="W17" s="85">
        <f t="shared" si="1"/>
        <v>0.55886243386243384</v>
      </c>
      <c r="X17" s="85">
        <f t="shared" si="1"/>
        <v>0.87103174603174605</v>
      </c>
      <c r="Y17" s="85">
        <f t="shared" si="1"/>
        <v>0.73412698412698418</v>
      </c>
      <c r="Z17" s="85">
        <f t="shared" si="1"/>
        <v>0.53902116402116407</v>
      </c>
      <c r="AA17" s="85">
        <f t="shared" si="1"/>
        <v>0.69642857142857151</v>
      </c>
      <c r="AB17" s="85">
        <f t="shared" si="1"/>
        <v>0.82936507936507942</v>
      </c>
      <c r="AC17" s="85">
        <f t="shared" si="1"/>
        <v>0.68253968253968245</v>
      </c>
      <c r="AD17" s="85">
        <f t="shared" si="1"/>
        <v>0.71626984126984128</v>
      </c>
      <c r="AE17" s="85">
        <f t="shared" si="1"/>
        <v>0.69576719576719581</v>
      </c>
      <c r="AF17" s="85">
        <f t="shared" si="1"/>
        <v>0.49735449735449738</v>
      </c>
      <c r="AG17" s="85">
        <f t="shared" si="1"/>
        <v>0.90079365079365081</v>
      </c>
      <c r="AH17" s="85">
        <f t="shared" si="1"/>
        <v>0.64484126984126988</v>
      </c>
      <c r="AI17" s="85">
        <f t="shared" si="1"/>
        <v>0.54695767195767198</v>
      </c>
      <c r="AJ17" s="85">
        <f t="shared" si="1"/>
        <v>0.53505291005291011</v>
      </c>
      <c r="AK17" s="85">
        <f t="shared" si="1"/>
        <v>0.8921957671957671</v>
      </c>
      <c r="AL17" s="23">
        <f t="shared" si="1"/>
        <v>0.73803511303511316</v>
      </c>
    </row>
    <row r="18" spans="1:38">
      <c r="A18" s="249"/>
      <c r="B18" s="247"/>
      <c r="C18" s="122" t="s">
        <v>242</v>
      </c>
      <c r="D18" s="109" t="s">
        <v>243</v>
      </c>
      <c r="E18" s="114">
        <f>AVERAGE(E12:E14)</f>
        <v>0.7233465608465609</v>
      </c>
      <c r="F18" s="115">
        <f t="shared" ref="F18:AL18" si="2">AVERAGE(F12:F14)</f>
        <v>0.91385582010582012</v>
      </c>
      <c r="G18" s="115">
        <f t="shared" si="2"/>
        <v>0.83045634920634914</v>
      </c>
      <c r="H18" s="115">
        <f t="shared" si="2"/>
        <v>0.83267195767195767</v>
      </c>
      <c r="I18" s="115">
        <f t="shared" si="2"/>
        <v>0.50304232804232807</v>
      </c>
      <c r="J18" s="115">
        <f t="shared" si="2"/>
        <v>0.78009259259259256</v>
      </c>
      <c r="K18" s="115">
        <f t="shared" si="2"/>
        <v>0.76686507936507942</v>
      </c>
      <c r="L18" s="115">
        <f t="shared" si="2"/>
        <v>0.71636904761904763</v>
      </c>
      <c r="M18" s="115">
        <f t="shared" si="2"/>
        <v>0.87615740740740733</v>
      </c>
      <c r="N18" s="115">
        <f t="shared" si="2"/>
        <v>0.73263888888888884</v>
      </c>
      <c r="O18" s="115">
        <f t="shared" si="2"/>
        <v>0.74437830687830686</v>
      </c>
      <c r="P18" s="115">
        <f t="shared" si="2"/>
        <v>0.72678571428571426</v>
      </c>
      <c r="Q18" s="115">
        <f t="shared" si="2"/>
        <v>0.79298941798941802</v>
      </c>
      <c r="R18" s="115">
        <f t="shared" si="2"/>
        <v>0.58816137566137561</v>
      </c>
      <c r="S18" s="115">
        <f t="shared" si="2"/>
        <v>0.65988756613756616</v>
      </c>
      <c r="T18" s="115">
        <f t="shared" si="2"/>
        <v>0.60631613756613756</v>
      </c>
      <c r="U18" s="115">
        <f t="shared" si="2"/>
        <v>0.76157407407407407</v>
      </c>
      <c r="V18" s="115">
        <f t="shared" si="2"/>
        <v>0.71875</v>
      </c>
      <c r="W18" s="115">
        <f t="shared" si="2"/>
        <v>0.73230820105820094</v>
      </c>
      <c r="X18" s="115">
        <f t="shared" si="2"/>
        <v>0.79143518518518519</v>
      </c>
      <c r="Y18" s="115">
        <f t="shared" si="2"/>
        <v>0.86607142857142849</v>
      </c>
      <c r="Z18" s="115">
        <f t="shared" si="2"/>
        <v>0.71587301587301588</v>
      </c>
      <c r="AA18" s="115">
        <f t="shared" si="2"/>
        <v>0.62850529100529096</v>
      </c>
      <c r="AB18" s="115">
        <f t="shared" si="2"/>
        <v>0.64861111111111114</v>
      </c>
      <c r="AC18" s="115">
        <f t="shared" si="2"/>
        <v>0.59437830687830695</v>
      </c>
      <c r="AD18" s="115">
        <f t="shared" si="2"/>
        <v>0.77843915343915338</v>
      </c>
      <c r="AE18" s="115">
        <f t="shared" si="2"/>
        <v>0.57519841269841265</v>
      </c>
      <c r="AF18" s="115">
        <f t="shared" si="2"/>
        <v>0.69940476190476186</v>
      </c>
      <c r="AG18" s="115">
        <f t="shared" si="2"/>
        <v>0.77705026455026449</v>
      </c>
      <c r="AH18" s="115">
        <f t="shared" si="2"/>
        <v>0.80671296296296291</v>
      </c>
      <c r="AI18" s="115">
        <f t="shared" si="2"/>
        <v>0.7046957671957671</v>
      </c>
      <c r="AJ18" s="115">
        <f t="shared" si="2"/>
        <v>0.67741402116402105</v>
      </c>
      <c r="AK18" s="115">
        <f t="shared" si="2"/>
        <v>0.75760582010582</v>
      </c>
      <c r="AL18" s="116">
        <f t="shared" si="2"/>
        <v>0.72812249478916147</v>
      </c>
    </row>
    <row r="19" spans="1:38">
      <c r="A19" s="249"/>
      <c r="C19" s="124"/>
      <c r="D19" s="22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9"/>
    </row>
    <row r="20" spans="1:38">
      <c r="A20" s="250"/>
      <c r="B20" s="107" t="s">
        <v>252</v>
      </c>
      <c r="C20" s="125" t="s">
        <v>325</v>
      </c>
      <c r="D20" s="110" t="s">
        <v>252</v>
      </c>
      <c r="E20" s="117">
        <f>AVERAGE(E16:E18)</f>
        <v>0.69115132809577251</v>
      </c>
      <c r="F20" s="118">
        <f t="shared" ref="F20:AL20" si="3">AVERAGE(F16:F18)</f>
        <v>0.79735122387900159</v>
      </c>
      <c r="G20" s="118">
        <f t="shared" si="3"/>
        <v>0.68405650419539299</v>
      </c>
      <c r="H20" s="118">
        <f t="shared" si="3"/>
        <v>0.70910400299289178</v>
      </c>
      <c r="I20" s="118">
        <f t="shared" si="3"/>
        <v>0.69488669766447542</v>
      </c>
      <c r="J20" s="118">
        <f t="shared" si="3"/>
        <v>0.85363916947250285</v>
      </c>
      <c r="K20" s="118">
        <f t="shared" si="3"/>
        <v>0.72168897974453527</v>
      </c>
      <c r="L20" s="118">
        <f t="shared" si="3"/>
        <v>0.69483772914328468</v>
      </c>
      <c r="M20" s="118">
        <f t="shared" si="3"/>
        <v>0.92957585110362884</v>
      </c>
      <c r="N20" s="118">
        <f t="shared" si="3"/>
        <v>0.7820840013895568</v>
      </c>
      <c r="O20" s="118">
        <f t="shared" si="3"/>
        <v>0.69525666720111168</v>
      </c>
      <c r="P20" s="118">
        <f t="shared" si="3"/>
        <v>0.65000227139116029</v>
      </c>
      <c r="Q20" s="118">
        <f t="shared" si="3"/>
        <v>0.78447357169579401</v>
      </c>
      <c r="R20" s="118">
        <f t="shared" si="3"/>
        <v>0.64292114264336486</v>
      </c>
      <c r="S20" s="118">
        <f t="shared" si="3"/>
        <v>0.66585958794292122</v>
      </c>
      <c r="T20" s="118">
        <f t="shared" si="3"/>
        <v>0.66931958473625131</v>
      </c>
      <c r="U20" s="118">
        <f t="shared" si="3"/>
        <v>0.79505812089145422</v>
      </c>
      <c r="V20" s="118">
        <f t="shared" si="3"/>
        <v>0.76651722248944465</v>
      </c>
      <c r="W20" s="118">
        <f t="shared" si="3"/>
        <v>0.72754055101277315</v>
      </c>
      <c r="X20" s="118">
        <f t="shared" si="3"/>
        <v>0.78049309229864783</v>
      </c>
      <c r="Y20" s="118">
        <f t="shared" si="3"/>
        <v>0.73297672492116928</v>
      </c>
      <c r="Z20" s="118">
        <f t="shared" si="3"/>
        <v>0.67470124525680086</v>
      </c>
      <c r="AA20" s="118">
        <f t="shared" si="3"/>
        <v>0.60286208647319761</v>
      </c>
      <c r="AB20" s="118">
        <f t="shared" si="3"/>
        <v>0.76378266794933458</v>
      </c>
      <c r="AC20" s="118">
        <f t="shared" si="3"/>
        <v>0.68719135802469122</v>
      </c>
      <c r="AD20" s="118">
        <f t="shared" si="3"/>
        <v>0.63973331195553407</v>
      </c>
      <c r="AE20" s="118">
        <f t="shared" si="3"/>
        <v>0.66039936401047505</v>
      </c>
      <c r="AF20" s="118">
        <f t="shared" si="3"/>
        <v>0.60609841804286246</v>
      </c>
      <c r="AG20" s="118">
        <f t="shared" si="3"/>
        <v>0.78358358719469834</v>
      </c>
      <c r="AH20" s="118">
        <f t="shared" si="3"/>
        <v>0.66976344129121912</v>
      </c>
      <c r="AI20" s="118">
        <f t="shared" si="3"/>
        <v>0.60199788894233341</v>
      </c>
      <c r="AJ20" s="118">
        <f t="shared" si="3"/>
        <v>0.66259292662070435</v>
      </c>
      <c r="AK20" s="118">
        <f t="shared" si="3"/>
        <v>0.78553217358772898</v>
      </c>
      <c r="AL20" s="119">
        <f t="shared" si="3"/>
        <v>0.71536462103802168</v>
      </c>
    </row>
    <row r="21" spans="1:38">
      <c r="A21" s="126"/>
      <c r="B21" s="127"/>
      <c r="C21" s="128"/>
      <c r="D21" s="129"/>
      <c r="E21" s="83"/>
      <c r="F21" s="83"/>
      <c r="G21" s="83"/>
      <c r="H21" s="83"/>
      <c r="I21" s="83"/>
      <c r="J21" s="83"/>
      <c r="K21" s="83"/>
      <c r="L21" s="83"/>
      <c r="M21" s="83"/>
      <c r="N21" s="83"/>
      <c r="O21" s="83"/>
      <c r="P21" s="83"/>
      <c r="Q21" s="83"/>
      <c r="R21" s="83"/>
      <c r="S21" s="83"/>
      <c r="T21" s="83"/>
      <c r="U21" s="83"/>
      <c r="V21" s="83"/>
      <c r="W21" s="83"/>
      <c r="X21" s="83"/>
      <c r="Y21" s="83"/>
      <c r="Z21" s="83"/>
      <c r="AA21" s="83"/>
      <c r="AB21" s="83"/>
      <c r="AC21" s="83"/>
      <c r="AD21" s="83"/>
      <c r="AE21" s="83"/>
      <c r="AF21" s="83"/>
      <c r="AG21" s="83"/>
      <c r="AH21" s="83"/>
      <c r="AI21" s="83"/>
      <c r="AJ21" s="83"/>
      <c r="AK21" s="83"/>
      <c r="AL21" s="20"/>
    </row>
    <row r="22" spans="1:38">
      <c r="A22" s="126"/>
      <c r="B22" s="127"/>
      <c r="C22" s="128"/>
      <c r="D22" s="129"/>
      <c r="E22" s="83"/>
      <c r="F22" s="83"/>
      <c r="G22" s="83"/>
      <c r="H22" s="83"/>
      <c r="I22" s="83"/>
      <c r="J22" s="83"/>
      <c r="K22" s="83"/>
      <c r="L22" s="83"/>
      <c r="M22" s="83"/>
      <c r="N22" s="83"/>
      <c r="O22" s="83"/>
      <c r="P22" s="83"/>
      <c r="Q22" s="83"/>
      <c r="R22" s="83"/>
      <c r="S22" s="83"/>
      <c r="T22" s="83"/>
      <c r="U22" s="83"/>
      <c r="V22" s="83"/>
      <c r="W22" s="83"/>
      <c r="X22" s="83"/>
      <c r="Y22" s="83"/>
      <c r="Z22" s="83"/>
      <c r="AA22" s="83"/>
      <c r="AB22" s="83"/>
      <c r="AC22" s="83"/>
      <c r="AD22" s="83"/>
      <c r="AE22" s="83"/>
      <c r="AF22" s="83"/>
      <c r="AG22" s="83"/>
      <c r="AH22" s="83"/>
      <c r="AI22" s="83"/>
      <c r="AJ22" s="83"/>
      <c r="AK22" s="83"/>
      <c r="AL22" s="20"/>
    </row>
    <row r="23" spans="1:38">
      <c r="E23" s="104" t="s">
        <v>474</v>
      </c>
      <c r="F23" s="105" t="s">
        <v>475</v>
      </c>
      <c r="G23" s="105" t="s">
        <v>476</v>
      </c>
      <c r="H23" s="105" t="s">
        <v>477</v>
      </c>
      <c r="I23" s="105" t="s">
        <v>478</v>
      </c>
      <c r="J23" s="105" t="s">
        <v>479</v>
      </c>
      <c r="K23" s="105" t="s">
        <v>480</v>
      </c>
      <c r="L23" s="105" t="s">
        <v>481</v>
      </c>
      <c r="M23" s="105" t="s">
        <v>482</v>
      </c>
      <c r="N23" s="105" t="s">
        <v>483</v>
      </c>
      <c r="O23" s="105" t="s">
        <v>484</v>
      </c>
      <c r="P23" s="105" t="s">
        <v>485</v>
      </c>
      <c r="Q23" s="105" t="s">
        <v>486</v>
      </c>
      <c r="R23" s="105" t="s">
        <v>487</v>
      </c>
      <c r="S23" s="105" t="s">
        <v>488</v>
      </c>
      <c r="T23" s="105" t="s">
        <v>489</v>
      </c>
      <c r="U23" s="105" t="s">
        <v>490</v>
      </c>
      <c r="V23" s="105" t="s">
        <v>491</v>
      </c>
      <c r="W23" s="105" t="s">
        <v>492</v>
      </c>
      <c r="X23" s="105" t="s">
        <v>493</v>
      </c>
      <c r="Y23" s="105" t="s">
        <v>494</v>
      </c>
      <c r="Z23" s="105" t="s">
        <v>495</v>
      </c>
      <c r="AA23" s="105" t="s">
        <v>496</v>
      </c>
      <c r="AB23" s="105" t="s">
        <v>497</v>
      </c>
      <c r="AC23" s="105" t="s">
        <v>498</v>
      </c>
      <c r="AD23" s="105" t="s">
        <v>499</v>
      </c>
      <c r="AE23" s="105" t="s">
        <v>500</v>
      </c>
      <c r="AF23" s="105" t="s">
        <v>501</v>
      </c>
      <c r="AG23" s="105" t="s">
        <v>502</v>
      </c>
      <c r="AH23" s="105" t="s">
        <v>503</v>
      </c>
      <c r="AI23" s="105" t="s">
        <v>504</v>
      </c>
      <c r="AJ23" s="105" t="s">
        <v>505</v>
      </c>
      <c r="AK23" s="105" t="s">
        <v>544</v>
      </c>
      <c r="AL23" s="106" t="s">
        <v>253</v>
      </c>
    </row>
    <row r="24" spans="1:38" ht="15" customHeight="1">
      <c r="A24" s="248" t="s">
        <v>246</v>
      </c>
      <c r="B24" s="245" t="s">
        <v>387</v>
      </c>
      <c r="C24" s="120" t="s">
        <v>388</v>
      </c>
      <c r="D24" s="74" t="s">
        <v>389</v>
      </c>
      <c r="E24" s="111">
        <f>AVERAGEIFS(Indicadores!F$49:F$78,Indicadores!$B$49:$B$78,$C24)</f>
        <v>0.72536630036630034</v>
      </c>
      <c r="F24" s="112">
        <f>AVERAGEIFS(Indicadores!G$49:G$78,Indicadores!$B$49:$B$78,$C24)</f>
        <v>0.61089743589743595</v>
      </c>
      <c r="G24" s="112">
        <f>AVERAGEIFS(Indicadores!H$49:H$78,Indicadores!$B$49:$B$78,$C24)</f>
        <v>0.37490842490842485</v>
      </c>
      <c r="H24" s="112">
        <f>AVERAGEIFS(Indicadores!I$49:I$78,Indicadores!$B$49:$B$78,$C24)</f>
        <v>0.70073260073260069</v>
      </c>
      <c r="I24" s="112">
        <f>AVERAGEIFS(Indicadores!J$49:J$78,Indicadores!$B$49:$B$78,$C24)</f>
        <v>0.71492673992673994</v>
      </c>
      <c r="J24" s="112">
        <f>AVERAGEIFS(Indicadores!K$49:K$78,Indicadores!$B$49:$B$78,$C24)</f>
        <v>0.77994505494505506</v>
      </c>
      <c r="K24" s="112">
        <f>AVERAGEIFS(Indicadores!L$49:L$78,Indicadores!$B$49:$B$78,$C24)</f>
        <v>0.66703296703296711</v>
      </c>
      <c r="L24" s="112">
        <f>AVERAGEIFS(Indicadores!M$49:M$78,Indicadores!$B$49:$B$78,$C24)</f>
        <v>0.66804029304029311</v>
      </c>
      <c r="M24" s="112">
        <f>AVERAGEIFS(Indicadores!N$49:N$78,Indicadores!$B$49:$B$78,$C24)</f>
        <v>0.94386446886446895</v>
      </c>
      <c r="N24" s="112">
        <f>AVERAGEIFS(Indicadores!O$49:O$78,Indicadores!$B$49:$B$78,$C24)</f>
        <v>0.82032967032967041</v>
      </c>
      <c r="O24" s="112">
        <f>AVERAGEIFS(Indicadores!P$49:P$78,Indicadores!$B$49:$B$78,$C24)</f>
        <v>0.54139194139194147</v>
      </c>
      <c r="P24" s="112">
        <f>AVERAGEIFS(Indicadores!Q$49:Q$78,Indicadores!$B$49:$B$78,$C24)</f>
        <v>0.6721611721611721</v>
      </c>
      <c r="Q24" s="112">
        <f>AVERAGEIFS(Indicadores!R$49:R$78,Indicadores!$B$49:$B$78,$C24)</f>
        <v>0.6596153846153846</v>
      </c>
      <c r="R24" s="112">
        <f>AVERAGEIFS(Indicadores!S$49:S$78,Indicadores!$B$49:$B$78,$C24)</f>
        <v>0.50347985347985347</v>
      </c>
      <c r="S24" s="112">
        <f>AVERAGEIFS(Indicadores!T$49:T$78,Indicadores!$B$49:$B$78,$C24)</f>
        <v>0.59716117216117215</v>
      </c>
      <c r="T24" s="112">
        <f>AVERAGEIFS(Indicadores!U$49:U$78,Indicadores!$B$49:$B$78,$C24)</f>
        <v>0.68397435897435899</v>
      </c>
      <c r="U24" s="112">
        <f>AVERAGEIFS(Indicadores!V$49:V$78,Indicadores!$B$49:$B$78,$C24)</f>
        <v>0.68882783882783882</v>
      </c>
      <c r="V24" s="112">
        <f>AVERAGEIFS(Indicadores!W$49:W$78,Indicadores!$B$49:$B$78,$C24)</f>
        <v>0.75998168498168506</v>
      </c>
      <c r="W24" s="112">
        <f>AVERAGEIFS(Indicadores!X$49:X$78,Indicadores!$B$49:$B$78,$C24)</f>
        <v>0.74505494505494507</v>
      </c>
      <c r="X24" s="112">
        <f>AVERAGEIFS(Indicadores!Y$49:Y$78,Indicadores!$B$49:$B$78,$C24)</f>
        <v>0.9413003663003664</v>
      </c>
      <c r="Y24" s="112">
        <f>AVERAGEIFS(Indicadores!Z$49:Z$78,Indicadores!$B$49:$B$78,$C24)</f>
        <v>0.73287545787545783</v>
      </c>
      <c r="Z24" s="112">
        <f>AVERAGEIFS(Indicadores!AA$49:AA$78,Indicadores!$B$49:$B$78,$C24)</f>
        <v>0.47921245421245418</v>
      </c>
      <c r="AA24" s="112">
        <f>AVERAGEIFS(Indicadores!AB$49:AB$78,Indicadores!$B$49:$B$78,$C24)</f>
        <v>0.47454212454212447</v>
      </c>
      <c r="AB24" s="112">
        <f>AVERAGEIFS(Indicadores!AC$49:AC$78,Indicadores!$B$49:$B$78,$C24)</f>
        <v>0.61373626373626367</v>
      </c>
      <c r="AC24" s="112">
        <f>AVERAGEIFS(Indicadores!AD$49:AD$78,Indicadores!$B$49:$B$78,$C24)</f>
        <v>0.50119047619047619</v>
      </c>
      <c r="AD24" s="112">
        <f>AVERAGEIFS(Indicadores!AE$49:AE$78,Indicadores!$B$49:$B$78,$C24)</f>
        <v>0.4752747252747252</v>
      </c>
      <c r="AE24" s="112">
        <f>AVERAGEIFS(Indicadores!AF$49:AF$78,Indicadores!$B$49:$B$78,$C24)</f>
        <v>0.71968864468864469</v>
      </c>
      <c r="AF24" s="112">
        <f>AVERAGEIFS(Indicadores!AG$49:AG$78,Indicadores!$B$49:$B$78,$C24)</f>
        <v>0.59679487179487178</v>
      </c>
      <c r="AG24" s="112">
        <f>AVERAGEIFS(Indicadores!AH$49:AH$78,Indicadores!$B$49:$B$78,$C24)</f>
        <v>0.70650183150183143</v>
      </c>
      <c r="AH24" s="112">
        <f>AVERAGEIFS(Indicadores!AI$49:AI$78,Indicadores!$B$49:$B$78,$C24)</f>
        <v>0.62051282051282042</v>
      </c>
      <c r="AI24" s="112">
        <f>AVERAGEIFS(Indicadores!AJ$49:AJ$78,Indicadores!$B$49:$B$78,$C24)</f>
        <v>0.60906593406593401</v>
      </c>
      <c r="AJ24" s="112">
        <f>AVERAGEIFS(Indicadores!AK$49:AK$78,Indicadores!$B$49:$B$78,$C24)</f>
        <v>0.68754578754578755</v>
      </c>
      <c r="AK24" s="112">
        <f>AVERAGEIFS(Indicadores!AL$49:AL$78,Indicadores!$B$49:$B$78,$C24)</f>
        <v>0.73791208791208796</v>
      </c>
      <c r="AL24" s="113">
        <f>AVERAGEIFS(Indicadores!AM$49:AM$78,Indicadores!$B$49:$B$78,$C24)</f>
        <v>0.65920745920745927</v>
      </c>
    </row>
    <row r="25" spans="1:38">
      <c r="A25" s="249"/>
      <c r="B25" s="246"/>
      <c r="C25" s="121" t="s">
        <v>390</v>
      </c>
      <c r="D25" s="76" t="s">
        <v>391</v>
      </c>
      <c r="E25" s="82">
        <f>AVERAGEIFS(Indicadores!F$49:F$78,Indicadores!$B$49:$B$78,$C25)</f>
        <v>0.61111111111111116</v>
      </c>
      <c r="F25" s="83">
        <f>AVERAGEIFS(Indicadores!G$49:G$78,Indicadores!$B$49:$B$78,$C25)</f>
        <v>0.75</v>
      </c>
      <c r="G25" s="83">
        <f>AVERAGEIFS(Indicadores!H$49:H$78,Indicadores!$B$49:$B$78,$C25)</f>
        <v>0.44444444444444442</v>
      </c>
      <c r="H25" s="83">
        <f>AVERAGEIFS(Indicadores!I$49:I$78,Indicadores!$B$49:$B$78,$C25)</f>
        <v>0.63888888888888895</v>
      </c>
      <c r="I25" s="83">
        <f>AVERAGEIFS(Indicadores!J$49:J$78,Indicadores!$B$49:$B$78,$C25)</f>
        <v>0.72222222222222221</v>
      </c>
      <c r="J25" s="83">
        <f>AVERAGEIFS(Indicadores!K$49:K$78,Indicadores!$B$49:$B$78,$C25)</f>
        <v>0.75</v>
      </c>
      <c r="K25" s="83">
        <f>AVERAGEIFS(Indicadores!L$49:L$78,Indicadores!$B$49:$B$78,$C25)</f>
        <v>0.94444444444444453</v>
      </c>
      <c r="L25" s="83">
        <f>AVERAGEIFS(Indicadores!M$49:M$78,Indicadores!$B$49:$B$78,$C25)</f>
        <v>0.75</v>
      </c>
      <c r="M25" s="83">
        <f>AVERAGEIFS(Indicadores!N$49:N$78,Indicadores!$B$49:$B$78,$C25)</f>
        <v>0.80555555555555547</v>
      </c>
      <c r="N25" s="83">
        <f>AVERAGEIFS(Indicadores!O$49:O$78,Indicadores!$B$49:$B$78,$C25)</f>
        <v>0.75</v>
      </c>
      <c r="O25" s="83">
        <f>AVERAGEIFS(Indicadores!P$49:P$78,Indicadores!$B$49:$B$78,$C25)</f>
        <v>0.63888888888888884</v>
      </c>
      <c r="P25" s="83">
        <f>AVERAGEIFS(Indicadores!Q$49:Q$78,Indicadores!$B$49:$B$78,$C25)</f>
        <v>0.63888888888888884</v>
      </c>
      <c r="Q25" s="83">
        <f>AVERAGEIFS(Indicadores!R$49:R$78,Indicadores!$B$49:$B$78,$C25)</f>
        <v>0.86111111111111116</v>
      </c>
      <c r="R25" s="83">
        <f>AVERAGEIFS(Indicadores!S$49:S$78,Indicadores!$B$49:$B$78,$C25)</f>
        <v>0.55555555555555547</v>
      </c>
      <c r="S25" s="83">
        <f>AVERAGEIFS(Indicadores!T$49:T$78,Indicadores!$B$49:$B$78,$C25)</f>
        <v>0.47222222222222227</v>
      </c>
      <c r="T25" s="83">
        <f>AVERAGEIFS(Indicadores!U$49:U$78,Indicadores!$B$49:$B$78,$C25)</f>
        <v>0.58333333333333337</v>
      </c>
      <c r="U25" s="83">
        <f>AVERAGEIFS(Indicadores!V$49:V$78,Indicadores!$B$49:$B$78,$C25)</f>
        <v>0.66666666666666663</v>
      </c>
      <c r="V25" s="83">
        <f>AVERAGEIFS(Indicadores!W$49:W$78,Indicadores!$B$49:$B$78,$C25)</f>
        <v>0.63888888888888884</v>
      </c>
      <c r="W25" s="83">
        <f>AVERAGEIFS(Indicadores!X$49:X$78,Indicadores!$B$49:$B$78,$C25)</f>
        <v>0.83333333333333337</v>
      </c>
      <c r="X25" s="83">
        <f>AVERAGEIFS(Indicadores!Y$49:Y$78,Indicadores!$B$49:$B$78,$C25)</f>
        <v>0.77777777777777779</v>
      </c>
      <c r="Y25" s="83">
        <f>AVERAGEIFS(Indicadores!Z$49:Z$78,Indicadores!$B$49:$B$78,$C25)</f>
        <v>0.41666666666666669</v>
      </c>
      <c r="Z25" s="83">
        <f>AVERAGEIFS(Indicadores!AA$49:AA$78,Indicadores!$B$49:$B$78,$C25)</f>
        <v>0.66666666666666663</v>
      </c>
      <c r="AA25" s="83">
        <f>AVERAGEIFS(Indicadores!AB$49:AB$78,Indicadores!$B$49:$B$78,$C25)</f>
        <v>0.61111111111111105</v>
      </c>
      <c r="AB25" s="83">
        <f>AVERAGEIFS(Indicadores!AC$49:AC$78,Indicadores!$B$49:$B$78,$C25)</f>
        <v>0.61111111111111105</v>
      </c>
      <c r="AC25" s="83">
        <f>AVERAGEIFS(Indicadores!AD$49:AD$78,Indicadores!$B$49:$B$78,$C25)</f>
        <v>0.61111111111111105</v>
      </c>
      <c r="AD25" s="83">
        <f>AVERAGEIFS(Indicadores!AE$49:AE$78,Indicadores!$B$49:$B$78,$C25)</f>
        <v>0.52777777777777779</v>
      </c>
      <c r="AE25" s="83">
        <f>AVERAGEIFS(Indicadores!AF$49:AF$78,Indicadores!$B$49:$B$78,$C25)</f>
        <v>0.72222222222222221</v>
      </c>
      <c r="AF25" s="83">
        <f>AVERAGEIFS(Indicadores!AG$49:AG$78,Indicadores!$B$49:$B$78,$C25)</f>
        <v>0.63888888888888884</v>
      </c>
      <c r="AG25" s="83">
        <f>AVERAGEIFS(Indicadores!AH$49:AH$78,Indicadores!$B$49:$B$78,$C25)</f>
        <v>0.77777777777777768</v>
      </c>
      <c r="AH25" s="83">
        <f>AVERAGEIFS(Indicadores!AI$49:AI$78,Indicadores!$B$49:$B$78,$C25)</f>
        <v>0.75</v>
      </c>
      <c r="AI25" s="83">
        <f>AVERAGEIFS(Indicadores!AJ$49:AJ$78,Indicadores!$B$49:$B$78,$C25)</f>
        <v>0.66666666666666663</v>
      </c>
      <c r="AJ25" s="83">
        <f>AVERAGEIFS(Indicadores!AK$49:AK$78,Indicadores!$B$49:$B$78,$C25)</f>
        <v>0.88888888888888895</v>
      </c>
      <c r="AK25" s="83">
        <f>AVERAGEIFS(Indicadores!AL$49:AL$78,Indicadores!$B$49:$B$78,$C25)</f>
        <v>0.52777777777777779</v>
      </c>
      <c r="AL25" s="23">
        <f>AVERAGEIFS(Indicadores!AM$49:AM$78,Indicadores!$B$49:$B$78,$C25)</f>
        <v>0.6742424242424242</v>
      </c>
    </row>
    <row r="26" spans="1:38">
      <c r="A26" s="249"/>
      <c r="B26" s="246"/>
      <c r="C26" s="121" t="s">
        <v>392</v>
      </c>
      <c r="D26" s="76" t="s">
        <v>393</v>
      </c>
      <c r="E26" s="82">
        <f>AVERAGEIFS(Indicadores!F$49:F$78,Indicadores!$B$49:$B$78,$C26)</f>
        <v>0.33333333333333331</v>
      </c>
      <c r="F26" s="83">
        <f>AVERAGEIFS(Indicadores!G$49:G$78,Indicadores!$B$49:$B$78,$C26)</f>
        <v>0.33333333333333331</v>
      </c>
      <c r="G26" s="83">
        <f>AVERAGEIFS(Indicadores!H$49:H$78,Indicadores!$B$49:$B$78,$C26)</f>
        <v>0.33333333333333331</v>
      </c>
      <c r="H26" s="83">
        <f>AVERAGEIFS(Indicadores!I$49:I$78,Indicadores!$B$49:$B$78,$C26)</f>
        <v>0.33333333333333331</v>
      </c>
      <c r="I26" s="83">
        <f>AVERAGEIFS(Indicadores!J$49:J$78,Indicadores!$B$49:$B$78,$C26)</f>
        <v>0.33333333333333331</v>
      </c>
      <c r="J26" s="83">
        <f>AVERAGEIFS(Indicadores!K$49:K$78,Indicadores!$B$49:$B$78,$C26)</f>
        <v>0.66666666666666663</v>
      </c>
      <c r="K26" s="83">
        <f>AVERAGEIFS(Indicadores!L$49:L$78,Indicadores!$B$49:$B$78,$C26)</f>
        <v>0.33333333333333331</v>
      </c>
      <c r="L26" s="83">
        <f>AVERAGEIFS(Indicadores!M$49:M$78,Indicadores!$B$49:$B$78,$C26)</f>
        <v>0.33333333333333331</v>
      </c>
      <c r="M26" s="83">
        <f>AVERAGEIFS(Indicadores!N$49:N$78,Indicadores!$B$49:$B$78,$C26)</f>
        <v>0.66666666666666663</v>
      </c>
      <c r="N26" s="83">
        <f>AVERAGEIFS(Indicadores!O$49:O$78,Indicadores!$B$49:$B$78,$C26)</f>
        <v>0.33333333333333331</v>
      </c>
      <c r="O26" s="83">
        <f>AVERAGEIFS(Indicadores!P$49:P$78,Indicadores!$B$49:$B$78,$C26)</f>
        <v>0.16666666666666666</v>
      </c>
      <c r="P26" s="83">
        <f>AVERAGEIFS(Indicadores!Q$49:Q$78,Indicadores!$B$49:$B$78,$C26)</f>
        <v>0.33333333333333331</v>
      </c>
      <c r="Q26" s="83">
        <f>AVERAGEIFS(Indicadores!R$49:R$78,Indicadores!$B$49:$B$78,$C26)</f>
        <v>0.33333333333333331</v>
      </c>
      <c r="R26" s="83">
        <f>AVERAGEIFS(Indicadores!S$49:S$78,Indicadores!$B$49:$B$78,$C26)</f>
        <v>0.33333333333333331</v>
      </c>
      <c r="S26" s="83">
        <f>AVERAGEIFS(Indicadores!T$49:T$78,Indicadores!$B$49:$B$78,$C26)</f>
        <v>0.33333333333333331</v>
      </c>
      <c r="T26" s="83">
        <f>AVERAGEIFS(Indicadores!U$49:U$78,Indicadores!$B$49:$B$78,$C26)</f>
        <v>0.66666666666666663</v>
      </c>
      <c r="U26" s="83">
        <f>AVERAGEIFS(Indicadores!V$49:V$78,Indicadores!$B$49:$B$78,$C26)</f>
        <v>0.5</v>
      </c>
      <c r="V26" s="83">
        <f>AVERAGEIFS(Indicadores!W$49:W$78,Indicadores!$B$49:$B$78,$C26)</f>
        <v>0.5</v>
      </c>
      <c r="W26" s="83">
        <f>AVERAGEIFS(Indicadores!X$49:X$78,Indicadores!$B$49:$B$78,$C26)</f>
        <v>0.66666666666666663</v>
      </c>
      <c r="X26" s="83">
        <f>AVERAGEIFS(Indicadores!Y$49:Y$78,Indicadores!$B$49:$B$78,$C26)</f>
        <v>0.16666666666666666</v>
      </c>
      <c r="Y26" s="83">
        <f>AVERAGEIFS(Indicadores!Z$49:Z$78,Indicadores!$B$49:$B$78,$C26)</f>
        <v>0.5</v>
      </c>
      <c r="Z26" s="83">
        <f>AVERAGEIFS(Indicadores!AA$49:AA$78,Indicadores!$B$49:$B$78,$C26)</f>
        <v>0.83333333333333326</v>
      </c>
      <c r="AA26" s="83">
        <f>AVERAGEIFS(Indicadores!AB$49:AB$78,Indicadores!$B$49:$B$78,$C26)</f>
        <v>0.16666666666666666</v>
      </c>
      <c r="AB26" s="83">
        <f>AVERAGEIFS(Indicadores!AC$49:AC$78,Indicadores!$B$49:$B$78,$C26)</f>
        <v>0.66666666666666663</v>
      </c>
      <c r="AC26" s="83">
        <f>AVERAGEIFS(Indicadores!AD$49:AD$78,Indicadores!$B$49:$B$78,$C26)</f>
        <v>0.66666666666666663</v>
      </c>
      <c r="AD26" s="83">
        <f>AVERAGEIFS(Indicadores!AE$49:AE$78,Indicadores!$B$49:$B$78,$C26)</f>
        <v>0.16666666666666666</v>
      </c>
      <c r="AE26" s="83">
        <f>AVERAGEIFS(Indicadores!AF$49:AF$78,Indicadores!$B$49:$B$78,$C26)</f>
        <v>0.5</v>
      </c>
      <c r="AF26" s="83">
        <f>AVERAGEIFS(Indicadores!AG$49:AG$78,Indicadores!$B$49:$B$78,$C26)</f>
        <v>0.33333333333333331</v>
      </c>
      <c r="AG26" s="83">
        <f>AVERAGEIFS(Indicadores!AH$49:AH$78,Indicadores!$B$49:$B$78,$C26)</f>
        <v>0.33333333333333331</v>
      </c>
      <c r="AH26" s="83">
        <f>AVERAGEIFS(Indicadores!AI$49:AI$78,Indicadores!$B$49:$B$78,$C26)</f>
        <v>0.16666666666666666</v>
      </c>
      <c r="AI26" s="83">
        <f>AVERAGEIFS(Indicadores!AJ$49:AJ$78,Indicadores!$B$49:$B$78,$C26)</f>
        <v>0.16666666666666666</v>
      </c>
      <c r="AJ26" s="83">
        <f>AVERAGEIFS(Indicadores!AK$49:AK$78,Indicadores!$B$49:$B$78,$C26)</f>
        <v>0.33333333333333331</v>
      </c>
      <c r="AK26" s="83">
        <f>AVERAGEIFS(Indicadores!AL$49:AL$78,Indicadores!$B$49:$B$78,$C26)</f>
        <v>0.33333333333333331</v>
      </c>
      <c r="AL26" s="23">
        <f>AVERAGEIFS(Indicadores!AM$49:AM$78,Indicadores!$B$49:$B$78,$C26)</f>
        <v>0.39898989898989901</v>
      </c>
    </row>
    <row r="27" spans="1:38">
      <c r="A27" s="249"/>
      <c r="B27" s="246"/>
      <c r="C27" s="121" t="s">
        <v>394</v>
      </c>
      <c r="D27" s="76" t="s">
        <v>395</v>
      </c>
      <c r="E27" s="84">
        <f>AVERAGEIFS(Indicadores!F$49:F$78,Indicadores!$B$49:$B$78,$C27)</f>
        <v>0.29166666666666663</v>
      </c>
      <c r="F27" s="85">
        <f>AVERAGEIFS(Indicadores!G$49:G$78,Indicadores!$B$49:$B$78,$C27)</f>
        <v>0.73809523809523803</v>
      </c>
      <c r="G27" s="85">
        <f>AVERAGEIFS(Indicadores!H$49:H$78,Indicadores!$B$49:$B$78,$C27)</f>
        <v>0.25</v>
      </c>
      <c r="H27" s="85">
        <f>AVERAGEIFS(Indicadores!I$49:I$78,Indicadores!$B$49:$B$78,$C27)</f>
        <v>0.33333333333333331</v>
      </c>
      <c r="I27" s="85">
        <f>AVERAGEIFS(Indicadores!J$49:J$78,Indicadores!$B$49:$B$78,$C27)</f>
        <v>0.60119047619047628</v>
      </c>
      <c r="J27" s="85">
        <f>AVERAGEIFS(Indicadores!K$49:K$78,Indicadores!$B$49:$B$78,$C27)</f>
        <v>0.65476190476190477</v>
      </c>
      <c r="K27" s="85">
        <f>AVERAGEIFS(Indicadores!L$49:L$78,Indicadores!$B$49:$B$78,$C27)</f>
        <v>0.45833333333333337</v>
      </c>
      <c r="L27" s="85">
        <f>AVERAGEIFS(Indicadores!M$49:M$78,Indicadores!$B$49:$B$78,$C27)</f>
        <v>0.33333333333333337</v>
      </c>
      <c r="M27" s="85">
        <f>AVERAGEIFS(Indicadores!N$49:N$78,Indicadores!$B$49:$B$78,$C27)</f>
        <v>0.875</v>
      </c>
      <c r="N27" s="85">
        <f>AVERAGEIFS(Indicadores!O$49:O$78,Indicadores!$B$49:$B$78,$C27)</f>
        <v>0.64285714285714279</v>
      </c>
      <c r="O27" s="85">
        <f>AVERAGEIFS(Indicadores!P$49:P$78,Indicadores!$B$49:$B$78,$C27)</f>
        <v>0.89285714285714279</v>
      </c>
      <c r="P27" s="85">
        <f>AVERAGEIFS(Indicadores!Q$49:Q$78,Indicadores!$B$49:$B$78,$C27)</f>
        <v>0.41666666666666663</v>
      </c>
      <c r="Q27" s="85">
        <f>AVERAGEIFS(Indicadores!R$49:R$78,Indicadores!$B$49:$B$78,$C27)</f>
        <v>0.8214285714285714</v>
      </c>
      <c r="R27" s="85">
        <f>AVERAGEIFS(Indicadores!S$49:S$78,Indicadores!$B$49:$B$78,$C27)</f>
        <v>0.77976190476190477</v>
      </c>
      <c r="S27" s="85">
        <f>AVERAGEIFS(Indicadores!T$49:T$78,Indicadores!$B$49:$B$78,$C27)</f>
        <v>0.61309523809523803</v>
      </c>
      <c r="T27" s="85">
        <f>AVERAGEIFS(Indicadores!U$49:U$78,Indicadores!$B$49:$B$78,$C27)</f>
        <v>0.16666666666666666</v>
      </c>
      <c r="U27" s="85">
        <f>AVERAGEIFS(Indicadores!V$49:V$78,Indicadores!$B$49:$B$78,$C27)</f>
        <v>0.77976190476190477</v>
      </c>
      <c r="V27" s="85">
        <f>AVERAGEIFS(Indicadores!W$49:W$78,Indicadores!$B$49:$B$78,$C27)</f>
        <v>0.81547619047619047</v>
      </c>
      <c r="W27" s="85">
        <f>AVERAGEIFS(Indicadores!X$49:X$78,Indicadores!$B$49:$B$78,$C27)</f>
        <v>0.55952380952380953</v>
      </c>
      <c r="X27" s="85">
        <f>AVERAGEIFS(Indicadores!Y$49:Y$78,Indicadores!$B$49:$B$78,$C27)</f>
        <v>0.8571428571428571</v>
      </c>
      <c r="Y27" s="85">
        <f>AVERAGEIFS(Indicadores!Z$49:Z$78,Indicadores!$B$49:$B$78,$C27)</f>
        <v>0.5</v>
      </c>
      <c r="Z27" s="85">
        <f>AVERAGEIFS(Indicadores!AA$49:AA$78,Indicadores!$B$49:$B$78,$C27)</f>
        <v>0.33333333333333337</v>
      </c>
      <c r="AA27" s="85">
        <f>AVERAGEIFS(Indicadores!AB$49:AB$78,Indicadores!$B$49:$B$78,$C27)</f>
        <v>0.33333333333333337</v>
      </c>
      <c r="AB27" s="85">
        <f>AVERAGEIFS(Indicadores!AC$49:AC$78,Indicadores!$B$49:$B$78,$C27)</f>
        <v>0.61904761904761907</v>
      </c>
      <c r="AC27" s="85">
        <f>AVERAGEIFS(Indicadores!AD$49:AD$78,Indicadores!$B$49:$B$78,$C27)</f>
        <v>0.52976190476190477</v>
      </c>
      <c r="AD27" s="85">
        <f>AVERAGEIFS(Indicadores!AE$49:AE$78,Indicadores!$B$49:$B$78,$C27)</f>
        <v>0.25</v>
      </c>
      <c r="AE27" s="85">
        <f>AVERAGEIFS(Indicadores!AF$49:AF$78,Indicadores!$B$49:$B$78,$C27)</f>
        <v>0.375</v>
      </c>
      <c r="AF27" s="85">
        <f>AVERAGEIFS(Indicadores!AG$49:AG$78,Indicadores!$B$49:$B$78,$C27)</f>
        <v>0.41666666666666663</v>
      </c>
      <c r="AG27" s="85">
        <f>AVERAGEIFS(Indicadores!AH$49:AH$78,Indicadores!$B$49:$B$78,$C27)</f>
        <v>0.6964285714285714</v>
      </c>
      <c r="AH27" s="85">
        <f>AVERAGEIFS(Indicadores!AI$49:AI$78,Indicadores!$B$49:$B$78,$C27)</f>
        <v>0.45833333333333337</v>
      </c>
      <c r="AI27" s="85">
        <f>AVERAGEIFS(Indicadores!AJ$49:AJ$78,Indicadores!$B$49:$B$78,$C27)</f>
        <v>0.33333333333333337</v>
      </c>
      <c r="AJ27" s="85">
        <f>AVERAGEIFS(Indicadores!AK$49:AK$78,Indicadores!$B$49:$B$78,$C27)</f>
        <v>0.45833333333333337</v>
      </c>
      <c r="AK27" s="85">
        <f>AVERAGEIFS(Indicadores!AL$49:AL$78,Indicadores!$B$49:$B$78,$C27)</f>
        <v>0.9285714285714286</v>
      </c>
      <c r="AL27" s="23">
        <f>AVERAGEIFS(Indicadores!AM$49:AM$78,Indicadores!$B$49:$B$78,$C27)</f>
        <v>0.54888167388167397</v>
      </c>
    </row>
    <row r="28" spans="1:38">
      <c r="A28" s="249"/>
      <c r="B28" s="246"/>
      <c r="C28" s="121" t="s">
        <v>396</v>
      </c>
      <c r="D28" s="76" t="s">
        <v>397</v>
      </c>
      <c r="E28" s="84">
        <f>AVERAGEIFS(Indicadores!F$49:F$78,Indicadores!$B$49:$B$78,$C28)</f>
        <v>0.68888888888888877</v>
      </c>
      <c r="F28" s="85">
        <f>AVERAGEIFS(Indicadores!G$49:G$78,Indicadores!$B$49:$B$78,$C28)</f>
        <v>0.58888888888888891</v>
      </c>
      <c r="G28" s="85">
        <f>AVERAGEIFS(Indicadores!H$49:H$78,Indicadores!$B$49:$B$78,$C28)</f>
        <v>0.71111111111111114</v>
      </c>
      <c r="H28" s="85">
        <f>AVERAGEIFS(Indicadores!I$49:I$78,Indicadores!$B$49:$B$78,$C28)</f>
        <v>0.68888888888888877</v>
      </c>
      <c r="I28" s="85">
        <f>AVERAGEIFS(Indicadores!J$49:J$78,Indicadores!$B$49:$B$78,$C28)</f>
        <v>0.79999999999999993</v>
      </c>
      <c r="J28" s="85">
        <f>AVERAGEIFS(Indicadores!K$49:K$78,Indicadores!$B$49:$B$78,$C28)</f>
        <v>0.75555555555555554</v>
      </c>
      <c r="K28" s="85">
        <f>AVERAGEIFS(Indicadores!L$49:L$78,Indicadores!$B$49:$B$78,$C28)</f>
        <v>0.75555555555555554</v>
      </c>
      <c r="L28" s="85">
        <f>AVERAGEIFS(Indicadores!M$49:M$78,Indicadores!$B$49:$B$78,$C28)</f>
        <v>0.52222222222222214</v>
      </c>
      <c r="M28" s="85">
        <f>AVERAGEIFS(Indicadores!N$49:N$78,Indicadores!$B$49:$B$78,$C28)</f>
        <v>0.93333333333333324</v>
      </c>
      <c r="N28" s="85">
        <f>AVERAGEIFS(Indicadores!O$49:O$78,Indicadores!$B$49:$B$78,$C28)</f>
        <v>0.75555555555555554</v>
      </c>
      <c r="O28" s="85">
        <f>AVERAGEIFS(Indicadores!P$49:P$78,Indicadores!$B$49:$B$78,$C28)</f>
        <v>0.53333333333333333</v>
      </c>
      <c r="P28" s="85">
        <f>AVERAGEIFS(Indicadores!Q$49:Q$78,Indicadores!$B$49:$B$78,$C28)</f>
        <v>0.52222222222222214</v>
      </c>
      <c r="Q28" s="85">
        <f>AVERAGEIFS(Indicadores!R$49:R$78,Indicadores!$B$49:$B$78,$C28)</f>
        <v>0.75555555555555554</v>
      </c>
      <c r="R28" s="85">
        <f>AVERAGEIFS(Indicadores!S$49:S$78,Indicadores!$B$49:$B$78,$C28)</f>
        <v>0.75555555555555554</v>
      </c>
      <c r="S28" s="85">
        <f>AVERAGEIFS(Indicadores!T$49:T$78,Indicadores!$B$49:$B$78,$C28)</f>
        <v>0.75555555555555554</v>
      </c>
      <c r="T28" s="85">
        <f>AVERAGEIFS(Indicadores!U$49:U$78,Indicadores!$B$49:$B$78,$C28)</f>
        <v>0.75555555555555554</v>
      </c>
      <c r="U28" s="85">
        <f>AVERAGEIFS(Indicadores!V$49:V$78,Indicadores!$B$49:$B$78,$C28)</f>
        <v>0.8222222222222223</v>
      </c>
      <c r="V28" s="85">
        <f>AVERAGEIFS(Indicadores!W$49:W$78,Indicadores!$B$49:$B$78,$C28)</f>
        <v>0.65555555555555556</v>
      </c>
      <c r="W28" s="85">
        <f>AVERAGEIFS(Indicadores!X$49:X$78,Indicadores!$B$49:$B$78,$C28)</f>
        <v>0.42222222222222222</v>
      </c>
      <c r="X28" s="85">
        <f>AVERAGEIFS(Indicadores!Y$49:Y$78,Indicadores!$B$49:$B$78,$C28)</f>
        <v>0.83333333333333337</v>
      </c>
      <c r="Y28" s="85">
        <f>AVERAGEIFS(Indicadores!Z$49:Z$78,Indicadores!$B$49:$B$78,$C28)</f>
        <v>0.70000000000000007</v>
      </c>
      <c r="Z28" s="85">
        <f>AVERAGEIFS(Indicadores!AA$49:AA$78,Indicadores!$B$49:$B$78,$C28)</f>
        <v>0.31111111111111112</v>
      </c>
      <c r="AA28" s="85">
        <f>AVERAGEIFS(Indicadores!AB$49:AB$78,Indicadores!$B$49:$B$78,$C28)</f>
        <v>0.75555555555555554</v>
      </c>
      <c r="AB28" s="85">
        <f>AVERAGEIFS(Indicadores!AC$49:AC$78,Indicadores!$B$49:$B$78,$C28)</f>
        <v>0.88888888888888884</v>
      </c>
      <c r="AC28" s="85">
        <f>AVERAGEIFS(Indicadores!AD$49:AD$78,Indicadores!$B$49:$B$78,$C28)</f>
        <v>0.52222222222222214</v>
      </c>
      <c r="AD28" s="85">
        <f>AVERAGEIFS(Indicadores!AE$49:AE$78,Indicadores!$B$49:$B$78,$C28)</f>
        <v>0.64444444444444438</v>
      </c>
      <c r="AE28" s="85">
        <f>AVERAGEIFS(Indicadores!AF$49:AF$78,Indicadores!$B$49:$B$78,$C28)</f>
        <v>0.68888888888888877</v>
      </c>
      <c r="AF28" s="85">
        <f>AVERAGEIFS(Indicadores!AG$49:AG$78,Indicadores!$B$49:$B$78,$C28)</f>
        <v>0.45555555555555549</v>
      </c>
      <c r="AG28" s="85">
        <f>AVERAGEIFS(Indicadores!AH$49:AH$78,Indicadores!$B$49:$B$78,$C28)</f>
        <v>0.75555555555555554</v>
      </c>
      <c r="AH28" s="85">
        <f>AVERAGEIFS(Indicadores!AI$49:AI$78,Indicadores!$B$49:$B$78,$C28)</f>
        <v>0.79999999999999993</v>
      </c>
      <c r="AI28" s="85">
        <f>AVERAGEIFS(Indicadores!AJ$49:AJ$78,Indicadores!$B$49:$B$78,$C28)</f>
        <v>0.55555555555555547</v>
      </c>
      <c r="AJ28" s="85">
        <f>AVERAGEIFS(Indicadores!AK$49:AK$78,Indicadores!$B$49:$B$78,$C28)</f>
        <v>0.47777777777777769</v>
      </c>
      <c r="AK28" s="85">
        <f>AVERAGEIFS(Indicadores!AL$49:AL$78,Indicadores!$B$49:$B$78,$C28)</f>
        <v>0.64444444444444438</v>
      </c>
      <c r="AL28" s="23">
        <f>AVERAGEIFS(Indicadores!AM$49:AM$78,Indicadores!$B$49:$B$78,$C28)</f>
        <v>0.67306397306397303</v>
      </c>
    </row>
    <row r="29" spans="1:38">
      <c r="A29" s="249"/>
      <c r="B29" s="246"/>
      <c r="C29" s="121" t="s">
        <v>398</v>
      </c>
      <c r="D29" s="76" t="s">
        <v>320</v>
      </c>
      <c r="E29" s="84">
        <f>AVERAGEIFS(Indicadores!F$49:F$78,Indicadores!$B$49:$B$78,$C29)</f>
        <v>0.72222222222222221</v>
      </c>
      <c r="F29" s="85">
        <f>AVERAGEIFS(Indicadores!G$49:G$78,Indicadores!$B$49:$B$78,$C29)</f>
        <v>0.84722222222222221</v>
      </c>
      <c r="G29" s="85">
        <f>AVERAGEIFS(Indicadores!H$49:H$78,Indicadores!$B$49:$B$78,$C29)</f>
        <v>0.76388888888888884</v>
      </c>
      <c r="H29" s="85">
        <f>AVERAGEIFS(Indicadores!I$49:I$78,Indicadores!$B$49:$B$78,$C29)</f>
        <v>0.64682539682539686</v>
      </c>
      <c r="I29" s="85">
        <f>AVERAGEIFS(Indicadores!J$49:J$78,Indicadores!$B$49:$B$78,$C29)</f>
        <v>0.62698412698412709</v>
      </c>
      <c r="J29" s="85">
        <f>AVERAGEIFS(Indicadores!K$49:K$78,Indicadores!$B$49:$B$78,$C29)</f>
        <v>0.65476190476190477</v>
      </c>
      <c r="K29" s="85">
        <f>AVERAGEIFS(Indicadores!L$49:L$78,Indicadores!$B$49:$B$78,$C29)</f>
        <v>0.77777777777777779</v>
      </c>
      <c r="L29" s="85">
        <f>AVERAGEIFS(Indicadores!M$49:M$78,Indicadores!$B$49:$B$78,$C29)</f>
        <v>0.69642857142857151</v>
      </c>
      <c r="M29" s="85">
        <f>AVERAGEIFS(Indicadores!N$49:N$78,Indicadores!$B$49:$B$78,$C29)</f>
        <v>0.94444444444444431</v>
      </c>
      <c r="N29" s="85">
        <f>AVERAGEIFS(Indicadores!O$49:O$78,Indicadores!$B$49:$B$78,$C29)</f>
        <v>0.77777777777777779</v>
      </c>
      <c r="O29" s="85">
        <f>AVERAGEIFS(Indicadores!P$49:P$78,Indicadores!$B$49:$B$78,$C29)</f>
        <v>0.79166666666666663</v>
      </c>
      <c r="P29" s="85">
        <f>AVERAGEIFS(Indicadores!Q$49:Q$78,Indicadores!$B$49:$B$78,$C29)</f>
        <v>0.46428571428571425</v>
      </c>
      <c r="Q29" s="85">
        <f>AVERAGEIFS(Indicadores!R$49:R$78,Indicadores!$B$49:$B$78,$C29)</f>
        <v>0.80654761904761907</v>
      </c>
      <c r="R29" s="85">
        <f>AVERAGEIFS(Indicadores!S$49:S$78,Indicadores!$B$49:$B$78,$C29)</f>
        <v>0.57043650793650791</v>
      </c>
      <c r="S29" s="85">
        <f>AVERAGEIFS(Indicadores!T$49:T$78,Indicadores!$B$49:$B$78,$C29)</f>
        <v>0.75</v>
      </c>
      <c r="T29" s="85">
        <f>AVERAGEIFS(Indicadores!U$49:U$78,Indicadores!$B$49:$B$78,$C29)</f>
        <v>0.43055555555555552</v>
      </c>
      <c r="U29" s="85">
        <f>AVERAGEIFS(Indicadores!V$49:V$78,Indicadores!$B$49:$B$78,$C29)</f>
        <v>0.59126984126984128</v>
      </c>
      <c r="V29" s="85">
        <f>AVERAGEIFS(Indicadores!W$49:W$78,Indicadores!$B$49:$B$78,$C29)</f>
        <v>0.59920634920634919</v>
      </c>
      <c r="W29" s="85">
        <f>AVERAGEIFS(Indicadores!X$49:X$78,Indicadores!$B$49:$B$78,$C29)</f>
        <v>0.7232142857142857</v>
      </c>
      <c r="X29" s="85">
        <f>AVERAGEIFS(Indicadores!Y$49:Y$78,Indicadores!$B$49:$B$78,$C29)</f>
        <v>0.80555555555555547</v>
      </c>
      <c r="Y29" s="85">
        <f>AVERAGEIFS(Indicadores!Z$49:Z$78,Indicadores!$B$49:$B$78,$C29)</f>
        <v>0.86111111111111116</v>
      </c>
      <c r="Z29" s="85">
        <f>AVERAGEIFS(Indicadores!AA$49:AA$78,Indicadores!$B$49:$B$78,$C29)</f>
        <v>0.50793650793650791</v>
      </c>
      <c r="AA29" s="85">
        <f>AVERAGEIFS(Indicadores!AB$49:AB$78,Indicadores!$B$49:$B$78,$C29)</f>
        <v>0.59126984126984128</v>
      </c>
      <c r="AB29" s="85">
        <f>AVERAGEIFS(Indicadores!AC$49:AC$78,Indicadores!$B$49:$B$78,$C29)</f>
        <v>0.6875</v>
      </c>
      <c r="AC29" s="85">
        <f>AVERAGEIFS(Indicadores!AD$49:AD$78,Indicadores!$B$49:$B$78,$C29)</f>
        <v>0.5357142857142857</v>
      </c>
      <c r="AD29" s="85">
        <f>AVERAGEIFS(Indicadores!AE$49:AE$78,Indicadores!$B$49:$B$78,$C29)</f>
        <v>0.69444444444444431</v>
      </c>
      <c r="AE29" s="85">
        <f>AVERAGEIFS(Indicadores!AF$49:AF$78,Indicadores!$B$49:$B$78,$C29)</f>
        <v>0.55555555555555547</v>
      </c>
      <c r="AF29" s="85">
        <f>AVERAGEIFS(Indicadores!AG$49:AG$78,Indicadores!$B$49:$B$78,$C29)</f>
        <v>0.40277777777777773</v>
      </c>
      <c r="AG29" s="85">
        <f>AVERAGEIFS(Indicadores!AH$49:AH$78,Indicadores!$B$49:$B$78,$C29)</f>
        <v>0.77777777777777779</v>
      </c>
      <c r="AH29" s="85">
        <f>AVERAGEIFS(Indicadores!AI$49:AI$78,Indicadores!$B$49:$B$78,$C29)</f>
        <v>0.5625</v>
      </c>
      <c r="AI29" s="85">
        <f>AVERAGEIFS(Indicadores!AJ$49:AJ$78,Indicadores!$B$49:$B$78,$C29)</f>
        <v>0.47321428571428575</v>
      </c>
      <c r="AJ29" s="85">
        <f>AVERAGEIFS(Indicadores!AK$49:AK$78,Indicadores!$B$49:$B$78,$C29)</f>
        <v>0.6607142857142857</v>
      </c>
      <c r="AK29" s="85">
        <f>AVERAGEIFS(Indicadores!AL$49:AL$78,Indicadores!$B$49:$B$78,$C29)</f>
        <v>0.61309523809523814</v>
      </c>
      <c r="AL29" s="23">
        <f>AVERAGEIFS(Indicadores!AM$49:AM$78,Indicadores!$B$49:$B$78,$C29)</f>
        <v>0.66408128908128905</v>
      </c>
    </row>
    <row r="30" spans="1:38">
      <c r="A30" s="249"/>
      <c r="B30" s="246"/>
      <c r="C30" s="121" t="s">
        <v>321</v>
      </c>
      <c r="D30" s="76" t="s">
        <v>322</v>
      </c>
      <c r="E30" s="84">
        <f>AVERAGEIFS(Indicadores!F$49:F$78,Indicadores!$B$49:$B$78,$C30)</f>
        <v>0.70535714285714279</v>
      </c>
      <c r="F30" s="85">
        <f>AVERAGEIFS(Indicadores!G$49:G$78,Indicadores!$B$49:$B$78,$C30)</f>
        <v>0.6607142857142857</v>
      </c>
      <c r="G30" s="85">
        <f>AVERAGEIFS(Indicadores!H$49:H$78,Indicadores!$B$49:$B$78,$C30)</f>
        <v>0.6696428571428571</v>
      </c>
      <c r="H30" s="85">
        <f>AVERAGEIFS(Indicadores!I$49:I$78,Indicadores!$B$49:$B$78,$C30)</f>
        <v>0.6964285714285714</v>
      </c>
      <c r="I30" s="85">
        <f>AVERAGEIFS(Indicadores!J$49:J$78,Indicadores!$B$49:$B$78,$C30)</f>
        <v>0.6071428571428571</v>
      </c>
      <c r="J30" s="85">
        <f>AVERAGEIFS(Indicadores!K$49:K$78,Indicadores!$B$49:$B$78,$C30)</f>
        <v>0.6607142857142857</v>
      </c>
      <c r="K30" s="85">
        <f>AVERAGEIFS(Indicadores!L$49:L$78,Indicadores!$B$49:$B$78,$C30)</f>
        <v>0.6071428571428571</v>
      </c>
      <c r="L30" s="85">
        <f>AVERAGEIFS(Indicadores!M$49:M$78,Indicadores!$B$49:$B$78,$C30)</f>
        <v>0.5982142857142857</v>
      </c>
      <c r="M30" s="85">
        <f>AVERAGEIFS(Indicadores!N$49:N$78,Indicadores!$B$49:$B$78,$C30)</f>
        <v>0.8660714285714286</v>
      </c>
      <c r="N30" s="85">
        <f>AVERAGEIFS(Indicadores!O$49:O$78,Indicadores!$B$49:$B$78,$C30)</f>
        <v>0.6339285714285714</v>
      </c>
      <c r="O30" s="85">
        <f>AVERAGEIFS(Indicadores!P$49:P$78,Indicadores!$B$49:$B$78,$C30)</f>
        <v>0.6339285714285714</v>
      </c>
      <c r="P30" s="85">
        <f>AVERAGEIFS(Indicadores!Q$49:Q$78,Indicadores!$B$49:$B$78,$C30)</f>
        <v>0.6339285714285714</v>
      </c>
      <c r="Q30" s="85">
        <f>AVERAGEIFS(Indicadores!R$49:R$78,Indicadores!$B$49:$B$78,$C30)</f>
        <v>0.6071428571428571</v>
      </c>
      <c r="R30" s="85">
        <f>AVERAGEIFS(Indicadores!S$49:S$78,Indicadores!$B$49:$B$78,$C30)</f>
        <v>0.5357142857142857</v>
      </c>
      <c r="S30" s="85">
        <f>AVERAGEIFS(Indicadores!T$49:T$78,Indicadores!$B$49:$B$78,$C30)</f>
        <v>0.7589285714285714</v>
      </c>
      <c r="T30" s="85">
        <f>AVERAGEIFS(Indicadores!U$49:U$78,Indicadores!$B$49:$B$78,$C30)</f>
        <v>0.4375</v>
      </c>
      <c r="U30" s="85">
        <f>AVERAGEIFS(Indicadores!V$49:V$78,Indicadores!$B$49:$B$78,$C30)</f>
        <v>0.4017857142857143</v>
      </c>
      <c r="V30" s="85">
        <f>AVERAGEIFS(Indicadores!W$49:W$78,Indicadores!$B$49:$B$78,$C30)</f>
        <v>0.4732142857142857</v>
      </c>
      <c r="W30" s="85">
        <f>AVERAGEIFS(Indicadores!X$49:X$78,Indicadores!$B$49:$B$78,$C30)</f>
        <v>0.5446428571428571</v>
      </c>
      <c r="X30" s="85">
        <f>AVERAGEIFS(Indicadores!Y$49:Y$78,Indicadores!$B$49:$B$78,$C30)</f>
        <v>0.6785714285714286</v>
      </c>
      <c r="Y30" s="85">
        <f>AVERAGEIFS(Indicadores!Z$49:Z$78,Indicadores!$B$49:$B$78,$C30)</f>
        <v>0.70535714285714279</v>
      </c>
      <c r="Z30" s="85">
        <f>AVERAGEIFS(Indicadores!AA$49:AA$78,Indicadores!$B$49:$B$78,$C30)</f>
        <v>0.4732142857142857</v>
      </c>
      <c r="AA30" s="85">
        <f>AVERAGEIFS(Indicadores!AB$49:AB$78,Indicadores!$B$49:$B$78,$C30)</f>
        <v>0.5267857142857143</v>
      </c>
      <c r="AB30" s="85">
        <f>AVERAGEIFS(Indicadores!AC$49:AC$78,Indicadores!$B$49:$B$78,$C30)</f>
        <v>0.5892857142857143</v>
      </c>
      <c r="AC30" s="85">
        <f>AVERAGEIFS(Indicadores!AD$49:AD$78,Indicadores!$B$49:$B$78,$C30)</f>
        <v>0.625</v>
      </c>
      <c r="AD30" s="85">
        <f>AVERAGEIFS(Indicadores!AE$49:AE$78,Indicadores!$B$49:$B$78,$C30)</f>
        <v>0.5892857142857143</v>
      </c>
      <c r="AE30" s="85">
        <f>AVERAGEIFS(Indicadores!AF$49:AF$78,Indicadores!$B$49:$B$78,$C30)</f>
        <v>0.4642857142857143</v>
      </c>
      <c r="AF30" s="85">
        <f>AVERAGEIFS(Indicadores!AG$49:AG$78,Indicadores!$B$49:$B$78,$C30)</f>
        <v>0.5357142857142857</v>
      </c>
      <c r="AG30" s="85">
        <f>AVERAGEIFS(Indicadores!AH$49:AH$78,Indicadores!$B$49:$B$78,$C30)</f>
        <v>0.4642857142857143</v>
      </c>
      <c r="AH30" s="85">
        <f>AVERAGEIFS(Indicadores!AI$49:AI$78,Indicadores!$B$49:$B$78,$C30)</f>
        <v>0.5267857142857143</v>
      </c>
      <c r="AI30" s="85">
        <f>AVERAGEIFS(Indicadores!AJ$49:AJ$78,Indicadores!$B$49:$B$78,$C30)</f>
        <v>0.5625</v>
      </c>
      <c r="AJ30" s="85">
        <f>AVERAGEIFS(Indicadores!AK$49:AK$78,Indicadores!$B$49:$B$78,$C30)</f>
        <v>0.5625</v>
      </c>
      <c r="AK30" s="85">
        <f>AVERAGEIFS(Indicadores!AL$49:AL$78,Indicadores!$B$49:$B$78,$C30)</f>
        <v>0.6339285714285714</v>
      </c>
      <c r="AL30" s="23">
        <f>AVERAGEIFS(Indicadores!AM$49:AM$78,Indicadores!$B$49:$B$78,$C30)</f>
        <v>0.59604978354978355</v>
      </c>
    </row>
    <row r="31" spans="1:38">
      <c r="A31" s="249"/>
      <c r="B31" s="246"/>
      <c r="C31" s="121" t="s">
        <v>323</v>
      </c>
      <c r="D31" s="76" t="s">
        <v>324</v>
      </c>
      <c r="E31" s="84">
        <f>AVERAGEIFS(Indicadores!F$49:F$78,Indicadores!$B$49:$B$78,$C31)</f>
        <v>0.58333333333333337</v>
      </c>
      <c r="F31" s="85">
        <f>AVERAGEIFS(Indicadores!G$49:G$78,Indicadores!$B$49:$B$78,$C31)</f>
        <v>0.91666666666666663</v>
      </c>
      <c r="G31" s="85">
        <f>AVERAGEIFS(Indicadores!H$49:H$78,Indicadores!$B$49:$B$78,$C31)</f>
        <v>0.86111111111111116</v>
      </c>
      <c r="H31" s="85">
        <f>AVERAGEIFS(Indicadores!I$49:I$78,Indicadores!$B$49:$B$78,$C31)</f>
        <v>0.83333333333333337</v>
      </c>
      <c r="I31" s="85">
        <f>AVERAGEIFS(Indicadores!J$49:J$78,Indicadores!$B$49:$B$78,$C31)</f>
        <v>0.24999999999999997</v>
      </c>
      <c r="J31" s="85">
        <f>AVERAGEIFS(Indicadores!K$49:K$78,Indicadores!$B$49:$B$78,$C31)</f>
        <v>0.83333333333333337</v>
      </c>
      <c r="K31" s="85">
        <f>AVERAGEIFS(Indicadores!L$49:L$78,Indicadores!$B$49:$B$78,$C31)</f>
        <v>0.77777777777777779</v>
      </c>
      <c r="L31" s="85">
        <f>AVERAGEIFS(Indicadores!M$49:M$78,Indicadores!$B$49:$B$78,$C31)</f>
        <v>0.61111111111111105</v>
      </c>
      <c r="M31" s="85">
        <f>AVERAGEIFS(Indicadores!N$49:N$78,Indicadores!$B$49:$B$78,$C31)</f>
        <v>0.91666666666666663</v>
      </c>
      <c r="N31" s="85">
        <f>AVERAGEIFS(Indicadores!O$49:O$78,Indicadores!$B$49:$B$78,$C31)</f>
        <v>0.83333333333333337</v>
      </c>
      <c r="O31" s="85">
        <f>AVERAGEIFS(Indicadores!P$49:P$78,Indicadores!$B$49:$B$78,$C31)</f>
        <v>0.83333333333333337</v>
      </c>
      <c r="P31" s="85">
        <f>AVERAGEIFS(Indicadores!Q$49:Q$78,Indicadores!$B$49:$B$78,$C31)</f>
        <v>0.77777777777777779</v>
      </c>
      <c r="Q31" s="85">
        <f>AVERAGEIFS(Indicadores!R$49:R$78,Indicadores!$B$49:$B$78,$C31)</f>
        <v>0.75</v>
      </c>
      <c r="R31" s="85">
        <f>AVERAGEIFS(Indicadores!S$49:S$78,Indicadores!$B$49:$B$78,$C31)</f>
        <v>0.55555555555555547</v>
      </c>
      <c r="S31" s="85">
        <f>AVERAGEIFS(Indicadores!T$49:T$78,Indicadores!$B$49:$B$78,$C31)</f>
        <v>0.61111111111111105</v>
      </c>
      <c r="T31" s="85">
        <f>AVERAGEIFS(Indicadores!U$49:U$78,Indicadores!$B$49:$B$78,$C31)</f>
        <v>0.66666666666666663</v>
      </c>
      <c r="U31" s="85">
        <f>AVERAGEIFS(Indicadores!V$49:V$78,Indicadores!$B$49:$B$78,$C31)</f>
        <v>0.86111111111111116</v>
      </c>
      <c r="V31" s="85">
        <f>AVERAGEIFS(Indicadores!W$49:W$78,Indicadores!$B$49:$B$78,$C31)</f>
        <v>0.61111111111111116</v>
      </c>
      <c r="W31" s="85">
        <f>AVERAGEIFS(Indicadores!X$49:X$78,Indicadores!$B$49:$B$78,$C31)</f>
        <v>0.83333333333333337</v>
      </c>
      <c r="X31" s="85">
        <f>AVERAGEIFS(Indicadores!Y$49:Y$78,Indicadores!$B$49:$B$78,$C31)</f>
        <v>0.72222222222222221</v>
      </c>
      <c r="Y31" s="85">
        <f>AVERAGEIFS(Indicadores!Z$49:Z$78,Indicadores!$B$49:$B$78,$C31)</f>
        <v>0.83333333333333337</v>
      </c>
      <c r="Z31" s="85">
        <f>AVERAGEIFS(Indicadores!AA$49:AA$78,Indicadores!$B$49:$B$78,$C31)</f>
        <v>0.69444444444444431</v>
      </c>
      <c r="AA31" s="85">
        <f>AVERAGEIFS(Indicadores!AB$49:AB$78,Indicadores!$B$49:$B$78,$C31)</f>
        <v>0.52777777777777779</v>
      </c>
      <c r="AB31" s="85">
        <f>AVERAGEIFS(Indicadores!AC$49:AC$78,Indicadores!$B$49:$B$78,$C31)</f>
        <v>0.52777777777777779</v>
      </c>
      <c r="AC31" s="85">
        <f>AVERAGEIFS(Indicadores!AD$49:AD$78,Indicadores!$B$49:$B$78,$C31)</f>
        <v>0.52777777777777779</v>
      </c>
      <c r="AD31" s="85">
        <f>AVERAGEIFS(Indicadores!AE$49:AE$78,Indicadores!$B$49:$B$78,$C31)</f>
        <v>0.91666666666666663</v>
      </c>
      <c r="AE31" s="85">
        <f>AVERAGEIFS(Indicadores!AF$49:AF$78,Indicadores!$B$49:$B$78,$C31)</f>
        <v>0.49999999999999994</v>
      </c>
      <c r="AF31" s="85">
        <f>AVERAGEIFS(Indicadores!AG$49:AG$78,Indicadores!$B$49:$B$78,$C31)</f>
        <v>0.83333333333333337</v>
      </c>
      <c r="AG31" s="85">
        <f>AVERAGEIFS(Indicadores!AH$49:AH$78,Indicadores!$B$49:$B$78,$C31)</f>
        <v>0.86111111111111116</v>
      </c>
      <c r="AH31" s="85">
        <f>AVERAGEIFS(Indicadores!AI$49:AI$78,Indicadores!$B$49:$B$78,$C31)</f>
        <v>0.77777777777777779</v>
      </c>
      <c r="AI31" s="85">
        <f>AVERAGEIFS(Indicadores!AJ$49:AJ$78,Indicadores!$B$49:$B$78,$C31)</f>
        <v>0.83333333333333337</v>
      </c>
      <c r="AJ31" s="85">
        <f>AVERAGEIFS(Indicadores!AK$49:AK$78,Indicadores!$B$49:$B$78,$C31)</f>
        <v>0.77777777777777779</v>
      </c>
      <c r="AK31" s="85">
        <f>AVERAGEIFS(Indicadores!AL$49:AL$78,Indicadores!$B$49:$B$78,$C31)</f>
        <v>0.69444444444444453</v>
      </c>
      <c r="AL31" s="23">
        <f>AVERAGEIFS(Indicadores!AM$49:AM$78,Indicadores!$B$49:$B$78,$C31)</f>
        <v>0.72558922558922567</v>
      </c>
    </row>
    <row r="32" spans="1:38">
      <c r="A32" s="249"/>
      <c r="B32" s="247"/>
      <c r="C32" s="122" t="s">
        <v>325</v>
      </c>
      <c r="D32" s="78" t="s">
        <v>326</v>
      </c>
      <c r="E32" s="114">
        <f>AVERAGEIFS(Indicadores!F$49:F$78,Indicadores!$B$49:$B$78,$C32)</f>
        <v>0.64191197691197688</v>
      </c>
      <c r="F32" s="115">
        <f>AVERAGEIFS(Indicadores!G$49:G$78,Indicadores!$B$49:$B$78,$C32)</f>
        <v>0.72266955266955257</v>
      </c>
      <c r="G32" s="115">
        <f>AVERAGEIFS(Indicadores!H$49:H$78,Indicadores!$B$49:$B$78,$C32)</f>
        <v>0.61165945165945168</v>
      </c>
      <c r="H32" s="115">
        <f>AVERAGEIFS(Indicadores!I$49:I$78,Indicadores!$B$49:$B$78,$C32)</f>
        <v>0.57902958152958151</v>
      </c>
      <c r="I32" s="115">
        <f>AVERAGEIFS(Indicadores!J$49:J$78,Indicadores!$B$49:$B$78,$C32)</f>
        <v>0.39057359307359302</v>
      </c>
      <c r="J32" s="115">
        <f>AVERAGEIFS(Indicadores!K$49:K$78,Indicadores!$B$49:$B$78,$C32)</f>
        <v>0.65448773448773445</v>
      </c>
      <c r="K32" s="115">
        <f>AVERAGEIFS(Indicadores!L$49:L$78,Indicadores!$B$49:$B$78,$C32)</f>
        <v>0.54981962481962487</v>
      </c>
      <c r="L32" s="115">
        <f>AVERAGEIFS(Indicadores!M$49:M$78,Indicadores!$B$49:$B$78,$C32)</f>
        <v>0.57453823953823957</v>
      </c>
      <c r="M32" s="115">
        <f>AVERAGEIFS(Indicadores!N$49:N$78,Indicadores!$B$49:$B$78,$C32)</f>
        <v>0.80909090909090908</v>
      </c>
      <c r="N32" s="115">
        <f>AVERAGEIFS(Indicadores!O$49:O$78,Indicadores!$B$49:$B$78,$C32)</f>
        <v>0.52014430014430013</v>
      </c>
      <c r="O32" s="115">
        <f>AVERAGEIFS(Indicadores!P$49:P$78,Indicadores!$B$49:$B$78,$C32)</f>
        <v>0.56336940836940841</v>
      </c>
      <c r="P32" s="115">
        <f>AVERAGEIFS(Indicadores!Q$49:Q$78,Indicadores!$B$49:$B$78,$C32)</f>
        <v>0.50142857142857145</v>
      </c>
      <c r="Q32" s="115">
        <f>AVERAGEIFS(Indicadores!R$49:R$78,Indicadores!$B$49:$B$78,$C32)</f>
        <v>0.7345382395382396</v>
      </c>
      <c r="R32" s="115">
        <f>AVERAGEIFS(Indicadores!S$49:S$78,Indicadores!$B$49:$B$78,$C32)</f>
        <v>0.39656204906204912</v>
      </c>
      <c r="S32" s="115">
        <f>AVERAGEIFS(Indicadores!T$49:T$78,Indicadores!$B$49:$B$78,$C32)</f>
        <v>0.44610389610389611</v>
      </c>
      <c r="T32" s="115">
        <f>AVERAGEIFS(Indicadores!U$49:U$78,Indicadores!$B$49:$B$78,$C32)</f>
        <v>0.60966450216450219</v>
      </c>
      <c r="U32" s="115">
        <f>AVERAGEIFS(Indicadores!V$49:V$78,Indicadores!$B$49:$B$78,$C32)</f>
        <v>0.67916305916305919</v>
      </c>
      <c r="V32" s="115">
        <f>AVERAGEIFS(Indicadores!W$49:W$78,Indicadores!$B$49:$B$78,$C32)</f>
        <v>0.81515151515151507</v>
      </c>
      <c r="W32" s="115">
        <f>AVERAGEIFS(Indicadores!X$49:X$78,Indicadores!$B$49:$B$78,$C32)</f>
        <v>0.56484126984126981</v>
      </c>
      <c r="X32" s="115">
        <f>AVERAGEIFS(Indicadores!Y$49:Y$78,Indicadores!$B$49:$B$78,$C32)</f>
        <v>0.71471861471861464</v>
      </c>
      <c r="Y32" s="115">
        <f>AVERAGEIFS(Indicadores!Z$49:Z$78,Indicadores!$B$49:$B$78,$C32)</f>
        <v>0.8358225108225108</v>
      </c>
      <c r="Z32" s="115">
        <f>AVERAGEIFS(Indicadores!AA$49:AA$78,Indicadores!$B$49:$B$78,$C32)</f>
        <v>0.59044733044733044</v>
      </c>
      <c r="AA32" s="115">
        <f>AVERAGEIFS(Indicadores!AB$49:AB$78,Indicadores!$B$49:$B$78,$C32)</f>
        <v>0.57138167388167382</v>
      </c>
      <c r="AB32" s="115">
        <f>AVERAGEIFS(Indicadores!AC$49:AC$78,Indicadores!$B$49:$B$78,$C32)</f>
        <v>0.50643578643578646</v>
      </c>
      <c r="AC32" s="115">
        <f>AVERAGEIFS(Indicadores!AD$49:AD$78,Indicadores!$B$49:$B$78,$C32)</f>
        <v>0.2696897546897547</v>
      </c>
      <c r="AD32" s="115">
        <f>AVERAGEIFS(Indicadores!AE$49:AE$78,Indicadores!$B$49:$B$78,$C32)</f>
        <v>0.5632972582972583</v>
      </c>
      <c r="AE32" s="115">
        <f>AVERAGEIFS(Indicadores!AF$49:AF$78,Indicadores!$B$49:$B$78,$C32)</f>
        <v>0.46615440115440115</v>
      </c>
      <c r="AF32" s="115">
        <f>AVERAGEIFS(Indicadores!AG$49:AG$78,Indicadores!$B$49:$B$78,$C32)</f>
        <v>0.51986291486291492</v>
      </c>
      <c r="AG32" s="115">
        <f>AVERAGEIFS(Indicadores!AH$49:AH$78,Indicadores!$B$49:$B$78,$C32)</f>
        <v>0.65888167388167385</v>
      </c>
      <c r="AH32" s="115">
        <f>AVERAGEIFS(Indicadores!AI$49:AI$78,Indicadores!$B$49:$B$78,$C32)</f>
        <v>0.74822510822510824</v>
      </c>
      <c r="AI32" s="115">
        <f>AVERAGEIFS(Indicadores!AJ$49:AJ$78,Indicadores!$B$49:$B$78,$C32)</f>
        <v>0.4096139971139971</v>
      </c>
      <c r="AJ32" s="115">
        <f>AVERAGEIFS(Indicadores!AK$49:AK$78,Indicadores!$B$49:$B$78,$C32)</f>
        <v>0.49294733044733047</v>
      </c>
      <c r="AK32" s="115">
        <f>AVERAGEIFS(Indicadores!AL$49:AL$78,Indicadores!$B$49:$B$78,$C32)</f>
        <v>0.55438672438672443</v>
      </c>
      <c r="AL32" s="116">
        <f>AVERAGEIFS(Indicadores!AM$49:AM$78,Indicadores!$B$49:$B$78,$C32)</f>
        <v>0.58383674406401675</v>
      </c>
    </row>
    <row r="33" spans="1:38">
      <c r="A33" s="249"/>
      <c r="C33" s="123"/>
      <c r="D33" s="10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20"/>
    </row>
    <row r="34" spans="1:38" ht="15" customHeight="1">
      <c r="A34" s="249"/>
      <c r="B34" s="245" t="s">
        <v>327</v>
      </c>
      <c r="C34" s="120" t="s">
        <v>328</v>
      </c>
      <c r="D34" s="74" t="s">
        <v>329</v>
      </c>
      <c r="E34" s="79">
        <f>AVERAGE(E24:E26)</f>
        <v>0.55660358160358159</v>
      </c>
      <c r="F34" s="80">
        <f t="shared" ref="F34:AL34" si="4">AVERAGE(F24:F26)</f>
        <v>0.56474358974358974</v>
      </c>
      <c r="G34" s="80">
        <f t="shared" si="4"/>
        <v>0.38422873422873421</v>
      </c>
      <c r="H34" s="80">
        <f t="shared" si="4"/>
        <v>0.55765160765160771</v>
      </c>
      <c r="I34" s="80">
        <f t="shared" si="4"/>
        <v>0.5901607651607651</v>
      </c>
      <c r="J34" s="80">
        <f t="shared" si="4"/>
        <v>0.73220390720390727</v>
      </c>
      <c r="K34" s="80">
        <f t="shared" si="4"/>
        <v>0.64827024827024826</v>
      </c>
      <c r="L34" s="80">
        <f t="shared" si="4"/>
        <v>0.58379120879120883</v>
      </c>
      <c r="M34" s="80">
        <f t="shared" si="4"/>
        <v>0.80536223036223031</v>
      </c>
      <c r="N34" s="80">
        <f t="shared" si="4"/>
        <v>0.63455433455433463</v>
      </c>
      <c r="O34" s="80">
        <f t="shared" si="4"/>
        <v>0.44898249898249903</v>
      </c>
      <c r="P34" s="80">
        <f t="shared" si="4"/>
        <v>0.54812779812779799</v>
      </c>
      <c r="Q34" s="80">
        <f t="shared" si="4"/>
        <v>0.61801994301994301</v>
      </c>
      <c r="R34" s="80">
        <f t="shared" si="4"/>
        <v>0.46412291412291401</v>
      </c>
      <c r="S34" s="80">
        <f t="shared" si="4"/>
        <v>0.46757224257224256</v>
      </c>
      <c r="T34" s="80">
        <f t="shared" si="4"/>
        <v>0.64465811965811959</v>
      </c>
      <c r="U34" s="80">
        <f t="shared" si="4"/>
        <v>0.61849816849816852</v>
      </c>
      <c r="V34" s="80">
        <f t="shared" si="4"/>
        <v>0.63295685795685797</v>
      </c>
      <c r="W34" s="80">
        <f t="shared" si="4"/>
        <v>0.74835164835164836</v>
      </c>
      <c r="X34" s="80">
        <f t="shared" si="4"/>
        <v>0.62858160358160364</v>
      </c>
      <c r="Y34" s="80">
        <f t="shared" si="4"/>
        <v>0.54984737484737478</v>
      </c>
      <c r="Z34" s="80">
        <f t="shared" si="4"/>
        <v>0.65973748473748473</v>
      </c>
      <c r="AA34" s="80">
        <f t="shared" si="4"/>
        <v>0.41743996743996742</v>
      </c>
      <c r="AB34" s="80">
        <f t="shared" si="4"/>
        <v>0.63050468050468045</v>
      </c>
      <c r="AC34" s="80">
        <f t="shared" si="4"/>
        <v>0.59298941798941796</v>
      </c>
      <c r="AD34" s="80">
        <f t="shared" si="4"/>
        <v>0.38990638990638993</v>
      </c>
      <c r="AE34" s="80">
        <f t="shared" si="4"/>
        <v>0.64730362230362226</v>
      </c>
      <c r="AF34" s="80">
        <f t="shared" si="4"/>
        <v>0.52300569800569796</v>
      </c>
      <c r="AG34" s="80">
        <f t="shared" si="4"/>
        <v>0.60587098087098079</v>
      </c>
      <c r="AH34" s="80">
        <f t="shared" si="4"/>
        <v>0.51239316239316246</v>
      </c>
      <c r="AI34" s="80">
        <f t="shared" si="4"/>
        <v>0.48079975579975581</v>
      </c>
      <c r="AJ34" s="80">
        <f t="shared" si="4"/>
        <v>0.63658933658933659</v>
      </c>
      <c r="AK34" s="80">
        <f t="shared" si="4"/>
        <v>0.53300773300773296</v>
      </c>
      <c r="AL34" s="113">
        <f t="shared" si="4"/>
        <v>0.57747992747992749</v>
      </c>
    </row>
    <row r="35" spans="1:38">
      <c r="A35" s="249"/>
      <c r="B35" s="246"/>
      <c r="C35" s="121" t="s">
        <v>240</v>
      </c>
      <c r="D35" s="108" t="s">
        <v>241</v>
      </c>
      <c r="E35" s="84">
        <f>AVERAGE(E27:E29)</f>
        <v>0.56759259259259254</v>
      </c>
      <c r="F35" s="85">
        <f t="shared" ref="F35:AL35" si="5">AVERAGE(F27:F29)</f>
        <v>0.72473544973544968</v>
      </c>
      <c r="G35" s="85">
        <f t="shared" si="5"/>
        <v>0.57500000000000007</v>
      </c>
      <c r="H35" s="85">
        <f t="shared" si="5"/>
        <v>0.55634920634920626</v>
      </c>
      <c r="I35" s="85">
        <f t="shared" si="5"/>
        <v>0.67605820105820102</v>
      </c>
      <c r="J35" s="85">
        <f t="shared" si="5"/>
        <v>0.68835978835978828</v>
      </c>
      <c r="K35" s="85">
        <f t="shared" si="5"/>
        <v>0.66388888888888886</v>
      </c>
      <c r="L35" s="85">
        <f t="shared" si="5"/>
        <v>0.5173280423280423</v>
      </c>
      <c r="M35" s="85">
        <f t="shared" si="5"/>
        <v>0.9175925925925924</v>
      </c>
      <c r="N35" s="85">
        <f t="shared" si="5"/>
        <v>0.72539682539682537</v>
      </c>
      <c r="O35" s="85">
        <f t="shared" si="5"/>
        <v>0.73928571428571421</v>
      </c>
      <c r="P35" s="85">
        <f t="shared" si="5"/>
        <v>0.46772486772486771</v>
      </c>
      <c r="Q35" s="85">
        <f t="shared" si="5"/>
        <v>0.79451058201058211</v>
      </c>
      <c r="R35" s="85">
        <f t="shared" si="5"/>
        <v>0.70191798941798933</v>
      </c>
      <c r="S35" s="85">
        <f t="shared" si="5"/>
        <v>0.70621693121693119</v>
      </c>
      <c r="T35" s="85">
        <f t="shared" si="5"/>
        <v>0.4509259259259259</v>
      </c>
      <c r="U35" s="85">
        <f t="shared" si="5"/>
        <v>0.73108465608465611</v>
      </c>
      <c r="V35" s="85">
        <f t="shared" si="5"/>
        <v>0.69007936507936518</v>
      </c>
      <c r="W35" s="85">
        <f t="shared" si="5"/>
        <v>0.56832010582010584</v>
      </c>
      <c r="X35" s="85">
        <f t="shared" si="5"/>
        <v>0.83201058201058198</v>
      </c>
      <c r="Y35" s="85">
        <f t="shared" si="5"/>
        <v>0.68703703703703711</v>
      </c>
      <c r="Z35" s="85">
        <f t="shared" si="5"/>
        <v>0.38412698412698409</v>
      </c>
      <c r="AA35" s="85">
        <f t="shared" si="5"/>
        <v>0.56005291005291014</v>
      </c>
      <c r="AB35" s="85">
        <f t="shared" si="5"/>
        <v>0.7318121693121693</v>
      </c>
      <c r="AC35" s="85">
        <f t="shared" si="5"/>
        <v>0.52923280423280417</v>
      </c>
      <c r="AD35" s="85">
        <f t="shared" si="5"/>
        <v>0.52962962962962956</v>
      </c>
      <c r="AE35" s="85">
        <f t="shared" si="5"/>
        <v>0.53981481481481464</v>
      </c>
      <c r="AF35" s="85">
        <f t="shared" si="5"/>
        <v>0.42499999999999999</v>
      </c>
      <c r="AG35" s="85">
        <f t="shared" si="5"/>
        <v>0.74325396825396828</v>
      </c>
      <c r="AH35" s="85">
        <f t="shared" si="5"/>
        <v>0.6069444444444444</v>
      </c>
      <c r="AI35" s="85">
        <f t="shared" si="5"/>
        <v>0.45403439153439157</v>
      </c>
      <c r="AJ35" s="85">
        <f t="shared" si="5"/>
        <v>0.53227513227513235</v>
      </c>
      <c r="AK35" s="85">
        <f t="shared" si="5"/>
        <v>0.72870370370370363</v>
      </c>
      <c r="AL35" s="23">
        <f t="shared" si="5"/>
        <v>0.62867564534231202</v>
      </c>
    </row>
    <row r="36" spans="1:38">
      <c r="A36" s="249"/>
      <c r="B36" s="247"/>
      <c r="C36" s="122" t="s">
        <v>242</v>
      </c>
      <c r="D36" s="109" t="s">
        <v>243</v>
      </c>
      <c r="E36" s="114">
        <f>AVERAGE(E30:E32)</f>
        <v>0.64353415103415113</v>
      </c>
      <c r="F36" s="115">
        <f t="shared" ref="F36:AL36" si="6">AVERAGE(F30:F32)</f>
        <v>0.76668350168350174</v>
      </c>
      <c r="G36" s="115">
        <f t="shared" si="6"/>
        <v>0.71413780663780668</v>
      </c>
      <c r="H36" s="115">
        <f t="shared" si="6"/>
        <v>0.70293049543049546</v>
      </c>
      <c r="I36" s="115">
        <f t="shared" si="6"/>
        <v>0.41590548340548339</v>
      </c>
      <c r="J36" s="115">
        <f t="shared" si="6"/>
        <v>0.71617845117845125</v>
      </c>
      <c r="K36" s="115">
        <f t="shared" si="6"/>
        <v>0.64491341991341988</v>
      </c>
      <c r="L36" s="115">
        <f t="shared" si="6"/>
        <v>0.59462121212121211</v>
      </c>
      <c r="M36" s="115">
        <f t="shared" si="6"/>
        <v>0.86394300144300151</v>
      </c>
      <c r="N36" s="115">
        <f t="shared" si="6"/>
        <v>0.66246873496873493</v>
      </c>
      <c r="O36" s="115">
        <f t="shared" si="6"/>
        <v>0.67687710437710435</v>
      </c>
      <c r="P36" s="115">
        <f t="shared" si="6"/>
        <v>0.63771164021164017</v>
      </c>
      <c r="Q36" s="115">
        <f t="shared" si="6"/>
        <v>0.69722703222703231</v>
      </c>
      <c r="R36" s="115">
        <f t="shared" si="6"/>
        <v>0.49594396344396346</v>
      </c>
      <c r="S36" s="115">
        <f t="shared" si="6"/>
        <v>0.60538119288119285</v>
      </c>
      <c r="T36" s="115">
        <f t="shared" si="6"/>
        <v>0.57127705627705627</v>
      </c>
      <c r="U36" s="115">
        <f t="shared" si="6"/>
        <v>0.64735329485329496</v>
      </c>
      <c r="V36" s="115">
        <f t="shared" si="6"/>
        <v>0.63315897065897053</v>
      </c>
      <c r="W36" s="115">
        <f t="shared" si="6"/>
        <v>0.64760582010582013</v>
      </c>
      <c r="X36" s="115">
        <f t="shared" si="6"/>
        <v>0.70517075517075511</v>
      </c>
      <c r="Y36" s="115">
        <f t="shared" si="6"/>
        <v>0.79150432900432899</v>
      </c>
      <c r="Z36" s="115">
        <f t="shared" si="6"/>
        <v>0.58603535353535341</v>
      </c>
      <c r="AA36" s="115">
        <f t="shared" si="6"/>
        <v>0.5419817219817219</v>
      </c>
      <c r="AB36" s="115">
        <f t="shared" si="6"/>
        <v>0.54116642616642618</v>
      </c>
      <c r="AC36" s="115">
        <f t="shared" si="6"/>
        <v>0.47415584415584416</v>
      </c>
      <c r="AD36" s="115">
        <f t="shared" si="6"/>
        <v>0.68974987974987967</v>
      </c>
      <c r="AE36" s="115">
        <f t="shared" si="6"/>
        <v>0.4768133718133718</v>
      </c>
      <c r="AF36" s="115">
        <f t="shared" si="6"/>
        <v>0.62963684463684466</v>
      </c>
      <c r="AG36" s="115">
        <f t="shared" si="6"/>
        <v>0.66142616642616647</v>
      </c>
      <c r="AH36" s="115">
        <f t="shared" si="6"/>
        <v>0.68426286676286674</v>
      </c>
      <c r="AI36" s="115">
        <f t="shared" si="6"/>
        <v>0.60181577681577691</v>
      </c>
      <c r="AJ36" s="115">
        <f t="shared" si="6"/>
        <v>0.61107503607503599</v>
      </c>
      <c r="AK36" s="115">
        <f t="shared" si="6"/>
        <v>0.62758658008658008</v>
      </c>
      <c r="AL36" s="116">
        <f t="shared" si="6"/>
        <v>0.6351585844010087</v>
      </c>
    </row>
    <row r="37" spans="1:38">
      <c r="A37" s="249"/>
      <c r="C37" s="124"/>
      <c r="D37" s="22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9"/>
    </row>
    <row r="38" spans="1:38">
      <c r="A38" s="250"/>
      <c r="B38" s="107" t="s">
        <v>252</v>
      </c>
      <c r="C38" s="125" t="s">
        <v>325</v>
      </c>
      <c r="D38" s="110" t="s">
        <v>252</v>
      </c>
      <c r="E38" s="117">
        <f>AVERAGE(E34:E36)</f>
        <v>0.58924344174344168</v>
      </c>
      <c r="F38" s="118">
        <f t="shared" ref="F38:AL38" si="7">AVERAGE(F34:F36)</f>
        <v>0.68538751372084705</v>
      </c>
      <c r="G38" s="118">
        <f t="shared" si="7"/>
        <v>0.55778884695551367</v>
      </c>
      <c r="H38" s="118">
        <f t="shared" si="7"/>
        <v>0.60564376981043644</v>
      </c>
      <c r="I38" s="118">
        <f t="shared" si="7"/>
        <v>0.56070814987481643</v>
      </c>
      <c r="J38" s="118">
        <f t="shared" si="7"/>
        <v>0.71224738224738227</v>
      </c>
      <c r="K38" s="118">
        <f t="shared" si="7"/>
        <v>0.65235751902418571</v>
      </c>
      <c r="L38" s="118">
        <f t="shared" si="7"/>
        <v>0.56524682108015434</v>
      </c>
      <c r="M38" s="118">
        <f t="shared" si="7"/>
        <v>0.86229927479927471</v>
      </c>
      <c r="N38" s="118">
        <f t="shared" si="7"/>
        <v>0.67413996497329831</v>
      </c>
      <c r="O38" s="118">
        <f t="shared" si="7"/>
        <v>0.62171510588177259</v>
      </c>
      <c r="P38" s="118">
        <f t="shared" si="7"/>
        <v>0.5511881020214352</v>
      </c>
      <c r="Q38" s="118">
        <f t="shared" si="7"/>
        <v>0.70325251908585251</v>
      </c>
      <c r="R38" s="118">
        <f t="shared" si="7"/>
        <v>0.55399495566162227</v>
      </c>
      <c r="S38" s="118">
        <f t="shared" si="7"/>
        <v>0.59305678889012226</v>
      </c>
      <c r="T38" s="118">
        <f t="shared" si="7"/>
        <v>0.5556203672870339</v>
      </c>
      <c r="U38" s="118">
        <f t="shared" si="7"/>
        <v>0.6656453731453732</v>
      </c>
      <c r="V38" s="118">
        <f t="shared" si="7"/>
        <v>0.65206506456506463</v>
      </c>
      <c r="W38" s="118">
        <f t="shared" si="7"/>
        <v>0.65475919142585814</v>
      </c>
      <c r="X38" s="118">
        <f t="shared" si="7"/>
        <v>0.72192098025431362</v>
      </c>
      <c r="Y38" s="118">
        <f t="shared" si="7"/>
        <v>0.67612958029624692</v>
      </c>
      <c r="Z38" s="118">
        <f t="shared" si="7"/>
        <v>0.54329994079994071</v>
      </c>
      <c r="AA38" s="118">
        <f t="shared" si="7"/>
        <v>0.50649153315819984</v>
      </c>
      <c r="AB38" s="118">
        <f t="shared" si="7"/>
        <v>0.63449442532775857</v>
      </c>
      <c r="AC38" s="118">
        <f t="shared" si="7"/>
        <v>0.53212602212602211</v>
      </c>
      <c r="AD38" s="118">
        <f t="shared" si="7"/>
        <v>0.53642863309529976</v>
      </c>
      <c r="AE38" s="118">
        <f t="shared" si="7"/>
        <v>0.55464393631060294</v>
      </c>
      <c r="AF38" s="118">
        <f t="shared" si="7"/>
        <v>0.52588084754751419</v>
      </c>
      <c r="AG38" s="118">
        <f t="shared" si="7"/>
        <v>0.67018370518370529</v>
      </c>
      <c r="AH38" s="118">
        <f t="shared" si="7"/>
        <v>0.60120015786682457</v>
      </c>
      <c r="AI38" s="118">
        <f t="shared" si="7"/>
        <v>0.51221664138330814</v>
      </c>
      <c r="AJ38" s="118">
        <f t="shared" si="7"/>
        <v>0.59331316831316838</v>
      </c>
      <c r="AK38" s="118">
        <f t="shared" si="7"/>
        <v>0.62976600559933893</v>
      </c>
      <c r="AL38" s="119">
        <f t="shared" si="7"/>
        <v>0.61377138574108281</v>
      </c>
    </row>
  </sheetData>
  <mergeCells count="7">
    <mergeCell ref="A1:D3"/>
    <mergeCell ref="B6:B14"/>
    <mergeCell ref="B16:B18"/>
    <mergeCell ref="A6:A20"/>
    <mergeCell ref="A24:A38"/>
    <mergeCell ref="B24:B32"/>
    <mergeCell ref="B34:B36"/>
  </mergeCells>
  <phoneticPr fontId="28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T212"/>
  <sheetViews>
    <sheetView topLeftCell="A63" zoomScale="55" zoomScaleNormal="55" zoomScalePageLayoutView="55" workbookViewId="0">
      <selection activeCell="K78" sqref="K78:M78"/>
    </sheetView>
  </sheetViews>
  <sheetFormatPr baseColWidth="10" defaultRowHeight="20" x14ac:dyDescent="0"/>
  <cols>
    <col min="1" max="2" width="19.1640625" customWidth="1"/>
    <col min="3" max="4" width="22.83203125" customWidth="1"/>
    <col min="5" max="5" width="26.83203125" style="31" customWidth="1"/>
    <col min="6" max="6" width="21.5" style="7" customWidth="1"/>
    <col min="7" max="7" width="21.33203125" style="31" customWidth="1"/>
    <col min="8" max="8" width="15.83203125" style="31" customWidth="1"/>
    <col min="9" max="9" width="30" style="31" customWidth="1"/>
    <col min="10" max="10" width="15.5" style="7" customWidth="1"/>
    <col min="11" max="11" width="33.5" style="2" customWidth="1"/>
    <col min="12" max="12" width="28.6640625" style="2" customWidth="1"/>
    <col min="13" max="13" width="54.1640625" style="12" customWidth="1"/>
    <col min="14" max="16" width="11.5" customWidth="1"/>
    <col min="17" max="17" width="46.83203125" customWidth="1"/>
    <col min="18" max="18" width="16" customWidth="1"/>
    <col min="19" max="20" width="7.1640625" customWidth="1"/>
    <col min="21" max="21" width="11.6640625" style="32" customWidth="1"/>
    <col min="22" max="22" width="7.1640625" style="2" customWidth="1"/>
    <col min="23" max="27" width="7.1640625" customWidth="1"/>
    <col min="34" max="111" width="5.33203125" customWidth="1"/>
    <col min="112" max="137" width="3.83203125" customWidth="1"/>
  </cols>
  <sheetData>
    <row r="2" spans="1:70" ht="50.25" customHeight="1" thickBot="1">
      <c r="E2" s="24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</row>
    <row r="3" spans="1:70" ht="61" thickBot="1"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290" t="str">
        <f>LOOKUP(U3,R6:R38,Q6:Q38)</f>
        <v>Guerrero</v>
      </c>
      <c r="R3" s="291"/>
      <c r="S3" s="291"/>
      <c r="T3" s="291"/>
      <c r="U3" s="146">
        <v>13</v>
      </c>
      <c r="V3" s="53"/>
      <c r="W3" s="53"/>
      <c r="X3" s="53"/>
      <c r="Y3" s="53"/>
      <c r="Z3" s="53"/>
      <c r="AA3" s="53"/>
      <c r="AB3" s="53"/>
      <c r="AC3" s="53"/>
      <c r="AD3" s="53"/>
      <c r="AE3" s="53"/>
      <c r="AF3" s="53"/>
      <c r="AG3" s="53"/>
    </row>
    <row r="4" spans="1:70" ht="19.5" customHeight="1" thickBot="1">
      <c r="A4" s="51"/>
      <c r="B4" s="51"/>
      <c r="C4" s="51"/>
      <c r="D4" s="52"/>
      <c r="E4" s="24"/>
      <c r="F4" s="1"/>
      <c r="G4" s="24"/>
      <c r="H4" s="24"/>
      <c r="I4" s="24"/>
      <c r="J4" s="1"/>
      <c r="K4" s="13"/>
      <c r="L4" s="13"/>
      <c r="M4" s="13"/>
      <c r="AG4" s="295" t="s">
        <v>271</v>
      </c>
      <c r="AH4" s="295"/>
      <c r="AI4" s="295"/>
      <c r="AJ4" s="295"/>
      <c r="AK4" s="295"/>
      <c r="AL4" s="305">
        <v>0.4</v>
      </c>
      <c r="AM4" s="305"/>
      <c r="AN4" s="305"/>
    </row>
    <row r="5" spans="1:70" ht="31.5" customHeight="1" thickBot="1">
      <c r="A5" s="251" t="s">
        <v>352</v>
      </c>
      <c r="B5" s="251"/>
      <c r="C5" s="251" t="s">
        <v>333</v>
      </c>
      <c r="D5" s="251"/>
      <c r="E5" s="252" t="s">
        <v>469</v>
      </c>
      <c r="F5" s="253"/>
      <c r="G5" s="252" t="s">
        <v>470</v>
      </c>
      <c r="H5" s="253"/>
      <c r="I5" s="25" t="s">
        <v>471</v>
      </c>
      <c r="J5" s="26"/>
      <c r="K5" s="254" t="s">
        <v>472</v>
      </c>
      <c r="L5" s="255"/>
      <c r="M5" s="136" t="s">
        <v>473</v>
      </c>
      <c r="Q5" s="134" t="s">
        <v>336</v>
      </c>
      <c r="R5" s="135" t="s">
        <v>337</v>
      </c>
      <c r="T5" s="315" t="s">
        <v>268</v>
      </c>
      <c r="U5" s="316"/>
      <c r="V5" s="316"/>
      <c r="W5" s="316"/>
      <c r="X5" s="316"/>
      <c r="Y5" s="316"/>
      <c r="Z5" s="316"/>
      <c r="AA5" s="316"/>
      <c r="AB5" s="316"/>
      <c r="AC5" s="316"/>
      <c r="AD5" s="316"/>
      <c r="AE5" s="317"/>
      <c r="AG5" s="295"/>
      <c r="AH5" s="295"/>
      <c r="AI5" s="295"/>
      <c r="AJ5" s="295"/>
      <c r="AK5" s="295"/>
      <c r="AL5" s="305"/>
      <c r="AM5" s="305"/>
      <c r="AN5" s="305"/>
    </row>
    <row r="6" spans="1:70" ht="26.25" customHeight="1">
      <c r="A6" s="268" t="s">
        <v>352</v>
      </c>
      <c r="B6" s="269">
        <f>AVERAGE(D6:D165)</f>
        <v>0.78447357169579401</v>
      </c>
      <c r="C6" s="270" t="s">
        <v>334</v>
      </c>
      <c r="D6" s="273">
        <f>AVERAGE(F6:F63)</f>
        <v>0.67551066217732891</v>
      </c>
      <c r="E6" s="276" t="s">
        <v>335</v>
      </c>
      <c r="F6" s="277">
        <f>AVERAGE(J6:J17,H18,J34:J41)</f>
        <v>0.76727272727272733</v>
      </c>
      <c r="G6" s="256" t="s">
        <v>546</v>
      </c>
      <c r="H6" s="257"/>
      <c r="I6" s="258"/>
      <c r="J6" s="265">
        <f>AVERAGE(N6:N7,N8,N9:N10)</f>
        <v>0.4</v>
      </c>
      <c r="K6" s="199" t="s">
        <v>547</v>
      </c>
      <c r="L6" s="199"/>
      <c r="M6" s="224"/>
      <c r="N6" s="28">
        <f>HLOOKUP($U$3,Criterios!$J$9:$AP$225,$O6)</f>
        <v>0</v>
      </c>
      <c r="O6">
        <v>2</v>
      </c>
      <c r="P6" s="193" t="str">
        <f>HLOOKUP(0,Criterios!$G$9:$AP$225,$O6)</f>
        <v>1</v>
      </c>
      <c r="Q6" s="131" t="s">
        <v>474</v>
      </c>
      <c r="R6" s="95">
        <v>1</v>
      </c>
      <c r="T6" s="318"/>
      <c r="U6" s="319"/>
      <c r="V6" s="319"/>
      <c r="W6" s="319"/>
      <c r="X6" s="319"/>
      <c r="Y6" s="319"/>
      <c r="Z6" s="319"/>
      <c r="AA6" s="319"/>
      <c r="AB6" s="319"/>
      <c r="AC6" s="319"/>
      <c r="AD6" s="319"/>
      <c r="AE6" s="320"/>
      <c r="AG6" s="295" t="s">
        <v>269</v>
      </c>
      <c r="AH6" s="295"/>
      <c r="AI6" s="295"/>
      <c r="AJ6" s="295"/>
      <c r="AK6" s="295"/>
      <c r="AL6" s="305">
        <v>0.6</v>
      </c>
      <c r="AM6" s="305"/>
      <c r="AN6" s="305"/>
      <c r="AQ6" s="351" t="str">
        <f>A6</f>
        <v>Índice Base</v>
      </c>
      <c r="AR6" s="352"/>
      <c r="AS6" s="352"/>
      <c r="AT6" s="352"/>
      <c r="AU6" s="352"/>
      <c r="AV6" s="352"/>
      <c r="AW6" s="352"/>
      <c r="AX6" s="352"/>
      <c r="AY6" s="352"/>
      <c r="AZ6" s="352"/>
      <c r="BA6" s="352"/>
      <c r="BB6" s="352"/>
      <c r="BC6" s="352"/>
      <c r="BD6" s="352"/>
      <c r="BE6" s="352"/>
      <c r="BF6" s="352"/>
      <c r="BG6" s="352"/>
      <c r="BH6" s="352"/>
      <c r="BI6" s="352"/>
      <c r="BJ6" s="352"/>
      <c r="BK6" s="353"/>
    </row>
    <row r="7" spans="1:70" ht="26.25" customHeight="1">
      <c r="A7" s="268"/>
      <c r="B7" s="269"/>
      <c r="C7" s="271"/>
      <c r="D7" s="274"/>
      <c r="E7" s="276"/>
      <c r="F7" s="277"/>
      <c r="G7" s="259"/>
      <c r="H7" s="260"/>
      <c r="I7" s="261"/>
      <c r="J7" s="266"/>
      <c r="K7" s="199" t="s">
        <v>548</v>
      </c>
      <c r="L7" s="199"/>
      <c r="M7" s="224" t="s">
        <v>548</v>
      </c>
      <c r="N7" s="28">
        <f>HLOOKUP($U$3,Criterios!$J$9:$AP$225,$O7)</f>
        <v>0</v>
      </c>
      <c r="O7">
        <v>3</v>
      </c>
      <c r="P7" s="194" t="str">
        <f>HLOOKUP(0,Criterios!$G$9:$AP$225,$O7)</f>
        <v>2</v>
      </c>
      <c r="Q7" s="132" t="s">
        <v>475</v>
      </c>
      <c r="R7" s="54">
        <v>2</v>
      </c>
      <c r="T7" s="318"/>
      <c r="U7" s="319"/>
      <c r="V7" s="319"/>
      <c r="W7" s="319"/>
      <c r="X7" s="319"/>
      <c r="Y7" s="319"/>
      <c r="Z7" s="319"/>
      <c r="AA7" s="319"/>
      <c r="AB7" s="319"/>
      <c r="AC7" s="319"/>
      <c r="AD7" s="319"/>
      <c r="AE7" s="320"/>
      <c r="AG7" s="295"/>
      <c r="AH7" s="295"/>
      <c r="AI7" s="295"/>
      <c r="AJ7" s="295"/>
      <c r="AK7" s="295"/>
      <c r="AL7" s="305"/>
      <c r="AM7" s="305"/>
      <c r="AN7" s="305"/>
      <c r="AQ7" s="354"/>
      <c r="AR7" s="355"/>
      <c r="AS7" s="355"/>
      <c r="AT7" s="355"/>
      <c r="AU7" s="355"/>
      <c r="AV7" s="355"/>
      <c r="AW7" s="355"/>
      <c r="AX7" s="355"/>
      <c r="AY7" s="355"/>
      <c r="AZ7" s="355"/>
      <c r="BA7" s="355"/>
      <c r="BB7" s="355"/>
      <c r="BC7" s="355"/>
      <c r="BD7" s="355"/>
      <c r="BE7" s="355"/>
      <c r="BF7" s="355"/>
      <c r="BG7" s="355"/>
      <c r="BH7" s="355"/>
      <c r="BI7" s="355"/>
      <c r="BJ7" s="355"/>
      <c r="BK7" s="356"/>
    </row>
    <row r="8" spans="1:70" ht="26.25" customHeight="1">
      <c r="A8" s="268"/>
      <c r="B8" s="269"/>
      <c r="C8" s="271"/>
      <c r="D8" s="274"/>
      <c r="E8" s="276"/>
      <c r="F8" s="277"/>
      <c r="G8" s="259"/>
      <c r="H8" s="260"/>
      <c r="I8" s="261"/>
      <c r="J8" s="266"/>
      <c r="K8" s="199" t="s">
        <v>510</v>
      </c>
      <c r="L8" s="199"/>
      <c r="M8" s="224" t="s">
        <v>510</v>
      </c>
      <c r="N8" s="28">
        <f>HLOOKUP($U$3,Criterios!$J$9:$AP$225,$O8)</f>
        <v>1</v>
      </c>
      <c r="O8">
        <v>5</v>
      </c>
      <c r="P8" s="194" t="str">
        <f>HLOOKUP(0,Criterios!$G$9:$AP$225,$O8)</f>
        <v>4</v>
      </c>
      <c r="Q8" s="132" t="s">
        <v>476</v>
      </c>
      <c r="R8" s="54">
        <v>3</v>
      </c>
      <c r="T8" s="318"/>
      <c r="U8" s="319"/>
      <c r="V8" s="319"/>
      <c r="W8" s="319"/>
      <c r="X8" s="319"/>
      <c r="Y8" s="319"/>
      <c r="Z8" s="319"/>
      <c r="AA8" s="319"/>
      <c r="AB8" s="319"/>
      <c r="AC8" s="319"/>
      <c r="AD8" s="319"/>
      <c r="AE8" s="320"/>
      <c r="AG8" s="295" t="s">
        <v>270</v>
      </c>
      <c r="AH8" s="295"/>
      <c r="AI8" s="295"/>
      <c r="AJ8" s="295"/>
      <c r="AK8" s="295"/>
      <c r="AL8" s="305">
        <v>0.9</v>
      </c>
      <c r="AM8" s="305"/>
      <c r="AN8" s="305"/>
      <c r="AQ8" s="354"/>
      <c r="AR8" s="355"/>
      <c r="AS8" s="355"/>
      <c r="AT8" s="355"/>
      <c r="AU8" s="355"/>
      <c r="AV8" s="355"/>
      <c r="AW8" s="355"/>
      <c r="AX8" s="355"/>
      <c r="AY8" s="355"/>
      <c r="AZ8" s="355"/>
      <c r="BA8" s="355"/>
      <c r="BB8" s="355"/>
      <c r="BC8" s="355"/>
      <c r="BD8" s="355"/>
      <c r="BE8" s="355"/>
      <c r="BF8" s="355"/>
      <c r="BG8" s="355"/>
      <c r="BH8" s="355"/>
      <c r="BI8" s="355"/>
      <c r="BJ8" s="355"/>
      <c r="BK8" s="356"/>
    </row>
    <row r="9" spans="1:70" ht="26.25" customHeight="1">
      <c r="A9" s="268"/>
      <c r="B9" s="269"/>
      <c r="C9" s="271"/>
      <c r="D9" s="274"/>
      <c r="E9" s="276"/>
      <c r="F9" s="277"/>
      <c r="G9" s="259"/>
      <c r="H9" s="260"/>
      <c r="I9" s="261"/>
      <c r="J9" s="266"/>
      <c r="K9" s="199" t="s">
        <v>512</v>
      </c>
      <c r="L9" s="199"/>
      <c r="M9" s="224" t="s">
        <v>512</v>
      </c>
      <c r="N9" s="28">
        <f>HLOOKUP($U$3,Criterios!$J$9:$AP$225,$O9)</f>
        <v>1</v>
      </c>
      <c r="O9">
        <v>7</v>
      </c>
      <c r="P9" s="194" t="str">
        <f>HLOOKUP(0,Criterios!$G$9:$AP$225,$O9)</f>
        <v>6</v>
      </c>
      <c r="Q9" s="132" t="s">
        <v>477</v>
      </c>
      <c r="R9" s="54">
        <v>4</v>
      </c>
      <c r="T9" s="318"/>
      <c r="U9" s="319"/>
      <c r="V9" s="319"/>
      <c r="W9" s="319"/>
      <c r="X9" s="319"/>
      <c r="Y9" s="319"/>
      <c r="Z9" s="319"/>
      <c r="AA9" s="319"/>
      <c r="AB9" s="319"/>
      <c r="AC9" s="319"/>
      <c r="AD9" s="319"/>
      <c r="AE9" s="320"/>
      <c r="AG9" s="295"/>
      <c r="AH9" s="295"/>
      <c r="AI9" s="295"/>
      <c r="AJ9" s="295"/>
      <c r="AK9" s="295"/>
      <c r="AL9" s="305"/>
      <c r="AM9" s="305"/>
      <c r="AN9" s="305"/>
      <c r="AQ9" s="354"/>
      <c r="AR9" s="355"/>
      <c r="AS9" s="355"/>
      <c r="AT9" s="355"/>
      <c r="AU9" s="355"/>
      <c r="AV9" s="355"/>
      <c r="AW9" s="355"/>
      <c r="AX9" s="355"/>
      <c r="AY9" s="355"/>
      <c r="AZ9" s="355"/>
      <c r="BA9" s="355"/>
      <c r="BB9" s="355"/>
      <c r="BC9" s="355"/>
      <c r="BD9" s="355"/>
      <c r="BE9" s="355"/>
      <c r="BF9" s="355"/>
      <c r="BG9" s="355"/>
      <c r="BH9" s="355"/>
      <c r="BI9" s="355"/>
      <c r="BJ9" s="355"/>
      <c r="BK9" s="356"/>
    </row>
    <row r="10" spans="1:70" ht="26.25" customHeight="1" thickBot="1">
      <c r="A10" s="268"/>
      <c r="B10" s="269"/>
      <c r="C10" s="271"/>
      <c r="D10" s="274"/>
      <c r="E10" s="276"/>
      <c r="F10" s="277"/>
      <c r="G10" s="262"/>
      <c r="H10" s="263"/>
      <c r="I10" s="264"/>
      <c r="J10" s="267"/>
      <c r="K10" s="199" t="s">
        <v>513</v>
      </c>
      <c r="L10" s="199"/>
      <c r="M10" s="224" t="s">
        <v>513</v>
      </c>
      <c r="N10" s="28">
        <f>HLOOKUP($U$3,Criterios!$J$9:$AP$225,$O10)</f>
        <v>0</v>
      </c>
      <c r="O10">
        <v>8</v>
      </c>
      <c r="P10" s="194" t="str">
        <f>HLOOKUP(0,Criterios!$G$9:$AP$225,$O10)</f>
        <v>7</v>
      </c>
      <c r="Q10" s="132" t="s">
        <v>478</v>
      </c>
      <c r="R10" s="54">
        <v>5</v>
      </c>
      <c r="T10" s="318"/>
      <c r="U10" s="319"/>
      <c r="V10" s="319"/>
      <c r="W10" s="319"/>
      <c r="X10" s="319"/>
      <c r="Y10" s="319"/>
      <c r="Z10" s="319"/>
      <c r="AA10" s="319"/>
      <c r="AB10" s="319"/>
      <c r="AC10" s="319"/>
      <c r="AD10" s="319"/>
      <c r="AE10" s="320"/>
      <c r="AH10" s="127"/>
      <c r="AI10" s="137"/>
      <c r="AJ10" s="137"/>
      <c r="AK10" s="137"/>
      <c r="AL10" s="137"/>
      <c r="AM10" s="137"/>
      <c r="AN10" s="137"/>
      <c r="AO10" s="137"/>
      <c r="AQ10" s="357"/>
      <c r="AR10" s="358"/>
      <c r="AS10" s="358"/>
      <c r="AT10" s="358"/>
      <c r="AU10" s="358"/>
      <c r="AV10" s="358"/>
      <c r="AW10" s="358"/>
      <c r="AX10" s="358"/>
      <c r="AY10" s="358"/>
      <c r="AZ10" s="358"/>
      <c r="BA10" s="358"/>
      <c r="BB10" s="358"/>
      <c r="BC10" s="358"/>
      <c r="BD10" s="358"/>
      <c r="BE10" s="358"/>
      <c r="BF10" s="358"/>
      <c r="BG10" s="358"/>
      <c r="BH10" s="358"/>
      <c r="BI10" s="358"/>
      <c r="BJ10" s="358"/>
      <c r="BK10" s="359"/>
      <c r="BL10" s="137"/>
    </row>
    <row r="11" spans="1:70" ht="26.25" customHeight="1">
      <c r="A11" s="268"/>
      <c r="B11" s="269"/>
      <c r="C11" s="271"/>
      <c r="D11" s="274"/>
      <c r="E11" s="276"/>
      <c r="F11" s="277"/>
      <c r="G11" s="256" t="s">
        <v>514</v>
      </c>
      <c r="H11" s="257"/>
      <c r="I11" s="258"/>
      <c r="J11" s="265">
        <f>AVERAGE(N11:N17)</f>
        <v>1</v>
      </c>
      <c r="K11" s="199" t="s">
        <v>515</v>
      </c>
      <c r="L11" s="199"/>
      <c r="M11" s="224" t="s">
        <v>515</v>
      </c>
      <c r="N11" s="28">
        <f>HLOOKUP($U$3,Criterios!$J$9:$AP$225,$O11)</f>
        <v>1</v>
      </c>
      <c r="O11">
        <v>9</v>
      </c>
      <c r="P11" s="194" t="str">
        <f>HLOOKUP(0,Criterios!$G$9:$AP$225,$O11)</f>
        <v>8</v>
      </c>
      <c r="Q11" s="132" t="s">
        <v>479</v>
      </c>
      <c r="R11" s="54">
        <v>6</v>
      </c>
      <c r="T11" s="318"/>
      <c r="U11" s="319"/>
      <c r="V11" s="319"/>
      <c r="W11" s="319"/>
      <c r="X11" s="319"/>
      <c r="Y11" s="319"/>
      <c r="Z11" s="319"/>
      <c r="AA11" s="319"/>
      <c r="AB11" s="319"/>
      <c r="AC11" s="319"/>
      <c r="AD11" s="319"/>
      <c r="AE11" s="320"/>
      <c r="AH11" s="127"/>
      <c r="AI11" s="137"/>
      <c r="AJ11" s="137"/>
      <c r="AL11" s="306" t="str">
        <f>C$6</f>
        <v>Disposiciones Normativas</v>
      </c>
      <c r="AM11" s="307"/>
      <c r="AN11" s="307"/>
      <c r="AO11" s="307"/>
      <c r="AP11" s="307"/>
      <c r="AQ11" s="307"/>
      <c r="AR11" s="308"/>
      <c r="AS11" s="141"/>
      <c r="AT11" s="141"/>
      <c r="AU11" s="141"/>
      <c r="AV11" s="141"/>
      <c r="AW11" s="141"/>
      <c r="AX11" s="306" t="str">
        <f>C$64</f>
        <v>Diseño institucional para la implementación de las leyes de acceso</v>
      </c>
      <c r="AY11" s="307"/>
      <c r="AZ11" s="307"/>
      <c r="BA11" s="307"/>
      <c r="BB11" s="307"/>
      <c r="BC11" s="307"/>
      <c r="BD11" s="308"/>
      <c r="BE11" s="140"/>
      <c r="BF11" s="140"/>
      <c r="BG11" s="140"/>
      <c r="BH11" s="140"/>
      <c r="BI11" s="140"/>
      <c r="BJ11" s="306" t="str">
        <f>C$105</f>
        <v>Procedimientos para el acceso a la información, recursos de revisión y la difusión de obligaciones de transparencia</v>
      </c>
      <c r="BK11" s="307"/>
      <c r="BL11" s="307"/>
      <c r="BM11" s="307"/>
      <c r="BN11" s="307"/>
      <c r="BO11" s="307"/>
      <c r="BP11" s="307"/>
      <c r="BQ11" s="307"/>
      <c r="BR11" s="308"/>
    </row>
    <row r="12" spans="1:70" ht="26.25" customHeight="1">
      <c r="A12" s="268"/>
      <c r="B12" s="269"/>
      <c r="C12" s="271"/>
      <c r="D12" s="274"/>
      <c r="E12" s="276"/>
      <c r="F12" s="277"/>
      <c r="G12" s="259"/>
      <c r="H12" s="260"/>
      <c r="I12" s="261"/>
      <c r="J12" s="266"/>
      <c r="K12" s="199" t="s">
        <v>516</v>
      </c>
      <c r="L12" s="199"/>
      <c r="M12" s="224" t="s">
        <v>516</v>
      </c>
      <c r="N12" s="28">
        <f>HLOOKUP($U$3,Criterios!$J$9:$AP$225,$O12)</f>
        <v>1</v>
      </c>
      <c r="O12">
        <v>10</v>
      </c>
      <c r="P12" s="194" t="str">
        <f>HLOOKUP(0,Criterios!$G$9:$AP$225,$O12)</f>
        <v>9</v>
      </c>
      <c r="Q12" s="132" t="s">
        <v>480</v>
      </c>
      <c r="R12" s="54">
        <v>7</v>
      </c>
      <c r="T12" s="318"/>
      <c r="U12" s="319"/>
      <c r="V12" s="319"/>
      <c r="W12" s="319"/>
      <c r="X12" s="319"/>
      <c r="Y12" s="319"/>
      <c r="Z12" s="319"/>
      <c r="AA12" s="319"/>
      <c r="AB12" s="319"/>
      <c r="AC12" s="319"/>
      <c r="AD12" s="319"/>
      <c r="AE12" s="320"/>
      <c r="AH12" s="127"/>
      <c r="AI12" s="137"/>
      <c r="AJ12" s="137"/>
      <c r="AL12" s="309"/>
      <c r="AM12" s="310"/>
      <c r="AN12" s="310"/>
      <c r="AO12" s="310"/>
      <c r="AP12" s="310"/>
      <c r="AQ12" s="310"/>
      <c r="AR12" s="311"/>
      <c r="AS12" s="141"/>
      <c r="AT12" s="141"/>
      <c r="AU12" s="141"/>
      <c r="AV12" s="141"/>
      <c r="AW12" s="141"/>
      <c r="AX12" s="309"/>
      <c r="AY12" s="310"/>
      <c r="AZ12" s="310"/>
      <c r="BA12" s="310"/>
      <c r="BB12" s="310"/>
      <c r="BC12" s="310"/>
      <c r="BD12" s="311"/>
      <c r="BE12" s="140"/>
      <c r="BF12" s="140"/>
      <c r="BG12" s="140"/>
      <c r="BH12" s="140"/>
      <c r="BI12" s="140"/>
      <c r="BJ12" s="309"/>
      <c r="BK12" s="310"/>
      <c r="BL12" s="310"/>
      <c r="BM12" s="310"/>
      <c r="BN12" s="310"/>
      <c r="BO12" s="310"/>
      <c r="BP12" s="310"/>
      <c r="BQ12" s="310"/>
      <c r="BR12" s="311"/>
    </row>
    <row r="13" spans="1:70" ht="26.25" customHeight="1">
      <c r="A13" s="268"/>
      <c r="B13" s="269"/>
      <c r="C13" s="271"/>
      <c r="D13" s="274"/>
      <c r="E13" s="276"/>
      <c r="F13" s="277"/>
      <c r="G13" s="259"/>
      <c r="H13" s="260"/>
      <c r="I13" s="261"/>
      <c r="J13" s="266"/>
      <c r="K13" s="199" t="s">
        <v>517</v>
      </c>
      <c r="L13" s="199"/>
      <c r="M13" s="224" t="s">
        <v>517</v>
      </c>
      <c r="N13" s="28">
        <f>HLOOKUP($U$3,Criterios!$J$9:$AP$225,$O13)</f>
        <v>1</v>
      </c>
      <c r="O13">
        <v>11</v>
      </c>
      <c r="P13" s="194" t="str">
        <f>HLOOKUP(0,Criterios!$G$9:$AP$225,$O13)</f>
        <v>10</v>
      </c>
      <c r="Q13" s="132" t="s">
        <v>481</v>
      </c>
      <c r="R13" s="54">
        <v>8</v>
      </c>
      <c r="T13" s="318"/>
      <c r="U13" s="319"/>
      <c r="V13" s="319"/>
      <c r="W13" s="319"/>
      <c r="X13" s="319"/>
      <c r="Y13" s="319"/>
      <c r="Z13" s="319"/>
      <c r="AA13" s="319"/>
      <c r="AB13" s="319"/>
      <c r="AC13" s="319"/>
      <c r="AD13" s="319"/>
      <c r="AE13" s="320"/>
      <c r="AH13" s="127"/>
      <c r="AI13" s="137"/>
      <c r="AJ13" s="137"/>
      <c r="AL13" s="309"/>
      <c r="AM13" s="310"/>
      <c r="AN13" s="310"/>
      <c r="AO13" s="310"/>
      <c r="AP13" s="310"/>
      <c r="AQ13" s="310"/>
      <c r="AR13" s="311"/>
      <c r="AS13" s="141"/>
      <c r="AT13" s="141"/>
      <c r="AU13" s="141"/>
      <c r="AV13" s="141"/>
      <c r="AW13" s="141"/>
      <c r="AX13" s="309"/>
      <c r="AY13" s="310"/>
      <c r="AZ13" s="310"/>
      <c r="BA13" s="310"/>
      <c r="BB13" s="310"/>
      <c r="BC13" s="310"/>
      <c r="BD13" s="311"/>
      <c r="BE13" s="140"/>
      <c r="BF13" s="140"/>
      <c r="BG13" s="140"/>
      <c r="BH13" s="140"/>
      <c r="BI13" s="140"/>
      <c r="BJ13" s="309"/>
      <c r="BK13" s="310"/>
      <c r="BL13" s="310"/>
      <c r="BM13" s="310"/>
      <c r="BN13" s="310"/>
      <c r="BO13" s="310"/>
      <c r="BP13" s="310"/>
      <c r="BQ13" s="310"/>
      <c r="BR13" s="311"/>
    </row>
    <row r="14" spans="1:70" ht="26.25" customHeight="1">
      <c r="A14" s="268"/>
      <c r="B14" s="269"/>
      <c r="C14" s="271"/>
      <c r="D14" s="274"/>
      <c r="E14" s="276"/>
      <c r="F14" s="277"/>
      <c r="G14" s="259"/>
      <c r="H14" s="260"/>
      <c r="I14" s="261"/>
      <c r="J14" s="266"/>
      <c r="K14" s="199" t="s">
        <v>250</v>
      </c>
      <c r="L14" s="199"/>
      <c r="M14" s="224" t="s">
        <v>518</v>
      </c>
      <c r="N14" s="28">
        <f>HLOOKUP($U$3,Criterios!$J$9:$AP$225,$O14)</f>
        <v>1</v>
      </c>
      <c r="O14">
        <v>12</v>
      </c>
      <c r="P14" s="194" t="str">
        <f>HLOOKUP(0,Criterios!$G$9:$AP$225,$O14)</f>
        <v>11</v>
      </c>
      <c r="Q14" s="132" t="s">
        <v>482</v>
      </c>
      <c r="R14" s="54">
        <v>9</v>
      </c>
      <c r="T14" s="318"/>
      <c r="U14" s="319"/>
      <c r="V14" s="319"/>
      <c r="W14" s="319"/>
      <c r="X14" s="319"/>
      <c r="Y14" s="319"/>
      <c r="Z14" s="319"/>
      <c r="AA14" s="319"/>
      <c r="AB14" s="319"/>
      <c r="AC14" s="319"/>
      <c r="AD14" s="319"/>
      <c r="AE14" s="320"/>
      <c r="AH14" s="127"/>
      <c r="AI14" s="137"/>
      <c r="AJ14" s="137"/>
      <c r="AL14" s="309"/>
      <c r="AM14" s="310"/>
      <c r="AN14" s="310"/>
      <c r="AO14" s="310"/>
      <c r="AP14" s="310"/>
      <c r="AQ14" s="310"/>
      <c r="AR14" s="311"/>
      <c r="AS14" s="141"/>
      <c r="AT14" s="141"/>
      <c r="AU14" s="141"/>
      <c r="AV14" s="141"/>
      <c r="AW14" s="141"/>
      <c r="AX14" s="309"/>
      <c r="AY14" s="310"/>
      <c r="AZ14" s="310"/>
      <c r="BA14" s="310"/>
      <c r="BB14" s="310"/>
      <c r="BC14" s="310"/>
      <c r="BD14" s="311"/>
      <c r="BE14" s="140"/>
      <c r="BF14" s="140"/>
      <c r="BG14" s="140"/>
      <c r="BH14" s="140"/>
      <c r="BI14" s="140"/>
      <c r="BJ14" s="309"/>
      <c r="BK14" s="310"/>
      <c r="BL14" s="310"/>
      <c r="BM14" s="310"/>
      <c r="BN14" s="310"/>
      <c r="BO14" s="310"/>
      <c r="BP14" s="310"/>
      <c r="BQ14" s="310"/>
      <c r="BR14" s="311"/>
    </row>
    <row r="15" spans="1:70" ht="26.25" customHeight="1">
      <c r="A15" s="268"/>
      <c r="B15" s="269"/>
      <c r="C15" s="271"/>
      <c r="D15" s="274"/>
      <c r="E15" s="276"/>
      <c r="F15" s="277"/>
      <c r="G15" s="259"/>
      <c r="H15" s="260"/>
      <c r="I15" s="261"/>
      <c r="J15" s="266"/>
      <c r="K15" s="199" t="s">
        <v>519</v>
      </c>
      <c r="L15" s="199"/>
      <c r="M15" s="224" t="s">
        <v>519</v>
      </c>
      <c r="N15" s="28">
        <f>HLOOKUP($U$3,Criterios!$J$9:$AP$225,$O15)</f>
        <v>1</v>
      </c>
      <c r="O15">
        <v>13</v>
      </c>
      <c r="P15" s="194" t="str">
        <f>HLOOKUP(0,Criterios!$G$9:$AP$225,$O15)</f>
        <v>12</v>
      </c>
      <c r="Q15" s="132" t="s">
        <v>483</v>
      </c>
      <c r="R15" s="54">
        <v>10</v>
      </c>
      <c r="T15" s="318"/>
      <c r="U15" s="319"/>
      <c r="V15" s="319"/>
      <c r="W15" s="319"/>
      <c r="X15" s="319"/>
      <c r="Y15" s="319"/>
      <c r="Z15" s="319"/>
      <c r="AA15" s="319"/>
      <c r="AB15" s="319"/>
      <c r="AC15" s="319"/>
      <c r="AD15" s="319"/>
      <c r="AE15" s="320"/>
      <c r="AH15" s="127"/>
      <c r="AI15" s="137"/>
      <c r="AJ15" s="137"/>
      <c r="AL15" s="309"/>
      <c r="AM15" s="310"/>
      <c r="AN15" s="310"/>
      <c r="AO15" s="310"/>
      <c r="AP15" s="310"/>
      <c r="AQ15" s="310"/>
      <c r="AR15" s="311"/>
      <c r="AS15" s="141"/>
      <c r="AT15" s="141"/>
      <c r="AU15" s="141"/>
      <c r="AV15" s="141"/>
      <c r="AW15" s="141"/>
      <c r="AX15" s="309"/>
      <c r="AY15" s="310"/>
      <c r="AZ15" s="310"/>
      <c r="BA15" s="310"/>
      <c r="BB15" s="310"/>
      <c r="BC15" s="310"/>
      <c r="BD15" s="311"/>
      <c r="BE15" s="140"/>
      <c r="BF15" s="140"/>
      <c r="BG15" s="140"/>
      <c r="BH15" s="140"/>
      <c r="BI15" s="140"/>
      <c r="BJ15" s="309"/>
      <c r="BK15" s="310"/>
      <c r="BL15" s="310"/>
      <c r="BM15" s="310"/>
      <c r="BN15" s="310"/>
      <c r="BO15" s="310"/>
      <c r="BP15" s="310"/>
      <c r="BQ15" s="310"/>
      <c r="BR15" s="311"/>
    </row>
    <row r="16" spans="1:70" ht="26.25" customHeight="1" thickBot="1">
      <c r="A16" s="268"/>
      <c r="B16" s="269"/>
      <c r="C16" s="271"/>
      <c r="D16" s="274"/>
      <c r="E16" s="276"/>
      <c r="F16" s="277"/>
      <c r="G16" s="259"/>
      <c r="H16" s="260"/>
      <c r="I16" s="261"/>
      <c r="J16" s="266"/>
      <c r="K16" s="199" t="s">
        <v>528</v>
      </c>
      <c r="L16" s="199"/>
      <c r="M16" s="224" t="s">
        <v>528</v>
      </c>
      <c r="N16" s="28">
        <f>HLOOKUP($U$3,Criterios!$J$9:$AP$225,$O16)</f>
        <v>1</v>
      </c>
      <c r="O16">
        <v>14</v>
      </c>
      <c r="P16" s="194" t="str">
        <f>HLOOKUP(0,Criterios!$G$9:$AP$225,$O16)</f>
        <v>13</v>
      </c>
      <c r="Q16" s="132" t="s">
        <v>484</v>
      </c>
      <c r="R16" s="54">
        <v>11</v>
      </c>
      <c r="T16" s="318"/>
      <c r="U16" s="319"/>
      <c r="V16" s="319"/>
      <c r="W16" s="319"/>
      <c r="X16" s="319"/>
      <c r="Y16" s="319"/>
      <c r="Z16" s="319"/>
      <c r="AA16" s="319"/>
      <c r="AB16" s="319"/>
      <c r="AC16" s="319"/>
      <c r="AD16" s="319"/>
      <c r="AE16" s="320"/>
      <c r="AH16" s="127"/>
      <c r="AI16" s="137"/>
      <c r="AJ16" s="137"/>
      <c r="AL16" s="312"/>
      <c r="AM16" s="313"/>
      <c r="AN16" s="313"/>
      <c r="AO16" s="313"/>
      <c r="AP16" s="313"/>
      <c r="AQ16" s="313"/>
      <c r="AR16" s="314"/>
      <c r="AS16" s="141"/>
      <c r="AT16" s="141"/>
      <c r="AU16" s="141"/>
      <c r="AV16" s="141"/>
      <c r="AW16" s="141"/>
      <c r="AX16" s="312"/>
      <c r="AY16" s="313"/>
      <c r="AZ16" s="313"/>
      <c r="BA16" s="313"/>
      <c r="BB16" s="313"/>
      <c r="BC16" s="313"/>
      <c r="BD16" s="314"/>
      <c r="BE16" s="140"/>
      <c r="BF16" s="140"/>
      <c r="BG16" s="140"/>
      <c r="BH16" s="140"/>
      <c r="BI16" s="140"/>
      <c r="BJ16" s="312"/>
      <c r="BK16" s="313"/>
      <c r="BL16" s="313"/>
      <c r="BM16" s="313"/>
      <c r="BN16" s="313"/>
      <c r="BO16" s="313"/>
      <c r="BP16" s="313"/>
      <c r="BQ16" s="313"/>
      <c r="BR16" s="314"/>
    </row>
    <row r="17" spans="1:72" ht="26.25" customHeight="1">
      <c r="A17" s="268"/>
      <c r="B17" s="269"/>
      <c r="C17" s="271"/>
      <c r="D17" s="274"/>
      <c r="E17" s="276"/>
      <c r="F17" s="277"/>
      <c r="G17" s="259"/>
      <c r="H17" s="260"/>
      <c r="I17" s="261"/>
      <c r="J17" s="266"/>
      <c r="K17" s="199" t="s">
        <v>529</v>
      </c>
      <c r="L17" s="199"/>
      <c r="M17" s="224" t="s">
        <v>529</v>
      </c>
      <c r="N17" s="28">
        <f>HLOOKUP($U$3,Criterios!$J$9:$AP$225,$O17)</f>
        <v>1</v>
      </c>
      <c r="O17">
        <v>15</v>
      </c>
      <c r="P17" s="194" t="str">
        <f>HLOOKUP(0,Criterios!$G$9:$AP$225,$O17)</f>
        <v>14</v>
      </c>
      <c r="Q17" s="132" t="s">
        <v>485</v>
      </c>
      <c r="R17" s="54">
        <v>12</v>
      </c>
      <c r="T17" s="318"/>
      <c r="U17" s="319"/>
      <c r="V17" s="319"/>
      <c r="W17" s="319"/>
      <c r="X17" s="319"/>
      <c r="Y17" s="319"/>
      <c r="Z17" s="319"/>
      <c r="AA17" s="319"/>
      <c r="AB17" s="319"/>
      <c r="AC17" s="319"/>
      <c r="AD17" s="319"/>
      <c r="AE17" s="320"/>
      <c r="AH17" s="296" t="str">
        <f>E$6</f>
        <v>A. Positivación del DAI</v>
      </c>
      <c r="AI17" s="297"/>
      <c r="AJ17" s="297"/>
      <c r="AK17" s="297"/>
      <c r="AL17" s="298"/>
      <c r="AM17" s="142"/>
      <c r="AN17" s="296" t="str">
        <f>E$42</f>
        <v>B. Información restringida</v>
      </c>
      <c r="AO17" s="297"/>
      <c r="AP17" s="298"/>
      <c r="AQ17" s="142"/>
      <c r="AR17" s="296" t="str">
        <f>E$60</f>
        <v>C. Sanciones al incumplimiento de la ley</v>
      </c>
      <c r="AS17" s="298"/>
      <c r="AT17" s="142"/>
      <c r="AU17" s="296" t="str">
        <f>E$64</f>
        <v>D. Instituciones internas de acceso a la información</v>
      </c>
      <c r="AV17" s="297"/>
      <c r="AW17" s="297"/>
      <c r="AX17" s="298"/>
      <c r="AY17" s="142"/>
      <c r="AZ17" s="296" t="str">
        <f>E$79</f>
        <v>E. Promoción del DAI</v>
      </c>
      <c r="BA17" s="297"/>
      <c r="BB17" s="298"/>
      <c r="BC17" s="142"/>
      <c r="BD17" s="296" t="str">
        <f>E$86</f>
        <v>F. Órganos garantes</v>
      </c>
      <c r="BE17" s="297"/>
      <c r="BF17" s="298"/>
      <c r="BG17" s="142"/>
      <c r="BH17" s="296" t="str">
        <f>E$105</f>
        <v>G. Procedimientos de acceso a la información</v>
      </c>
      <c r="BI17" s="297"/>
      <c r="BJ17" s="297"/>
      <c r="BK17" s="298"/>
      <c r="BL17" s="142"/>
      <c r="BM17" s="296" t="str">
        <f>E$123</f>
        <v>H. Procedimientos de revisión</v>
      </c>
      <c r="BN17" s="297"/>
      <c r="BO17" s="298"/>
      <c r="BP17" s="142"/>
      <c r="BQ17" s="296" t="str">
        <f>E$134</f>
        <v>I. Difusión proactiva de información pública (obligaciones de transparencia)</v>
      </c>
      <c r="BR17" s="297"/>
      <c r="BS17" s="298"/>
      <c r="BT17" s="139"/>
    </row>
    <row r="18" spans="1:72" ht="26.25" customHeight="1">
      <c r="A18" s="268"/>
      <c r="B18" s="269"/>
      <c r="C18" s="271"/>
      <c r="D18" s="274"/>
      <c r="E18" s="276"/>
      <c r="F18" s="277"/>
      <c r="G18" s="276" t="s">
        <v>531</v>
      </c>
      <c r="H18" s="280">
        <f>AVERAGE(J18:J33)</f>
        <v>0.96969696969696972</v>
      </c>
      <c r="I18" s="276" t="s">
        <v>532</v>
      </c>
      <c r="J18" s="280">
        <f>AVERAGE(N18:N20)</f>
        <v>1</v>
      </c>
      <c r="K18" s="199" t="s">
        <v>449</v>
      </c>
      <c r="L18" s="199"/>
      <c r="M18" s="224" t="s">
        <v>449</v>
      </c>
      <c r="N18" s="28">
        <f>HLOOKUP($U$3,Criterios!$J$9:$AP$225,$O18)</f>
        <v>1</v>
      </c>
      <c r="O18">
        <v>17</v>
      </c>
      <c r="P18" s="194" t="str">
        <f>HLOOKUP(0,Criterios!$G$9:$AP$225,$O18)</f>
        <v>16</v>
      </c>
      <c r="Q18" s="132" t="s">
        <v>486</v>
      </c>
      <c r="R18" s="54">
        <v>13</v>
      </c>
      <c r="T18" s="318"/>
      <c r="U18" s="319"/>
      <c r="V18" s="319"/>
      <c r="W18" s="319"/>
      <c r="X18" s="319"/>
      <c r="Y18" s="319"/>
      <c r="Z18" s="319"/>
      <c r="AA18" s="319"/>
      <c r="AB18" s="319"/>
      <c r="AC18" s="319"/>
      <c r="AD18" s="319"/>
      <c r="AE18" s="320"/>
      <c r="AH18" s="299"/>
      <c r="AI18" s="300"/>
      <c r="AJ18" s="300"/>
      <c r="AK18" s="300"/>
      <c r="AL18" s="301"/>
      <c r="AM18" s="142"/>
      <c r="AN18" s="299"/>
      <c r="AO18" s="300"/>
      <c r="AP18" s="301"/>
      <c r="AQ18" s="142"/>
      <c r="AR18" s="299"/>
      <c r="AS18" s="301"/>
      <c r="AT18" s="142"/>
      <c r="AU18" s="299"/>
      <c r="AV18" s="300"/>
      <c r="AW18" s="300"/>
      <c r="AX18" s="301"/>
      <c r="AY18" s="142"/>
      <c r="AZ18" s="299"/>
      <c r="BA18" s="300"/>
      <c r="BB18" s="301"/>
      <c r="BC18" s="142"/>
      <c r="BD18" s="299"/>
      <c r="BE18" s="300"/>
      <c r="BF18" s="301"/>
      <c r="BG18" s="142"/>
      <c r="BH18" s="299"/>
      <c r="BI18" s="300"/>
      <c r="BJ18" s="300"/>
      <c r="BK18" s="301"/>
      <c r="BL18" s="142"/>
      <c r="BM18" s="299"/>
      <c r="BN18" s="300"/>
      <c r="BO18" s="301"/>
      <c r="BP18" s="142"/>
      <c r="BQ18" s="299"/>
      <c r="BR18" s="300"/>
      <c r="BS18" s="301"/>
      <c r="BT18" s="139"/>
    </row>
    <row r="19" spans="1:72" ht="26.25" customHeight="1" thickBot="1">
      <c r="A19" s="268"/>
      <c r="B19" s="269"/>
      <c r="C19" s="271"/>
      <c r="D19" s="274"/>
      <c r="E19" s="276"/>
      <c r="F19" s="277"/>
      <c r="G19" s="276"/>
      <c r="H19" s="280"/>
      <c r="I19" s="276"/>
      <c r="J19" s="280"/>
      <c r="K19" s="199" t="s">
        <v>450</v>
      </c>
      <c r="L19" s="199"/>
      <c r="M19" s="224" t="s">
        <v>450</v>
      </c>
      <c r="N19" s="28">
        <f>HLOOKUP($U$3,Criterios!$J$9:$AP$225,$O19)</f>
        <v>1</v>
      </c>
      <c r="O19">
        <v>18</v>
      </c>
      <c r="P19" s="194" t="str">
        <f>HLOOKUP(0,Criterios!$G$9:$AP$225,$O19)</f>
        <v>17</v>
      </c>
      <c r="Q19" s="132" t="s">
        <v>487</v>
      </c>
      <c r="R19" s="54">
        <v>14</v>
      </c>
      <c r="T19" s="318"/>
      <c r="U19" s="319"/>
      <c r="V19" s="319"/>
      <c r="W19" s="319"/>
      <c r="X19" s="319"/>
      <c r="Y19" s="319"/>
      <c r="Z19" s="319"/>
      <c r="AA19" s="319"/>
      <c r="AB19" s="319"/>
      <c r="AC19" s="319"/>
      <c r="AD19" s="319"/>
      <c r="AE19" s="320"/>
      <c r="AH19" s="302"/>
      <c r="AI19" s="303"/>
      <c r="AJ19" s="303"/>
      <c r="AK19" s="303"/>
      <c r="AL19" s="304"/>
      <c r="AM19" s="142"/>
      <c r="AN19" s="302"/>
      <c r="AO19" s="303"/>
      <c r="AP19" s="304"/>
      <c r="AQ19" s="142"/>
      <c r="AR19" s="302"/>
      <c r="AS19" s="304"/>
      <c r="AT19" s="142"/>
      <c r="AU19" s="302"/>
      <c r="AV19" s="303"/>
      <c r="AW19" s="303"/>
      <c r="AX19" s="304"/>
      <c r="AY19" s="142"/>
      <c r="AZ19" s="302"/>
      <c r="BA19" s="303"/>
      <c r="BB19" s="304"/>
      <c r="BC19" s="142"/>
      <c r="BD19" s="302"/>
      <c r="BE19" s="303"/>
      <c r="BF19" s="304"/>
      <c r="BG19" s="142"/>
      <c r="BH19" s="302"/>
      <c r="BI19" s="303"/>
      <c r="BJ19" s="303"/>
      <c r="BK19" s="304"/>
      <c r="BL19" s="142"/>
      <c r="BM19" s="302"/>
      <c r="BN19" s="303"/>
      <c r="BO19" s="304"/>
      <c r="BP19" s="142"/>
      <c r="BQ19" s="302"/>
      <c r="BR19" s="303"/>
      <c r="BS19" s="304"/>
      <c r="BT19" s="139"/>
    </row>
    <row r="20" spans="1:72" ht="26.25" customHeight="1" thickBot="1">
      <c r="A20" s="268"/>
      <c r="B20" s="269"/>
      <c r="C20" s="271"/>
      <c r="D20" s="274"/>
      <c r="E20" s="276"/>
      <c r="F20" s="277"/>
      <c r="G20" s="276"/>
      <c r="H20" s="280"/>
      <c r="I20" s="276"/>
      <c r="J20" s="280"/>
      <c r="K20" s="199" t="s">
        <v>451</v>
      </c>
      <c r="L20" s="199"/>
      <c r="M20" s="224" t="s">
        <v>451</v>
      </c>
      <c r="N20" s="28">
        <f>HLOOKUP($U$3,Criterios!$J$9:$AP$225,$O20)</f>
        <v>1</v>
      </c>
      <c r="O20">
        <v>19</v>
      </c>
      <c r="P20" s="194" t="str">
        <f>HLOOKUP(0,Criterios!$G$9:$AP$225,$O20)</f>
        <v>18</v>
      </c>
      <c r="Q20" s="132" t="s">
        <v>488</v>
      </c>
      <c r="R20" s="54">
        <v>15</v>
      </c>
      <c r="T20" s="318"/>
      <c r="U20" s="319"/>
      <c r="V20" s="319"/>
      <c r="W20" s="319"/>
      <c r="X20" s="319"/>
      <c r="Y20" s="319"/>
      <c r="Z20" s="319"/>
      <c r="AA20" s="319"/>
      <c r="AB20" s="319"/>
      <c r="AC20" s="319"/>
      <c r="AD20" s="319"/>
      <c r="AE20" s="320"/>
      <c r="AH20" s="145">
        <v>1</v>
      </c>
      <c r="AI20" s="145">
        <v>2</v>
      </c>
      <c r="AJ20" s="145">
        <v>3</v>
      </c>
      <c r="AK20" s="145">
        <v>4</v>
      </c>
      <c r="AL20" s="145">
        <v>5</v>
      </c>
      <c r="AM20" s="143"/>
      <c r="AN20" s="145">
        <v>6</v>
      </c>
      <c r="AO20" s="145">
        <v>7</v>
      </c>
      <c r="AP20" s="145">
        <v>8</v>
      </c>
      <c r="AQ20" s="143"/>
      <c r="AR20" s="145">
        <v>9</v>
      </c>
      <c r="AS20" s="145">
        <v>10</v>
      </c>
      <c r="AT20" s="143"/>
      <c r="AU20" s="145">
        <v>11</v>
      </c>
      <c r="AV20" s="145">
        <v>12</v>
      </c>
      <c r="AW20" s="145">
        <v>13</v>
      </c>
      <c r="AX20" s="145">
        <v>14</v>
      </c>
      <c r="AY20" s="143"/>
      <c r="AZ20" s="145">
        <v>15</v>
      </c>
      <c r="BA20" s="145">
        <v>16</v>
      </c>
      <c r="BB20" s="145">
        <v>17</v>
      </c>
      <c r="BC20" s="143"/>
      <c r="BD20" s="145">
        <v>18</v>
      </c>
      <c r="BE20" s="145">
        <v>19</v>
      </c>
      <c r="BF20" s="145">
        <v>20</v>
      </c>
      <c r="BG20" s="143"/>
      <c r="BH20" s="145">
        <v>21</v>
      </c>
      <c r="BI20" s="145">
        <v>22</v>
      </c>
      <c r="BJ20" s="145">
        <v>23</v>
      </c>
      <c r="BK20" s="145">
        <v>24</v>
      </c>
      <c r="BL20" s="143"/>
      <c r="BM20" s="145">
        <v>25</v>
      </c>
      <c r="BN20" s="145">
        <v>26</v>
      </c>
      <c r="BO20" s="145">
        <v>27</v>
      </c>
      <c r="BP20" s="143"/>
      <c r="BQ20" s="145">
        <v>28</v>
      </c>
      <c r="BR20" s="145">
        <v>29.2</v>
      </c>
      <c r="BS20" s="145">
        <v>30</v>
      </c>
      <c r="BT20" s="144"/>
    </row>
    <row r="21" spans="1:72" ht="26.25" customHeight="1" thickBot="1">
      <c r="A21" s="268"/>
      <c r="B21" s="269"/>
      <c r="C21" s="271"/>
      <c r="D21" s="274"/>
      <c r="E21" s="276"/>
      <c r="F21" s="277"/>
      <c r="G21" s="276"/>
      <c r="H21" s="280"/>
      <c r="I21" s="276" t="s">
        <v>338</v>
      </c>
      <c r="J21" s="280">
        <f>AVERAGE(N21:N27,L28,N30:N31,N32)</f>
        <v>0.90909090909090906</v>
      </c>
      <c r="K21" s="199" t="s">
        <v>453</v>
      </c>
      <c r="L21" s="199"/>
      <c r="M21" s="224" t="s">
        <v>453</v>
      </c>
      <c r="N21" s="28">
        <f>HLOOKUP($U$3,Criterios!$J$9:$AP$225,$O21)</f>
        <v>1</v>
      </c>
      <c r="O21">
        <v>20</v>
      </c>
      <c r="P21" s="194" t="str">
        <f>HLOOKUP(0,Criterios!$G$9:$AP$225,$O21)</f>
        <v>19</v>
      </c>
      <c r="Q21" s="132" t="s">
        <v>489</v>
      </c>
      <c r="R21" s="54">
        <v>16</v>
      </c>
      <c r="T21" s="318"/>
      <c r="U21" s="319"/>
      <c r="V21" s="319"/>
      <c r="W21" s="319"/>
      <c r="X21" s="319"/>
      <c r="Y21" s="319"/>
      <c r="Z21" s="319"/>
      <c r="AA21" s="319"/>
      <c r="AB21" s="319"/>
      <c r="AC21" s="319"/>
      <c r="AD21" s="319"/>
      <c r="AE21" s="320"/>
    </row>
    <row r="22" spans="1:72" ht="26.25" customHeight="1">
      <c r="A22" s="268"/>
      <c r="B22" s="269"/>
      <c r="C22" s="271"/>
      <c r="D22" s="274"/>
      <c r="E22" s="276"/>
      <c r="F22" s="277"/>
      <c r="G22" s="276"/>
      <c r="H22" s="280"/>
      <c r="I22" s="276"/>
      <c r="J22" s="280"/>
      <c r="K22" s="199" t="s">
        <v>454</v>
      </c>
      <c r="L22" s="199"/>
      <c r="M22" s="224" t="s">
        <v>454</v>
      </c>
      <c r="N22" s="28">
        <f>HLOOKUP($U$3,Criterios!$J$9:$AP$225,$O22)</f>
        <v>0</v>
      </c>
      <c r="O22">
        <v>21</v>
      </c>
      <c r="P22" s="194" t="str">
        <f>HLOOKUP(0,Criterios!$G$9:$AP$225,$O22)</f>
        <v>20</v>
      </c>
      <c r="Q22" s="132" t="s">
        <v>490</v>
      </c>
      <c r="R22" s="54">
        <v>17</v>
      </c>
      <c r="T22" s="318"/>
      <c r="U22" s="319"/>
      <c r="V22" s="319"/>
      <c r="W22" s="319"/>
      <c r="X22" s="319"/>
      <c r="Y22" s="319"/>
      <c r="Z22" s="319"/>
      <c r="AA22" s="319"/>
      <c r="AB22" s="319"/>
      <c r="AC22" s="319"/>
      <c r="AD22" s="319"/>
      <c r="AE22" s="320"/>
      <c r="AH22" s="147"/>
      <c r="AI22" s="147"/>
      <c r="AJ22" s="147"/>
      <c r="AK22" s="147"/>
      <c r="AL22" s="147"/>
      <c r="AM22" s="147"/>
      <c r="AN22" s="147"/>
      <c r="AO22" s="147"/>
      <c r="AP22" s="147"/>
      <c r="AQ22" s="333">
        <f>B6</f>
        <v>0.78447357169579401</v>
      </c>
      <c r="AR22" s="334"/>
      <c r="AS22" s="334"/>
      <c r="AT22" s="334"/>
      <c r="AU22" s="334"/>
      <c r="AV22" s="334"/>
      <c r="AW22" s="334"/>
      <c r="AX22" s="334"/>
      <c r="AY22" s="334"/>
      <c r="AZ22" s="334"/>
      <c r="BA22" s="334"/>
      <c r="BB22" s="334"/>
      <c r="BC22" s="334"/>
      <c r="BD22" s="334"/>
      <c r="BE22" s="334"/>
      <c r="BF22" s="334"/>
      <c r="BG22" s="334"/>
      <c r="BH22" s="334"/>
      <c r="BI22" s="334"/>
      <c r="BJ22" s="334"/>
      <c r="BK22" s="335"/>
      <c r="BL22" s="147"/>
      <c r="BM22" s="147"/>
      <c r="BN22" s="147"/>
      <c r="BO22" s="147"/>
      <c r="BP22" s="147"/>
      <c r="BQ22" s="147"/>
      <c r="BR22" s="147"/>
      <c r="BS22" s="147"/>
    </row>
    <row r="23" spans="1:72" ht="26.25" customHeight="1">
      <c r="A23" s="268"/>
      <c r="B23" s="269"/>
      <c r="C23" s="271"/>
      <c r="D23" s="274"/>
      <c r="E23" s="276"/>
      <c r="F23" s="277"/>
      <c r="G23" s="276"/>
      <c r="H23" s="280"/>
      <c r="I23" s="276"/>
      <c r="J23" s="280"/>
      <c r="K23" s="199" t="s">
        <v>455</v>
      </c>
      <c r="L23" s="199"/>
      <c r="M23" s="224" t="s">
        <v>455</v>
      </c>
      <c r="N23" s="28">
        <f>HLOOKUP($U$3,Criterios!$J$9:$AP$225,$O23)</f>
        <v>1</v>
      </c>
      <c r="O23">
        <v>22</v>
      </c>
      <c r="P23" s="194" t="str">
        <f>HLOOKUP(0,Criterios!$G$9:$AP$225,$O23)</f>
        <v>21</v>
      </c>
      <c r="Q23" s="132" t="s">
        <v>491</v>
      </c>
      <c r="R23" s="54">
        <v>18</v>
      </c>
      <c r="T23" s="318"/>
      <c r="U23" s="319"/>
      <c r="V23" s="319"/>
      <c r="W23" s="319"/>
      <c r="X23" s="319"/>
      <c r="Y23" s="319"/>
      <c r="Z23" s="319"/>
      <c r="AA23" s="319"/>
      <c r="AB23" s="319"/>
      <c r="AC23" s="319"/>
      <c r="AD23" s="319"/>
      <c r="AE23" s="320"/>
      <c r="AH23" s="147"/>
      <c r="AI23" s="147"/>
      <c r="AJ23" s="147"/>
      <c r="AK23" s="147"/>
      <c r="AL23" s="147"/>
      <c r="AM23" s="147"/>
      <c r="AN23" s="147"/>
      <c r="AO23" s="147"/>
      <c r="AP23" s="147"/>
      <c r="AQ23" s="336"/>
      <c r="AR23" s="337"/>
      <c r="AS23" s="337"/>
      <c r="AT23" s="337"/>
      <c r="AU23" s="337"/>
      <c r="AV23" s="337"/>
      <c r="AW23" s="337"/>
      <c r="AX23" s="337"/>
      <c r="AY23" s="337"/>
      <c r="AZ23" s="337"/>
      <c r="BA23" s="337"/>
      <c r="BB23" s="337"/>
      <c r="BC23" s="337"/>
      <c r="BD23" s="337"/>
      <c r="BE23" s="337"/>
      <c r="BF23" s="337"/>
      <c r="BG23" s="337"/>
      <c r="BH23" s="337"/>
      <c r="BI23" s="337"/>
      <c r="BJ23" s="337"/>
      <c r="BK23" s="338"/>
      <c r="BL23" s="147"/>
      <c r="BM23" s="147"/>
      <c r="BN23" s="147"/>
      <c r="BO23" s="147"/>
      <c r="BP23" s="147"/>
      <c r="BQ23" s="147"/>
      <c r="BR23" s="147"/>
      <c r="BS23" s="147"/>
    </row>
    <row r="24" spans="1:72" ht="26.25" customHeight="1">
      <c r="A24" s="268"/>
      <c r="B24" s="269"/>
      <c r="C24" s="271"/>
      <c r="D24" s="274"/>
      <c r="E24" s="276"/>
      <c r="F24" s="277"/>
      <c r="G24" s="276"/>
      <c r="H24" s="280"/>
      <c r="I24" s="276"/>
      <c r="J24" s="280"/>
      <c r="K24" s="199" t="s">
        <v>456</v>
      </c>
      <c r="L24" s="199"/>
      <c r="M24" s="224" t="s">
        <v>456</v>
      </c>
      <c r="N24" s="28">
        <f>HLOOKUP($U$3,Criterios!$J$9:$AP$225,$O24)</f>
        <v>1</v>
      </c>
      <c r="O24">
        <v>23</v>
      </c>
      <c r="P24" s="194" t="str">
        <f>HLOOKUP(0,Criterios!$G$9:$AP$225,$O24)</f>
        <v>22</v>
      </c>
      <c r="Q24" s="132" t="s">
        <v>492</v>
      </c>
      <c r="R24" s="54">
        <v>19</v>
      </c>
      <c r="T24" s="318"/>
      <c r="U24" s="319"/>
      <c r="V24" s="319"/>
      <c r="W24" s="319"/>
      <c r="X24" s="319"/>
      <c r="Y24" s="319"/>
      <c r="Z24" s="319"/>
      <c r="AA24" s="319"/>
      <c r="AB24" s="319"/>
      <c r="AC24" s="319"/>
      <c r="AD24" s="319"/>
      <c r="AE24" s="320"/>
      <c r="AH24" s="147"/>
      <c r="AI24" s="147"/>
      <c r="AJ24" s="147"/>
      <c r="AK24" s="147"/>
      <c r="AL24" s="147"/>
      <c r="AM24" s="147"/>
      <c r="AN24" s="147"/>
      <c r="AO24" s="147"/>
      <c r="AP24" s="147"/>
      <c r="AQ24" s="336"/>
      <c r="AR24" s="337"/>
      <c r="AS24" s="337"/>
      <c r="AT24" s="337"/>
      <c r="AU24" s="337"/>
      <c r="AV24" s="337"/>
      <c r="AW24" s="337"/>
      <c r="AX24" s="337"/>
      <c r="AY24" s="337"/>
      <c r="AZ24" s="337"/>
      <c r="BA24" s="337"/>
      <c r="BB24" s="337"/>
      <c r="BC24" s="337"/>
      <c r="BD24" s="337"/>
      <c r="BE24" s="337"/>
      <c r="BF24" s="337"/>
      <c r="BG24" s="337"/>
      <c r="BH24" s="337"/>
      <c r="BI24" s="337"/>
      <c r="BJ24" s="337"/>
      <c r="BK24" s="338"/>
      <c r="BL24" s="147"/>
      <c r="BM24" s="147"/>
      <c r="BN24" s="147"/>
      <c r="BO24" s="147"/>
      <c r="BP24" s="147"/>
      <c r="BQ24" s="147"/>
      <c r="BR24" s="147"/>
      <c r="BS24" s="147"/>
    </row>
    <row r="25" spans="1:72" ht="26.25" customHeight="1">
      <c r="A25" s="268"/>
      <c r="B25" s="269"/>
      <c r="C25" s="271"/>
      <c r="D25" s="274"/>
      <c r="E25" s="276"/>
      <c r="F25" s="277"/>
      <c r="G25" s="276"/>
      <c r="H25" s="280"/>
      <c r="I25" s="276"/>
      <c r="J25" s="280"/>
      <c r="K25" s="199" t="s">
        <v>457</v>
      </c>
      <c r="L25" s="199"/>
      <c r="M25" s="224" t="s">
        <v>457</v>
      </c>
      <c r="N25" s="28">
        <f>HLOOKUP($U$3,Criterios!$J$9:$AP$225,$O25)</f>
        <v>1</v>
      </c>
      <c r="O25">
        <v>24</v>
      </c>
      <c r="P25" s="194" t="str">
        <f>HLOOKUP(0,Criterios!$G$9:$AP$225,$O25)</f>
        <v>23</v>
      </c>
      <c r="Q25" s="132" t="s">
        <v>493</v>
      </c>
      <c r="R25" s="54">
        <v>20</v>
      </c>
      <c r="T25" s="318"/>
      <c r="U25" s="319"/>
      <c r="V25" s="319"/>
      <c r="W25" s="319"/>
      <c r="X25" s="319"/>
      <c r="Y25" s="319"/>
      <c r="Z25" s="319"/>
      <c r="AA25" s="319"/>
      <c r="AB25" s="319"/>
      <c r="AC25" s="319"/>
      <c r="AD25" s="319"/>
      <c r="AE25" s="320"/>
      <c r="AH25" s="147"/>
      <c r="AI25" s="147"/>
      <c r="AJ25" s="147"/>
      <c r="AK25" s="147"/>
      <c r="AL25" s="147"/>
      <c r="AM25" s="147"/>
      <c r="AN25" s="147"/>
      <c r="AO25" s="147"/>
      <c r="AP25" s="147"/>
      <c r="AQ25" s="336"/>
      <c r="AR25" s="337"/>
      <c r="AS25" s="337"/>
      <c r="AT25" s="337"/>
      <c r="AU25" s="337"/>
      <c r="AV25" s="337"/>
      <c r="AW25" s="337"/>
      <c r="AX25" s="337"/>
      <c r="AY25" s="337"/>
      <c r="AZ25" s="337"/>
      <c r="BA25" s="337"/>
      <c r="BB25" s="337"/>
      <c r="BC25" s="337"/>
      <c r="BD25" s="337"/>
      <c r="BE25" s="337"/>
      <c r="BF25" s="337"/>
      <c r="BG25" s="337"/>
      <c r="BH25" s="337"/>
      <c r="BI25" s="337"/>
      <c r="BJ25" s="337"/>
      <c r="BK25" s="338"/>
      <c r="BL25" s="147"/>
      <c r="BM25" s="147"/>
      <c r="BN25" s="147"/>
      <c r="BO25" s="147"/>
      <c r="BP25" s="147"/>
      <c r="BQ25" s="147"/>
      <c r="BR25" s="147"/>
      <c r="BS25" s="147"/>
    </row>
    <row r="26" spans="1:72" ht="26.25" customHeight="1" thickBot="1">
      <c r="A26" s="268"/>
      <c r="B26" s="269"/>
      <c r="C26" s="271"/>
      <c r="D26" s="274"/>
      <c r="E26" s="276"/>
      <c r="F26" s="277"/>
      <c r="G26" s="276"/>
      <c r="H26" s="280"/>
      <c r="I26" s="276"/>
      <c r="J26" s="280"/>
      <c r="K26" s="199" t="s">
        <v>458</v>
      </c>
      <c r="L26" s="199"/>
      <c r="M26" s="224" t="s">
        <v>458</v>
      </c>
      <c r="N26" s="28">
        <f>HLOOKUP($U$3,Criterios!$J$9:$AP$225,$O26)</f>
        <v>1</v>
      </c>
      <c r="O26">
        <v>25</v>
      </c>
      <c r="P26" s="194" t="str">
        <f>HLOOKUP(0,Criterios!$G$9:$AP$225,$O26)</f>
        <v>24</v>
      </c>
      <c r="Q26" s="132" t="s">
        <v>494</v>
      </c>
      <c r="R26" s="54">
        <v>21</v>
      </c>
      <c r="T26" s="318"/>
      <c r="U26" s="319"/>
      <c r="V26" s="319"/>
      <c r="W26" s="319"/>
      <c r="X26" s="319"/>
      <c r="Y26" s="319"/>
      <c r="Z26" s="319"/>
      <c r="AA26" s="319"/>
      <c r="AB26" s="319"/>
      <c r="AC26" s="319"/>
      <c r="AD26" s="319"/>
      <c r="AE26" s="320"/>
      <c r="AH26" s="14"/>
      <c r="AI26" s="148"/>
      <c r="AJ26" s="148"/>
      <c r="AK26" s="148"/>
      <c r="AL26" s="148"/>
      <c r="AM26" s="148"/>
      <c r="AN26" s="148"/>
      <c r="AO26" s="148"/>
      <c r="AP26" s="147"/>
      <c r="AQ26" s="339"/>
      <c r="AR26" s="340"/>
      <c r="AS26" s="340"/>
      <c r="AT26" s="340"/>
      <c r="AU26" s="340"/>
      <c r="AV26" s="340"/>
      <c r="AW26" s="340"/>
      <c r="AX26" s="340"/>
      <c r="AY26" s="340"/>
      <c r="AZ26" s="340"/>
      <c r="BA26" s="340"/>
      <c r="BB26" s="340"/>
      <c r="BC26" s="340"/>
      <c r="BD26" s="340"/>
      <c r="BE26" s="340"/>
      <c r="BF26" s="340"/>
      <c r="BG26" s="340"/>
      <c r="BH26" s="340"/>
      <c r="BI26" s="340"/>
      <c r="BJ26" s="340"/>
      <c r="BK26" s="341"/>
      <c r="BL26" s="148"/>
      <c r="BM26" s="147"/>
      <c r="BN26" s="147"/>
      <c r="BO26" s="147"/>
      <c r="BP26" s="147"/>
      <c r="BQ26" s="147"/>
      <c r="BR26" s="147"/>
      <c r="BS26" s="147"/>
    </row>
    <row r="27" spans="1:72" ht="26.25" customHeight="1" thickBot="1">
      <c r="A27" s="268"/>
      <c r="B27" s="269"/>
      <c r="C27" s="271"/>
      <c r="D27" s="274"/>
      <c r="E27" s="276"/>
      <c r="F27" s="277"/>
      <c r="G27" s="276"/>
      <c r="H27" s="280"/>
      <c r="I27" s="276"/>
      <c r="J27" s="280"/>
      <c r="K27" s="199" t="s">
        <v>459</v>
      </c>
      <c r="L27" s="199"/>
      <c r="M27" s="224" t="s">
        <v>459</v>
      </c>
      <c r="N27" s="28">
        <f>HLOOKUP($U$3,Criterios!$J$9:$AP$225,$O27)</f>
        <v>1</v>
      </c>
      <c r="O27">
        <v>26</v>
      </c>
      <c r="P27" s="194" t="str">
        <f>HLOOKUP(0,Criterios!$G$9:$AP$225,$O27)</f>
        <v>25</v>
      </c>
      <c r="Q27" s="132" t="s">
        <v>495</v>
      </c>
      <c r="R27" s="54">
        <v>22</v>
      </c>
      <c r="T27" s="321"/>
      <c r="U27" s="322"/>
      <c r="V27" s="322"/>
      <c r="W27" s="322"/>
      <c r="X27" s="322"/>
      <c r="Y27" s="322"/>
      <c r="Z27" s="322"/>
      <c r="AA27" s="322"/>
      <c r="AB27" s="322"/>
      <c r="AC27" s="322"/>
      <c r="AD27" s="322"/>
      <c r="AE27" s="323"/>
      <c r="AH27" s="14"/>
      <c r="AI27" s="148"/>
      <c r="AJ27" s="148"/>
      <c r="AK27" s="147"/>
      <c r="AL27" s="324">
        <f>D$6</f>
        <v>0.67551066217732891</v>
      </c>
      <c r="AM27" s="325"/>
      <c r="AN27" s="325"/>
      <c r="AO27" s="325"/>
      <c r="AP27" s="325"/>
      <c r="AQ27" s="325"/>
      <c r="AR27" s="326"/>
      <c r="AS27" s="149"/>
      <c r="AT27" s="149"/>
      <c r="AU27" s="149"/>
      <c r="AV27" s="149"/>
      <c r="AW27" s="149"/>
      <c r="AX27" s="324">
        <f>D$64</f>
        <v>0.88492063492063489</v>
      </c>
      <c r="AY27" s="325"/>
      <c r="AZ27" s="325"/>
      <c r="BA27" s="325"/>
      <c r="BB27" s="325"/>
      <c r="BC27" s="325"/>
      <c r="BD27" s="326"/>
      <c r="BE27" s="149"/>
      <c r="BF27" s="149"/>
      <c r="BG27" s="149"/>
      <c r="BH27" s="149"/>
      <c r="BI27" s="149"/>
      <c r="BJ27" s="324">
        <f>D$105</f>
        <v>0.79298941798941802</v>
      </c>
      <c r="BK27" s="325"/>
      <c r="BL27" s="325"/>
      <c r="BM27" s="325"/>
      <c r="BN27" s="325"/>
      <c r="BO27" s="325"/>
      <c r="BP27" s="325"/>
      <c r="BQ27" s="325"/>
      <c r="BR27" s="326"/>
      <c r="BS27" s="147"/>
    </row>
    <row r="28" spans="1:72" ht="26.25" customHeight="1">
      <c r="A28" s="268"/>
      <c r="B28" s="269"/>
      <c r="C28" s="271"/>
      <c r="D28" s="274"/>
      <c r="E28" s="276"/>
      <c r="F28" s="277"/>
      <c r="G28" s="276"/>
      <c r="H28" s="280"/>
      <c r="I28" s="276"/>
      <c r="J28" s="280"/>
      <c r="K28" s="199" t="s">
        <v>460</v>
      </c>
      <c r="L28" s="278">
        <f>AVERAGE(N28:N29)</f>
        <v>1</v>
      </c>
      <c r="M28" s="33" t="s">
        <v>461</v>
      </c>
      <c r="N28" s="28">
        <f>HLOOKUP($U$3,Criterios!$J$9:$AP$225,$O28)</f>
        <v>1</v>
      </c>
      <c r="O28">
        <v>27</v>
      </c>
      <c r="P28" s="194" t="str">
        <f>HLOOKUP(0,Criterios!$G$9:$AP$225,$O28)</f>
        <v>26a</v>
      </c>
      <c r="Q28" s="132" t="s">
        <v>496</v>
      </c>
      <c r="R28" s="54">
        <v>23</v>
      </c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H28" s="14"/>
      <c r="AI28" s="148"/>
      <c r="AJ28" s="148"/>
      <c r="AK28" s="147"/>
      <c r="AL28" s="327"/>
      <c r="AM28" s="328"/>
      <c r="AN28" s="328"/>
      <c r="AO28" s="328"/>
      <c r="AP28" s="328"/>
      <c r="AQ28" s="328"/>
      <c r="AR28" s="329"/>
      <c r="AS28" s="149"/>
      <c r="AT28" s="149"/>
      <c r="AU28" s="149"/>
      <c r="AV28" s="149"/>
      <c r="AW28" s="149"/>
      <c r="AX28" s="327"/>
      <c r="AY28" s="328"/>
      <c r="AZ28" s="328"/>
      <c r="BA28" s="328"/>
      <c r="BB28" s="328"/>
      <c r="BC28" s="328"/>
      <c r="BD28" s="329"/>
      <c r="BE28" s="149"/>
      <c r="BF28" s="149"/>
      <c r="BG28" s="149"/>
      <c r="BH28" s="149"/>
      <c r="BI28" s="149"/>
      <c r="BJ28" s="327"/>
      <c r="BK28" s="328"/>
      <c r="BL28" s="328"/>
      <c r="BM28" s="328"/>
      <c r="BN28" s="328"/>
      <c r="BO28" s="328"/>
      <c r="BP28" s="328"/>
      <c r="BQ28" s="328"/>
      <c r="BR28" s="329"/>
      <c r="BS28" s="147"/>
    </row>
    <row r="29" spans="1:72" ht="26.25" customHeight="1">
      <c r="A29" s="268"/>
      <c r="B29" s="269"/>
      <c r="C29" s="271"/>
      <c r="D29" s="274"/>
      <c r="E29" s="276"/>
      <c r="F29" s="277"/>
      <c r="G29" s="276"/>
      <c r="H29" s="280"/>
      <c r="I29" s="276"/>
      <c r="J29" s="280"/>
      <c r="K29" s="199"/>
      <c r="L29" s="279"/>
      <c r="M29" s="33" t="s">
        <v>462</v>
      </c>
      <c r="N29" s="28">
        <f>HLOOKUP($U$3,Criterios!$J$9:$AP$225,$O29)</f>
        <v>1</v>
      </c>
      <c r="O29">
        <v>28</v>
      </c>
      <c r="P29" s="194" t="str">
        <f>HLOOKUP(0,Criterios!$G$9:$AP$225,$O29)</f>
        <v>26b</v>
      </c>
      <c r="Q29" s="132" t="s">
        <v>497</v>
      </c>
      <c r="R29" s="54">
        <v>24</v>
      </c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55"/>
      <c r="AE29" s="55"/>
      <c r="AH29" s="14"/>
      <c r="AI29" s="148"/>
      <c r="AJ29" s="148"/>
      <c r="AK29" s="147"/>
      <c r="AL29" s="327"/>
      <c r="AM29" s="328"/>
      <c r="AN29" s="328"/>
      <c r="AO29" s="328"/>
      <c r="AP29" s="328"/>
      <c r="AQ29" s="328"/>
      <c r="AR29" s="329"/>
      <c r="AS29" s="149"/>
      <c r="AT29" s="149"/>
      <c r="AU29" s="149"/>
      <c r="AV29" s="149"/>
      <c r="AW29" s="149"/>
      <c r="AX29" s="327"/>
      <c r="AY29" s="328"/>
      <c r="AZ29" s="328"/>
      <c r="BA29" s="328"/>
      <c r="BB29" s="328"/>
      <c r="BC29" s="328"/>
      <c r="BD29" s="329"/>
      <c r="BE29" s="149"/>
      <c r="BF29" s="149"/>
      <c r="BG29" s="149"/>
      <c r="BH29" s="149"/>
      <c r="BI29" s="149"/>
      <c r="BJ29" s="327"/>
      <c r="BK29" s="328"/>
      <c r="BL29" s="328"/>
      <c r="BM29" s="328"/>
      <c r="BN29" s="328"/>
      <c r="BO29" s="328"/>
      <c r="BP29" s="328"/>
      <c r="BQ29" s="328"/>
      <c r="BR29" s="329"/>
      <c r="BS29" s="147"/>
    </row>
    <row r="30" spans="1:72" ht="26.25" customHeight="1">
      <c r="A30" s="268"/>
      <c r="B30" s="269"/>
      <c r="C30" s="271"/>
      <c r="D30" s="274"/>
      <c r="E30" s="276"/>
      <c r="F30" s="277"/>
      <c r="G30" s="276"/>
      <c r="H30" s="280"/>
      <c r="I30" s="276"/>
      <c r="J30" s="280"/>
      <c r="K30" s="199" t="s">
        <v>520</v>
      </c>
      <c r="L30" s="199"/>
      <c r="M30" s="224" t="s">
        <v>520</v>
      </c>
      <c r="N30" s="28">
        <f>HLOOKUP($U$3,Criterios!$J$9:$AP$225,$O30)</f>
        <v>1</v>
      </c>
      <c r="O30">
        <v>30</v>
      </c>
      <c r="P30" s="194" t="str">
        <f>HLOOKUP(0,Criterios!$G$9:$AP$225,$O30)</f>
        <v>28</v>
      </c>
      <c r="Q30" s="132" t="s">
        <v>498</v>
      </c>
      <c r="R30" s="54">
        <v>25</v>
      </c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55"/>
      <c r="AE30" s="55"/>
      <c r="AH30" s="14"/>
      <c r="AI30" s="148"/>
      <c r="AJ30" s="148"/>
      <c r="AK30" s="147"/>
      <c r="AL30" s="327"/>
      <c r="AM30" s="328"/>
      <c r="AN30" s="328"/>
      <c r="AO30" s="328"/>
      <c r="AP30" s="328"/>
      <c r="AQ30" s="328"/>
      <c r="AR30" s="329"/>
      <c r="AS30" s="149"/>
      <c r="AT30" s="149"/>
      <c r="AU30" s="149"/>
      <c r="AV30" s="149"/>
      <c r="AW30" s="149"/>
      <c r="AX30" s="327"/>
      <c r="AY30" s="328"/>
      <c r="AZ30" s="328"/>
      <c r="BA30" s="328"/>
      <c r="BB30" s="328"/>
      <c r="BC30" s="328"/>
      <c r="BD30" s="329"/>
      <c r="BE30" s="149"/>
      <c r="BF30" s="149"/>
      <c r="BG30" s="149"/>
      <c r="BH30" s="149"/>
      <c r="BI30" s="149"/>
      <c r="BJ30" s="327"/>
      <c r="BK30" s="328"/>
      <c r="BL30" s="328"/>
      <c r="BM30" s="328"/>
      <c r="BN30" s="328"/>
      <c r="BO30" s="328"/>
      <c r="BP30" s="328"/>
      <c r="BQ30" s="328"/>
      <c r="BR30" s="329"/>
      <c r="BS30" s="147"/>
    </row>
    <row r="31" spans="1:72" ht="26.25" customHeight="1">
      <c r="A31" s="268"/>
      <c r="B31" s="269"/>
      <c r="C31" s="271"/>
      <c r="D31" s="274"/>
      <c r="E31" s="276"/>
      <c r="F31" s="277"/>
      <c r="G31" s="276"/>
      <c r="H31" s="280"/>
      <c r="I31" s="276"/>
      <c r="J31" s="280"/>
      <c r="K31" s="199" t="s">
        <v>521</v>
      </c>
      <c r="L31" s="199"/>
      <c r="M31" s="224" t="s">
        <v>521</v>
      </c>
      <c r="N31" s="28">
        <f>HLOOKUP($U$3,Criterios!$J$9:$AP$225,$O31)</f>
        <v>1</v>
      </c>
      <c r="O31">
        <v>31</v>
      </c>
      <c r="P31" s="194" t="str">
        <f>HLOOKUP(0,Criterios!$G$9:$AP$225,$O31)</f>
        <v>29</v>
      </c>
      <c r="Q31" s="132" t="s">
        <v>499</v>
      </c>
      <c r="R31" s="54">
        <v>26</v>
      </c>
      <c r="U31"/>
      <c r="V31"/>
      <c r="AH31" s="14"/>
      <c r="AI31" s="148"/>
      <c r="AJ31" s="148"/>
      <c r="AK31" s="147"/>
      <c r="AL31" s="327"/>
      <c r="AM31" s="328"/>
      <c r="AN31" s="328"/>
      <c r="AO31" s="328"/>
      <c r="AP31" s="328"/>
      <c r="AQ31" s="328"/>
      <c r="AR31" s="329"/>
      <c r="AS31" s="149"/>
      <c r="AT31" s="149"/>
      <c r="AU31" s="149"/>
      <c r="AV31" s="149"/>
      <c r="AW31" s="149"/>
      <c r="AX31" s="327"/>
      <c r="AY31" s="328"/>
      <c r="AZ31" s="328"/>
      <c r="BA31" s="328"/>
      <c r="BB31" s="328"/>
      <c r="BC31" s="328"/>
      <c r="BD31" s="329"/>
      <c r="BE31" s="149"/>
      <c r="BF31" s="149"/>
      <c r="BG31" s="149"/>
      <c r="BH31" s="149"/>
      <c r="BI31" s="149"/>
      <c r="BJ31" s="327"/>
      <c r="BK31" s="328"/>
      <c r="BL31" s="328"/>
      <c r="BM31" s="328"/>
      <c r="BN31" s="328"/>
      <c r="BO31" s="328"/>
      <c r="BP31" s="328"/>
      <c r="BQ31" s="328"/>
      <c r="BR31" s="329"/>
      <c r="BS31" s="147"/>
    </row>
    <row r="32" spans="1:72" ht="26.25" customHeight="1" thickBot="1">
      <c r="A32" s="268"/>
      <c r="B32" s="269"/>
      <c r="C32" s="271"/>
      <c r="D32" s="274"/>
      <c r="E32" s="276"/>
      <c r="F32" s="277"/>
      <c r="G32" s="276"/>
      <c r="H32" s="280"/>
      <c r="I32" s="276"/>
      <c r="J32" s="280"/>
      <c r="K32" s="199" t="s">
        <v>523</v>
      </c>
      <c r="L32" s="199"/>
      <c r="M32" s="224" t="s">
        <v>523</v>
      </c>
      <c r="N32" s="28">
        <f>HLOOKUP($U$3,Criterios!$J$9:$AP$225,$O32)</f>
        <v>1</v>
      </c>
      <c r="O32">
        <v>33</v>
      </c>
      <c r="P32" s="194" t="str">
        <f>HLOOKUP(0,Criterios!$G$9:$AP$225,$O32)</f>
        <v>31</v>
      </c>
      <c r="Q32" s="132" t="s">
        <v>500</v>
      </c>
      <c r="R32" s="54">
        <v>27</v>
      </c>
      <c r="U32"/>
      <c r="V32"/>
      <c r="AH32" s="14"/>
      <c r="AI32" s="148"/>
      <c r="AJ32" s="148"/>
      <c r="AK32" s="147"/>
      <c r="AL32" s="330"/>
      <c r="AM32" s="331"/>
      <c r="AN32" s="331"/>
      <c r="AO32" s="331"/>
      <c r="AP32" s="331"/>
      <c r="AQ32" s="331"/>
      <c r="AR32" s="332"/>
      <c r="AS32" s="149"/>
      <c r="AT32" s="149"/>
      <c r="AU32" s="149"/>
      <c r="AV32" s="149"/>
      <c r="AW32" s="149"/>
      <c r="AX32" s="330"/>
      <c r="AY32" s="331"/>
      <c r="AZ32" s="331"/>
      <c r="BA32" s="331"/>
      <c r="BB32" s="331"/>
      <c r="BC32" s="331"/>
      <c r="BD32" s="332"/>
      <c r="BE32" s="149"/>
      <c r="BF32" s="149"/>
      <c r="BG32" s="149"/>
      <c r="BH32" s="149"/>
      <c r="BI32" s="149"/>
      <c r="BJ32" s="330"/>
      <c r="BK32" s="331"/>
      <c r="BL32" s="331"/>
      <c r="BM32" s="331"/>
      <c r="BN32" s="331"/>
      <c r="BO32" s="331"/>
      <c r="BP32" s="331"/>
      <c r="BQ32" s="331"/>
      <c r="BR32" s="332"/>
      <c r="BS32" s="147"/>
    </row>
    <row r="33" spans="1:71" ht="26.25" customHeight="1">
      <c r="A33" s="268"/>
      <c r="B33" s="269"/>
      <c r="C33" s="271"/>
      <c r="D33" s="274"/>
      <c r="E33" s="276"/>
      <c r="F33" s="277"/>
      <c r="G33" s="276"/>
      <c r="H33" s="280"/>
      <c r="I33" s="34" t="s">
        <v>524</v>
      </c>
      <c r="J33" s="35">
        <f>AVERAGE(N33)</f>
        <v>1</v>
      </c>
      <c r="K33" s="199" t="s">
        <v>525</v>
      </c>
      <c r="L33" s="199"/>
      <c r="M33" s="224" t="s">
        <v>525</v>
      </c>
      <c r="N33" s="28">
        <f>HLOOKUP($U$3,Criterios!$J$9:$AP$225,$O33)</f>
        <v>1</v>
      </c>
      <c r="O33">
        <v>34</v>
      </c>
      <c r="P33" s="194" t="str">
        <f>HLOOKUP(0,Criterios!$G$9:$AP$225,$O33)</f>
        <v>32</v>
      </c>
      <c r="Q33" s="132" t="s">
        <v>501</v>
      </c>
      <c r="R33" s="54">
        <v>28</v>
      </c>
      <c r="U33"/>
      <c r="V33"/>
      <c r="AH33" s="342">
        <f>F$6</f>
        <v>0.76727272727272733</v>
      </c>
      <c r="AI33" s="343"/>
      <c r="AJ33" s="343"/>
      <c r="AK33" s="343"/>
      <c r="AL33" s="344"/>
      <c r="AM33" s="152"/>
      <c r="AN33" s="342">
        <f>F$42</f>
        <v>0.92592592592592593</v>
      </c>
      <c r="AO33" s="343"/>
      <c r="AP33" s="344"/>
      <c r="AQ33" s="152"/>
      <c r="AR33" s="342">
        <f>F$60</f>
        <v>0.33333333333333331</v>
      </c>
      <c r="AS33" s="344"/>
      <c r="AT33" s="152"/>
      <c r="AU33" s="342">
        <f>F$64</f>
        <v>0.83333333333333337</v>
      </c>
      <c r="AV33" s="343"/>
      <c r="AW33" s="343"/>
      <c r="AX33" s="344"/>
      <c r="AY33" s="152"/>
      <c r="AZ33" s="342">
        <f>F$79</f>
        <v>0.91666666666666663</v>
      </c>
      <c r="BA33" s="343"/>
      <c r="BB33" s="344"/>
      <c r="BC33" s="152"/>
      <c r="BD33" s="342">
        <f>F$86</f>
        <v>0.90476190476190477</v>
      </c>
      <c r="BE33" s="343"/>
      <c r="BF33" s="344"/>
      <c r="BG33" s="152"/>
      <c r="BH33" s="342">
        <f>F$105</f>
        <v>0.74999999999999989</v>
      </c>
      <c r="BI33" s="343"/>
      <c r="BJ33" s="343"/>
      <c r="BK33" s="344"/>
      <c r="BL33" s="152"/>
      <c r="BM33" s="342">
        <f>F$123</f>
        <v>0.77777777777777768</v>
      </c>
      <c r="BN33" s="343"/>
      <c r="BO33" s="344"/>
      <c r="BP33" s="152"/>
      <c r="BQ33" s="342">
        <f>F$134</f>
        <v>0.85119047619047616</v>
      </c>
      <c r="BR33" s="343"/>
      <c r="BS33" s="344"/>
    </row>
    <row r="34" spans="1:71" ht="26.25" customHeight="1">
      <c r="A34" s="268"/>
      <c r="B34" s="269"/>
      <c r="C34" s="271"/>
      <c r="D34" s="274"/>
      <c r="E34" s="276"/>
      <c r="F34" s="277"/>
      <c r="G34" s="259" t="s">
        <v>534</v>
      </c>
      <c r="H34" s="260"/>
      <c r="I34" s="261"/>
      <c r="J34" s="266">
        <f>AVERAGE(N34:N38)</f>
        <v>0.8</v>
      </c>
      <c r="K34" s="199" t="s">
        <v>536</v>
      </c>
      <c r="L34" s="199"/>
      <c r="M34" s="224" t="s">
        <v>536</v>
      </c>
      <c r="N34" s="28">
        <f>HLOOKUP($U$3,Criterios!$J$9:$AP$225,$O34)</f>
        <v>1</v>
      </c>
      <c r="O34">
        <v>37</v>
      </c>
      <c r="P34" s="194" t="str">
        <f>HLOOKUP(0,Criterios!$G$9:$AP$225,$O34)</f>
        <v>35</v>
      </c>
      <c r="Q34" s="132" t="s">
        <v>502</v>
      </c>
      <c r="R34" s="54">
        <v>29</v>
      </c>
      <c r="U34"/>
      <c r="V34"/>
      <c r="AH34" s="345"/>
      <c r="AI34" s="346"/>
      <c r="AJ34" s="346"/>
      <c r="AK34" s="346"/>
      <c r="AL34" s="347"/>
      <c r="AM34" s="152"/>
      <c r="AN34" s="345"/>
      <c r="AO34" s="346"/>
      <c r="AP34" s="347"/>
      <c r="AQ34" s="152"/>
      <c r="AR34" s="345"/>
      <c r="AS34" s="347"/>
      <c r="AT34" s="152"/>
      <c r="AU34" s="345"/>
      <c r="AV34" s="346"/>
      <c r="AW34" s="346"/>
      <c r="AX34" s="347"/>
      <c r="AY34" s="152"/>
      <c r="AZ34" s="345"/>
      <c r="BA34" s="346"/>
      <c r="BB34" s="347"/>
      <c r="BC34" s="152"/>
      <c r="BD34" s="345"/>
      <c r="BE34" s="346"/>
      <c r="BF34" s="347"/>
      <c r="BG34" s="152"/>
      <c r="BH34" s="345"/>
      <c r="BI34" s="346"/>
      <c r="BJ34" s="346"/>
      <c r="BK34" s="347"/>
      <c r="BL34" s="152"/>
      <c r="BM34" s="345"/>
      <c r="BN34" s="346"/>
      <c r="BO34" s="347"/>
      <c r="BP34" s="152"/>
      <c r="BQ34" s="345"/>
      <c r="BR34" s="346"/>
      <c r="BS34" s="347"/>
    </row>
    <row r="35" spans="1:71" ht="26.25" customHeight="1" thickBot="1">
      <c r="A35" s="268"/>
      <c r="B35" s="269"/>
      <c r="C35" s="271"/>
      <c r="D35" s="274"/>
      <c r="E35" s="276"/>
      <c r="F35" s="277"/>
      <c r="G35" s="259"/>
      <c r="H35" s="260"/>
      <c r="I35" s="261"/>
      <c r="J35" s="266"/>
      <c r="K35" s="199" t="s">
        <v>537</v>
      </c>
      <c r="L35" s="199"/>
      <c r="M35" s="224" t="s">
        <v>537</v>
      </c>
      <c r="N35" s="28">
        <f>HLOOKUP($U$3,Criterios!$J$9:$AP$225,$O35)</f>
        <v>1</v>
      </c>
      <c r="O35">
        <v>38</v>
      </c>
      <c r="P35" s="194" t="str">
        <f>HLOOKUP(0,Criterios!$G$9:$AP$225,$O35)</f>
        <v>36</v>
      </c>
      <c r="Q35" s="132" t="s">
        <v>503</v>
      </c>
      <c r="R35" s="54">
        <v>30</v>
      </c>
      <c r="AH35" s="348"/>
      <c r="AI35" s="349"/>
      <c r="AJ35" s="349"/>
      <c r="AK35" s="349"/>
      <c r="AL35" s="350"/>
      <c r="AM35" s="152"/>
      <c r="AN35" s="348"/>
      <c r="AO35" s="349"/>
      <c r="AP35" s="350"/>
      <c r="AQ35" s="152"/>
      <c r="AR35" s="348"/>
      <c r="AS35" s="350"/>
      <c r="AT35" s="152"/>
      <c r="AU35" s="348"/>
      <c r="AV35" s="349"/>
      <c r="AW35" s="349"/>
      <c r="AX35" s="350"/>
      <c r="AY35" s="152"/>
      <c r="AZ35" s="348"/>
      <c r="BA35" s="349"/>
      <c r="BB35" s="350"/>
      <c r="BC35" s="152"/>
      <c r="BD35" s="348"/>
      <c r="BE35" s="349"/>
      <c r="BF35" s="350"/>
      <c r="BG35" s="152"/>
      <c r="BH35" s="348"/>
      <c r="BI35" s="349"/>
      <c r="BJ35" s="349"/>
      <c r="BK35" s="350"/>
      <c r="BL35" s="152"/>
      <c r="BM35" s="348"/>
      <c r="BN35" s="349"/>
      <c r="BO35" s="350"/>
      <c r="BP35" s="152"/>
      <c r="BQ35" s="348"/>
      <c r="BR35" s="349"/>
      <c r="BS35" s="350"/>
    </row>
    <row r="36" spans="1:71" ht="26.25" customHeight="1" thickBot="1">
      <c r="A36" s="268"/>
      <c r="B36" s="269"/>
      <c r="C36" s="271"/>
      <c r="D36" s="274"/>
      <c r="E36" s="276"/>
      <c r="F36" s="277"/>
      <c r="G36" s="259"/>
      <c r="H36" s="260"/>
      <c r="I36" s="261"/>
      <c r="J36" s="266"/>
      <c r="K36" s="199" t="s">
        <v>538</v>
      </c>
      <c r="L36" s="199"/>
      <c r="M36" s="224" t="s">
        <v>538</v>
      </c>
      <c r="N36" s="28">
        <f>HLOOKUP($U$3,Criterios!$J$9:$AP$225,$O36)</f>
        <v>1</v>
      </c>
      <c r="O36">
        <v>39</v>
      </c>
      <c r="P36" s="194" t="str">
        <f>HLOOKUP(0,Criterios!$G$9:$AP$225,$O36)</f>
        <v>37</v>
      </c>
      <c r="Q36" s="132" t="s">
        <v>504</v>
      </c>
      <c r="R36" s="54">
        <v>31</v>
      </c>
      <c r="AH36" s="151">
        <f>J6</f>
        <v>0.4</v>
      </c>
      <c r="AI36" s="151">
        <f>J11</f>
        <v>1</v>
      </c>
      <c r="AJ36" s="151">
        <f>H18</f>
        <v>0.96969696969696972</v>
      </c>
      <c r="AK36" s="151">
        <f>J34</f>
        <v>0.8</v>
      </c>
      <c r="AL36" s="151">
        <f>J39</f>
        <v>0.66666666666666663</v>
      </c>
      <c r="AM36" s="150"/>
      <c r="AN36" s="151">
        <f>J42</f>
        <v>0.77777777777777779</v>
      </c>
      <c r="AO36" s="151">
        <f>J51</f>
        <v>1</v>
      </c>
      <c r="AP36" s="151">
        <f>J57</f>
        <v>1</v>
      </c>
      <c r="AQ36" s="150"/>
      <c r="AR36" s="151">
        <f>J60</f>
        <v>0.66666666666666663</v>
      </c>
      <c r="AS36" s="151">
        <f>J63</f>
        <v>0</v>
      </c>
      <c r="AT36" s="150"/>
      <c r="AU36" s="151">
        <f>J64</f>
        <v>1</v>
      </c>
      <c r="AV36" s="151">
        <f>J65</f>
        <v>1</v>
      </c>
      <c r="AW36" s="151">
        <f>J71</f>
        <v>1</v>
      </c>
      <c r="AX36" s="151">
        <f>J73</f>
        <v>0.33333333333333331</v>
      </c>
      <c r="AY36" s="150"/>
      <c r="AZ36" s="151">
        <f>J79</f>
        <v>1</v>
      </c>
      <c r="BA36" s="151">
        <f>J80</f>
        <v>1</v>
      </c>
      <c r="BB36" s="151">
        <f>J82</f>
        <v>0.75</v>
      </c>
      <c r="BC36" s="150"/>
      <c r="BD36" s="151">
        <f>J86</f>
        <v>0.8571428571428571</v>
      </c>
      <c r="BE36" s="151">
        <f>J93</f>
        <v>0.8571428571428571</v>
      </c>
      <c r="BF36" s="151">
        <f>H101</f>
        <v>1</v>
      </c>
      <c r="BG36" s="150"/>
      <c r="BH36" s="151">
        <f>J105</f>
        <v>0.66666666666666663</v>
      </c>
      <c r="BI36" s="151">
        <f>J111</f>
        <v>1</v>
      </c>
      <c r="BJ36" s="151">
        <f>J117</f>
        <v>0.66666666666666663</v>
      </c>
      <c r="BK36" s="151">
        <f>J120</f>
        <v>0.66666666666666663</v>
      </c>
      <c r="BL36" s="150"/>
      <c r="BM36" s="151">
        <f>J123</f>
        <v>1</v>
      </c>
      <c r="BN36" s="151">
        <f>J126</f>
        <v>0.33333333333333331</v>
      </c>
      <c r="BO36" s="151">
        <f>J129</f>
        <v>1</v>
      </c>
      <c r="BP36" s="150"/>
      <c r="BQ36" s="151">
        <f>H134</f>
        <v>0.88690476190476197</v>
      </c>
      <c r="BR36" s="151">
        <f>J157</f>
        <v>1</v>
      </c>
      <c r="BS36" s="151">
        <f>J159</f>
        <v>0.66666666666666663</v>
      </c>
    </row>
    <row r="37" spans="1:71" ht="26.25" customHeight="1">
      <c r="A37" s="268"/>
      <c r="B37" s="269"/>
      <c r="C37" s="271"/>
      <c r="D37" s="274"/>
      <c r="E37" s="276"/>
      <c r="F37" s="277"/>
      <c r="G37" s="259"/>
      <c r="H37" s="260"/>
      <c r="I37" s="261"/>
      <c r="J37" s="266"/>
      <c r="K37" s="199" t="s">
        <v>539</v>
      </c>
      <c r="L37" s="199"/>
      <c r="M37" s="224" t="s">
        <v>539</v>
      </c>
      <c r="N37" s="28">
        <f>HLOOKUP($U$3,Criterios!$J$9:$AP$225,$O37)</f>
        <v>1</v>
      </c>
      <c r="O37">
        <v>40</v>
      </c>
      <c r="P37" s="194" t="str">
        <f>HLOOKUP(0,Criterios!$G$9:$AP$225,$O37)</f>
        <v>38</v>
      </c>
      <c r="Q37" s="132" t="s">
        <v>505</v>
      </c>
      <c r="R37" s="54">
        <v>32</v>
      </c>
    </row>
    <row r="38" spans="1:71" ht="26.25" customHeight="1">
      <c r="A38" s="268"/>
      <c r="B38" s="269"/>
      <c r="C38" s="271"/>
      <c r="D38" s="274"/>
      <c r="E38" s="276"/>
      <c r="F38" s="277"/>
      <c r="G38" s="262"/>
      <c r="H38" s="263"/>
      <c r="I38" s="264"/>
      <c r="J38" s="267"/>
      <c r="K38" s="199" t="s">
        <v>541</v>
      </c>
      <c r="L38" s="199"/>
      <c r="M38" s="224" t="s">
        <v>541</v>
      </c>
      <c r="N38" s="28">
        <f>HLOOKUP($U$3,Criterios!$J$9:$AP$225,$O38)</f>
        <v>0</v>
      </c>
      <c r="O38">
        <v>42</v>
      </c>
      <c r="P38" s="194" t="str">
        <f>HLOOKUP(0,Criterios!$G$9:$AP$225,$O38)</f>
        <v>40</v>
      </c>
      <c r="Q38" s="133" t="s">
        <v>544</v>
      </c>
      <c r="R38" s="130">
        <v>33</v>
      </c>
      <c r="AO38">
        <v>4</v>
      </c>
      <c r="BE38">
        <v>4</v>
      </c>
      <c r="BR38">
        <v>4</v>
      </c>
    </row>
    <row r="39" spans="1:71" ht="26.25" customHeight="1">
      <c r="A39" s="268"/>
      <c r="B39" s="269"/>
      <c r="C39" s="271"/>
      <c r="D39" s="274"/>
      <c r="E39" s="276"/>
      <c r="F39" s="277"/>
      <c r="G39" s="256" t="s">
        <v>542</v>
      </c>
      <c r="H39" s="257"/>
      <c r="I39" s="258"/>
      <c r="J39" s="265">
        <f>AVERAGE(N39:N41)</f>
        <v>0.66666666666666663</v>
      </c>
      <c r="K39" s="199" t="s">
        <v>543</v>
      </c>
      <c r="L39" s="199"/>
      <c r="M39" s="224" t="s">
        <v>543</v>
      </c>
      <c r="N39" s="28">
        <f>HLOOKUP($U$3,Criterios!$J$9:$AP$225,$O39)</f>
        <v>1</v>
      </c>
      <c r="O39">
        <v>43</v>
      </c>
      <c r="P39" s="194" t="str">
        <f>HLOOKUP(0,Criterios!$G$9:$AP$225,$O39)</f>
        <v>41</v>
      </c>
    </row>
    <row r="40" spans="1:71" ht="26.25" customHeight="1">
      <c r="A40" s="268"/>
      <c r="B40" s="269"/>
      <c r="C40" s="271"/>
      <c r="D40" s="274"/>
      <c r="E40" s="276"/>
      <c r="F40" s="277"/>
      <c r="G40" s="259"/>
      <c r="H40" s="260"/>
      <c r="I40" s="261"/>
      <c r="J40" s="266"/>
      <c r="K40" s="199" t="s">
        <v>467</v>
      </c>
      <c r="L40" s="199"/>
      <c r="M40" s="224" t="s">
        <v>467</v>
      </c>
      <c r="N40" s="28">
        <f>HLOOKUP($U$3,Criterios!$J$9:$AP$225,$O40)</f>
        <v>0</v>
      </c>
      <c r="O40">
        <v>44</v>
      </c>
      <c r="P40" s="194" t="str">
        <f>HLOOKUP(0,Criterios!$G$9:$AP$225,$O40)</f>
        <v>42</v>
      </c>
    </row>
    <row r="41" spans="1:71" ht="26.25" customHeight="1">
      <c r="A41" s="268"/>
      <c r="B41" s="269"/>
      <c r="C41" s="271"/>
      <c r="D41" s="274"/>
      <c r="E41" s="276"/>
      <c r="F41" s="277"/>
      <c r="G41" s="262"/>
      <c r="H41" s="263"/>
      <c r="I41" s="264"/>
      <c r="J41" s="267"/>
      <c r="K41" s="199" t="s">
        <v>468</v>
      </c>
      <c r="L41" s="199"/>
      <c r="M41" s="224" t="s">
        <v>468</v>
      </c>
      <c r="N41" s="28">
        <f>HLOOKUP($U$3,Criterios!$J$9:$AP$225,$O41)</f>
        <v>1</v>
      </c>
      <c r="O41">
        <v>45</v>
      </c>
      <c r="P41" s="194" t="str">
        <f>HLOOKUP(0,Criterios!$G$9:$AP$225,$O41)</f>
        <v>43</v>
      </c>
    </row>
    <row r="42" spans="1:71" ht="26.25" customHeight="1">
      <c r="A42" s="268"/>
      <c r="B42" s="269"/>
      <c r="C42" s="271"/>
      <c r="D42" s="274"/>
      <c r="E42" s="276" t="s">
        <v>437</v>
      </c>
      <c r="F42" s="277">
        <f>AVERAGE(J42:J59)</f>
        <v>0.92592592592592593</v>
      </c>
      <c r="G42" s="256" t="s">
        <v>339</v>
      </c>
      <c r="H42" s="257"/>
      <c r="I42" s="258"/>
      <c r="J42" s="265">
        <f>AVERAGE(N42:N49,N50)</f>
        <v>0.77777777777777779</v>
      </c>
      <c r="K42" s="199" t="s">
        <v>439</v>
      </c>
      <c r="L42" s="199"/>
      <c r="M42" s="224" t="s">
        <v>439</v>
      </c>
      <c r="N42" s="28">
        <f>HLOOKUP($U$3,Criterios!$J$9:$AP$225,$O42)</f>
        <v>1</v>
      </c>
      <c r="O42">
        <v>46</v>
      </c>
      <c r="P42" s="194" t="str">
        <f>HLOOKUP(0,Criterios!$G$9:$AP$225,$O42)</f>
        <v>44</v>
      </c>
    </row>
    <row r="43" spans="1:71" ht="26.25" customHeight="1">
      <c r="A43" s="268"/>
      <c r="B43" s="269"/>
      <c r="C43" s="271"/>
      <c r="D43" s="274"/>
      <c r="E43" s="276"/>
      <c r="F43" s="277"/>
      <c r="G43" s="259"/>
      <c r="H43" s="260"/>
      <c r="I43" s="261"/>
      <c r="J43" s="266"/>
      <c r="K43" s="199" t="s">
        <v>440</v>
      </c>
      <c r="L43" s="199"/>
      <c r="M43" s="224" t="s">
        <v>440</v>
      </c>
      <c r="N43" s="28">
        <f>HLOOKUP($U$3,Criterios!$J$9:$AP$225,$O43)</f>
        <v>1</v>
      </c>
      <c r="O43">
        <v>47</v>
      </c>
      <c r="P43" s="194" t="str">
        <f>HLOOKUP(0,Criterios!$G$9:$AP$225,$O43)</f>
        <v>45</v>
      </c>
    </row>
    <row r="44" spans="1:71" ht="26.25" customHeight="1">
      <c r="A44" s="268"/>
      <c r="B44" s="269"/>
      <c r="C44" s="271"/>
      <c r="D44" s="274"/>
      <c r="E44" s="276"/>
      <c r="F44" s="277"/>
      <c r="G44" s="259"/>
      <c r="H44" s="260"/>
      <c r="I44" s="261"/>
      <c r="J44" s="266"/>
      <c r="K44" s="199" t="s">
        <v>441</v>
      </c>
      <c r="L44" s="199"/>
      <c r="M44" s="224" t="s">
        <v>441</v>
      </c>
      <c r="N44" s="28">
        <f>HLOOKUP($U$3,Criterios!$J$9:$AP$225,$O44)</f>
        <v>1</v>
      </c>
      <c r="O44">
        <v>48</v>
      </c>
      <c r="P44" s="194" t="str">
        <f>HLOOKUP(0,Criterios!$G$9:$AP$225,$O44)</f>
        <v>46</v>
      </c>
    </row>
    <row r="45" spans="1:71" ht="26.25" customHeight="1">
      <c r="A45" s="268"/>
      <c r="B45" s="269"/>
      <c r="C45" s="271"/>
      <c r="D45" s="274"/>
      <c r="E45" s="276"/>
      <c r="F45" s="277"/>
      <c r="G45" s="259"/>
      <c r="H45" s="260"/>
      <c r="I45" s="261"/>
      <c r="J45" s="266"/>
      <c r="K45" s="199" t="s">
        <v>442</v>
      </c>
      <c r="L45" s="199"/>
      <c r="M45" s="224" t="s">
        <v>442</v>
      </c>
      <c r="N45" s="28">
        <f>HLOOKUP($U$3,Criterios!$J$9:$AP$225,$O45)</f>
        <v>0</v>
      </c>
      <c r="O45">
        <v>49</v>
      </c>
      <c r="P45" s="194" t="str">
        <f>HLOOKUP(0,Criterios!$G$9:$AP$225,$O45)</f>
        <v>47</v>
      </c>
    </row>
    <row r="46" spans="1:71" ht="26.25" customHeight="1">
      <c r="A46" s="268"/>
      <c r="B46" s="269"/>
      <c r="C46" s="271"/>
      <c r="D46" s="274"/>
      <c r="E46" s="276"/>
      <c r="F46" s="277"/>
      <c r="G46" s="259"/>
      <c r="H46" s="260"/>
      <c r="I46" s="261"/>
      <c r="J46" s="266"/>
      <c r="K46" s="199" t="s">
        <v>443</v>
      </c>
      <c r="L46" s="199"/>
      <c r="M46" s="224" t="s">
        <v>443</v>
      </c>
      <c r="N46" s="28">
        <f>HLOOKUP($U$3,Criterios!$J$9:$AP$225,$O46)</f>
        <v>1</v>
      </c>
      <c r="O46">
        <v>50</v>
      </c>
      <c r="P46" s="194" t="str">
        <f>HLOOKUP(0,Criterios!$G$9:$AP$225,$O46)</f>
        <v>48</v>
      </c>
    </row>
    <row r="47" spans="1:71" ht="26.25" customHeight="1">
      <c r="A47" s="268"/>
      <c r="B47" s="269"/>
      <c r="C47" s="271"/>
      <c r="D47" s="274"/>
      <c r="E47" s="276"/>
      <c r="F47" s="277"/>
      <c r="G47" s="259"/>
      <c r="H47" s="260"/>
      <c r="I47" s="261"/>
      <c r="J47" s="266"/>
      <c r="K47" s="199" t="s">
        <v>444</v>
      </c>
      <c r="L47" s="199"/>
      <c r="M47" s="224" t="s">
        <v>444</v>
      </c>
      <c r="N47" s="28">
        <f>HLOOKUP($U$3,Criterios!$J$9:$AP$225,$O47)</f>
        <v>1</v>
      </c>
      <c r="O47">
        <v>51</v>
      </c>
      <c r="P47" s="194" t="str">
        <f>HLOOKUP(0,Criterios!$G$9:$AP$225,$O47)</f>
        <v>49</v>
      </c>
    </row>
    <row r="48" spans="1:71" ht="26.25" customHeight="1">
      <c r="A48" s="268"/>
      <c r="B48" s="269"/>
      <c r="C48" s="271"/>
      <c r="D48" s="274"/>
      <c r="E48" s="276"/>
      <c r="F48" s="277"/>
      <c r="G48" s="259"/>
      <c r="H48" s="260"/>
      <c r="I48" s="261"/>
      <c r="J48" s="266"/>
      <c r="K48" s="199" t="s">
        <v>506</v>
      </c>
      <c r="L48" s="199"/>
      <c r="M48" s="224" t="s">
        <v>506</v>
      </c>
      <c r="N48" s="28">
        <f>HLOOKUP($U$3,Criterios!$J$9:$AP$225,$O48)</f>
        <v>1</v>
      </c>
      <c r="O48">
        <v>52</v>
      </c>
      <c r="P48" s="194" t="str">
        <f>HLOOKUP(0,Criterios!$G$9:$AP$225,$O48)</f>
        <v>50</v>
      </c>
      <c r="AJ48" s="138"/>
    </row>
    <row r="49" spans="1:16" ht="26.25" customHeight="1">
      <c r="A49" s="268"/>
      <c r="B49" s="269"/>
      <c r="C49" s="271"/>
      <c r="D49" s="274"/>
      <c r="E49" s="276"/>
      <c r="F49" s="277"/>
      <c r="G49" s="259"/>
      <c r="H49" s="260"/>
      <c r="I49" s="261"/>
      <c r="J49" s="266"/>
      <c r="K49" s="199" t="s">
        <v>507</v>
      </c>
      <c r="L49" s="199"/>
      <c r="M49" s="224" t="s">
        <v>507</v>
      </c>
      <c r="N49" s="28">
        <f>HLOOKUP($U$3,Criterios!$J$9:$AP$225,$O49)</f>
        <v>1</v>
      </c>
      <c r="O49">
        <v>53</v>
      </c>
      <c r="P49" s="194" t="str">
        <f>HLOOKUP(0,Criterios!$G$9:$AP$225,$O49)</f>
        <v>51</v>
      </c>
    </row>
    <row r="50" spans="1:16" ht="26.25" customHeight="1">
      <c r="A50" s="268"/>
      <c r="B50" s="269"/>
      <c r="C50" s="271"/>
      <c r="D50" s="274"/>
      <c r="E50" s="276"/>
      <c r="F50" s="277"/>
      <c r="G50" s="262"/>
      <c r="H50" s="263"/>
      <c r="I50" s="264"/>
      <c r="J50" s="267"/>
      <c r="K50" s="224" t="s">
        <v>570</v>
      </c>
      <c r="L50" s="281"/>
      <c r="M50" s="225"/>
      <c r="N50" s="28">
        <f>HLOOKUP($U$3,Criterios!$J$9:$AP$225,$O50)</f>
        <v>0</v>
      </c>
      <c r="O50">
        <v>57</v>
      </c>
      <c r="P50" s="194">
        <f>HLOOKUP(0,Criterios!$G$9:$AP$225,$O50)</f>
        <v>55</v>
      </c>
    </row>
    <row r="51" spans="1:16" ht="26.25" customHeight="1">
      <c r="A51" s="268"/>
      <c r="B51" s="269"/>
      <c r="C51" s="271"/>
      <c r="D51" s="274"/>
      <c r="E51" s="276"/>
      <c r="F51" s="277"/>
      <c r="G51" s="256" t="s">
        <v>551</v>
      </c>
      <c r="H51" s="257"/>
      <c r="I51" s="258"/>
      <c r="J51" s="265">
        <f>AVERAGE(N51:N56)</f>
        <v>1</v>
      </c>
      <c r="K51" s="224" t="s">
        <v>571</v>
      </c>
      <c r="L51" s="281"/>
      <c r="M51" s="225"/>
      <c r="N51" s="28">
        <f>HLOOKUP($U$3,Criterios!$J$9:$AP$225,$O51)</f>
        <v>1</v>
      </c>
      <c r="O51">
        <v>58</v>
      </c>
      <c r="P51" s="194">
        <f>HLOOKUP(0,Criterios!$G$9:$AP$225,$O51)</f>
        <v>56</v>
      </c>
    </row>
    <row r="52" spans="1:16" ht="26.25" customHeight="1">
      <c r="A52" s="268"/>
      <c r="B52" s="269"/>
      <c r="C52" s="271"/>
      <c r="D52" s="274"/>
      <c r="E52" s="276"/>
      <c r="F52" s="277"/>
      <c r="G52" s="259"/>
      <c r="H52" s="260"/>
      <c r="I52" s="261"/>
      <c r="J52" s="266"/>
      <c r="K52" s="224" t="s">
        <v>572</v>
      </c>
      <c r="L52" s="281"/>
      <c r="M52" s="225"/>
      <c r="N52" s="28">
        <f>HLOOKUP($U$3,Criterios!$J$9:$AP$225,$O52)</f>
        <v>1</v>
      </c>
      <c r="O52">
        <v>59</v>
      </c>
      <c r="P52" s="194">
        <f>HLOOKUP(0,Criterios!$G$9:$AP$225,$O52)</f>
        <v>57</v>
      </c>
    </row>
    <row r="53" spans="1:16" ht="26.25" customHeight="1">
      <c r="A53" s="268"/>
      <c r="B53" s="269"/>
      <c r="C53" s="271"/>
      <c r="D53" s="274"/>
      <c r="E53" s="276"/>
      <c r="F53" s="277"/>
      <c r="G53" s="259"/>
      <c r="H53" s="260"/>
      <c r="I53" s="261"/>
      <c r="J53" s="266"/>
      <c r="K53" s="224" t="s">
        <v>573</v>
      </c>
      <c r="L53" s="281"/>
      <c r="M53" s="225"/>
      <c r="N53" s="28">
        <f>HLOOKUP($U$3,Criterios!$J$9:$AP$225,$O53)</f>
        <v>1</v>
      </c>
      <c r="O53">
        <v>60</v>
      </c>
      <c r="P53" s="194">
        <f>HLOOKUP(0,Criterios!$G$9:$AP$225,$O53)</f>
        <v>58</v>
      </c>
    </row>
    <row r="54" spans="1:16" ht="26.25" customHeight="1">
      <c r="A54" s="268"/>
      <c r="B54" s="269"/>
      <c r="C54" s="271"/>
      <c r="D54" s="274"/>
      <c r="E54" s="276"/>
      <c r="F54" s="277"/>
      <c r="G54" s="259"/>
      <c r="H54" s="260"/>
      <c r="I54" s="261"/>
      <c r="J54" s="266"/>
      <c r="K54" s="224" t="s">
        <v>574</v>
      </c>
      <c r="L54" s="281"/>
      <c r="M54" s="225"/>
      <c r="N54" s="28">
        <f>HLOOKUP($U$3,Criterios!$J$9:$AP$225,$O54)</f>
        <v>1</v>
      </c>
      <c r="O54">
        <v>61</v>
      </c>
      <c r="P54" s="194">
        <f>HLOOKUP(0,Criterios!$G$9:$AP$225,$O54)</f>
        <v>59</v>
      </c>
    </row>
    <row r="55" spans="1:16" ht="26.25" customHeight="1">
      <c r="A55" s="268"/>
      <c r="B55" s="269"/>
      <c r="C55" s="271"/>
      <c r="D55" s="274"/>
      <c r="E55" s="276"/>
      <c r="F55" s="277"/>
      <c r="G55" s="259"/>
      <c r="H55" s="260"/>
      <c r="I55" s="261"/>
      <c r="J55" s="266"/>
      <c r="K55" s="224" t="s">
        <v>575</v>
      </c>
      <c r="L55" s="281"/>
      <c r="M55" s="225"/>
      <c r="N55" s="28">
        <f>HLOOKUP($U$3,Criterios!$J$9:$AP$225,$O55)</f>
        <v>1</v>
      </c>
      <c r="O55">
        <v>62</v>
      </c>
      <c r="P55" s="194">
        <f>HLOOKUP(0,Criterios!$G$9:$AP$225,$O55)</f>
        <v>60</v>
      </c>
    </row>
    <row r="56" spans="1:16" ht="26.25" customHeight="1">
      <c r="A56" s="268"/>
      <c r="B56" s="269"/>
      <c r="C56" s="271"/>
      <c r="D56" s="274"/>
      <c r="E56" s="276"/>
      <c r="F56" s="277"/>
      <c r="G56" s="262"/>
      <c r="H56" s="263"/>
      <c r="I56" s="264"/>
      <c r="J56" s="267"/>
      <c r="K56" s="224" t="s">
        <v>576</v>
      </c>
      <c r="L56" s="281"/>
      <c r="M56" s="225"/>
      <c r="N56" s="28">
        <f>HLOOKUP($U$3,Criterios!$J$9:$AP$225,$O56)</f>
        <v>1</v>
      </c>
      <c r="O56">
        <v>63</v>
      </c>
      <c r="P56" s="194">
        <f>HLOOKUP(0,Criterios!$G$9:$AP$225,$O56)</f>
        <v>61</v>
      </c>
    </row>
    <row r="57" spans="1:16" ht="26.25" customHeight="1">
      <c r="A57" s="268"/>
      <c r="B57" s="269"/>
      <c r="C57" s="271"/>
      <c r="D57" s="274"/>
      <c r="E57" s="276"/>
      <c r="F57" s="277"/>
      <c r="G57" s="256" t="s">
        <v>448</v>
      </c>
      <c r="H57" s="257"/>
      <c r="I57" s="258"/>
      <c r="J57" s="265">
        <f>AVERAGE(L57,N59)</f>
        <v>1</v>
      </c>
      <c r="K57" s="199" t="s">
        <v>552</v>
      </c>
      <c r="L57" s="278">
        <f>AVERAGE(N57:N58)</f>
        <v>1</v>
      </c>
      <c r="M57" s="5" t="s">
        <v>555</v>
      </c>
      <c r="N57" s="28">
        <f>HLOOKUP($U$3,Criterios!$J$9:$AP$225,$O57)</f>
        <v>1</v>
      </c>
      <c r="O57">
        <v>64</v>
      </c>
      <c r="P57" s="194" t="str">
        <f>HLOOKUP(0,Criterios!$G$9:$AP$225,$O57)</f>
        <v>62a</v>
      </c>
    </row>
    <row r="58" spans="1:16" ht="26.25" customHeight="1">
      <c r="A58" s="268"/>
      <c r="B58" s="269"/>
      <c r="C58" s="271"/>
      <c r="D58" s="274"/>
      <c r="E58" s="276"/>
      <c r="F58" s="277"/>
      <c r="G58" s="259"/>
      <c r="H58" s="260"/>
      <c r="I58" s="261"/>
      <c r="J58" s="266"/>
      <c r="K58" s="199"/>
      <c r="L58" s="279"/>
      <c r="M58" s="5" t="s">
        <v>556</v>
      </c>
      <c r="N58" s="28">
        <f>HLOOKUP($U$3,Criterios!$J$9:$AP$225,$O58)</f>
        <v>1</v>
      </c>
      <c r="O58">
        <v>65</v>
      </c>
      <c r="P58" s="194" t="str">
        <f>HLOOKUP(0,Criterios!$G$9:$AP$225,$O58)</f>
        <v>62b</v>
      </c>
    </row>
    <row r="59" spans="1:16" ht="26.25" customHeight="1">
      <c r="A59" s="268"/>
      <c r="B59" s="269"/>
      <c r="C59" s="271"/>
      <c r="D59" s="274"/>
      <c r="E59" s="276"/>
      <c r="F59" s="277"/>
      <c r="G59" s="259"/>
      <c r="H59" s="260"/>
      <c r="I59" s="261"/>
      <c r="J59" s="266"/>
      <c r="K59" s="224" t="s">
        <v>577</v>
      </c>
      <c r="L59" s="281"/>
      <c r="M59" s="225"/>
      <c r="N59" s="28">
        <f>HLOOKUP($U$3,Criterios!$J$9:$AP$225,$O59)</f>
        <v>1</v>
      </c>
      <c r="O59">
        <v>66</v>
      </c>
      <c r="P59" s="194">
        <f>HLOOKUP(0,Criterios!$G$9:$AP$225,$O59)</f>
        <v>63</v>
      </c>
    </row>
    <row r="60" spans="1:16" ht="26.25" customHeight="1">
      <c r="A60" s="268"/>
      <c r="B60" s="269"/>
      <c r="C60" s="271"/>
      <c r="D60" s="274"/>
      <c r="E60" s="276" t="s">
        <v>431</v>
      </c>
      <c r="F60" s="277">
        <f>AVERAGE(J60:J63)</f>
        <v>0.33333333333333331</v>
      </c>
      <c r="G60" s="256" t="s">
        <v>432</v>
      </c>
      <c r="H60" s="257"/>
      <c r="I60" s="258"/>
      <c r="J60" s="265">
        <f>AVERAGE(N60:N62)</f>
        <v>0.66666666666666663</v>
      </c>
      <c r="K60" s="224" t="s">
        <v>579</v>
      </c>
      <c r="L60" s="281"/>
      <c r="M60" s="225"/>
      <c r="N60" s="28">
        <f>HLOOKUP($U$3,Criterios!$J$9:$AP$225,$O60)</f>
        <v>1</v>
      </c>
      <c r="O60">
        <v>68</v>
      </c>
      <c r="P60" s="194">
        <f>HLOOKUP(0,Criterios!$G$9:$AP$225,$O60)</f>
        <v>65</v>
      </c>
    </row>
    <row r="61" spans="1:16" ht="26.25" customHeight="1">
      <c r="A61" s="268"/>
      <c r="B61" s="269"/>
      <c r="C61" s="271"/>
      <c r="D61" s="274"/>
      <c r="E61" s="276"/>
      <c r="F61" s="277"/>
      <c r="G61" s="259"/>
      <c r="H61" s="260"/>
      <c r="I61" s="261"/>
      <c r="J61" s="266"/>
      <c r="K61" s="224" t="s">
        <v>580</v>
      </c>
      <c r="L61" s="281"/>
      <c r="M61" s="225"/>
      <c r="N61" s="28">
        <f>HLOOKUP($U$3,Criterios!$J$9:$AP$225,$O61)</f>
        <v>0</v>
      </c>
      <c r="O61">
        <v>69</v>
      </c>
      <c r="P61" s="194">
        <f>HLOOKUP(0,Criterios!$G$9:$AP$225,$O61)</f>
        <v>66</v>
      </c>
    </row>
    <row r="62" spans="1:16" ht="26.25" customHeight="1">
      <c r="A62" s="268"/>
      <c r="B62" s="269"/>
      <c r="C62" s="271"/>
      <c r="D62" s="274"/>
      <c r="E62" s="276"/>
      <c r="F62" s="277"/>
      <c r="G62" s="262"/>
      <c r="H62" s="263"/>
      <c r="I62" s="264"/>
      <c r="J62" s="267"/>
      <c r="K62" s="224" t="s">
        <v>581</v>
      </c>
      <c r="L62" s="281"/>
      <c r="M62" s="225"/>
      <c r="N62" s="28">
        <f>HLOOKUP($U$3,Criterios!$J$9:$AP$225,$O62)</f>
        <v>1</v>
      </c>
      <c r="O62">
        <v>70</v>
      </c>
      <c r="P62" s="194">
        <f>HLOOKUP(0,Criterios!$G$9:$AP$225,$O62)</f>
        <v>67</v>
      </c>
    </row>
    <row r="63" spans="1:16" ht="26.25" customHeight="1">
      <c r="A63" s="268"/>
      <c r="B63" s="269"/>
      <c r="C63" s="272"/>
      <c r="D63" s="275"/>
      <c r="E63" s="276"/>
      <c r="F63" s="277"/>
      <c r="G63" s="292" t="s">
        <v>464</v>
      </c>
      <c r="H63" s="293"/>
      <c r="I63" s="294"/>
      <c r="J63" s="36">
        <f>AVERAGE(N63)</f>
        <v>0</v>
      </c>
      <c r="K63" s="224" t="s">
        <v>584</v>
      </c>
      <c r="L63" s="281"/>
      <c r="M63" s="225"/>
      <c r="N63" s="28">
        <f>HLOOKUP($U$3,Criterios!$J$9:$AP$225,$O63)</f>
        <v>0</v>
      </c>
      <c r="O63">
        <v>73</v>
      </c>
      <c r="P63" s="194">
        <f>HLOOKUP(0,Criterios!$G$9:$AP$225,$O63)</f>
        <v>70</v>
      </c>
    </row>
    <row r="64" spans="1:16" ht="26.25" customHeight="1">
      <c r="A64" s="268"/>
      <c r="B64" s="269"/>
      <c r="C64" s="270" t="s">
        <v>340</v>
      </c>
      <c r="D64" s="273">
        <f>AVERAGE(F64:F104)</f>
        <v>0.88492063492063489</v>
      </c>
      <c r="E64" s="276" t="s">
        <v>341</v>
      </c>
      <c r="F64" s="277">
        <f>AVERAGE(J64:J78)</f>
        <v>0.83333333333333337</v>
      </c>
      <c r="G64" s="282" t="s">
        <v>465</v>
      </c>
      <c r="H64" s="283"/>
      <c r="I64" s="284"/>
      <c r="J64" s="36">
        <f>AVERAGE(N64)</f>
        <v>1</v>
      </c>
      <c r="K64" s="224" t="s">
        <v>585</v>
      </c>
      <c r="L64" s="281"/>
      <c r="M64" s="225"/>
      <c r="N64" s="28">
        <f>HLOOKUP($U$3,Criterios!$J$9:$AP$225,$O64)</f>
        <v>1</v>
      </c>
      <c r="O64">
        <v>74</v>
      </c>
      <c r="P64" s="194">
        <f>HLOOKUP(0,Criterios!$G$9:$AP$225,$O64)</f>
        <v>71</v>
      </c>
    </row>
    <row r="65" spans="1:30" ht="26.25" customHeight="1">
      <c r="A65" s="268"/>
      <c r="B65" s="269"/>
      <c r="C65" s="271"/>
      <c r="D65" s="274"/>
      <c r="E65" s="276"/>
      <c r="F65" s="277"/>
      <c r="G65" s="256" t="s">
        <v>466</v>
      </c>
      <c r="H65" s="257"/>
      <c r="I65" s="258"/>
      <c r="J65" s="265">
        <f>AVERAGE(N65:N70)</f>
        <v>1</v>
      </c>
      <c r="K65" s="224" t="s">
        <v>587</v>
      </c>
      <c r="L65" s="281"/>
      <c r="M65" s="225"/>
      <c r="N65" s="28">
        <f>HLOOKUP($U$3,Criterios!$J$9:$AP$225,$O65)</f>
        <v>1</v>
      </c>
      <c r="O65">
        <v>76</v>
      </c>
      <c r="P65" s="194">
        <f>HLOOKUP(0,Criterios!$G$9:$AP$225,$O65)</f>
        <v>73</v>
      </c>
    </row>
    <row r="66" spans="1:30" ht="26.25" customHeight="1">
      <c r="A66" s="268"/>
      <c r="B66" s="269"/>
      <c r="C66" s="271"/>
      <c r="D66" s="274"/>
      <c r="E66" s="276"/>
      <c r="F66" s="277"/>
      <c r="G66" s="259"/>
      <c r="H66" s="260"/>
      <c r="I66" s="261"/>
      <c r="J66" s="266"/>
      <c r="K66" s="224" t="s">
        <v>588</v>
      </c>
      <c r="L66" s="281"/>
      <c r="M66" s="225"/>
      <c r="N66" s="28">
        <f>HLOOKUP($U$3,Criterios!$J$9:$AP$225,$O66)</f>
        <v>1</v>
      </c>
      <c r="O66">
        <v>77</v>
      </c>
      <c r="P66" s="194">
        <f>HLOOKUP(0,Criterios!$G$9:$AP$225,$O66)</f>
        <v>74</v>
      </c>
    </row>
    <row r="67" spans="1:30" ht="26.25" customHeight="1">
      <c r="A67" s="268"/>
      <c r="B67" s="269"/>
      <c r="C67" s="271"/>
      <c r="D67" s="274"/>
      <c r="E67" s="276"/>
      <c r="F67" s="277"/>
      <c r="G67" s="259"/>
      <c r="H67" s="260"/>
      <c r="I67" s="261"/>
      <c r="J67" s="266"/>
      <c r="K67" s="224" t="s">
        <v>589</v>
      </c>
      <c r="L67" s="281"/>
      <c r="M67" s="225"/>
      <c r="N67" s="28">
        <f>HLOOKUP($U$3,Criterios!$J$9:$AP$225,$O67)</f>
        <v>1</v>
      </c>
      <c r="O67">
        <v>78</v>
      </c>
      <c r="P67" s="194">
        <f>HLOOKUP(0,Criterios!$G$9:$AP$225,$O67)</f>
        <v>75</v>
      </c>
    </row>
    <row r="68" spans="1:30" ht="26.25" customHeight="1">
      <c r="A68" s="268"/>
      <c r="B68" s="269"/>
      <c r="C68" s="271"/>
      <c r="D68" s="274"/>
      <c r="E68" s="276"/>
      <c r="F68" s="277"/>
      <c r="G68" s="259"/>
      <c r="H68" s="260"/>
      <c r="I68" s="261"/>
      <c r="J68" s="266"/>
      <c r="K68" s="224" t="s">
        <v>590</v>
      </c>
      <c r="L68" s="281"/>
      <c r="M68" s="225"/>
      <c r="N68" s="28">
        <f>HLOOKUP($U$3,Criterios!$J$9:$AP$225,$O68)</f>
        <v>1</v>
      </c>
      <c r="O68">
        <v>79</v>
      </c>
      <c r="P68" s="194">
        <f>HLOOKUP(0,Criterios!$G$9:$AP$225,$O68)</f>
        <v>76</v>
      </c>
    </row>
    <row r="69" spans="1:30" ht="26.25" customHeight="1">
      <c r="A69" s="268"/>
      <c r="B69" s="269"/>
      <c r="C69" s="271"/>
      <c r="D69" s="274"/>
      <c r="E69" s="276"/>
      <c r="F69" s="277"/>
      <c r="G69" s="259"/>
      <c r="H69" s="260"/>
      <c r="I69" s="261"/>
      <c r="J69" s="266"/>
      <c r="K69" s="224" t="s">
        <v>591</v>
      </c>
      <c r="L69" s="281"/>
      <c r="M69" s="225"/>
      <c r="N69" s="28">
        <f>HLOOKUP($U$3,Criterios!$J$9:$AP$225,$O69)</f>
        <v>1</v>
      </c>
      <c r="O69">
        <v>80</v>
      </c>
      <c r="P69" s="194">
        <f>HLOOKUP(0,Criterios!$G$9:$AP$225,$O69)</f>
        <v>77</v>
      </c>
      <c r="U69" s="55"/>
      <c r="V69" s="55"/>
      <c r="W69" s="55"/>
      <c r="X69" s="55"/>
      <c r="Y69" s="55"/>
      <c r="Z69" s="55"/>
      <c r="AA69" s="55"/>
      <c r="AB69" s="55"/>
      <c r="AC69" s="55"/>
      <c r="AD69" s="55"/>
    </row>
    <row r="70" spans="1:30" ht="26.25" customHeight="1">
      <c r="A70" s="268"/>
      <c r="B70" s="269"/>
      <c r="C70" s="271"/>
      <c r="D70" s="274"/>
      <c r="E70" s="276"/>
      <c r="F70" s="277"/>
      <c r="G70" s="262"/>
      <c r="H70" s="263"/>
      <c r="I70" s="264"/>
      <c r="J70" s="267"/>
      <c r="K70" s="224" t="s">
        <v>592</v>
      </c>
      <c r="L70" s="281"/>
      <c r="M70" s="225"/>
      <c r="N70" s="28">
        <f>HLOOKUP($U$3,Criterios!$J$9:$AP$225,$O70)</f>
        <v>1</v>
      </c>
      <c r="O70">
        <v>81</v>
      </c>
      <c r="P70" s="194">
        <f>HLOOKUP(0,Criterios!$G$9:$AP$225,$O70)</f>
        <v>78</v>
      </c>
      <c r="U70"/>
      <c r="V70"/>
    </row>
    <row r="71" spans="1:30" ht="26.25" customHeight="1">
      <c r="A71" s="268"/>
      <c r="B71" s="269"/>
      <c r="C71" s="271"/>
      <c r="D71" s="274"/>
      <c r="E71" s="276"/>
      <c r="F71" s="277"/>
      <c r="G71" s="282" t="s">
        <v>426</v>
      </c>
      <c r="H71" s="283"/>
      <c r="I71" s="284"/>
      <c r="J71" s="265">
        <f>AVERAGE(N71:N72)</f>
        <v>1</v>
      </c>
      <c r="K71" s="224" t="s">
        <v>593</v>
      </c>
      <c r="L71" s="281"/>
      <c r="M71" s="225"/>
      <c r="N71" s="28">
        <f>HLOOKUP($U$3,Criterios!$J$9:$AP$225,$O71)</f>
        <v>1</v>
      </c>
      <c r="O71">
        <v>82</v>
      </c>
      <c r="P71" s="194">
        <f>HLOOKUP(0,Criterios!$G$9:$AP$225,$O71)</f>
        <v>79</v>
      </c>
      <c r="U71"/>
    </row>
    <row r="72" spans="1:30" ht="26.25" customHeight="1">
      <c r="A72" s="268"/>
      <c r="B72" s="269"/>
      <c r="C72" s="271"/>
      <c r="D72" s="274"/>
      <c r="E72" s="276"/>
      <c r="F72" s="277"/>
      <c r="G72" s="285"/>
      <c r="H72" s="286"/>
      <c r="I72" s="287"/>
      <c r="J72" s="267"/>
      <c r="K72" s="224" t="s">
        <v>594</v>
      </c>
      <c r="L72" s="281"/>
      <c r="M72" s="225"/>
      <c r="N72" s="28">
        <f>HLOOKUP($U$3,Criterios!$J$9:$AP$225,$O72)</f>
        <v>1</v>
      </c>
      <c r="O72">
        <v>83</v>
      </c>
      <c r="P72" s="194">
        <f>HLOOKUP(0,Criterios!$G$9:$AP$225,$O72)</f>
        <v>80</v>
      </c>
      <c r="U72"/>
    </row>
    <row r="73" spans="1:30" ht="26.25" customHeight="1">
      <c r="A73" s="268"/>
      <c r="B73" s="269"/>
      <c r="C73" s="271"/>
      <c r="D73" s="274"/>
      <c r="E73" s="276"/>
      <c r="F73" s="277"/>
      <c r="G73" s="256" t="s">
        <v>427</v>
      </c>
      <c r="H73" s="257"/>
      <c r="I73" s="258"/>
      <c r="J73" s="265">
        <f>AVERAGE(N73:N77,N78)</f>
        <v>0.33333333333333331</v>
      </c>
      <c r="K73" s="224" t="s">
        <v>595</v>
      </c>
      <c r="L73" s="281"/>
      <c r="M73" s="225"/>
      <c r="N73" s="28">
        <f>HLOOKUP($U$3,Criterios!$J$9:$AP$225,$O73)</f>
        <v>1</v>
      </c>
      <c r="O73">
        <v>84</v>
      </c>
      <c r="P73" s="194">
        <f>HLOOKUP(0,Criterios!$G$9:$AP$225,$O73)</f>
        <v>81</v>
      </c>
      <c r="U73"/>
    </row>
    <row r="74" spans="1:30" ht="26.25" customHeight="1">
      <c r="A74" s="268"/>
      <c r="B74" s="269"/>
      <c r="C74" s="271"/>
      <c r="D74" s="274"/>
      <c r="E74" s="276"/>
      <c r="F74" s="277"/>
      <c r="G74" s="259"/>
      <c r="H74" s="260"/>
      <c r="I74" s="261"/>
      <c r="J74" s="266"/>
      <c r="K74" s="224" t="s">
        <v>596</v>
      </c>
      <c r="L74" s="281"/>
      <c r="M74" s="225"/>
      <c r="N74" s="28">
        <f>HLOOKUP($U$3,Criterios!$J$9:$AP$225,$O74)</f>
        <v>0</v>
      </c>
      <c r="O74">
        <v>85</v>
      </c>
      <c r="P74" s="194">
        <f>HLOOKUP(0,Criterios!$G$9:$AP$225,$O74)</f>
        <v>82</v>
      </c>
      <c r="U74"/>
    </row>
    <row r="75" spans="1:30" ht="26.25" customHeight="1">
      <c r="A75" s="268"/>
      <c r="B75" s="269"/>
      <c r="C75" s="271"/>
      <c r="D75" s="274"/>
      <c r="E75" s="276"/>
      <c r="F75" s="277"/>
      <c r="G75" s="259"/>
      <c r="H75" s="260"/>
      <c r="I75" s="261"/>
      <c r="J75" s="266"/>
      <c r="K75" s="224" t="s">
        <v>597</v>
      </c>
      <c r="L75" s="281"/>
      <c r="M75" s="225"/>
      <c r="N75" s="28">
        <f>HLOOKUP($U$3,Criterios!$J$9:$AP$225,$O75)</f>
        <v>1</v>
      </c>
      <c r="O75">
        <v>86</v>
      </c>
      <c r="P75" s="194">
        <f>HLOOKUP(0,Criterios!$G$9:$AP$225,$O75)</f>
        <v>83</v>
      </c>
      <c r="U75"/>
    </row>
    <row r="76" spans="1:30" ht="26.25" customHeight="1">
      <c r="A76" s="268"/>
      <c r="B76" s="269"/>
      <c r="C76" s="271"/>
      <c r="D76" s="274"/>
      <c r="E76" s="276"/>
      <c r="F76" s="277"/>
      <c r="G76" s="259"/>
      <c r="H76" s="260"/>
      <c r="I76" s="261"/>
      <c r="J76" s="266"/>
      <c r="K76" s="224" t="s">
        <v>598</v>
      </c>
      <c r="L76" s="281"/>
      <c r="M76" s="225"/>
      <c r="N76" s="28">
        <f>HLOOKUP($U$3,Criterios!$J$9:$AP$225,$O76)</f>
        <v>0</v>
      </c>
      <c r="O76">
        <v>87</v>
      </c>
      <c r="P76" s="194">
        <f>HLOOKUP(0,Criterios!$G$9:$AP$225,$O76)</f>
        <v>84</v>
      </c>
      <c r="U76"/>
    </row>
    <row r="77" spans="1:30" ht="26.25" customHeight="1">
      <c r="A77" s="268"/>
      <c r="B77" s="269"/>
      <c r="C77" s="271"/>
      <c r="D77" s="274"/>
      <c r="E77" s="276"/>
      <c r="F77" s="277"/>
      <c r="G77" s="259"/>
      <c r="H77" s="260"/>
      <c r="I77" s="261"/>
      <c r="J77" s="266"/>
      <c r="K77" s="224" t="s">
        <v>599</v>
      </c>
      <c r="L77" s="281"/>
      <c r="M77" s="225"/>
      <c r="N77" s="28">
        <f>HLOOKUP($U$3,Criterios!$J$9:$AP$225,$O77)</f>
        <v>0</v>
      </c>
      <c r="O77">
        <v>88</v>
      </c>
      <c r="P77" s="194">
        <f>HLOOKUP(0,Criterios!$G$9:$AP$225,$O77)</f>
        <v>85</v>
      </c>
      <c r="U77"/>
    </row>
    <row r="78" spans="1:30" ht="26.25" customHeight="1">
      <c r="A78" s="268"/>
      <c r="B78" s="269"/>
      <c r="C78" s="271"/>
      <c r="D78" s="274"/>
      <c r="E78" s="276"/>
      <c r="F78" s="277"/>
      <c r="G78" s="262"/>
      <c r="H78" s="263"/>
      <c r="I78" s="264"/>
      <c r="J78" s="267"/>
      <c r="K78" s="224" t="s">
        <v>601</v>
      </c>
      <c r="L78" s="281"/>
      <c r="M78" s="225"/>
      <c r="N78" s="28">
        <f>HLOOKUP($U$3,Criterios!$J$9:$AP$225,$O78)</f>
        <v>0</v>
      </c>
      <c r="O78">
        <v>90</v>
      </c>
      <c r="P78" s="194">
        <f>HLOOKUP(0,Criterios!$G$9:$AP$225,$O78)</f>
        <v>87</v>
      </c>
      <c r="U78"/>
    </row>
    <row r="79" spans="1:30" ht="26.25" customHeight="1">
      <c r="A79" s="268"/>
      <c r="B79" s="269"/>
      <c r="C79" s="271"/>
      <c r="D79" s="274"/>
      <c r="E79" s="276" t="s">
        <v>509</v>
      </c>
      <c r="F79" s="277">
        <f>AVERAGE(J79:J85)</f>
        <v>0.91666666666666663</v>
      </c>
      <c r="G79" s="256" t="s">
        <v>446</v>
      </c>
      <c r="H79" s="257"/>
      <c r="I79" s="258"/>
      <c r="J79" s="36">
        <f>AVERAGE(N79)</f>
        <v>1</v>
      </c>
      <c r="K79" s="224" t="s">
        <v>602</v>
      </c>
      <c r="L79" s="281"/>
      <c r="M79" s="225"/>
      <c r="N79" s="28">
        <f>HLOOKUP($U$3,Criterios!$J$9:$AP$225,$O79)</f>
        <v>1</v>
      </c>
      <c r="O79">
        <v>91</v>
      </c>
      <c r="P79" s="194">
        <f>HLOOKUP(0,Criterios!$G$9:$AP$225,$O79)</f>
        <v>88</v>
      </c>
      <c r="U79"/>
    </row>
    <row r="80" spans="1:30" ht="26.25" customHeight="1">
      <c r="A80" s="268"/>
      <c r="B80" s="269"/>
      <c r="C80" s="271"/>
      <c r="D80" s="274"/>
      <c r="E80" s="276"/>
      <c r="F80" s="277"/>
      <c r="G80" s="256" t="s">
        <v>447</v>
      </c>
      <c r="H80" s="257"/>
      <c r="I80" s="258"/>
      <c r="J80" s="265">
        <f>AVERAGE(N80:N81)</f>
        <v>1</v>
      </c>
      <c r="K80" s="224" t="s">
        <v>605</v>
      </c>
      <c r="L80" s="281"/>
      <c r="M80" s="225"/>
      <c r="N80" s="28">
        <f>HLOOKUP($U$3,Criterios!$J$9:$AP$225,$O80)</f>
        <v>1</v>
      </c>
      <c r="O80">
        <v>94</v>
      </c>
      <c r="P80" s="194">
        <f>HLOOKUP(0,Criterios!$G$9:$AP$225,$O80)</f>
        <v>91</v>
      </c>
      <c r="U80"/>
    </row>
    <row r="81" spans="1:21" ht="26.25" customHeight="1">
      <c r="A81" s="268"/>
      <c r="B81" s="269"/>
      <c r="C81" s="271"/>
      <c r="D81" s="274"/>
      <c r="E81" s="276"/>
      <c r="F81" s="277"/>
      <c r="G81" s="262"/>
      <c r="H81" s="263"/>
      <c r="I81" s="264"/>
      <c r="J81" s="267"/>
      <c r="K81" s="224" t="s">
        <v>606</v>
      </c>
      <c r="L81" s="281"/>
      <c r="M81" s="225"/>
      <c r="N81" s="28">
        <f>HLOOKUP($U$3,Criterios!$J$9:$AP$225,$O81)</f>
        <v>1</v>
      </c>
      <c r="O81">
        <v>95</v>
      </c>
      <c r="P81" s="194">
        <f>HLOOKUP(0,Criterios!$G$9:$AP$225,$O81)</f>
        <v>92</v>
      </c>
      <c r="U81"/>
    </row>
    <row r="82" spans="1:21" ht="26.25" customHeight="1">
      <c r="A82" s="268"/>
      <c r="B82" s="269"/>
      <c r="C82" s="271"/>
      <c r="D82" s="274"/>
      <c r="E82" s="276"/>
      <c r="F82" s="277"/>
      <c r="G82" s="256" t="s">
        <v>342</v>
      </c>
      <c r="H82" s="257"/>
      <c r="I82" s="258"/>
      <c r="J82" s="265">
        <f>AVERAGE(N82:N85)</f>
        <v>0.75</v>
      </c>
      <c r="K82" s="224" t="s">
        <v>607</v>
      </c>
      <c r="L82" s="281"/>
      <c r="M82" s="225"/>
      <c r="N82" s="28">
        <f>HLOOKUP($U$3,Criterios!$J$9:$AP$225,$O82)</f>
        <v>1</v>
      </c>
      <c r="O82">
        <v>96</v>
      </c>
      <c r="P82" s="194">
        <f>HLOOKUP(0,Criterios!$G$9:$AP$225,$O82)</f>
        <v>93</v>
      </c>
      <c r="U82"/>
    </row>
    <row r="83" spans="1:21" ht="26.25" customHeight="1">
      <c r="A83" s="268"/>
      <c r="B83" s="269"/>
      <c r="C83" s="271"/>
      <c r="D83" s="274"/>
      <c r="E83" s="276"/>
      <c r="F83" s="277"/>
      <c r="G83" s="259"/>
      <c r="H83" s="260"/>
      <c r="I83" s="261"/>
      <c r="J83" s="266"/>
      <c r="K83" s="224" t="s">
        <v>608</v>
      </c>
      <c r="L83" s="281"/>
      <c r="M83" s="225"/>
      <c r="N83" s="28">
        <f>HLOOKUP($U$3,Criterios!$J$9:$AP$225,$O83)</f>
        <v>1</v>
      </c>
      <c r="O83">
        <v>97</v>
      </c>
      <c r="P83" s="194">
        <f>HLOOKUP(0,Criterios!$G$9:$AP$225,$O83)</f>
        <v>94</v>
      </c>
      <c r="U83"/>
    </row>
    <row r="84" spans="1:21" ht="26.25" customHeight="1">
      <c r="A84" s="268"/>
      <c r="B84" s="269"/>
      <c r="C84" s="271"/>
      <c r="D84" s="274"/>
      <c r="E84" s="276"/>
      <c r="F84" s="277"/>
      <c r="G84" s="259"/>
      <c r="H84" s="260"/>
      <c r="I84" s="261"/>
      <c r="J84" s="266"/>
      <c r="K84" s="224" t="s">
        <v>609</v>
      </c>
      <c r="L84" s="281"/>
      <c r="M84" s="225"/>
      <c r="N84" s="28">
        <f>HLOOKUP($U$3,Criterios!$J$9:$AP$225,$O84)</f>
        <v>1</v>
      </c>
      <c r="O84">
        <v>98</v>
      </c>
      <c r="P84" s="194">
        <f>HLOOKUP(0,Criterios!$G$9:$AP$225,$O84)</f>
        <v>95</v>
      </c>
      <c r="U84"/>
    </row>
    <row r="85" spans="1:21" ht="26.25" customHeight="1">
      <c r="A85" s="268"/>
      <c r="B85" s="269"/>
      <c r="C85" s="271"/>
      <c r="D85" s="274"/>
      <c r="E85" s="276"/>
      <c r="F85" s="277"/>
      <c r="G85" s="259"/>
      <c r="H85" s="260"/>
      <c r="I85" s="261"/>
      <c r="J85" s="266"/>
      <c r="K85" s="224" t="s">
        <v>610</v>
      </c>
      <c r="L85" s="281"/>
      <c r="M85" s="225"/>
      <c r="N85" s="28">
        <f>HLOOKUP($U$3,Criterios!$J$9:$AP$225,$O85)</f>
        <v>0</v>
      </c>
      <c r="O85">
        <v>99</v>
      </c>
      <c r="P85" s="194">
        <f>HLOOKUP(0,Criterios!$G$9:$AP$225,$O85)</f>
        <v>96</v>
      </c>
      <c r="U85"/>
    </row>
    <row r="86" spans="1:21" ht="26.25" customHeight="1">
      <c r="A86" s="268"/>
      <c r="B86" s="269"/>
      <c r="C86" s="271"/>
      <c r="D86" s="274"/>
      <c r="E86" s="276" t="s">
        <v>421</v>
      </c>
      <c r="F86" s="277">
        <f>AVERAGE(J86:J100,H101)</f>
        <v>0.90476190476190477</v>
      </c>
      <c r="G86" s="256" t="s">
        <v>422</v>
      </c>
      <c r="H86" s="257"/>
      <c r="I86" s="258"/>
      <c r="J86" s="265">
        <f>AVERAGE(N86:N92)</f>
        <v>0.8571428571428571</v>
      </c>
      <c r="K86" s="224" t="s">
        <v>612</v>
      </c>
      <c r="L86" s="281"/>
      <c r="M86" s="225"/>
      <c r="N86" s="28">
        <f>HLOOKUP($U$3,Criterios!$J$9:$AP$225,$O86)</f>
        <v>1</v>
      </c>
      <c r="O86">
        <v>101</v>
      </c>
      <c r="P86" s="194">
        <f>HLOOKUP(0,Criterios!$G$9:$AP$225,$O86)</f>
        <v>98</v>
      </c>
      <c r="U86"/>
    </row>
    <row r="87" spans="1:21" ht="26.25" customHeight="1">
      <c r="A87" s="268"/>
      <c r="B87" s="269"/>
      <c r="C87" s="271"/>
      <c r="D87" s="274"/>
      <c r="E87" s="276"/>
      <c r="F87" s="277"/>
      <c r="G87" s="259"/>
      <c r="H87" s="260"/>
      <c r="I87" s="261"/>
      <c r="J87" s="266"/>
      <c r="K87" s="224" t="s">
        <v>613</v>
      </c>
      <c r="L87" s="281"/>
      <c r="M87" s="225"/>
      <c r="N87" s="28">
        <f>HLOOKUP($U$3,Criterios!$J$9:$AP$225,$O87)</f>
        <v>1</v>
      </c>
      <c r="O87">
        <v>102</v>
      </c>
      <c r="P87" s="194">
        <f>HLOOKUP(0,Criterios!$G$9:$AP$225,$O87)</f>
        <v>99</v>
      </c>
      <c r="U87"/>
    </row>
    <row r="88" spans="1:21" ht="26.25" customHeight="1">
      <c r="A88" s="268"/>
      <c r="B88" s="269"/>
      <c r="C88" s="271"/>
      <c r="D88" s="274"/>
      <c r="E88" s="276"/>
      <c r="F88" s="277"/>
      <c r="G88" s="259"/>
      <c r="H88" s="260"/>
      <c r="I88" s="261"/>
      <c r="J88" s="266"/>
      <c r="K88" s="224" t="s">
        <v>614</v>
      </c>
      <c r="L88" s="281"/>
      <c r="M88" s="225"/>
      <c r="N88" s="28">
        <f>HLOOKUP($U$3,Criterios!$J$9:$AP$225,$O88)</f>
        <v>1</v>
      </c>
      <c r="O88">
        <v>103</v>
      </c>
      <c r="P88" s="194">
        <f>HLOOKUP(0,Criterios!$G$9:$AP$225,$O88)</f>
        <v>100</v>
      </c>
      <c r="U88"/>
    </row>
    <row r="89" spans="1:21" ht="26.25" customHeight="1">
      <c r="A89" s="268"/>
      <c r="B89" s="269"/>
      <c r="C89" s="271"/>
      <c r="D89" s="274"/>
      <c r="E89" s="276"/>
      <c r="F89" s="277"/>
      <c r="G89" s="259"/>
      <c r="H89" s="260"/>
      <c r="I89" s="261"/>
      <c r="J89" s="266"/>
      <c r="K89" s="224" t="s">
        <v>615</v>
      </c>
      <c r="L89" s="281"/>
      <c r="M89" s="225"/>
      <c r="N89" s="28">
        <f>HLOOKUP($U$3,Criterios!$J$9:$AP$225,$O89)</f>
        <v>1</v>
      </c>
      <c r="O89">
        <v>104</v>
      </c>
      <c r="P89" s="194">
        <f>HLOOKUP(0,Criterios!$G$9:$AP$225,$O89)</f>
        <v>101</v>
      </c>
      <c r="U89"/>
    </row>
    <row r="90" spans="1:21" ht="26.25" customHeight="1">
      <c r="A90" s="268"/>
      <c r="B90" s="269"/>
      <c r="C90" s="271"/>
      <c r="D90" s="274"/>
      <c r="E90" s="276"/>
      <c r="F90" s="277"/>
      <c r="G90" s="259"/>
      <c r="H90" s="260"/>
      <c r="I90" s="261"/>
      <c r="J90" s="266"/>
      <c r="K90" s="224" t="s">
        <v>616</v>
      </c>
      <c r="L90" s="281"/>
      <c r="M90" s="225"/>
      <c r="N90" s="28">
        <f>HLOOKUP($U$3,Criterios!$J$9:$AP$225,$O90)</f>
        <v>1</v>
      </c>
      <c r="O90">
        <v>105</v>
      </c>
      <c r="P90" s="194">
        <f>HLOOKUP(0,Criterios!$G$9:$AP$225,$O90)</f>
        <v>102</v>
      </c>
      <c r="U90"/>
    </row>
    <row r="91" spans="1:21" ht="26.25" customHeight="1">
      <c r="A91" s="268"/>
      <c r="B91" s="269"/>
      <c r="C91" s="271"/>
      <c r="D91" s="274"/>
      <c r="E91" s="276"/>
      <c r="F91" s="277"/>
      <c r="G91" s="259"/>
      <c r="H91" s="260"/>
      <c r="I91" s="261"/>
      <c r="J91" s="266"/>
      <c r="K91" s="224" t="s">
        <v>617</v>
      </c>
      <c r="L91" s="281"/>
      <c r="M91" s="225"/>
      <c r="N91" s="28">
        <f>HLOOKUP($U$3,Criterios!$J$9:$AP$225,$O91)</f>
        <v>0</v>
      </c>
      <c r="O91">
        <v>106</v>
      </c>
      <c r="P91" s="194">
        <f>HLOOKUP(0,Criterios!$G$9:$AP$225,$O91)</f>
        <v>103</v>
      </c>
      <c r="U91"/>
    </row>
    <row r="92" spans="1:21" ht="26.25" customHeight="1">
      <c r="A92" s="268"/>
      <c r="B92" s="269"/>
      <c r="C92" s="271"/>
      <c r="D92" s="274"/>
      <c r="E92" s="276"/>
      <c r="F92" s="277"/>
      <c r="G92" s="262"/>
      <c r="H92" s="263"/>
      <c r="I92" s="264"/>
      <c r="J92" s="267"/>
      <c r="K92" s="224" t="s">
        <v>618</v>
      </c>
      <c r="L92" s="281"/>
      <c r="M92" s="225"/>
      <c r="N92" s="28">
        <f>HLOOKUP($U$3,Criterios!$J$9:$AP$225,$O92)</f>
        <v>1</v>
      </c>
      <c r="O92">
        <v>107</v>
      </c>
      <c r="P92" s="194">
        <f>HLOOKUP(0,Criterios!$G$9:$AP$225,$O92)</f>
        <v>104</v>
      </c>
      <c r="U92"/>
    </row>
    <row r="93" spans="1:21" ht="26.25" customHeight="1">
      <c r="A93" s="268"/>
      <c r="B93" s="269"/>
      <c r="C93" s="271"/>
      <c r="D93" s="274"/>
      <c r="E93" s="276"/>
      <c r="F93" s="277"/>
      <c r="G93" s="256" t="s">
        <v>343</v>
      </c>
      <c r="H93" s="257"/>
      <c r="I93" s="258"/>
      <c r="J93" s="265">
        <f>AVERAGE(L93,N95:N99,N100)</f>
        <v>0.8571428571428571</v>
      </c>
      <c r="K93" s="199" t="s">
        <v>553</v>
      </c>
      <c r="L93" s="278">
        <f>AVERAGE(N93:N94)</f>
        <v>1</v>
      </c>
      <c r="M93" s="5" t="s">
        <v>557</v>
      </c>
      <c r="N93" s="28">
        <f>HLOOKUP($U$3,Criterios!$J$9:$AP$225,$O93)</f>
        <v>1</v>
      </c>
      <c r="O93">
        <v>108</v>
      </c>
      <c r="P93" s="194" t="str">
        <f>HLOOKUP(0,Criterios!$G$9:$AP$225,$O93)</f>
        <v>105a</v>
      </c>
      <c r="U93"/>
    </row>
    <row r="94" spans="1:21" ht="26.25" customHeight="1">
      <c r="A94" s="268"/>
      <c r="B94" s="269"/>
      <c r="C94" s="271"/>
      <c r="D94" s="274"/>
      <c r="E94" s="276"/>
      <c r="F94" s="277"/>
      <c r="G94" s="259"/>
      <c r="H94" s="260"/>
      <c r="I94" s="261"/>
      <c r="J94" s="266"/>
      <c r="K94" s="199"/>
      <c r="L94" s="279"/>
      <c r="M94" s="5" t="s">
        <v>558</v>
      </c>
      <c r="N94" s="28">
        <f>HLOOKUP($U$3,Criterios!$J$9:$AP$225,$O94)</f>
        <v>1</v>
      </c>
      <c r="O94">
        <v>109</v>
      </c>
      <c r="P94" s="194" t="str">
        <f>HLOOKUP(0,Criterios!$G$9:$AP$225,$O94)</f>
        <v>105b</v>
      </c>
      <c r="U94"/>
    </row>
    <row r="95" spans="1:21" ht="26.25" customHeight="1">
      <c r="A95" s="268"/>
      <c r="B95" s="269"/>
      <c r="C95" s="271"/>
      <c r="D95" s="274"/>
      <c r="E95" s="276"/>
      <c r="F95" s="277"/>
      <c r="G95" s="259"/>
      <c r="H95" s="260"/>
      <c r="I95" s="261"/>
      <c r="J95" s="266"/>
      <c r="K95" s="224" t="s">
        <v>619</v>
      </c>
      <c r="L95" s="281"/>
      <c r="M95" s="225"/>
      <c r="N95" s="28">
        <f>HLOOKUP($U$3,Criterios!$J$9:$AP$225,$O95)</f>
        <v>1</v>
      </c>
      <c r="O95">
        <v>110</v>
      </c>
      <c r="P95" s="194">
        <f>HLOOKUP(0,Criterios!$G$9:$AP$225,$O95)</f>
        <v>106</v>
      </c>
      <c r="U95"/>
    </row>
    <row r="96" spans="1:21" ht="26.25" customHeight="1">
      <c r="A96" s="268"/>
      <c r="B96" s="269"/>
      <c r="C96" s="271"/>
      <c r="D96" s="274"/>
      <c r="E96" s="276"/>
      <c r="F96" s="277"/>
      <c r="G96" s="259"/>
      <c r="H96" s="260"/>
      <c r="I96" s="261"/>
      <c r="J96" s="266"/>
      <c r="K96" s="224" t="s">
        <v>620</v>
      </c>
      <c r="L96" s="281"/>
      <c r="M96" s="225"/>
      <c r="N96" s="28">
        <f>HLOOKUP($U$3,Criterios!$J$9:$AP$225,$O96)</f>
        <v>1</v>
      </c>
      <c r="O96">
        <v>111</v>
      </c>
      <c r="P96" s="194">
        <f>HLOOKUP(0,Criterios!$G$9:$AP$225,$O96)</f>
        <v>107</v>
      </c>
      <c r="U96"/>
    </row>
    <row r="97" spans="1:22" ht="26.25" customHeight="1">
      <c r="A97" s="268"/>
      <c r="B97" s="269"/>
      <c r="C97" s="271"/>
      <c r="D97" s="274"/>
      <c r="E97" s="276"/>
      <c r="F97" s="277"/>
      <c r="G97" s="259"/>
      <c r="H97" s="260"/>
      <c r="I97" s="261"/>
      <c r="J97" s="266"/>
      <c r="K97" s="224" t="s">
        <v>621</v>
      </c>
      <c r="L97" s="281"/>
      <c r="M97" s="225"/>
      <c r="N97" s="28">
        <f>HLOOKUP($U$3,Criterios!$J$9:$AP$225,$O97)</f>
        <v>1</v>
      </c>
      <c r="O97">
        <v>112</v>
      </c>
      <c r="P97" s="194">
        <f>HLOOKUP(0,Criterios!$G$9:$AP$225,$O97)</f>
        <v>108</v>
      </c>
      <c r="U97"/>
    </row>
    <row r="98" spans="1:22" ht="26.25" customHeight="1">
      <c r="A98" s="268"/>
      <c r="B98" s="269"/>
      <c r="C98" s="271"/>
      <c r="D98" s="274"/>
      <c r="E98" s="276"/>
      <c r="F98" s="277"/>
      <c r="G98" s="259"/>
      <c r="H98" s="260"/>
      <c r="I98" s="261"/>
      <c r="J98" s="266"/>
      <c r="K98" s="224" t="s">
        <v>622</v>
      </c>
      <c r="L98" s="281"/>
      <c r="M98" s="225"/>
      <c r="N98" s="28">
        <f>HLOOKUP($U$3,Criterios!$J$9:$AP$225,$O98)</f>
        <v>1</v>
      </c>
      <c r="O98">
        <v>113</v>
      </c>
      <c r="P98" s="194">
        <f>HLOOKUP(0,Criterios!$G$9:$AP$225,$O98)</f>
        <v>109</v>
      </c>
      <c r="U98"/>
    </row>
    <row r="99" spans="1:22" ht="26.25" customHeight="1">
      <c r="A99" s="268"/>
      <c r="B99" s="269"/>
      <c r="C99" s="271"/>
      <c r="D99" s="274"/>
      <c r="E99" s="276"/>
      <c r="F99" s="277"/>
      <c r="G99" s="259"/>
      <c r="H99" s="260"/>
      <c r="I99" s="261"/>
      <c r="J99" s="266"/>
      <c r="K99" s="224" t="s">
        <v>623</v>
      </c>
      <c r="L99" s="281"/>
      <c r="M99" s="225"/>
      <c r="N99" s="28">
        <f>HLOOKUP($U$3,Criterios!$J$9:$AP$225,$O99)</f>
        <v>0</v>
      </c>
      <c r="O99">
        <v>114</v>
      </c>
      <c r="P99" s="194">
        <f>HLOOKUP(0,Criterios!$G$9:$AP$225,$O99)</f>
        <v>110</v>
      </c>
      <c r="U99"/>
    </row>
    <row r="100" spans="1:22" ht="26.25" customHeight="1">
      <c r="A100" s="268"/>
      <c r="B100" s="269"/>
      <c r="C100" s="271"/>
      <c r="D100" s="274"/>
      <c r="E100" s="276"/>
      <c r="F100" s="277"/>
      <c r="G100" s="262"/>
      <c r="H100" s="263"/>
      <c r="I100" s="264"/>
      <c r="J100" s="267"/>
      <c r="K100" s="224" t="s">
        <v>625</v>
      </c>
      <c r="L100" s="281"/>
      <c r="M100" s="225"/>
      <c r="N100" s="28">
        <f>HLOOKUP($U$3,Criterios!$J$9:$AP$225,$O100)</f>
        <v>1</v>
      </c>
      <c r="O100">
        <v>116</v>
      </c>
      <c r="P100" s="194">
        <f>HLOOKUP(0,Criterios!$G$9:$AP$225,$O100)</f>
        <v>112</v>
      </c>
      <c r="U100"/>
    </row>
    <row r="101" spans="1:22" ht="26.25" customHeight="1">
      <c r="A101" s="268"/>
      <c r="B101" s="269"/>
      <c r="C101" s="271"/>
      <c r="D101" s="274"/>
      <c r="E101" s="276"/>
      <c r="F101" s="277"/>
      <c r="G101" s="276" t="s">
        <v>402</v>
      </c>
      <c r="H101" s="280">
        <f>AVERAGE(J101:J104)</f>
        <v>1</v>
      </c>
      <c r="I101" s="276" t="s">
        <v>436</v>
      </c>
      <c r="J101" s="280">
        <f>AVERAGE(N101,N102,N103)</f>
        <v>1</v>
      </c>
      <c r="K101" s="224" t="s">
        <v>626</v>
      </c>
      <c r="L101" s="281"/>
      <c r="M101" s="225"/>
      <c r="N101" s="28">
        <f>HLOOKUP($U$3,Criterios!$J$9:$AP$225,$O101)</f>
        <v>1</v>
      </c>
      <c r="O101">
        <v>117</v>
      </c>
      <c r="P101" s="194">
        <f>HLOOKUP(0,Criterios!$G$9:$AP$225,$O101)</f>
        <v>113</v>
      </c>
      <c r="U101"/>
      <c r="V101"/>
    </row>
    <row r="102" spans="1:22" ht="26.25" customHeight="1">
      <c r="A102" s="268"/>
      <c r="B102" s="269"/>
      <c r="C102" s="271"/>
      <c r="D102" s="274"/>
      <c r="E102" s="276"/>
      <c r="F102" s="277"/>
      <c r="G102" s="276"/>
      <c r="H102" s="280"/>
      <c r="I102" s="276"/>
      <c r="J102" s="280"/>
      <c r="K102" s="224" t="s">
        <v>632</v>
      </c>
      <c r="L102" s="281"/>
      <c r="M102" s="225"/>
      <c r="N102" s="28">
        <f>HLOOKUP($U$3,Criterios!$J$9:$AP$225,$O102)</f>
        <v>1</v>
      </c>
      <c r="O102">
        <v>123</v>
      </c>
      <c r="P102" s="194">
        <f>HLOOKUP(0,Criterios!$G$9:$AP$225,$O102)</f>
        <v>119</v>
      </c>
      <c r="U102"/>
      <c r="V102"/>
    </row>
    <row r="103" spans="1:22" ht="26.25" customHeight="1">
      <c r="A103" s="268"/>
      <c r="B103" s="269"/>
      <c r="C103" s="271"/>
      <c r="D103" s="274"/>
      <c r="E103" s="276"/>
      <c r="F103" s="277"/>
      <c r="G103" s="276"/>
      <c r="H103" s="280"/>
      <c r="I103" s="276"/>
      <c r="J103" s="280"/>
      <c r="K103" s="224" t="s">
        <v>634</v>
      </c>
      <c r="L103" s="281"/>
      <c r="M103" s="225"/>
      <c r="N103" s="28">
        <f>HLOOKUP($U$3,Criterios!$J$9:$AP$225,$O103)</f>
        <v>1</v>
      </c>
      <c r="O103">
        <v>125</v>
      </c>
      <c r="P103" s="194">
        <f>HLOOKUP(0,Criterios!$G$9:$AP$225,$O103)</f>
        <v>121</v>
      </c>
      <c r="U103"/>
      <c r="V103"/>
    </row>
    <row r="104" spans="1:22" ht="26.25" customHeight="1">
      <c r="A104" s="268"/>
      <c r="B104" s="269"/>
      <c r="C104" s="271"/>
      <c r="D104" s="274"/>
      <c r="E104" s="276"/>
      <c r="F104" s="277"/>
      <c r="G104" s="276"/>
      <c r="H104" s="280"/>
      <c r="I104" s="38" t="s">
        <v>418</v>
      </c>
      <c r="J104" s="36">
        <f>N104</f>
        <v>1</v>
      </c>
      <c r="K104" s="224" t="s">
        <v>637</v>
      </c>
      <c r="L104" s="281"/>
      <c r="M104" s="225"/>
      <c r="N104" s="39">
        <f>HLOOKUP($U$3,Criterios!$J$9:$AP$225,$O104)</f>
        <v>1</v>
      </c>
      <c r="O104">
        <v>132</v>
      </c>
      <c r="P104" s="194">
        <f>HLOOKUP(0,Criterios!$G$9:$AP$225,$O104)</f>
        <v>126</v>
      </c>
      <c r="U104"/>
      <c r="V104"/>
    </row>
    <row r="105" spans="1:22" ht="26.25" customHeight="1">
      <c r="A105" s="268"/>
      <c r="B105" s="269"/>
      <c r="C105" s="288" t="s">
        <v>403</v>
      </c>
      <c r="D105" s="289">
        <f>AVERAGE(F105:F165)</f>
        <v>0.79298941798941802</v>
      </c>
      <c r="E105" s="276" t="s">
        <v>346</v>
      </c>
      <c r="F105" s="277">
        <f>AVERAGE(J105:J122)</f>
        <v>0.74999999999999989</v>
      </c>
      <c r="G105" s="256" t="s">
        <v>347</v>
      </c>
      <c r="H105" s="257"/>
      <c r="I105" s="258"/>
      <c r="J105" s="265">
        <f>AVERAGE(N105:N106,N107:N110)</f>
        <v>0.66666666666666663</v>
      </c>
      <c r="K105" s="224" t="s">
        <v>639</v>
      </c>
      <c r="L105" s="281"/>
      <c r="M105" s="225"/>
      <c r="N105" s="28">
        <f>HLOOKUP($U$3,Criterios!$J$9:$AP$225,$O105)</f>
        <v>1</v>
      </c>
      <c r="O105">
        <v>134</v>
      </c>
      <c r="P105" s="194">
        <f>HLOOKUP(0,Criterios!$G$9:$AP$225,$O105)</f>
        <v>128</v>
      </c>
      <c r="U105"/>
      <c r="V105"/>
    </row>
    <row r="106" spans="1:22" ht="26.25" customHeight="1">
      <c r="A106" s="268"/>
      <c r="B106" s="269"/>
      <c r="C106" s="288"/>
      <c r="D106" s="289"/>
      <c r="E106" s="276"/>
      <c r="F106" s="277"/>
      <c r="G106" s="259"/>
      <c r="H106" s="260"/>
      <c r="I106" s="261"/>
      <c r="J106" s="266"/>
      <c r="K106" s="224" t="s">
        <v>640</v>
      </c>
      <c r="L106" s="281"/>
      <c r="M106" s="225"/>
      <c r="N106" s="28">
        <f>HLOOKUP($U$3,Criterios!$J$9:$AP$225,$O106)</f>
        <v>0</v>
      </c>
      <c r="O106">
        <v>135</v>
      </c>
      <c r="P106" s="194">
        <f>HLOOKUP(0,Criterios!$G$9:$AP$225,$O106)</f>
        <v>129</v>
      </c>
      <c r="U106"/>
      <c r="V106"/>
    </row>
    <row r="107" spans="1:22" ht="26.25" customHeight="1">
      <c r="A107" s="268"/>
      <c r="B107" s="269"/>
      <c r="C107" s="288"/>
      <c r="D107" s="289"/>
      <c r="E107" s="276"/>
      <c r="F107" s="277"/>
      <c r="G107" s="259"/>
      <c r="H107" s="260"/>
      <c r="I107" s="261"/>
      <c r="J107" s="266"/>
      <c r="K107" s="224" t="s">
        <v>642</v>
      </c>
      <c r="L107" s="281"/>
      <c r="M107" s="225"/>
      <c r="N107" s="28">
        <f>HLOOKUP($U$3,Criterios!$J$9:$AP$225,$O107)</f>
        <v>0</v>
      </c>
      <c r="O107">
        <v>137</v>
      </c>
      <c r="P107" s="194">
        <f>HLOOKUP(0,Criterios!$G$9:$AP$225,$O107)</f>
        <v>131</v>
      </c>
      <c r="U107"/>
      <c r="V107"/>
    </row>
    <row r="108" spans="1:22" ht="26.25" customHeight="1">
      <c r="A108" s="268"/>
      <c r="B108" s="269"/>
      <c r="C108" s="288"/>
      <c r="D108" s="289"/>
      <c r="E108" s="276"/>
      <c r="F108" s="277"/>
      <c r="G108" s="259"/>
      <c r="H108" s="260"/>
      <c r="I108" s="261"/>
      <c r="J108" s="266"/>
      <c r="K108" s="224" t="s">
        <v>643</v>
      </c>
      <c r="L108" s="281"/>
      <c r="M108" s="225"/>
      <c r="N108" s="28">
        <f>HLOOKUP($U$3,Criterios!$J$9:$AP$225,$O108)</f>
        <v>1</v>
      </c>
      <c r="O108">
        <v>138</v>
      </c>
      <c r="P108" s="194">
        <f>HLOOKUP(0,Criterios!$G$9:$AP$225,$O108)</f>
        <v>132</v>
      </c>
      <c r="U108"/>
      <c r="V108"/>
    </row>
    <row r="109" spans="1:22" ht="26.25" customHeight="1">
      <c r="A109" s="268"/>
      <c r="B109" s="269"/>
      <c r="C109" s="288"/>
      <c r="D109" s="289"/>
      <c r="E109" s="276"/>
      <c r="F109" s="277"/>
      <c r="G109" s="259"/>
      <c r="H109" s="260"/>
      <c r="I109" s="261"/>
      <c r="J109" s="266"/>
      <c r="K109" s="224" t="s">
        <v>644</v>
      </c>
      <c r="L109" s="281"/>
      <c r="M109" s="225"/>
      <c r="N109" s="28">
        <f>HLOOKUP($U$3,Criterios!$J$9:$AP$225,$O109)</f>
        <v>1</v>
      </c>
      <c r="O109">
        <v>139</v>
      </c>
      <c r="P109" s="194">
        <f>HLOOKUP(0,Criterios!$G$9:$AP$225,$O109)</f>
        <v>133</v>
      </c>
      <c r="U109"/>
      <c r="V109"/>
    </row>
    <row r="110" spans="1:22" ht="26.25" customHeight="1">
      <c r="A110" s="268"/>
      <c r="B110" s="269"/>
      <c r="C110" s="288"/>
      <c r="D110" s="289"/>
      <c r="E110" s="276"/>
      <c r="F110" s="277"/>
      <c r="G110" s="262"/>
      <c r="H110" s="263"/>
      <c r="I110" s="264"/>
      <c r="J110" s="267"/>
      <c r="K110" s="224" t="s">
        <v>645</v>
      </c>
      <c r="L110" s="281"/>
      <c r="M110" s="225"/>
      <c r="N110" s="28">
        <f>HLOOKUP($U$3,Criterios!$J$9:$AP$225,$O110)</f>
        <v>1</v>
      </c>
      <c r="O110">
        <v>140</v>
      </c>
      <c r="P110" s="194">
        <f>HLOOKUP(0,Criterios!$G$9:$AP$225,$O110)</f>
        <v>134</v>
      </c>
      <c r="U110"/>
      <c r="V110"/>
    </row>
    <row r="111" spans="1:22" ht="26.25" customHeight="1">
      <c r="A111" s="268"/>
      <c r="B111" s="269"/>
      <c r="C111" s="288"/>
      <c r="D111" s="289"/>
      <c r="E111" s="276"/>
      <c r="F111" s="277"/>
      <c r="G111" s="256" t="s">
        <v>445</v>
      </c>
      <c r="H111" s="257"/>
      <c r="I111" s="258"/>
      <c r="J111" s="265">
        <f>AVERAGE(N111:N116)</f>
        <v>1</v>
      </c>
      <c r="K111" s="224" t="s">
        <v>646</v>
      </c>
      <c r="L111" s="281"/>
      <c r="M111" s="225"/>
      <c r="N111" s="28">
        <f>HLOOKUP($U$3,Criterios!$J$9:$AP$225,$O111)</f>
        <v>1</v>
      </c>
      <c r="O111">
        <v>141</v>
      </c>
      <c r="P111" s="194">
        <f>HLOOKUP(0,Criterios!$G$9:$AP$225,$O111)</f>
        <v>135</v>
      </c>
      <c r="U111"/>
      <c r="V111"/>
    </row>
    <row r="112" spans="1:22" ht="26.25" customHeight="1">
      <c r="A112" s="268"/>
      <c r="B112" s="269"/>
      <c r="C112" s="288"/>
      <c r="D112" s="289"/>
      <c r="E112" s="276"/>
      <c r="F112" s="277"/>
      <c r="G112" s="259"/>
      <c r="H112" s="260"/>
      <c r="I112" s="261"/>
      <c r="J112" s="266"/>
      <c r="K112" s="224" t="s">
        <v>647</v>
      </c>
      <c r="L112" s="281"/>
      <c r="M112" s="225"/>
      <c r="N112" s="28">
        <f>HLOOKUP($U$3,Criterios!$J$9:$AP$225,$O112)</f>
        <v>1</v>
      </c>
      <c r="O112">
        <v>142</v>
      </c>
      <c r="P112" s="194">
        <f>HLOOKUP(0,Criterios!$G$9:$AP$225,$O112)</f>
        <v>136</v>
      </c>
      <c r="U112"/>
      <c r="V112"/>
    </row>
    <row r="113" spans="1:22" ht="26.25" customHeight="1">
      <c r="A113" s="268"/>
      <c r="B113" s="269"/>
      <c r="C113" s="288"/>
      <c r="D113" s="289"/>
      <c r="E113" s="276"/>
      <c r="F113" s="277"/>
      <c r="G113" s="259"/>
      <c r="H113" s="260"/>
      <c r="I113" s="261"/>
      <c r="J113" s="266"/>
      <c r="K113" s="224" t="s">
        <v>648</v>
      </c>
      <c r="L113" s="281"/>
      <c r="M113" s="225"/>
      <c r="N113" s="28">
        <f>HLOOKUP($U$3,Criterios!$J$9:$AP$225,$O113)</f>
        <v>1</v>
      </c>
      <c r="O113">
        <v>143</v>
      </c>
      <c r="P113" s="194">
        <f>HLOOKUP(0,Criterios!$G$9:$AP$225,$O113)</f>
        <v>137</v>
      </c>
      <c r="U113"/>
      <c r="V113"/>
    </row>
    <row r="114" spans="1:22" ht="26.25" customHeight="1">
      <c r="A114" s="268"/>
      <c r="B114" s="269"/>
      <c r="C114" s="288"/>
      <c r="D114" s="289"/>
      <c r="E114" s="276"/>
      <c r="F114" s="277"/>
      <c r="G114" s="259"/>
      <c r="H114" s="260"/>
      <c r="I114" s="261"/>
      <c r="J114" s="266"/>
      <c r="K114" s="224" t="s">
        <v>649</v>
      </c>
      <c r="L114" s="281"/>
      <c r="M114" s="225"/>
      <c r="N114" s="28">
        <f>HLOOKUP($U$3,Criterios!$J$9:$AP$225,$O114)</f>
        <v>1</v>
      </c>
      <c r="O114">
        <v>144</v>
      </c>
      <c r="P114" s="194">
        <f>HLOOKUP(0,Criterios!$G$9:$AP$225,$O114)</f>
        <v>138</v>
      </c>
      <c r="U114"/>
      <c r="V114"/>
    </row>
    <row r="115" spans="1:22" ht="26.25" customHeight="1">
      <c r="A115" s="268"/>
      <c r="B115" s="269"/>
      <c r="C115" s="288"/>
      <c r="D115" s="289"/>
      <c r="E115" s="276"/>
      <c r="F115" s="277"/>
      <c r="G115" s="259"/>
      <c r="H115" s="260"/>
      <c r="I115" s="261"/>
      <c r="J115" s="266"/>
      <c r="K115" s="224" t="s">
        <v>650</v>
      </c>
      <c r="L115" s="281"/>
      <c r="M115" s="225"/>
      <c r="N115" s="28">
        <f>HLOOKUP($U$3,Criterios!$J$9:$AP$225,$O115)</f>
        <v>1</v>
      </c>
      <c r="O115">
        <v>145</v>
      </c>
      <c r="P115" s="194">
        <f>HLOOKUP(0,Criterios!$G$9:$AP$225,$O115)</f>
        <v>139</v>
      </c>
      <c r="U115"/>
      <c r="V115"/>
    </row>
    <row r="116" spans="1:22" ht="26.25" customHeight="1">
      <c r="A116" s="268"/>
      <c r="B116" s="269"/>
      <c r="C116" s="288"/>
      <c r="D116" s="289"/>
      <c r="E116" s="276"/>
      <c r="F116" s="277"/>
      <c r="G116" s="259"/>
      <c r="H116" s="260"/>
      <c r="I116" s="261"/>
      <c r="J116" s="266"/>
      <c r="K116" s="224" t="s">
        <v>651</v>
      </c>
      <c r="L116" s="281"/>
      <c r="M116" s="225"/>
      <c r="N116" s="28">
        <f>HLOOKUP($U$3,Criterios!$J$9:$AP$225,$O116)</f>
        <v>1</v>
      </c>
      <c r="O116">
        <v>146</v>
      </c>
      <c r="P116" s="194">
        <f>HLOOKUP(0,Criterios!$G$9:$AP$225,$O116)</f>
        <v>140</v>
      </c>
      <c r="U116"/>
      <c r="V116"/>
    </row>
    <row r="117" spans="1:22" ht="26.25" customHeight="1">
      <c r="A117" s="268"/>
      <c r="B117" s="269"/>
      <c r="C117" s="288"/>
      <c r="D117" s="289"/>
      <c r="E117" s="276"/>
      <c r="F117" s="277"/>
      <c r="G117" s="256" t="s">
        <v>348</v>
      </c>
      <c r="H117" s="257"/>
      <c r="I117" s="258"/>
      <c r="J117" s="265">
        <f>AVERAGE(N117:N119)</f>
        <v>0.66666666666666663</v>
      </c>
      <c r="K117" s="224" t="s">
        <v>653</v>
      </c>
      <c r="L117" s="281"/>
      <c r="M117" s="225"/>
      <c r="N117" s="28">
        <f>HLOOKUP($U$3,Criterios!$J$9:$AP$225,$O117)</f>
        <v>1</v>
      </c>
      <c r="O117">
        <v>148</v>
      </c>
      <c r="P117" s="194">
        <f>HLOOKUP(0,Criterios!$G$9:$AP$225,$O117)</f>
        <v>142</v>
      </c>
      <c r="U117"/>
      <c r="V117"/>
    </row>
    <row r="118" spans="1:22" ht="26.25" customHeight="1">
      <c r="A118" s="268"/>
      <c r="B118" s="269"/>
      <c r="C118" s="288"/>
      <c r="D118" s="289"/>
      <c r="E118" s="276"/>
      <c r="F118" s="277"/>
      <c r="G118" s="259"/>
      <c r="H118" s="260"/>
      <c r="I118" s="261"/>
      <c r="J118" s="266"/>
      <c r="K118" s="224" t="s">
        <v>654</v>
      </c>
      <c r="L118" s="281"/>
      <c r="M118" s="225"/>
      <c r="N118" s="28">
        <f>HLOOKUP($U$3,Criterios!$J$9:$AP$225,$O118)</f>
        <v>0</v>
      </c>
      <c r="O118">
        <v>149</v>
      </c>
      <c r="P118" s="194">
        <f>HLOOKUP(0,Criterios!$G$9:$AP$225,$O118)</f>
        <v>143</v>
      </c>
      <c r="U118"/>
      <c r="V118"/>
    </row>
    <row r="119" spans="1:22" ht="26.25" customHeight="1">
      <c r="A119" s="268"/>
      <c r="B119" s="269"/>
      <c r="C119" s="288"/>
      <c r="D119" s="289"/>
      <c r="E119" s="276"/>
      <c r="F119" s="277"/>
      <c r="G119" s="262"/>
      <c r="H119" s="263"/>
      <c r="I119" s="264"/>
      <c r="J119" s="267"/>
      <c r="K119" s="224" t="s">
        <v>656</v>
      </c>
      <c r="L119" s="281"/>
      <c r="M119" s="225"/>
      <c r="N119" s="28">
        <f>HLOOKUP($U$3,Criterios!$J$9:$AP$225,$O119)</f>
        <v>1</v>
      </c>
      <c r="O119">
        <v>151</v>
      </c>
      <c r="P119" s="194">
        <f>HLOOKUP(0,Criterios!$G$9:$AP$225,$O119)</f>
        <v>145</v>
      </c>
      <c r="U119"/>
      <c r="V119"/>
    </row>
    <row r="120" spans="1:22" ht="26.25" customHeight="1">
      <c r="A120" s="268"/>
      <c r="B120" s="269"/>
      <c r="C120" s="288"/>
      <c r="D120" s="289"/>
      <c r="E120" s="276"/>
      <c r="F120" s="277"/>
      <c r="G120" s="256" t="s">
        <v>349</v>
      </c>
      <c r="H120" s="257"/>
      <c r="I120" s="258"/>
      <c r="J120" s="265">
        <f>AVERAGE(N120:N122)</f>
        <v>0.66666666666666663</v>
      </c>
      <c r="K120" s="224" t="s">
        <v>658</v>
      </c>
      <c r="L120" s="281"/>
      <c r="M120" s="225"/>
      <c r="N120" s="28">
        <f>HLOOKUP($U$3,Criterios!$J$9:$AP$225,$O120)</f>
        <v>1</v>
      </c>
      <c r="O120">
        <v>153</v>
      </c>
      <c r="P120" s="194">
        <f>HLOOKUP(0,Criterios!$G$9:$AP$225,$O120)</f>
        <v>147</v>
      </c>
      <c r="U120"/>
      <c r="V120"/>
    </row>
    <row r="121" spans="1:22" ht="26.25" customHeight="1">
      <c r="A121" s="268"/>
      <c r="B121" s="269"/>
      <c r="C121" s="288"/>
      <c r="D121" s="289"/>
      <c r="E121" s="276"/>
      <c r="F121" s="277"/>
      <c r="G121" s="259"/>
      <c r="H121" s="260"/>
      <c r="I121" s="261"/>
      <c r="J121" s="266"/>
      <c r="K121" s="224" t="s">
        <v>659</v>
      </c>
      <c r="L121" s="281"/>
      <c r="M121" s="225"/>
      <c r="N121" s="28">
        <f>HLOOKUP($U$3,Criterios!$J$9:$AP$225,$O121)</f>
        <v>1</v>
      </c>
      <c r="O121">
        <v>154</v>
      </c>
      <c r="P121" s="194">
        <f>HLOOKUP(0,Criterios!$G$9:$AP$225,$O121)</f>
        <v>148</v>
      </c>
      <c r="U121"/>
      <c r="V121"/>
    </row>
    <row r="122" spans="1:22" ht="26.25" customHeight="1">
      <c r="A122" s="268"/>
      <c r="B122" s="269"/>
      <c r="C122" s="288"/>
      <c r="D122" s="289"/>
      <c r="E122" s="276"/>
      <c r="F122" s="277"/>
      <c r="G122" s="262"/>
      <c r="H122" s="263"/>
      <c r="I122" s="264"/>
      <c r="J122" s="267"/>
      <c r="K122" s="224" t="s">
        <v>660</v>
      </c>
      <c r="L122" s="281"/>
      <c r="M122" s="225"/>
      <c r="N122" s="28">
        <f>HLOOKUP($U$3,Criterios!$J$9:$AP$225,$O122)</f>
        <v>0</v>
      </c>
      <c r="O122">
        <v>155</v>
      </c>
      <c r="P122" s="194">
        <f>HLOOKUP(0,Criterios!$G$9:$AP$225,$O122)</f>
        <v>149</v>
      </c>
      <c r="U122"/>
      <c r="V122"/>
    </row>
    <row r="123" spans="1:22" ht="26.25" customHeight="1">
      <c r="A123" s="268"/>
      <c r="B123" s="269"/>
      <c r="C123" s="288"/>
      <c r="D123" s="289"/>
      <c r="E123" s="276" t="s">
        <v>424</v>
      </c>
      <c r="F123" s="277">
        <f>AVERAGE(J123:J133)</f>
        <v>0.77777777777777768</v>
      </c>
      <c r="G123" s="256" t="s">
        <v>425</v>
      </c>
      <c r="H123" s="257"/>
      <c r="I123" s="258"/>
      <c r="J123" s="265">
        <f>AVERAGE(N123:N125)</f>
        <v>1</v>
      </c>
      <c r="K123" s="224" t="s">
        <v>661</v>
      </c>
      <c r="L123" s="281"/>
      <c r="M123" s="225"/>
      <c r="N123" s="28">
        <f>HLOOKUP($U$3,Criterios!$J$9:$AP$225,$O123)</f>
        <v>1</v>
      </c>
      <c r="O123">
        <v>156</v>
      </c>
      <c r="P123" s="194">
        <f>HLOOKUP(0,Criterios!$G$9:$AP$225,$O123)</f>
        <v>150</v>
      </c>
      <c r="U123"/>
      <c r="V123"/>
    </row>
    <row r="124" spans="1:22" ht="26.25" customHeight="1">
      <c r="A124" s="268"/>
      <c r="B124" s="269"/>
      <c r="C124" s="288"/>
      <c r="D124" s="289"/>
      <c r="E124" s="276"/>
      <c r="F124" s="277"/>
      <c r="G124" s="259"/>
      <c r="H124" s="260"/>
      <c r="I124" s="261"/>
      <c r="J124" s="266"/>
      <c r="K124" s="224" t="s">
        <v>662</v>
      </c>
      <c r="L124" s="281"/>
      <c r="M124" s="225"/>
      <c r="N124" s="28">
        <f>HLOOKUP($U$3,Criterios!$J$9:$AP$225,$O124)</f>
        <v>1</v>
      </c>
      <c r="O124">
        <v>157</v>
      </c>
      <c r="P124" s="194">
        <f>HLOOKUP(0,Criterios!$G$9:$AP$225,$O124)</f>
        <v>151</v>
      </c>
      <c r="U124"/>
      <c r="V124"/>
    </row>
    <row r="125" spans="1:22" ht="26.25" customHeight="1">
      <c r="A125" s="268"/>
      <c r="B125" s="269"/>
      <c r="C125" s="288"/>
      <c r="D125" s="289"/>
      <c r="E125" s="276"/>
      <c r="F125" s="277"/>
      <c r="G125" s="262"/>
      <c r="H125" s="263"/>
      <c r="I125" s="264"/>
      <c r="J125" s="267"/>
      <c r="K125" s="224" t="s">
        <v>663</v>
      </c>
      <c r="L125" s="281"/>
      <c r="M125" s="225"/>
      <c r="N125" s="28">
        <f>HLOOKUP($U$3,Criterios!$J$9:$AP$225,$O125)</f>
        <v>1</v>
      </c>
      <c r="O125">
        <v>158</v>
      </c>
      <c r="P125" s="194">
        <f>HLOOKUP(0,Criterios!$G$9:$AP$225,$O125)</f>
        <v>152</v>
      </c>
      <c r="U125"/>
      <c r="V125"/>
    </row>
    <row r="126" spans="1:22" ht="26.25" customHeight="1">
      <c r="A126" s="268"/>
      <c r="B126" s="269"/>
      <c r="C126" s="288"/>
      <c r="D126" s="289"/>
      <c r="E126" s="276"/>
      <c r="F126" s="277"/>
      <c r="G126" s="256" t="s">
        <v>433</v>
      </c>
      <c r="H126" s="257"/>
      <c r="I126" s="258"/>
      <c r="J126" s="265">
        <f>AVERAGE(N126:N128)</f>
        <v>0.33333333333333331</v>
      </c>
      <c r="K126" s="224" t="s">
        <v>664</v>
      </c>
      <c r="L126" s="281"/>
      <c r="M126" s="225"/>
      <c r="N126" s="28">
        <f>HLOOKUP($U$3,Criterios!$J$9:$AP$225,$O126)</f>
        <v>0</v>
      </c>
      <c r="O126">
        <v>159</v>
      </c>
      <c r="P126" s="194">
        <f>HLOOKUP(0,Criterios!$G$9:$AP$225,$O126)</f>
        <v>153</v>
      </c>
      <c r="U126"/>
      <c r="V126"/>
    </row>
    <row r="127" spans="1:22" ht="26.25" customHeight="1">
      <c r="A127" s="268"/>
      <c r="B127" s="269"/>
      <c r="C127" s="288"/>
      <c r="D127" s="289"/>
      <c r="E127" s="276"/>
      <c r="F127" s="277"/>
      <c r="G127" s="259"/>
      <c r="H127" s="260"/>
      <c r="I127" s="261"/>
      <c r="J127" s="266"/>
      <c r="K127" s="224" t="s">
        <v>665</v>
      </c>
      <c r="L127" s="281"/>
      <c r="M127" s="225"/>
      <c r="N127" s="28">
        <f>HLOOKUP($U$3,Criterios!$J$9:$AP$225,$O127)</f>
        <v>1</v>
      </c>
      <c r="O127">
        <v>160</v>
      </c>
      <c r="P127" s="194">
        <f>HLOOKUP(0,Criterios!$G$9:$AP$225,$O127)</f>
        <v>154</v>
      </c>
      <c r="U127"/>
      <c r="V127"/>
    </row>
    <row r="128" spans="1:22" ht="26.25" customHeight="1">
      <c r="A128" s="268"/>
      <c r="B128" s="269"/>
      <c r="C128" s="288"/>
      <c r="D128" s="289"/>
      <c r="E128" s="276"/>
      <c r="F128" s="277"/>
      <c r="G128" s="259"/>
      <c r="H128" s="260"/>
      <c r="I128" s="261"/>
      <c r="J128" s="266"/>
      <c r="K128" s="224" t="s">
        <v>666</v>
      </c>
      <c r="L128" s="281"/>
      <c r="M128" s="225"/>
      <c r="N128" s="28">
        <f>HLOOKUP($U$3,Criterios!$J$9:$AP$225,$O128)</f>
        <v>0</v>
      </c>
      <c r="O128">
        <v>161</v>
      </c>
      <c r="P128" s="194">
        <f>HLOOKUP(0,Criterios!$G$9:$AP$225,$O128)</f>
        <v>155</v>
      </c>
      <c r="U128"/>
      <c r="V128"/>
    </row>
    <row r="129" spans="1:22" ht="26.25" customHeight="1">
      <c r="A129" s="268"/>
      <c r="B129" s="269"/>
      <c r="C129" s="288"/>
      <c r="D129" s="289"/>
      <c r="E129" s="276"/>
      <c r="F129" s="277"/>
      <c r="G129" s="256" t="s">
        <v>434</v>
      </c>
      <c r="H129" s="257"/>
      <c r="I129" s="258"/>
      <c r="J129" s="265">
        <f>AVERAGE(N129:N133)</f>
        <v>1</v>
      </c>
      <c r="K129" s="224" t="s">
        <v>668</v>
      </c>
      <c r="L129" s="281"/>
      <c r="M129" s="225"/>
      <c r="N129" s="28">
        <f>HLOOKUP($U$3,Criterios!$J$9:$AP$225,$O129)</f>
        <v>1</v>
      </c>
      <c r="O129">
        <v>163</v>
      </c>
      <c r="P129" s="194">
        <f>HLOOKUP(0,Criterios!$G$9:$AP$225,$O129)</f>
        <v>157</v>
      </c>
      <c r="U129"/>
      <c r="V129"/>
    </row>
    <row r="130" spans="1:22" ht="26.25" customHeight="1">
      <c r="A130" s="268"/>
      <c r="B130" s="269"/>
      <c r="C130" s="288"/>
      <c r="D130" s="289"/>
      <c r="E130" s="276"/>
      <c r="F130" s="277"/>
      <c r="G130" s="259"/>
      <c r="H130" s="260"/>
      <c r="I130" s="261"/>
      <c r="J130" s="266"/>
      <c r="K130" s="224" t="s">
        <v>669</v>
      </c>
      <c r="L130" s="281"/>
      <c r="M130" s="225"/>
      <c r="N130" s="28">
        <f>HLOOKUP($U$3,Criterios!$J$9:$AP$225,$O130)</f>
        <v>1</v>
      </c>
      <c r="O130">
        <v>164</v>
      </c>
      <c r="P130" s="194">
        <f>HLOOKUP(0,Criterios!$G$9:$AP$225,$O130)</f>
        <v>158</v>
      </c>
      <c r="U130"/>
      <c r="V130"/>
    </row>
    <row r="131" spans="1:22" ht="26.25" customHeight="1">
      <c r="A131" s="268"/>
      <c r="B131" s="269"/>
      <c r="C131" s="288"/>
      <c r="D131" s="289"/>
      <c r="E131" s="276"/>
      <c r="F131" s="277"/>
      <c r="G131" s="259"/>
      <c r="H131" s="260"/>
      <c r="I131" s="261"/>
      <c r="J131" s="266"/>
      <c r="K131" s="224" t="s">
        <v>670</v>
      </c>
      <c r="L131" s="281"/>
      <c r="M131" s="225"/>
      <c r="N131" s="28">
        <f>HLOOKUP($U$3,Criterios!$J$9:$AP$225,$O131)</f>
        <v>1</v>
      </c>
      <c r="O131">
        <v>165</v>
      </c>
      <c r="P131" s="194">
        <f>HLOOKUP(0,Criterios!$G$9:$AP$225,$O131)</f>
        <v>159</v>
      </c>
      <c r="U131"/>
      <c r="V131"/>
    </row>
    <row r="132" spans="1:22" ht="26.25" customHeight="1">
      <c r="A132" s="268"/>
      <c r="B132" s="269"/>
      <c r="C132" s="288"/>
      <c r="D132" s="289"/>
      <c r="E132" s="276"/>
      <c r="F132" s="277"/>
      <c r="G132" s="259"/>
      <c r="H132" s="260"/>
      <c r="I132" s="261"/>
      <c r="J132" s="266"/>
      <c r="K132" s="224" t="s">
        <v>671</v>
      </c>
      <c r="L132" s="281"/>
      <c r="M132" s="225"/>
      <c r="N132" s="28">
        <f>HLOOKUP($U$3,Criterios!$J$9:$AP$225,$O132)</f>
        <v>1</v>
      </c>
      <c r="O132">
        <v>166</v>
      </c>
      <c r="P132" s="194">
        <f>HLOOKUP(0,Criterios!$G$9:$AP$225,$O132)</f>
        <v>160</v>
      </c>
      <c r="U132"/>
      <c r="V132"/>
    </row>
    <row r="133" spans="1:22" ht="26.25" customHeight="1">
      <c r="A133" s="268"/>
      <c r="B133" s="269"/>
      <c r="C133" s="288"/>
      <c r="D133" s="289"/>
      <c r="E133" s="276"/>
      <c r="F133" s="277"/>
      <c r="G133" s="259"/>
      <c r="H133" s="260"/>
      <c r="I133" s="261"/>
      <c r="J133" s="266"/>
      <c r="K133" s="224" t="s">
        <v>672</v>
      </c>
      <c r="L133" s="281"/>
      <c r="M133" s="225"/>
      <c r="N133" s="28">
        <f>HLOOKUP($U$3,Criterios!$J$9:$AP$225,$O133)</f>
        <v>1</v>
      </c>
      <c r="O133">
        <v>167</v>
      </c>
      <c r="P133" s="194">
        <f>HLOOKUP(0,Criterios!$G$9:$AP$225,$O133)</f>
        <v>161</v>
      </c>
      <c r="U133"/>
      <c r="V133"/>
    </row>
    <row r="134" spans="1:22" ht="26.25" customHeight="1">
      <c r="A134" s="268"/>
      <c r="B134" s="269"/>
      <c r="C134" s="288"/>
      <c r="D134" s="289"/>
      <c r="E134" s="276" t="s">
        <v>350</v>
      </c>
      <c r="F134" s="277">
        <f>AVERAGE(H134,J157:J165)</f>
        <v>0.85119047619047616</v>
      </c>
      <c r="G134" s="276" t="s">
        <v>351</v>
      </c>
      <c r="H134" s="280">
        <f>AVERAGE(J134:J156)</f>
        <v>0.88690476190476197</v>
      </c>
      <c r="I134" s="276" t="s">
        <v>401</v>
      </c>
      <c r="J134" s="280">
        <f>AVERAGE(N134:N136,N137:N139)</f>
        <v>0.83333333333333337</v>
      </c>
      <c r="K134" s="224" t="s">
        <v>674</v>
      </c>
      <c r="L134" s="281"/>
      <c r="M134" s="225"/>
      <c r="N134" s="28">
        <f>HLOOKUP($U$3,Criterios!$J$9:$AP$225,$O134)</f>
        <v>1</v>
      </c>
      <c r="O134">
        <v>169</v>
      </c>
      <c r="P134" s="194">
        <f>HLOOKUP(0,Criterios!$G$9:$AP$225,$O134)</f>
        <v>163</v>
      </c>
      <c r="U134"/>
      <c r="V134"/>
    </row>
    <row r="135" spans="1:22" ht="26.25" customHeight="1">
      <c r="A135" s="268"/>
      <c r="B135" s="269"/>
      <c r="C135" s="288"/>
      <c r="D135" s="289"/>
      <c r="E135" s="276"/>
      <c r="F135" s="277"/>
      <c r="G135" s="276"/>
      <c r="H135" s="280"/>
      <c r="I135" s="276"/>
      <c r="J135" s="280"/>
      <c r="K135" s="224" t="s">
        <v>675</v>
      </c>
      <c r="L135" s="281"/>
      <c r="M135" s="225"/>
      <c r="N135" s="28">
        <f>HLOOKUP($U$3,Criterios!$J$9:$AP$225,$O135)</f>
        <v>1</v>
      </c>
      <c r="O135">
        <v>170</v>
      </c>
      <c r="P135" s="194">
        <f>HLOOKUP(0,Criterios!$G$9:$AP$225,$O135)</f>
        <v>164</v>
      </c>
      <c r="U135"/>
      <c r="V135"/>
    </row>
    <row r="136" spans="1:22" ht="26.25" customHeight="1">
      <c r="A136" s="268"/>
      <c r="B136" s="269"/>
      <c r="C136" s="288"/>
      <c r="D136" s="289"/>
      <c r="E136" s="276"/>
      <c r="F136" s="277"/>
      <c r="G136" s="276"/>
      <c r="H136" s="280"/>
      <c r="I136" s="276"/>
      <c r="J136" s="280"/>
      <c r="K136" s="224" t="s">
        <v>676</v>
      </c>
      <c r="L136" s="281"/>
      <c r="M136" s="225"/>
      <c r="N136" s="28">
        <f>HLOOKUP($U$3,Criterios!$J$9:$AP$225,$O136)</f>
        <v>1</v>
      </c>
      <c r="O136">
        <v>171</v>
      </c>
      <c r="P136" s="194">
        <f>HLOOKUP(0,Criterios!$G$9:$AP$225,$O136)</f>
        <v>165</v>
      </c>
      <c r="U136"/>
      <c r="V136"/>
    </row>
    <row r="137" spans="1:22" ht="26.25" customHeight="1">
      <c r="A137" s="268"/>
      <c r="B137" s="269"/>
      <c r="C137" s="288"/>
      <c r="D137" s="289"/>
      <c r="E137" s="276"/>
      <c r="F137" s="277"/>
      <c r="G137" s="276"/>
      <c r="H137" s="280"/>
      <c r="I137" s="276"/>
      <c r="J137" s="280"/>
      <c r="K137" s="224" t="s">
        <v>678</v>
      </c>
      <c r="L137" s="281"/>
      <c r="M137" s="225"/>
      <c r="N137" s="28">
        <f>HLOOKUP($U$3,Criterios!$J$9:$AP$225,$O137)</f>
        <v>0</v>
      </c>
      <c r="O137">
        <v>173</v>
      </c>
      <c r="P137" s="194">
        <f>HLOOKUP(0,Criterios!$G$9:$AP$225,$O137)</f>
        <v>167</v>
      </c>
      <c r="U137"/>
      <c r="V137"/>
    </row>
    <row r="138" spans="1:22" ht="26.25" customHeight="1">
      <c r="A138" s="268"/>
      <c r="B138" s="269"/>
      <c r="C138" s="288"/>
      <c r="D138" s="289"/>
      <c r="E138" s="276"/>
      <c r="F138" s="277"/>
      <c r="G138" s="276"/>
      <c r="H138" s="280"/>
      <c r="I138" s="276"/>
      <c r="J138" s="280"/>
      <c r="K138" s="224" t="s">
        <v>679</v>
      </c>
      <c r="L138" s="281"/>
      <c r="M138" s="225"/>
      <c r="N138" s="28">
        <f>HLOOKUP($U$3,Criterios!$J$9:$AP$225,$O138)</f>
        <v>1</v>
      </c>
      <c r="O138">
        <v>174</v>
      </c>
      <c r="P138" s="194">
        <f>HLOOKUP(0,Criterios!$G$9:$AP$225,$O138)</f>
        <v>168</v>
      </c>
      <c r="U138"/>
      <c r="V138"/>
    </row>
    <row r="139" spans="1:22" ht="26.25" customHeight="1">
      <c r="A139" s="268"/>
      <c r="B139" s="269"/>
      <c r="C139" s="288"/>
      <c r="D139" s="289"/>
      <c r="E139" s="276"/>
      <c r="F139" s="277"/>
      <c r="G139" s="276"/>
      <c r="H139" s="280"/>
      <c r="I139" s="276"/>
      <c r="J139" s="280"/>
      <c r="K139" s="224" t="s">
        <v>680</v>
      </c>
      <c r="L139" s="281"/>
      <c r="M139" s="225"/>
      <c r="N139" s="28">
        <f>HLOOKUP($U$3,Criterios!$J$9:$AP$225,$O139)</f>
        <v>1</v>
      </c>
      <c r="O139">
        <v>175</v>
      </c>
      <c r="P139" s="194">
        <f>HLOOKUP(0,Criterios!$G$9:$AP$225,$O139)</f>
        <v>169</v>
      </c>
      <c r="U139"/>
      <c r="V139"/>
    </row>
    <row r="140" spans="1:22" ht="26.25" customHeight="1">
      <c r="A140" s="268"/>
      <c r="B140" s="269"/>
      <c r="C140" s="288"/>
      <c r="D140" s="289"/>
      <c r="E140" s="276"/>
      <c r="F140" s="277"/>
      <c r="G140" s="276"/>
      <c r="H140" s="280"/>
      <c r="I140" s="276" t="s">
        <v>419</v>
      </c>
      <c r="J140" s="280">
        <f>AVERAGE(N140:N146,N147)</f>
        <v>1</v>
      </c>
      <c r="K140" s="224" t="s">
        <v>681</v>
      </c>
      <c r="L140" s="281"/>
      <c r="M140" s="225"/>
      <c r="N140" s="28">
        <f>HLOOKUP($U$3,Criterios!$J$9:$AP$225,$O140)</f>
        <v>1</v>
      </c>
      <c r="O140">
        <v>176</v>
      </c>
      <c r="P140" s="194">
        <f>HLOOKUP(0,Criterios!$G$9:$AP$225,$O140)</f>
        <v>170</v>
      </c>
      <c r="U140"/>
      <c r="V140"/>
    </row>
    <row r="141" spans="1:22" ht="26.25" customHeight="1">
      <c r="A141" s="268"/>
      <c r="B141" s="269"/>
      <c r="C141" s="288"/>
      <c r="D141" s="289"/>
      <c r="E141" s="276"/>
      <c r="F141" s="277"/>
      <c r="G141" s="276"/>
      <c r="H141" s="280"/>
      <c r="I141" s="276"/>
      <c r="J141" s="280"/>
      <c r="K141" s="224" t="s">
        <v>682</v>
      </c>
      <c r="L141" s="281"/>
      <c r="M141" s="225"/>
      <c r="N141" s="28">
        <f>HLOOKUP($U$3,Criterios!$J$9:$AP$225,$O141)</f>
        <v>1</v>
      </c>
      <c r="O141">
        <v>177</v>
      </c>
      <c r="P141" s="194">
        <f>HLOOKUP(0,Criterios!$G$9:$AP$225,$O141)</f>
        <v>171</v>
      </c>
      <c r="U141"/>
      <c r="V141"/>
    </row>
    <row r="142" spans="1:22" ht="26.25" customHeight="1">
      <c r="A142" s="268"/>
      <c r="B142" s="269"/>
      <c r="C142" s="288"/>
      <c r="D142" s="289"/>
      <c r="E142" s="276"/>
      <c r="F142" s="277"/>
      <c r="G142" s="276"/>
      <c r="H142" s="280"/>
      <c r="I142" s="276"/>
      <c r="J142" s="280"/>
      <c r="K142" s="224" t="s">
        <v>683</v>
      </c>
      <c r="L142" s="281"/>
      <c r="M142" s="225"/>
      <c r="N142" s="28">
        <f>HLOOKUP($U$3,Criterios!$J$9:$AP$225,$O142)</f>
        <v>1</v>
      </c>
      <c r="O142">
        <v>178</v>
      </c>
      <c r="P142" s="194">
        <f>HLOOKUP(0,Criterios!$G$9:$AP$225,$O142)</f>
        <v>172</v>
      </c>
      <c r="U142"/>
      <c r="V142"/>
    </row>
    <row r="143" spans="1:22" ht="26.25" customHeight="1">
      <c r="A143" s="268"/>
      <c r="B143" s="269"/>
      <c r="C143" s="288"/>
      <c r="D143" s="289"/>
      <c r="E143" s="276"/>
      <c r="F143" s="277"/>
      <c r="G143" s="276"/>
      <c r="H143" s="280"/>
      <c r="I143" s="276"/>
      <c r="J143" s="280"/>
      <c r="K143" s="224" t="s">
        <v>684</v>
      </c>
      <c r="L143" s="281"/>
      <c r="M143" s="225"/>
      <c r="N143" s="28">
        <f>HLOOKUP($U$3,Criterios!$J$9:$AP$225,$O143)</f>
        <v>1</v>
      </c>
      <c r="O143">
        <v>179</v>
      </c>
      <c r="P143" s="194">
        <f>HLOOKUP(0,Criterios!$G$9:$AP$225,$O143)</f>
        <v>173</v>
      </c>
      <c r="U143"/>
      <c r="V143"/>
    </row>
    <row r="144" spans="1:22" ht="26.25" customHeight="1">
      <c r="A144" s="268"/>
      <c r="B144" s="269"/>
      <c r="C144" s="288"/>
      <c r="D144" s="289"/>
      <c r="E144" s="276"/>
      <c r="F144" s="277"/>
      <c r="G144" s="276"/>
      <c r="H144" s="280"/>
      <c r="I144" s="276"/>
      <c r="J144" s="280"/>
      <c r="K144" s="224" t="s">
        <v>685</v>
      </c>
      <c r="L144" s="281"/>
      <c r="M144" s="225"/>
      <c r="N144" s="28">
        <f>HLOOKUP($U$3,Criterios!$J$9:$AP$225,$O144)</f>
        <v>1</v>
      </c>
      <c r="O144">
        <v>180</v>
      </c>
      <c r="P144" s="194">
        <f>HLOOKUP(0,Criterios!$G$9:$AP$225,$O144)</f>
        <v>174</v>
      </c>
      <c r="U144"/>
      <c r="V144"/>
    </row>
    <row r="145" spans="1:22" ht="26.25" customHeight="1">
      <c r="A145" s="268"/>
      <c r="B145" s="269"/>
      <c r="C145" s="288"/>
      <c r="D145" s="289"/>
      <c r="E145" s="276"/>
      <c r="F145" s="277"/>
      <c r="G145" s="276"/>
      <c r="H145" s="280"/>
      <c r="I145" s="276"/>
      <c r="J145" s="280"/>
      <c r="K145" s="224" t="s">
        <v>686</v>
      </c>
      <c r="L145" s="281"/>
      <c r="M145" s="225"/>
      <c r="N145" s="28">
        <f>HLOOKUP($U$3,Criterios!$J$9:$AP$225,$O145)</f>
        <v>1</v>
      </c>
      <c r="O145">
        <v>181</v>
      </c>
      <c r="P145" s="194">
        <f>HLOOKUP(0,Criterios!$G$9:$AP$225,$O145)</f>
        <v>175</v>
      </c>
      <c r="U145"/>
      <c r="V145"/>
    </row>
    <row r="146" spans="1:22" ht="26.25" customHeight="1">
      <c r="A146" s="268"/>
      <c r="B146" s="269"/>
      <c r="C146" s="288"/>
      <c r="D146" s="289"/>
      <c r="E146" s="276"/>
      <c r="F146" s="277"/>
      <c r="G146" s="276"/>
      <c r="H146" s="280"/>
      <c r="I146" s="276"/>
      <c r="J146" s="280"/>
      <c r="K146" s="224" t="s">
        <v>687</v>
      </c>
      <c r="L146" s="281"/>
      <c r="M146" s="225"/>
      <c r="N146" s="28">
        <f>HLOOKUP($U$3,Criterios!$J$9:$AP$225,$O146)</f>
        <v>1</v>
      </c>
      <c r="O146">
        <v>182</v>
      </c>
      <c r="P146" s="194">
        <f>HLOOKUP(0,Criterios!$G$9:$AP$225,$O146)</f>
        <v>176</v>
      </c>
      <c r="U146"/>
      <c r="V146"/>
    </row>
    <row r="147" spans="1:22" ht="26.25" customHeight="1">
      <c r="A147" s="268"/>
      <c r="B147" s="269"/>
      <c r="C147" s="288"/>
      <c r="D147" s="289"/>
      <c r="E147" s="276"/>
      <c r="F147" s="277"/>
      <c r="G147" s="276"/>
      <c r="H147" s="280"/>
      <c r="I147" s="276"/>
      <c r="J147" s="280"/>
      <c r="K147" s="224" t="s">
        <v>690</v>
      </c>
      <c r="L147" s="281"/>
      <c r="M147" s="225"/>
      <c r="N147" s="28">
        <f>HLOOKUP($U$3,Criterios!$J$9:$AP$225,$O147)</f>
        <v>1</v>
      </c>
      <c r="O147">
        <v>185</v>
      </c>
      <c r="P147" s="194">
        <f>HLOOKUP(0,Criterios!$G$9:$AP$225,$O147)</f>
        <v>179</v>
      </c>
      <c r="U147"/>
      <c r="V147"/>
    </row>
    <row r="148" spans="1:22" ht="26.25" customHeight="1">
      <c r="A148" s="268"/>
      <c r="B148" s="269"/>
      <c r="C148" s="288"/>
      <c r="D148" s="289"/>
      <c r="E148" s="276"/>
      <c r="F148" s="277"/>
      <c r="G148" s="276"/>
      <c r="H148" s="280"/>
      <c r="I148" s="276" t="s">
        <v>407</v>
      </c>
      <c r="J148" s="280">
        <f>AVERAGE(N150:N155,L148)</f>
        <v>0.7142857142857143</v>
      </c>
      <c r="K148" s="199" t="s">
        <v>564</v>
      </c>
      <c r="L148" s="278">
        <f>AVERAGE(N148:N149)</f>
        <v>1</v>
      </c>
      <c r="M148" s="5" t="s">
        <v>565</v>
      </c>
      <c r="N148" s="28">
        <f>HLOOKUP($U$3,Criterios!$J$9:$AP$225,$O148)</f>
        <v>1</v>
      </c>
      <c r="O148">
        <v>187</v>
      </c>
      <c r="P148" s="194" t="str">
        <f>HLOOKUP(0,Criterios!$G$9:$AP$225,$O148)</f>
        <v>181a</v>
      </c>
      <c r="U148"/>
      <c r="V148"/>
    </row>
    <row r="149" spans="1:22" ht="26.25" customHeight="1">
      <c r="A149" s="268"/>
      <c r="B149" s="269"/>
      <c r="C149" s="288"/>
      <c r="D149" s="289"/>
      <c r="E149" s="276"/>
      <c r="F149" s="277"/>
      <c r="G149" s="276"/>
      <c r="H149" s="280"/>
      <c r="I149" s="276"/>
      <c r="J149" s="280"/>
      <c r="K149" s="199"/>
      <c r="L149" s="279"/>
      <c r="M149" s="5" t="s">
        <v>366</v>
      </c>
      <c r="N149" s="28">
        <f>HLOOKUP($U$3,Criterios!$J$9:$AP$225,$O149)</f>
        <v>1</v>
      </c>
      <c r="O149">
        <v>188</v>
      </c>
      <c r="P149" s="194" t="str">
        <f>HLOOKUP(0,Criterios!$G$9:$AP$225,$O149)</f>
        <v>181b</v>
      </c>
      <c r="U149"/>
      <c r="V149"/>
    </row>
    <row r="150" spans="1:22" ht="26.25" customHeight="1">
      <c r="A150" s="268"/>
      <c r="B150" s="269"/>
      <c r="C150" s="288"/>
      <c r="D150" s="289"/>
      <c r="E150" s="276"/>
      <c r="F150" s="277"/>
      <c r="G150" s="276"/>
      <c r="H150" s="280"/>
      <c r="I150" s="276"/>
      <c r="J150" s="280"/>
      <c r="K150" s="224" t="s">
        <v>692</v>
      </c>
      <c r="L150" s="281"/>
      <c r="M150" s="225"/>
      <c r="N150" s="28">
        <f>HLOOKUP($U$3,Criterios!$J$9:$AP$225,$O150)</f>
        <v>1</v>
      </c>
      <c r="O150">
        <v>189</v>
      </c>
      <c r="P150" s="194">
        <f>HLOOKUP(0,Criterios!$G$9:$AP$225,$O150)</f>
        <v>182</v>
      </c>
      <c r="U150"/>
      <c r="V150"/>
    </row>
    <row r="151" spans="1:22" ht="26.25" customHeight="1">
      <c r="A151" s="268"/>
      <c r="B151" s="269"/>
      <c r="C151" s="288"/>
      <c r="D151" s="289"/>
      <c r="E151" s="276"/>
      <c r="F151" s="277"/>
      <c r="G151" s="276"/>
      <c r="H151" s="280"/>
      <c r="I151" s="276"/>
      <c r="J151" s="280"/>
      <c r="K151" s="224" t="s">
        <v>693</v>
      </c>
      <c r="L151" s="281"/>
      <c r="M151" s="225"/>
      <c r="N151" s="28">
        <f>HLOOKUP($U$3,Criterios!$J$9:$AP$225,$O151)</f>
        <v>1</v>
      </c>
      <c r="O151">
        <v>190</v>
      </c>
      <c r="P151" s="194">
        <f>HLOOKUP(0,Criterios!$G$9:$AP$225,$O151)</f>
        <v>183</v>
      </c>
      <c r="U151"/>
      <c r="V151"/>
    </row>
    <row r="152" spans="1:22" ht="26.25" customHeight="1">
      <c r="A152" s="268"/>
      <c r="B152" s="269"/>
      <c r="C152" s="288"/>
      <c r="D152" s="289"/>
      <c r="E152" s="276"/>
      <c r="F152" s="277"/>
      <c r="G152" s="276"/>
      <c r="H152" s="280"/>
      <c r="I152" s="276"/>
      <c r="J152" s="280"/>
      <c r="K152" s="224" t="s">
        <v>694</v>
      </c>
      <c r="L152" s="281"/>
      <c r="M152" s="225"/>
      <c r="N152" s="28">
        <f>HLOOKUP($U$3,Criterios!$J$9:$AP$225,$O152)</f>
        <v>1</v>
      </c>
      <c r="O152">
        <v>191</v>
      </c>
      <c r="P152" s="194">
        <f>HLOOKUP(0,Criterios!$G$9:$AP$225,$O152)</f>
        <v>184</v>
      </c>
      <c r="U152"/>
      <c r="V152"/>
    </row>
    <row r="153" spans="1:22" ht="26.25" customHeight="1">
      <c r="A153" s="268"/>
      <c r="B153" s="269"/>
      <c r="C153" s="288"/>
      <c r="D153" s="289"/>
      <c r="E153" s="276"/>
      <c r="F153" s="277"/>
      <c r="G153" s="276"/>
      <c r="H153" s="280"/>
      <c r="I153" s="276"/>
      <c r="J153" s="280"/>
      <c r="K153" s="224" t="s">
        <v>695</v>
      </c>
      <c r="L153" s="281"/>
      <c r="M153" s="225"/>
      <c r="N153" s="28">
        <f>HLOOKUP($U$3,Criterios!$J$9:$AP$225,$O153)</f>
        <v>0</v>
      </c>
      <c r="O153">
        <v>192</v>
      </c>
      <c r="P153" s="194">
        <f>HLOOKUP(0,Criterios!$G$9:$AP$225,$O153)</f>
        <v>185</v>
      </c>
      <c r="U153"/>
      <c r="V153"/>
    </row>
    <row r="154" spans="1:22" ht="26.25" customHeight="1">
      <c r="A154" s="268"/>
      <c r="B154" s="269"/>
      <c r="C154" s="288"/>
      <c r="D154" s="289"/>
      <c r="E154" s="276"/>
      <c r="F154" s="277"/>
      <c r="G154" s="276"/>
      <c r="H154" s="280"/>
      <c r="I154" s="276"/>
      <c r="J154" s="280"/>
      <c r="K154" s="224" t="s">
        <v>696</v>
      </c>
      <c r="L154" s="281"/>
      <c r="M154" s="225"/>
      <c r="N154" s="28">
        <f>HLOOKUP($U$3,Criterios!$J$9:$AP$225,$O154)</f>
        <v>0</v>
      </c>
      <c r="O154">
        <v>193</v>
      </c>
      <c r="P154" s="194">
        <f>HLOOKUP(0,Criterios!$G$9:$AP$225,$O154)</f>
        <v>186</v>
      </c>
      <c r="U154"/>
      <c r="V154"/>
    </row>
    <row r="155" spans="1:22" ht="26.25" customHeight="1">
      <c r="A155" s="268"/>
      <c r="B155" s="269"/>
      <c r="C155" s="288"/>
      <c r="D155" s="289"/>
      <c r="E155" s="276"/>
      <c r="F155" s="277"/>
      <c r="G155" s="276"/>
      <c r="H155" s="280"/>
      <c r="I155" s="276"/>
      <c r="J155" s="280"/>
      <c r="K155" s="224" t="s">
        <v>697</v>
      </c>
      <c r="L155" s="281"/>
      <c r="M155" s="225"/>
      <c r="N155" s="28">
        <f>HLOOKUP($U$3,Criterios!$J$9:$AP$225,$O155)</f>
        <v>1</v>
      </c>
      <c r="O155">
        <v>194</v>
      </c>
      <c r="P155" s="194">
        <f>HLOOKUP(0,Criterios!$G$9:$AP$225,$O155)</f>
        <v>187</v>
      </c>
      <c r="U155"/>
      <c r="V155"/>
    </row>
    <row r="156" spans="1:22" ht="48" customHeight="1">
      <c r="A156" s="268"/>
      <c r="B156" s="269"/>
      <c r="C156" s="288"/>
      <c r="D156" s="289"/>
      <c r="E156" s="276"/>
      <c r="F156" s="277"/>
      <c r="G156" s="276"/>
      <c r="H156" s="280"/>
      <c r="I156" s="34" t="s">
        <v>409</v>
      </c>
      <c r="J156" s="35">
        <f>AVERAGE(N156)</f>
        <v>1</v>
      </c>
      <c r="K156" s="224" t="s">
        <v>699</v>
      </c>
      <c r="L156" s="281"/>
      <c r="M156" s="225"/>
      <c r="N156" s="28">
        <f>HLOOKUP($U$3,Criterios!$J$9:$AP$225,$O156)</f>
        <v>1</v>
      </c>
      <c r="O156">
        <v>196</v>
      </c>
      <c r="P156" s="194">
        <f>HLOOKUP(0,Criterios!$G$9:$AP$225,$O156)</f>
        <v>189</v>
      </c>
      <c r="U156"/>
      <c r="V156"/>
    </row>
    <row r="157" spans="1:22" ht="26.25" customHeight="1">
      <c r="A157" s="268"/>
      <c r="B157" s="269"/>
      <c r="C157" s="288"/>
      <c r="D157" s="289"/>
      <c r="E157" s="276"/>
      <c r="F157" s="277"/>
      <c r="G157" s="256" t="s">
        <v>330</v>
      </c>
      <c r="H157" s="257"/>
      <c r="I157" s="258"/>
      <c r="J157" s="265">
        <f>AVERAGE(N157:N158)</f>
        <v>1</v>
      </c>
      <c r="K157" s="224" t="s">
        <v>707</v>
      </c>
      <c r="L157" s="281"/>
      <c r="M157" s="225"/>
      <c r="N157" s="28">
        <f>HLOOKUP($U$3,Criterios!$J$9:$AP$225,$O157)</f>
        <v>1</v>
      </c>
      <c r="O157">
        <v>204</v>
      </c>
      <c r="P157" s="194">
        <f>HLOOKUP(0,Criterios!$G$9:$AP$225,$O157)</f>
        <v>197</v>
      </c>
      <c r="U157"/>
      <c r="V157"/>
    </row>
    <row r="158" spans="1:22" ht="26.25" customHeight="1">
      <c r="A158" s="268"/>
      <c r="B158" s="269"/>
      <c r="C158" s="288"/>
      <c r="D158" s="289"/>
      <c r="E158" s="276"/>
      <c r="F158" s="277"/>
      <c r="G158" s="262"/>
      <c r="H158" s="263"/>
      <c r="I158" s="264"/>
      <c r="J158" s="267"/>
      <c r="K158" s="224" t="s">
        <v>708</v>
      </c>
      <c r="L158" s="281"/>
      <c r="M158" s="225"/>
      <c r="N158" s="28">
        <f>HLOOKUP($U$3,Criterios!$J$9:$AP$225,$O158)</f>
        <v>1</v>
      </c>
      <c r="O158">
        <v>205</v>
      </c>
      <c r="P158" s="194">
        <f>HLOOKUP(0,Criterios!$G$9:$AP$225,$O158)</f>
        <v>198</v>
      </c>
      <c r="U158"/>
      <c r="V158"/>
    </row>
    <row r="159" spans="1:22" ht="26.25" customHeight="1">
      <c r="A159" s="268"/>
      <c r="B159" s="269"/>
      <c r="C159" s="288"/>
      <c r="D159" s="289"/>
      <c r="E159" s="276"/>
      <c r="F159" s="277"/>
      <c r="G159" s="256" t="s">
        <v>331</v>
      </c>
      <c r="H159" s="257"/>
      <c r="I159" s="258"/>
      <c r="J159" s="265">
        <f>AVERAGE(N159,N162:N163,L160,N164:N165)</f>
        <v>0.66666666666666663</v>
      </c>
      <c r="K159" s="224" t="s">
        <v>709</v>
      </c>
      <c r="L159" s="281"/>
      <c r="M159" s="225"/>
      <c r="N159" s="28">
        <f>HLOOKUP($U$3,Criterios!$J$9:$AP$225,$O159)</f>
        <v>0</v>
      </c>
      <c r="O159">
        <v>206</v>
      </c>
      <c r="P159" s="194">
        <f>HLOOKUP(0,Criterios!$G$9:$AP$225,$O159)</f>
        <v>199</v>
      </c>
      <c r="U159"/>
      <c r="V159"/>
    </row>
    <row r="160" spans="1:22" ht="26.25" customHeight="1">
      <c r="A160" s="268"/>
      <c r="B160" s="269"/>
      <c r="C160" s="288"/>
      <c r="D160" s="289"/>
      <c r="E160" s="276"/>
      <c r="F160" s="277"/>
      <c r="G160" s="259"/>
      <c r="H160" s="260"/>
      <c r="I160" s="261"/>
      <c r="J160" s="266"/>
      <c r="K160" s="199" t="s">
        <v>566</v>
      </c>
      <c r="L160" s="278">
        <f>AVERAGE(N160:N161)</f>
        <v>1</v>
      </c>
      <c r="M160" s="5" t="s">
        <v>567</v>
      </c>
      <c r="N160" s="28">
        <f>HLOOKUP($U$3,Criterios!$J$9:$AP$225,$O160)</f>
        <v>1</v>
      </c>
      <c r="O160">
        <v>207</v>
      </c>
      <c r="P160" s="194" t="str">
        <f>HLOOKUP(0,Criterios!$G$9:$AP$225,$O160)</f>
        <v>200a</v>
      </c>
      <c r="U160"/>
      <c r="V160"/>
    </row>
    <row r="161" spans="1:22" ht="26.25" customHeight="1">
      <c r="A161" s="268"/>
      <c r="B161" s="269"/>
      <c r="C161" s="288"/>
      <c r="D161" s="289"/>
      <c r="E161" s="276"/>
      <c r="F161" s="277"/>
      <c r="G161" s="259"/>
      <c r="H161" s="260"/>
      <c r="I161" s="261"/>
      <c r="J161" s="266"/>
      <c r="K161" s="199"/>
      <c r="L161" s="279"/>
      <c r="M161" s="5" t="s">
        <v>568</v>
      </c>
      <c r="N161" s="28">
        <f>HLOOKUP($U$3,Criterios!$J$9:$AP$225,$O161)</f>
        <v>1</v>
      </c>
      <c r="O161">
        <v>208</v>
      </c>
      <c r="P161" s="194" t="str">
        <f>HLOOKUP(0,Criterios!$G$9:$AP$225,$O161)</f>
        <v>200b</v>
      </c>
      <c r="U161"/>
      <c r="V161"/>
    </row>
    <row r="162" spans="1:22" ht="26.25" customHeight="1">
      <c r="A162" s="268"/>
      <c r="B162" s="269"/>
      <c r="C162" s="288"/>
      <c r="D162" s="289"/>
      <c r="E162" s="276"/>
      <c r="F162" s="277"/>
      <c r="G162" s="259"/>
      <c r="H162" s="260"/>
      <c r="I162" s="261"/>
      <c r="J162" s="266"/>
      <c r="K162" s="224" t="s">
        <v>711</v>
      </c>
      <c r="L162" s="281"/>
      <c r="M162" s="225"/>
      <c r="N162" s="28">
        <f>HLOOKUP($U$3,Criterios!$J$9:$AP$225,$O162)</f>
        <v>1</v>
      </c>
      <c r="O162">
        <v>210</v>
      </c>
      <c r="P162" s="194">
        <f>HLOOKUP(0,Criterios!$G$9:$AP$225,$O162)</f>
        <v>202</v>
      </c>
      <c r="U162"/>
      <c r="V162"/>
    </row>
    <row r="163" spans="1:22" ht="26.25" customHeight="1">
      <c r="A163" s="268"/>
      <c r="B163" s="269"/>
      <c r="C163" s="288"/>
      <c r="D163" s="289"/>
      <c r="E163" s="276"/>
      <c r="F163" s="277"/>
      <c r="G163" s="259"/>
      <c r="H163" s="260"/>
      <c r="I163" s="261"/>
      <c r="J163" s="266"/>
      <c r="K163" s="224" t="s">
        <v>712</v>
      </c>
      <c r="L163" s="281"/>
      <c r="M163" s="225"/>
      <c r="N163" s="28">
        <f>HLOOKUP($U$3,Criterios!$J$9:$AP$225,$O163)</f>
        <v>1</v>
      </c>
      <c r="O163">
        <v>211</v>
      </c>
      <c r="P163" s="194">
        <f>HLOOKUP(0,Criterios!$G$9:$AP$225,$O163)</f>
        <v>203</v>
      </c>
      <c r="U163"/>
      <c r="V163"/>
    </row>
    <row r="164" spans="1:22" ht="26.25" customHeight="1">
      <c r="A164" s="268"/>
      <c r="B164" s="269"/>
      <c r="C164" s="288"/>
      <c r="D164" s="289"/>
      <c r="E164" s="276"/>
      <c r="F164" s="277"/>
      <c r="G164" s="259"/>
      <c r="H164" s="260"/>
      <c r="I164" s="261"/>
      <c r="J164" s="266"/>
      <c r="K164" s="224" t="s">
        <v>716</v>
      </c>
      <c r="L164" s="281"/>
      <c r="M164" s="225"/>
      <c r="N164" s="28">
        <f>HLOOKUP($U$3,Criterios!$J$9:$AP$225,$O164)</f>
        <v>0</v>
      </c>
      <c r="O164">
        <v>215</v>
      </c>
      <c r="P164" s="194">
        <f>HLOOKUP(0,Criterios!$G$9:$AP$225,$O164)</f>
        <v>207</v>
      </c>
      <c r="U164"/>
      <c r="V164"/>
    </row>
    <row r="165" spans="1:22" ht="26.25" customHeight="1">
      <c r="A165" s="268"/>
      <c r="B165" s="269"/>
      <c r="C165" s="288"/>
      <c r="D165" s="289"/>
      <c r="E165" s="276"/>
      <c r="F165" s="277"/>
      <c r="G165" s="262"/>
      <c r="H165" s="263"/>
      <c r="I165" s="264"/>
      <c r="J165" s="267"/>
      <c r="K165" s="224" t="s">
        <v>717</v>
      </c>
      <c r="L165" s="281"/>
      <c r="M165" s="225"/>
      <c r="N165" s="28">
        <f>HLOOKUP($U$3,Criterios!$J$9:$AP$225,$O165)</f>
        <v>1</v>
      </c>
      <c r="O165">
        <v>216</v>
      </c>
      <c r="P165" s="194">
        <f>HLOOKUP(0,Criterios!$G$9:$AP$225,$O165)</f>
        <v>208</v>
      </c>
      <c r="U165"/>
      <c r="V165"/>
    </row>
    <row r="173" spans="1:22">
      <c r="F173" s="8"/>
      <c r="J173" s="8"/>
      <c r="K173" s="21"/>
      <c r="L173" s="21"/>
      <c r="M173" s="22"/>
      <c r="U173"/>
      <c r="V173"/>
    </row>
    <row r="174" spans="1:22">
      <c r="F174" s="8"/>
      <c r="J174" s="8"/>
      <c r="K174" s="21"/>
      <c r="L174" s="21"/>
      <c r="M174" s="22"/>
      <c r="U174"/>
      <c r="V174"/>
    </row>
    <row r="175" spans="1:22">
      <c r="F175" s="8"/>
      <c r="J175" s="8"/>
      <c r="K175" s="21"/>
      <c r="L175" s="21"/>
      <c r="M175" s="22"/>
      <c r="U175"/>
      <c r="V175"/>
    </row>
    <row r="176" spans="1:22">
      <c r="E176"/>
      <c r="F176" s="8"/>
      <c r="J176" s="8"/>
      <c r="K176" s="21"/>
      <c r="L176" s="21"/>
      <c r="M176" s="22"/>
      <c r="U176"/>
      <c r="V176"/>
    </row>
    <row r="177" spans="5:22">
      <c r="E177"/>
      <c r="F177" s="8"/>
      <c r="J177" s="8"/>
      <c r="K177" s="21"/>
      <c r="L177" s="21"/>
      <c r="M177" s="22"/>
      <c r="U177"/>
      <c r="V177"/>
    </row>
    <row r="178" spans="5:22">
      <c r="E178"/>
      <c r="F178" s="8"/>
      <c r="J178" s="8"/>
      <c r="K178" s="21"/>
      <c r="L178" s="21"/>
      <c r="M178" s="22"/>
      <c r="U178"/>
      <c r="V178"/>
    </row>
    <row r="179" spans="5:22">
      <c r="E179"/>
      <c r="F179" s="8"/>
      <c r="J179" s="8"/>
      <c r="K179" s="21"/>
      <c r="L179" s="21"/>
      <c r="M179" s="22"/>
      <c r="U179"/>
      <c r="V179"/>
    </row>
    <row r="180" spans="5:22">
      <c r="E180"/>
      <c r="F180" s="8"/>
      <c r="J180" s="8"/>
      <c r="K180" s="21"/>
      <c r="L180" s="21"/>
      <c r="M180" s="22"/>
      <c r="U180"/>
      <c r="V180"/>
    </row>
    <row r="181" spans="5:22">
      <c r="E181"/>
      <c r="F181" s="8"/>
      <c r="J181" s="8"/>
      <c r="K181" s="21"/>
      <c r="L181" s="21"/>
      <c r="M181" s="22"/>
      <c r="U181"/>
      <c r="V181"/>
    </row>
    <row r="182" spans="5:22">
      <c r="E182"/>
      <c r="F182" s="8"/>
      <c r="J182" s="8"/>
      <c r="K182" s="21"/>
      <c r="L182" s="21"/>
      <c r="M182" s="22"/>
      <c r="U182"/>
      <c r="V182"/>
    </row>
    <row r="183" spans="5:22">
      <c r="E183"/>
      <c r="F183" s="8"/>
      <c r="J183" s="8"/>
      <c r="K183" s="21"/>
      <c r="L183" s="21"/>
      <c r="M183" s="22"/>
      <c r="U183"/>
      <c r="V183"/>
    </row>
    <row r="184" spans="5:22">
      <c r="E184"/>
      <c r="F184" s="8"/>
      <c r="J184" s="8"/>
      <c r="K184" s="21"/>
      <c r="L184" s="21"/>
      <c r="M184" s="22"/>
      <c r="U184"/>
      <c r="V184"/>
    </row>
    <row r="185" spans="5:22">
      <c r="E185"/>
      <c r="F185" s="8"/>
      <c r="J185" s="8"/>
      <c r="K185" s="21"/>
      <c r="L185" s="21"/>
      <c r="M185" s="22"/>
      <c r="U185"/>
      <c r="V185"/>
    </row>
    <row r="186" spans="5:22">
      <c r="E186"/>
      <c r="F186" s="8"/>
      <c r="J186" s="8"/>
      <c r="K186" s="21"/>
      <c r="L186" s="21"/>
      <c r="M186" s="22"/>
      <c r="U186"/>
      <c r="V186"/>
    </row>
    <row r="187" spans="5:22">
      <c r="E187"/>
      <c r="F187" s="8"/>
      <c r="J187" s="8"/>
      <c r="K187" s="21"/>
      <c r="L187" s="21"/>
      <c r="M187" s="22"/>
      <c r="U187"/>
      <c r="V187"/>
    </row>
    <row r="188" spans="5:22">
      <c r="E188"/>
      <c r="F188" s="8"/>
      <c r="J188" s="8"/>
      <c r="K188" s="21"/>
      <c r="L188" s="21"/>
      <c r="M188" s="22"/>
      <c r="U188"/>
      <c r="V188"/>
    </row>
    <row r="189" spans="5:22">
      <c r="E189"/>
      <c r="F189" s="8"/>
      <c r="J189" s="8"/>
      <c r="K189" s="21"/>
      <c r="L189" s="21"/>
      <c r="M189" s="22"/>
      <c r="U189"/>
      <c r="V189"/>
    </row>
    <row r="190" spans="5:22">
      <c r="E190"/>
      <c r="F190" s="8"/>
      <c r="J190" s="8"/>
      <c r="K190" s="21"/>
      <c r="L190" s="21"/>
      <c r="M190" s="22"/>
      <c r="U190"/>
      <c r="V190"/>
    </row>
    <row r="191" spans="5:22">
      <c r="E191"/>
      <c r="F191" s="8"/>
      <c r="J191" s="8"/>
      <c r="K191" s="21"/>
      <c r="L191" s="21"/>
      <c r="M191" s="22"/>
      <c r="U191"/>
      <c r="V191"/>
    </row>
    <row r="192" spans="5:22">
      <c r="E192"/>
      <c r="F192" s="8"/>
      <c r="J192" s="8"/>
      <c r="K192" s="21"/>
      <c r="L192" s="21"/>
      <c r="M192" s="22"/>
      <c r="U192"/>
      <c r="V192"/>
    </row>
    <row r="193" spans="5:22">
      <c r="E193"/>
      <c r="F193" s="8"/>
      <c r="J193" s="8"/>
      <c r="K193" s="21"/>
      <c r="L193" s="21"/>
      <c r="M193" s="22"/>
      <c r="U193"/>
      <c r="V193"/>
    </row>
    <row r="194" spans="5:22">
      <c r="E194"/>
      <c r="F194" s="8"/>
      <c r="J194" s="8"/>
      <c r="K194" s="21"/>
      <c r="L194" s="21"/>
      <c r="M194" s="22"/>
      <c r="U194"/>
      <c r="V194"/>
    </row>
    <row r="195" spans="5:22">
      <c r="E195"/>
      <c r="F195" s="8"/>
      <c r="J195" s="8"/>
      <c r="K195" s="21"/>
      <c r="L195" s="21"/>
      <c r="M195" s="22"/>
      <c r="U195"/>
      <c r="V195"/>
    </row>
    <row r="196" spans="5:22">
      <c r="E196"/>
      <c r="F196" s="8"/>
      <c r="J196" s="8"/>
      <c r="K196" s="21"/>
      <c r="L196" s="21"/>
      <c r="M196" s="22"/>
      <c r="U196"/>
      <c r="V196"/>
    </row>
    <row r="197" spans="5:22">
      <c r="E197"/>
      <c r="F197" s="8"/>
      <c r="J197" s="8"/>
      <c r="K197" s="21"/>
      <c r="L197" s="21"/>
      <c r="M197" s="22"/>
      <c r="U197"/>
      <c r="V197"/>
    </row>
    <row r="198" spans="5:22">
      <c r="E198"/>
      <c r="F198" s="8"/>
      <c r="J198" s="8"/>
      <c r="K198" s="21"/>
      <c r="L198" s="21"/>
      <c r="M198" s="22"/>
      <c r="U198"/>
      <c r="V198"/>
    </row>
    <row r="199" spans="5:22">
      <c r="E199"/>
      <c r="F199" s="8"/>
      <c r="J199" s="8"/>
      <c r="K199" s="21"/>
      <c r="L199" s="21"/>
      <c r="M199" s="22"/>
      <c r="U199"/>
      <c r="V199"/>
    </row>
    <row r="200" spans="5:22">
      <c r="E200"/>
      <c r="F200" s="8"/>
      <c r="J200" s="8"/>
      <c r="K200" s="21"/>
      <c r="L200" s="21"/>
      <c r="M200" s="22"/>
      <c r="U200"/>
      <c r="V200"/>
    </row>
    <row r="201" spans="5:22">
      <c r="E201"/>
      <c r="F201" s="8"/>
      <c r="J201" s="8"/>
      <c r="K201" s="21"/>
      <c r="L201" s="21"/>
      <c r="M201" s="22"/>
      <c r="U201"/>
      <c r="V201"/>
    </row>
    <row r="202" spans="5:22">
      <c r="E202"/>
      <c r="F202" s="8"/>
      <c r="J202" s="8"/>
      <c r="K202" s="21"/>
      <c r="L202" s="21"/>
      <c r="M202" s="22"/>
      <c r="U202"/>
      <c r="V202"/>
    </row>
    <row r="203" spans="5:22">
      <c r="E203"/>
      <c r="F203" s="8"/>
      <c r="J203" s="8"/>
      <c r="K203" s="21"/>
      <c r="L203" s="21"/>
      <c r="M203" s="22"/>
      <c r="U203"/>
      <c r="V203"/>
    </row>
    <row r="204" spans="5:22">
      <c r="E204"/>
      <c r="F204" s="8"/>
      <c r="J204" s="8"/>
      <c r="K204" s="21"/>
      <c r="L204" s="21"/>
      <c r="M204" s="22"/>
      <c r="U204"/>
      <c r="V204"/>
    </row>
    <row r="205" spans="5:22">
      <c r="E205"/>
      <c r="F205" s="8"/>
      <c r="J205" s="8"/>
      <c r="K205" s="21"/>
      <c r="L205" s="21"/>
      <c r="M205" s="22"/>
      <c r="U205"/>
      <c r="V205"/>
    </row>
    <row r="206" spans="5:22">
      <c r="E206"/>
      <c r="F206" s="8"/>
      <c r="J206" s="8"/>
      <c r="K206" s="21"/>
      <c r="L206" s="21"/>
      <c r="M206" s="22"/>
      <c r="U206"/>
      <c r="V206"/>
    </row>
    <row r="207" spans="5:22">
      <c r="E207"/>
      <c r="F207" s="8"/>
      <c r="J207" s="8"/>
      <c r="K207" s="21"/>
      <c r="L207" s="21"/>
      <c r="M207" s="22"/>
      <c r="U207"/>
      <c r="V207"/>
    </row>
    <row r="208" spans="5:22">
      <c r="E208"/>
      <c r="F208" s="8"/>
      <c r="J208" s="8"/>
      <c r="K208" s="21"/>
      <c r="L208" s="21"/>
      <c r="M208" s="22"/>
      <c r="U208"/>
      <c r="V208"/>
    </row>
    <row r="209" spans="5:22">
      <c r="E209"/>
      <c r="F209" s="8"/>
      <c r="J209" s="8"/>
      <c r="K209" s="21"/>
      <c r="L209" s="21"/>
      <c r="M209" s="22"/>
      <c r="U209"/>
      <c r="V209"/>
    </row>
    <row r="210" spans="5:22">
      <c r="E210"/>
      <c r="F210" s="8"/>
      <c r="J210" s="8"/>
      <c r="K210" s="21"/>
      <c r="L210" s="21"/>
      <c r="M210" s="22"/>
      <c r="U210"/>
      <c r="V210"/>
    </row>
    <row r="211" spans="5:22">
      <c r="E211"/>
      <c r="F211" s="8"/>
      <c r="J211" s="8"/>
      <c r="K211" s="21"/>
      <c r="L211" s="21"/>
      <c r="M211" s="22"/>
      <c r="U211"/>
      <c r="V211"/>
    </row>
    <row r="212" spans="5:22">
      <c r="E212"/>
      <c r="F212" s="8"/>
      <c r="J212" s="8"/>
      <c r="K212" s="21"/>
      <c r="L212" s="21"/>
      <c r="M212" s="22"/>
      <c r="U212"/>
      <c r="V212"/>
    </row>
  </sheetData>
  <mergeCells count="294">
    <mergeCell ref="AL4:AN5"/>
    <mergeCell ref="BJ27:BR32"/>
    <mergeCell ref="AX27:BD32"/>
    <mergeCell ref="AL27:AR32"/>
    <mergeCell ref="AQ22:BK26"/>
    <mergeCell ref="BM33:BO35"/>
    <mergeCell ref="BQ33:BS35"/>
    <mergeCell ref="AH33:AL35"/>
    <mergeCell ref="AN33:AP35"/>
    <mergeCell ref="AR33:AS35"/>
    <mergeCell ref="AU33:AX35"/>
    <mergeCell ref="AZ33:BB35"/>
    <mergeCell ref="BD33:BF35"/>
    <mergeCell ref="BH33:BK35"/>
    <mergeCell ref="AN17:AP19"/>
    <mergeCell ref="AR17:AS19"/>
    <mergeCell ref="AU17:AX19"/>
    <mergeCell ref="AZ17:BB19"/>
    <mergeCell ref="BD17:BF19"/>
    <mergeCell ref="BH17:BK19"/>
    <mergeCell ref="BM17:BO19"/>
    <mergeCell ref="BQ17:BS19"/>
    <mergeCell ref="AL6:AN7"/>
    <mergeCell ref="AQ6:BK10"/>
    <mergeCell ref="AG8:AK9"/>
    <mergeCell ref="AL8:AN9"/>
    <mergeCell ref="AL11:AR16"/>
    <mergeCell ref="AX11:BD16"/>
    <mergeCell ref="BJ11:BR16"/>
    <mergeCell ref="K155:M155"/>
    <mergeCell ref="K156:M156"/>
    <mergeCell ref="I148:I155"/>
    <mergeCell ref="J148:J155"/>
    <mergeCell ref="K148:K149"/>
    <mergeCell ref="K144:M144"/>
    <mergeCell ref="K145:M145"/>
    <mergeCell ref="K146:M146"/>
    <mergeCell ref="K147:M147"/>
    <mergeCell ref="T5:AE27"/>
    <mergeCell ref="K142:M142"/>
    <mergeCell ref="K143:M143"/>
    <mergeCell ref="L148:L149"/>
    <mergeCell ref="K150:M150"/>
    <mergeCell ref="K151:M151"/>
    <mergeCell ref="K152:M152"/>
    <mergeCell ref="K153:M153"/>
    <mergeCell ref="K154:M154"/>
    <mergeCell ref="K121:M121"/>
    <mergeCell ref="K163:M163"/>
    <mergeCell ref="K164:M164"/>
    <mergeCell ref="K165:M165"/>
    <mergeCell ref="G157:I158"/>
    <mergeCell ref="J157:J158"/>
    <mergeCell ref="K157:M157"/>
    <mergeCell ref="K158:M158"/>
    <mergeCell ref="G159:I165"/>
    <mergeCell ref="J159:J165"/>
    <mergeCell ref="K159:M159"/>
    <mergeCell ref="K160:K161"/>
    <mergeCell ref="L160:L161"/>
    <mergeCell ref="K162:M162"/>
    <mergeCell ref="Q3:T3"/>
    <mergeCell ref="G63:I63"/>
    <mergeCell ref="K104:M104"/>
    <mergeCell ref="G120:I122"/>
    <mergeCell ref="J120:J122"/>
    <mergeCell ref="AG6:AK7"/>
    <mergeCell ref="AH17:AL19"/>
    <mergeCell ref="AG4:AK5"/>
    <mergeCell ref="E134:E165"/>
    <mergeCell ref="F134:F165"/>
    <mergeCell ref="G134:G156"/>
    <mergeCell ref="H134:H156"/>
    <mergeCell ref="I134:I139"/>
    <mergeCell ref="J134:J139"/>
    <mergeCell ref="K134:M134"/>
    <mergeCell ref="K135:M135"/>
    <mergeCell ref="K136:M136"/>
    <mergeCell ref="K137:M137"/>
    <mergeCell ref="K138:M138"/>
    <mergeCell ref="K139:M139"/>
    <mergeCell ref="I140:I147"/>
    <mergeCell ref="J140:J147"/>
    <mergeCell ref="K140:M140"/>
    <mergeCell ref="K141:M141"/>
    <mergeCell ref="F123:F133"/>
    <mergeCell ref="G123:I125"/>
    <mergeCell ref="J123:J125"/>
    <mergeCell ref="K123:M123"/>
    <mergeCell ref="K124:M124"/>
    <mergeCell ref="K125:M125"/>
    <mergeCell ref="G126:I128"/>
    <mergeCell ref="J126:J128"/>
    <mergeCell ref="K126:M126"/>
    <mergeCell ref="K127:M127"/>
    <mergeCell ref="K128:M128"/>
    <mergeCell ref="G129:I133"/>
    <mergeCell ref="J129:J133"/>
    <mergeCell ref="K129:M129"/>
    <mergeCell ref="K130:M130"/>
    <mergeCell ref="K131:M131"/>
    <mergeCell ref="K132:M132"/>
    <mergeCell ref="K133:M133"/>
    <mergeCell ref="K122:M122"/>
    <mergeCell ref="K115:M115"/>
    <mergeCell ref="K116:M116"/>
    <mergeCell ref="G117:I119"/>
    <mergeCell ref="J117:J119"/>
    <mergeCell ref="K117:M117"/>
    <mergeCell ref="K118:M118"/>
    <mergeCell ref="K119:M119"/>
    <mergeCell ref="C105:C165"/>
    <mergeCell ref="D105:D165"/>
    <mergeCell ref="E105:E122"/>
    <mergeCell ref="F105:F122"/>
    <mergeCell ref="G105:I110"/>
    <mergeCell ref="J105:J110"/>
    <mergeCell ref="K105:M105"/>
    <mergeCell ref="K106:M106"/>
    <mergeCell ref="G111:I116"/>
    <mergeCell ref="J111:J116"/>
    <mergeCell ref="K111:M111"/>
    <mergeCell ref="K112:M112"/>
    <mergeCell ref="K113:M113"/>
    <mergeCell ref="K114:M114"/>
    <mergeCell ref="K120:M120"/>
    <mergeCell ref="E123:E133"/>
    <mergeCell ref="K103:M103"/>
    <mergeCell ref="C64:C104"/>
    <mergeCell ref="D64:D104"/>
    <mergeCell ref="E86:E104"/>
    <mergeCell ref="F86:F104"/>
    <mergeCell ref="K107:M107"/>
    <mergeCell ref="K108:M108"/>
    <mergeCell ref="K109:M109"/>
    <mergeCell ref="K110:M110"/>
    <mergeCell ref="K100:M100"/>
    <mergeCell ref="G101:G104"/>
    <mergeCell ref="H101:H104"/>
    <mergeCell ref="I101:I103"/>
    <mergeCell ref="J101:J103"/>
    <mergeCell ref="K101:M101"/>
    <mergeCell ref="K102:M102"/>
    <mergeCell ref="G93:I100"/>
    <mergeCell ref="J93:J100"/>
    <mergeCell ref="K93:K94"/>
    <mergeCell ref="L93:L94"/>
    <mergeCell ref="K95:M95"/>
    <mergeCell ref="K96:M96"/>
    <mergeCell ref="K97:M97"/>
    <mergeCell ref="K98:M98"/>
    <mergeCell ref="K99:M99"/>
    <mergeCell ref="K83:M83"/>
    <mergeCell ref="K84:M84"/>
    <mergeCell ref="K85:M85"/>
    <mergeCell ref="K78:M78"/>
    <mergeCell ref="G86:I92"/>
    <mergeCell ref="J86:J92"/>
    <mergeCell ref="K86:M86"/>
    <mergeCell ref="K87:M87"/>
    <mergeCell ref="K88:M88"/>
    <mergeCell ref="K89:M89"/>
    <mergeCell ref="K90:M90"/>
    <mergeCell ref="K91:M91"/>
    <mergeCell ref="K92:M92"/>
    <mergeCell ref="E79:E85"/>
    <mergeCell ref="F79:F85"/>
    <mergeCell ref="G79:I79"/>
    <mergeCell ref="K79:M79"/>
    <mergeCell ref="G80:I81"/>
    <mergeCell ref="J80:J81"/>
    <mergeCell ref="K71:M71"/>
    <mergeCell ref="K72:M72"/>
    <mergeCell ref="G73:I78"/>
    <mergeCell ref="J73:J78"/>
    <mergeCell ref="K73:M73"/>
    <mergeCell ref="K74:M74"/>
    <mergeCell ref="K75:M75"/>
    <mergeCell ref="K76:M76"/>
    <mergeCell ref="K77:M77"/>
    <mergeCell ref="E64:E78"/>
    <mergeCell ref="F64:F78"/>
    <mergeCell ref="G71:I72"/>
    <mergeCell ref="J71:J72"/>
    <mergeCell ref="K80:M80"/>
    <mergeCell ref="K81:M81"/>
    <mergeCell ref="G82:I85"/>
    <mergeCell ref="J82:J85"/>
    <mergeCell ref="K82:M82"/>
    <mergeCell ref="K64:M64"/>
    <mergeCell ref="G65:I70"/>
    <mergeCell ref="J65:J70"/>
    <mergeCell ref="K65:M65"/>
    <mergeCell ref="K66:M66"/>
    <mergeCell ref="K67:M67"/>
    <mergeCell ref="K68:M68"/>
    <mergeCell ref="K69:M69"/>
    <mergeCell ref="K70:M70"/>
    <mergeCell ref="G64:I64"/>
    <mergeCell ref="G60:I62"/>
    <mergeCell ref="J60:J62"/>
    <mergeCell ref="K60:M60"/>
    <mergeCell ref="K61:M61"/>
    <mergeCell ref="K62:M62"/>
    <mergeCell ref="K63:M63"/>
    <mergeCell ref="K56:M56"/>
    <mergeCell ref="G57:I59"/>
    <mergeCell ref="J57:J59"/>
    <mergeCell ref="K57:K58"/>
    <mergeCell ref="L57:L58"/>
    <mergeCell ref="K59:M59"/>
    <mergeCell ref="K50:M50"/>
    <mergeCell ref="G51:I56"/>
    <mergeCell ref="J51:J56"/>
    <mergeCell ref="K51:M51"/>
    <mergeCell ref="K52:M52"/>
    <mergeCell ref="K53:M53"/>
    <mergeCell ref="K54:M54"/>
    <mergeCell ref="K55:M55"/>
    <mergeCell ref="G42:I50"/>
    <mergeCell ref="J42:J50"/>
    <mergeCell ref="K42:M42"/>
    <mergeCell ref="K43:M43"/>
    <mergeCell ref="K44:M44"/>
    <mergeCell ref="K45:M45"/>
    <mergeCell ref="K46:M46"/>
    <mergeCell ref="K47:M47"/>
    <mergeCell ref="K48:M48"/>
    <mergeCell ref="K49:M49"/>
    <mergeCell ref="K37:M37"/>
    <mergeCell ref="K38:M38"/>
    <mergeCell ref="G39:I41"/>
    <mergeCell ref="J39:J41"/>
    <mergeCell ref="K39:M39"/>
    <mergeCell ref="K40:M40"/>
    <mergeCell ref="K41:M41"/>
    <mergeCell ref="K32:M32"/>
    <mergeCell ref="K33:M33"/>
    <mergeCell ref="G34:I38"/>
    <mergeCell ref="J34:J38"/>
    <mergeCell ref="K34:M34"/>
    <mergeCell ref="K35:M35"/>
    <mergeCell ref="G18:G33"/>
    <mergeCell ref="H18:H33"/>
    <mergeCell ref="I18:I20"/>
    <mergeCell ref="J18:J20"/>
    <mergeCell ref="K18:M18"/>
    <mergeCell ref="K19:M19"/>
    <mergeCell ref="K20:M20"/>
    <mergeCell ref="I21:I32"/>
    <mergeCell ref="J21:J32"/>
    <mergeCell ref="K21:M21"/>
    <mergeCell ref="K30:M30"/>
    <mergeCell ref="K31:M31"/>
    <mergeCell ref="K22:M22"/>
    <mergeCell ref="K23:M23"/>
    <mergeCell ref="K24:M24"/>
    <mergeCell ref="K25:M25"/>
    <mergeCell ref="K26:M26"/>
    <mergeCell ref="K27:M27"/>
    <mergeCell ref="K36:M36"/>
    <mergeCell ref="K11:M11"/>
    <mergeCell ref="K12:M12"/>
    <mergeCell ref="K13:M13"/>
    <mergeCell ref="K14:M14"/>
    <mergeCell ref="K15:M15"/>
    <mergeCell ref="K16:M16"/>
    <mergeCell ref="K17:M17"/>
    <mergeCell ref="K28:K29"/>
    <mergeCell ref="L28:L29"/>
    <mergeCell ref="A5:B5"/>
    <mergeCell ref="C5:D5"/>
    <mergeCell ref="E5:F5"/>
    <mergeCell ref="G5:H5"/>
    <mergeCell ref="K5:L5"/>
    <mergeCell ref="G6:I10"/>
    <mergeCell ref="J6:J10"/>
    <mergeCell ref="K6:M6"/>
    <mergeCell ref="K7:M7"/>
    <mergeCell ref="K8:M8"/>
    <mergeCell ref="K9:M9"/>
    <mergeCell ref="K10:M10"/>
    <mergeCell ref="A6:A165"/>
    <mergeCell ref="B6:B165"/>
    <mergeCell ref="C6:C63"/>
    <mergeCell ref="D6:D63"/>
    <mergeCell ref="E6:E41"/>
    <mergeCell ref="F6:F41"/>
    <mergeCell ref="E42:E59"/>
    <mergeCell ref="F42:F59"/>
    <mergeCell ref="E60:E63"/>
    <mergeCell ref="F60:F63"/>
    <mergeCell ref="G11:I17"/>
    <mergeCell ref="J11:J17"/>
  </mergeCells>
  <phoneticPr fontId="28" type="noConversion"/>
  <conditionalFormatting sqref="BQ20:BS20 AQ6 AL11 AX11 BJ11 AH17 AN17 AR17 AU17 AZ17 BD17 BH17 BM17 BQ17 AH20:AL20 AN20:AP20 AR20:AS20 AU20:AX20 AZ20:BB20 BD20:BF20 BH20:BK20 BM20:BO20">
    <cfRule type="expression" dxfId="31" priority="349">
      <formula>$AL$8&lt;=AH22</formula>
    </cfRule>
    <cfRule type="expression" dxfId="30" priority="350">
      <formula>AND($AL$6&lt;=AH22,AH22&lt;$AL$8)</formula>
    </cfRule>
    <cfRule type="expression" dxfId="29" priority="351">
      <formula>AND($AL$4&lt;=AH22,AH22&lt;$AL$6)</formula>
    </cfRule>
    <cfRule type="expression" dxfId="28" priority="352">
      <formula>AH22&lt;$AL$4</formula>
    </cfRule>
  </conditionalFormatting>
  <conditionalFormatting sqref="AQ22 AL27 BJ27 AH33 AN33 AR33 AU33 AZ33 BD33 BH33 BM33 BQ33 AH36:AL36 AR36:AS36 AN36:AP36 AU36:AX36 AZ36:BB36 BD36:BF36 BH36:BK36 BM36:BO36 BQ36:BS36 AX27">
    <cfRule type="expression" dxfId="27" priority="437">
      <formula>$AL$8&lt;=AH22</formula>
    </cfRule>
    <cfRule type="expression" dxfId="26" priority="438">
      <formula>AND($AL$6&lt;=AH22,AH22&lt;$AL$8)</formula>
    </cfRule>
    <cfRule type="expression" dxfId="25" priority="439">
      <formula>AND($AL$4&lt;=AH22,AH22&lt;$AL$6)</formula>
    </cfRule>
    <cfRule type="expression" dxfId="24" priority="440">
      <formula>AH22&lt;$AL$4</formula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S268"/>
  <sheetViews>
    <sheetView topLeftCell="G64" zoomScale="150" zoomScaleNormal="150" zoomScalePageLayoutView="150" workbookViewId="0">
      <selection activeCell="G72" sqref="G72:I74"/>
    </sheetView>
  </sheetViews>
  <sheetFormatPr baseColWidth="10" defaultRowHeight="20" x14ac:dyDescent="0"/>
  <cols>
    <col min="1" max="2" width="19.1640625" customWidth="1"/>
    <col min="3" max="4" width="22.83203125" customWidth="1"/>
    <col min="5" max="5" width="26.83203125" style="31" customWidth="1"/>
    <col min="6" max="6" width="21.5" style="7" customWidth="1"/>
    <col min="7" max="7" width="21.33203125" style="31" customWidth="1"/>
    <col min="8" max="8" width="15.83203125" style="31" customWidth="1"/>
    <col min="9" max="9" width="30" style="31" customWidth="1"/>
    <col min="10" max="10" width="15.5" style="7" customWidth="1"/>
    <col min="11" max="11" width="33.5" style="2" customWidth="1"/>
    <col min="12" max="12" width="28.6640625" style="2" customWidth="1"/>
    <col min="13" max="13" width="54.1640625" style="12" customWidth="1"/>
    <col min="14" max="14" width="11.33203125" customWidth="1"/>
    <col min="15" max="15" width="0.1640625" customWidth="1"/>
    <col min="16" max="16" width="11.33203125" customWidth="1"/>
    <col min="17" max="17" width="25.83203125" customWidth="1"/>
    <col min="20" max="20" width="27.1640625" style="32" customWidth="1"/>
    <col min="21" max="21" width="13.5" style="2" customWidth="1"/>
    <col min="34" max="71" width="5.33203125" customWidth="1"/>
    <col min="146" max="146" width="11.5" customWidth="1"/>
  </cols>
  <sheetData>
    <row r="2" spans="1:70" ht="28">
      <c r="AG2" s="53"/>
    </row>
    <row r="3" spans="1:70" ht="28">
      <c r="E3" s="24"/>
      <c r="F3" s="1"/>
      <c r="G3" s="24"/>
      <c r="H3" s="24"/>
      <c r="I3" s="24"/>
      <c r="J3" s="1"/>
      <c r="K3" s="360"/>
      <c r="L3" s="360"/>
      <c r="M3" s="360"/>
      <c r="T3"/>
      <c r="U3"/>
      <c r="AG3" s="53"/>
    </row>
    <row r="4" spans="1:70" ht="60">
      <c r="F4" s="1"/>
      <c r="G4" s="24"/>
      <c r="H4" s="24"/>
      <c r="I4" s="24"/>
      <c r="J4" s="1"/>
      <c r="K4" s="13"/>
      <c r="L4" s="13"/>
      <c r="M4" s="13"/>
      <c r="Q4" s="373" t="str">
        <f>LOOKUP(U4,R7:R40,Q7:Q40)</f>
        <v>Guanajuato</v>
      </c>
      <c r="R4" s="373"/>
      <c r="S4" s="373"/>
      <c r="T4" s="373"/>
      <c r="U4" s="47">
        <v>12</v>
      </c>
      <c r="AG4" s="295" t="s">
        <v>271</v>
      </c>
      <c r="AH4" s="295"/>
      <c r="AI4" s="295"/>
      <c r="AJ4" s="295"/>
      <c r="AK4" s="295"/>
      <c r="AL4" s="305">
        <v>0.4</v>
      </c>
      <c r="AM4" s="305"/>
      <c r="AN4" s="305"/>
    </row>
    <row r="5" spans="1:70" ht="33" customHeight="1" thickBot="1">
      <c r="A5" s="361" t="s">
        <v>332</v>
      </c>
      <c r="B5" s="361"/>
      <c r="C5" s="361" t="s">
        <v>333</v>
      </c>
      <c r="D5" s="361"/>
      <c r="E5" s="362" t="s">
        <v>469</v>
      </c>
      <c r="F5" s="363"/>
      <c r="G5" s="252" t="s">
        <v>470</v>
      </c>
      <c r="H5" s="253"/>
      <c r="I5" s="25" t="s">
        <v>471</v>
      </c>
      <c r="J5" s="26"/>
      <c r="K5" s="364" t="s">
        <v>472</v>
      </c>
      <c r="L5" s="365"/>
      <c r="M5" s="27" t="s">
        <v>473</v>
      </c>
      <c r="T5"/>
      <c r="U5"/>
      <c r="AG5" s="295"/>
      <c r="AH5" s="295"/>
      <c r="AI5" s="295"/>
      <c r="AJ5" s="295"/>
      <c r="AK5" s="295"/>
      <c r="AL5" s="305"/>
      <c r="AM5" s="305"/>
      <c r="AN5" s="305"/>
    </row>
    <row r="6" spans="1:70" ht="26.25" customHeight="1">
      <c r="A6" s="268" t="s">
        <v>332</v>
      </c>
      <c r="B6" s="269">
        <f>AVERAGE(D6:D221)</f>
        <v>0.5511881020214352</v>
      </c>
      <c r="C6" s="270" t="s">
        <v>334</v>
      </c>
      <c r="D6" s="273">
        <f>AVERAGE(F6:F77)</f>
        <v>0.54812779812779799</v>
      </c>
      <c r="E6" s="276" t="s">
        <v>335</v>
      </c>
      <c r="F6" s="277">
        <f>AVERAGE(J6:J20,H21,J40:J49)</f>
        <v>0.6721611721611721</v>
      </c>
      <c r="G6" s="256" t="s">
        <v>546</v>
      </c>
      <c r="H6" s="257"/>
      <c r="I6" s="258"/>
      <c r="J6" s="265">
        <f>AVERAGE(N6:N12)</f>
        <v>0.5714285714285714</v>
      </c>
      <c r="K6" s="224" t="s">
        <v>547</v>
      </c>
      <c r="L6" s="281"/>
      <c r="M6" s="225"/>
      <c r="N6" s="28">
        <f>HLOOKUP($U$4,Criterios!$J$9:$AP$225,$O6)</f>
        <v>1</v>
      </c>
      <c r="O6">
        <v>2</v>
      </c>
      <c r="Q6" s="48" t="s">
        <v>336</v>
      </c>
      <c r="R6" s="49" t="s">
        <v>337</v>
      </c>
      <c r="T6" s="315" t="s">
        <v>268</v>
      </c>
      <c r="U6" s="316"/>
      <c r="V6" s="316"/>
      <c r="W6" s="316"/>
      <c r="X6" s="316"/>
      <c r="Y6" s="316"/>
      <c r="Z6" s="316"/>
      <c r="AA6" s="316"/>
      <c r="AB6" s="316"/>
      <c r="AC6" s="316"/>
      <c r="AD6" s="316"/>
      <c r="AE6" s="317"/>
      <c r="AG6" s="295" t="s">
        <v>269</v>
      </c>
      <c r="AH6" s="295"/>
      <c r="AI6" s="295"/>
      <c r="AJ6" s="295"/>
      <c r="AK6" s="295"/>
      <c r="AL6" s="305">
        <v>0.6</v>
      </c>
      <c r="AM6" s="305"/>
      <c r="AN6" s="305"/>
      <c r="AQ6" s="351" t="str">
        <f>A6</f>
        <v>Índice Progresivo</v>
      </c>
      <c r="AR6" s="352"/>
      <c r="AS6" s="352"/>
      <c r="AT6" s="352"/>
      <c r="AU6" s="352"/>
      <c r="AV6" s="352"/>
      <c r="AW6" s="352"/>
      <c r="AX6" s="352"/>
      <c r="AY6" s="352"/>
      <c r="AZ6" s="352"/>
      <c r="BA6" s="352"/>
      <c r="BB6" s="352"/>
      <c r="BC6" s="352"/>
      <c r="BD6" s="352"/>
      <c r="BE6" s="352"/>
      <c r="BF6" s="352"/>
      <c r="BG6" s="352"/>
      <c r="BH6" s="352"/>
      <c r="BI6" s="352"/>
      <c r="BJ6" s="352"/>
      <c r="BK6" s="353"/>
    </row>
    <row r="7" spans="1:70" ht="25">
      <c r="A7" s="268"/>
      <c r="B7" s="269"/>
      <c r="C7" s="271"/>
      <c r="D7" s="274"/>
      <c r="E7" s="276"/>
      <c r="F7" s="277"/>
      <c r="G7" s="259"/>
      <c r="H7" s="260"/>
      <c r="I7" s="261"/>
      <c r="J7" s="266"/>
      <c r="K7" s="224" t="s">
        <v>548</v>
      </c>
      <c r="L7" s="281"/>
      <c r="M7" s="225"/>
      <c r="N7" s="28">
        <f>HLOOKUP($U$4,Criterios!$J$9:$AP$225,$O7)</f>
        <v>0</v>
      </c>
      <c r="O7">
        <v>3</v>
      </c>
      <c r="Q7" s="56" t="s">
        <v>474</v>
      </c>
      <c r="R7" s="50">
        <v>1</v>
      </c>
      <c r="T7" s="318"/>
      <c r="U7" s="319"/>
      <c r="V7" s="319"/>
      <c r="W7" s="319"/>
      <c r="X7" s="319"/>
      <c r="Y7" s="319"/>
      <c r="Z7" s="319"/>
      <c r="AA7" s="319"/>
      <c r="AB7" s="319"/>
      <c r="AC7" s="319"/>
      <c r="AD7" s="319"/>
      <c r="AE7" s="320"/>
      <c r="AG7" s="295"/>
      <c r="AH7" s="295"/>
      <c r="AI7" s="295"/>
      <c r="AJ7" s="295"/>
      <c r="AK7" s="295"/>
      <c r="AL7" s="305"/>
      <c r="AM7" s="305"/>
      <c r="AN7" s="305"/>
      <c r="AQ7" s="354"/>
      <c r="AR7" s="355"/>
      <c r="AS7" s="355"/>
      <c r="AT7" s="355"/>
      <c r="AU7" s="355"/>
      <c r="AV7" s="355"/>
      <c r="AW7" s="355"/>
      <c r="AX7" s="355"/>
      <c r="AY7" s="355"/>
      <c r="AZ7" s="355"/>
      <c r="BA7" s="355"/>
      <c r="BB7" s="355"/>
      <c r="BC7" s="355"/>
      <c r="BD7" s="355"/>
      <c r="BE7" s="355"/>
      <c r="BF7" s="355"/>
      <c r="BG7" s="355"/>
      <c r="BH7" s="355"/>
      <c r="BI7" s="355"/>
      <c r="BJ7" s="355"/>
      <c r="BK7" s="356"/>
    </row>
    <row r="8" spans="1:70" ht="26.25" customHeight="1">
      <c r="A8" s="268"/>
      <c r="B8" s="269"/>
      <c r="C8" s="271"/>
      <c r="D8" s="274"/>
      <c r="E8" s="276"/>
      <c r="F8" s="277"/>
      <c r="G8" s="259"/>
      <c r="H8" s="260"/>
      <c r="I8" s="261"/>
      <c r="J8" s="266"/>
      <c r="K8" s="224" t="s">
        <v>549</v>
      </c>
      <c r="L8" s="281"/>
      <c r="M8" s="225"/>
      <c r="N8" s="28">
        <f>HLOOKUP($U$4,Criterios!$J$9:$AP$225,$O8)</f>
        <v>0</v>
      </c>
      <c r="O8">
        <v>4</v>
      </c>
      <c r="Q8" s="56" t="s">
        <v>475</v>
      </c>
      <c r="R8" s="50">
        <v>2</v>
      </c>
      <c r="T8" s="318"/>
      <c r="U8" s="319"/>
      <c r="V8" s="319"/>
      <c r="W8" s="319"/>
      <c r="X8" s="319"/>
      <c r="Y8" s="319"/>
      <c r="Z8" s="319"/>
      <c r="AA8" s="319"/>
      <c r="AB8" s="319"/>
      <c r="AC8" s="319"/>
      <c r="AD8" s="319"/>
      <c r="AE8" s="320"/>
      <c r="AG8" s="295" t="s">
        <v>270</v>
      </c>
      <c r="AH8" s="295"/>
      <c r="AI8" s="295"/>
      <c r="AJ8" s="295"/>
      <c r="AK8" s="295"/>
      <c r="AL8" s="305">
        <v>0.9</v>
      </c>
      <c r="AM8" s="305"/>
      <c r="AN8" s="305"/>
      <c r="AQ8" s="354"/>
      <c r="AR8" s="355"/>
      <c r="AS8" s="355"/>
      <c r="AT8" s="355"/>
      <c r="AU8" s="355"/>
      <c r="AV8" s="355"/>
      <c r="AW8" s="355"/>
      <c r="AX8" s="355"/>
      <c r="AY8" s="355"/>
      <c r="AZ8" s="355"/>
      <c r="BA8" s="355"/>
      <c r="BB8" s="355"/>
      <c r="BC8" s="355"/>
      <c r="BD8" s="355"/>
      <c r="BE8" s="355"/>
      <c r="BF8" s="355"/>
      <c r="BG8" s="355"/>
      <c r="BH8" s="355"/>
      <c r="BI8" s="355"/>
      <c r="BJ8" s="355"/>
      <c r="BK8" s="356"/>
    </row>
    <row r="9" spans="1:70" ht="26.25" customHeight="1">
      <c r="A9" s="268"/>
      <c r="B9" s="269"/>
      <c r="C9" s="271"/>
      <c r="D9" s="274"/>
      <c r="E9" s="276"/>
      <c r="F9" s="277"/>
      <c r="G9" s="259"/>
      <c r="H9" s="260"/>
      <c r="I9" s="261"/>
      <c r="J9" s="266"/>
      <c r="K9" s="224" t="s">
        <v>510</v>
      </c>
      <c r="L9" s="281"/>
      <c r="M9" s="225"/>
      <c r="N9" s="28">
        <f>HLOOKUP($U$4,Criterios!$J$9:$AP$225,$O9)</f>
        <v>1</v>
      </c>
      <c r="O9">
        <v>5</v>
      </c>
      <c r="Q9" s="56" t="s">
        <v>476</v>
      </c>
      <c r="R9" s="50">
        <v>3</v>
      </c>
      <c r="T9" s="318"/>
      <c r="U9" s="319"/>
      <c r="V9" s="319"/>
      <c r="W9" s="319"/>
      <c r="X9" s="319"/>
      <c r="Y9" s="319"/>
      <c r="Z9" s="319"/>
      <c r="AA9" s="319"/>
      <c r="AB9" s="319"/>
      <c r="AC9" s="319"/>
      <c r="AD9" s="319"/>
      <c r="AE9" s="320"/>
      <c r="AG9" s="295"/>
      <c r="AH9" s="295"/>
      <c r="AI9" s="295"/>
      <c r="AJ9" s="295"/>
      <c r="AK9" s="295"/>
      <c r="AL9" s="305"/>
      <c r="AM9" s="305"/>
      <c r="AN9" s="305"/>
      <c r="AQ9" s="354"/>
      <c r="AR9" s="355"/>
      <c r="AS9" s="355"/>
      <c r="AT9" s="355"/>
      <c r="AU9" s="355"/>
      <c r="AV9" s="355"/>
      <c r="AW9" s="355"/>
      <c r="AX9" s="355"/>
      <c r="AY9" s="355"/>
      <c r="AZ9" s="355"/>
      <c r="BA9" s="355"/>
      <c r="BB9" s="355"/>
      <c r="BC9" s="355"/>
      <c r="BD9" s="355"/>
      <c r="BE9" s="355"/>
      <c r="BF9" s="355"/>
      <c r="BG9" s="355"/>
      <c r="BH9" s="355"/>
      <c r="BI9" s="355"/>
      <c r="BJ9" s="355"/>
      <c r="BK9" s="356"/>
    </row>
    <row r="10" spans="1:70" ht="26.25" customHeight="1" thickBot="1">
      <c r="A10" s="268"/>
      <c r="B10" s="269"/>
      <c r="C10" s="271"/>
      <c r="D10" s="274"/>
      <c r="E10" s="276"/>
      <c r="F10" s="277"/>
      <c r="G10" s="259"/>
      <c r="H10" s="260"/>
      <c r="I10" s="261"/>
      <c r="J10" s="266"/>
      <c r="K10" s="224" t="s">
        <v>511</v>
      </c>
      <c r="L10" s="281"/>
      <c r="M10" s="225"/>
      <c r="N10" s="28">
        <f>HLOOKUP($U$4,Criterios!$J$9:$AP$225,$O10)</f>
        <v>0</v>
      </c>
      <c r="O10">
        <v>6</v>
      </c>
      <c r="Q10" s="56" t="s">
        <v>477</v>
      </c>
      <c r="R10" s="50">
        <v>4</v>
      </c>
      <c r="T10" s="318"/>
      <c r="U10" s="319"/>
      <c r="V10" s="319"/>
      <c r="W10" s="319"/>
      <c r="X10" s="319"/>
      <c r="Y10" s="319"/>
      <c r="Z10" s="319"/>
      <c r="AA10" s="319"/>
      <c r="AB10" s="319"/>
      <c r="AC10" s="319"/>
      <c r="AD10" s="319"/>
      <c r="AE10" s="320"/>
      <c r="AH10" s="127"/>
      <c r="AI10" s="137"/>
      <c r="AJ10" s="137"/>
      <c r="AK10" s="137"/>
      <c r="AL10" s="137"/>
      <c r="AM10" s="137"/>
      <c r="AN10" s="137"/>
      <c r="AO10" s="137"/>
      <c r="AQ10" s="357"/>
      <c r="AR10" s="358"/>
      <c r="AS10" s="358"/>
      <c r="AT10" s="358"/>
      <c r="AU10" s="358"/>
      <c r="AV10" s="358"/>
      <c r="AW10" s="358"/>
      <c r="AX10" s="358"/>
      <c r="AY10" s="358"/>
      <c r="AZ10" s="358"/>
      <c r="BA10" s="358"/>
      <c r="BB10" s="358"/>
      <c r="BC10" s="358"/>
      <c r="BD10" s="358"/>
      <c r="BE10" s="358"/>
      <c r="BF10" s="358"/>
      <c r="BG10" s="358"/>
      <c r="BH10" s="358"/>
      <c r="BI10" s="358"/>
      <c r="BJ10" s="358"/>
      <c r="BK10" s="359"/>
      <c r="BL10" s="137"/>
    </row>
    <row r="11" spans="1:70" ht="26.25" customHeight="1">
      <c r="A11" s="268"/>
      <c r="B11" s="269"/>
      <c r="C11" s="271"/>
      <c r="D11" s="274"/>
      <c r="E11" s="276"/>
      <c r="F11" s="277"/>
      <c r="G11" s="259"/>
      <c r="H11" s="260"/>
      <c r="I11" s="261"/>
      <c r="J11" s="266"/>
      <c r="K11" s="224" t="s">
        <v>512</v>
      </c>
      <c r="L11" s="281"/>
      <c r="M11" s="225"/>
      <c r="N11" s="28">
        <f>HLOOKUP($U$4,Criterios!$J$9:$AP$225,$O11)</f>
        <v>1</v>
      </c>
      <c r="O11">
        <v>7</v>
      </c>
      <c r="Q11" s="56" t="s">
        <v>478</v>
      </c>
      <c r="R11" s="50">
        <v>5</v>
      </c>
      <c r="T11" s="318"/>
      <c r="U11" s="319"/>
      <c r="V11" s="319"/>
      <c r="W11" s="319"/>
      <c r="X11" s="319"/>
      <c r="Y11" s="319"/>
      <c r="Z11" s="319"/>
      <c r="AA11" s="319"/>
      <c r="AB11" s="319"/>
      <c r="AC11" s="319"/>
      <c r="AD11" s="319"/>
      <c r="AE11" s="320"/>
      <c r="AH11" s="127"/>
      <c r="AI11" s="137"/>
      <c r="AJ11" s="137"/>
      <c r="AL11" s="306" t="str">
        <f>C6</f>
        <v>Disposiciones Normativas</v>
      </c>
      <c r="AM11" s="307"/>
      <c r="AN11" s="307"/>
      <c r="AO11" s="307"/>
      <c r="AP11" s="307"/>
      <c r="AQ11" s="307"/>
      <c r="AR11" s="308"/>
      <c r="AS11" s="141"/>
      <c r="AT11" s="141"/>
      <c r="AU11" s="141"/>
      <c r="AV11" s="141"/>
      <c r="AW11" s="141"/>
      <c r="AX11" s="306" t="str">
        <f>C78</f>
        <v>Diseño institucional para la implementación de las leyes de acceso</v>
      </c>
      <c r="AY11" s="307"/>
      <c r="AZ11" s="307"/>
      <c r="BA11" s="307"/>
      <c r="BB11" s="307"/>
      <c r="BC11" s="307"/>
      <c r="BD11" s="308"/>
      <c r="BE11" s="140"/>
      <c r="BF11" s="140"/>
      <c r="BG11" s="140"/>
      <c r="BH11" s="140"/>
      <c r="BI11" s="140"/>
      <c r="BJ11" s="306" t="str">
        <f>C138</f>
        <v>Procedimientos para el acceso a la información, recursos de revisión y la difusión de obligaciones de transparencia</v>
      </c>
      <c r="BK11" s="307"/>
      <c r="BL11" s="307"/>
      <c r="BM11" s="307"/>
      <c r="BN11" s="307"/>
      <c r="BO11" s="307"/>
      <c r="BP11" s="307"/>
      <c r="BQ11" s="307"/>
      <c r="BR11" s="308"/>
    </row>
    <row r="12" spans="1:70" ht="26.25" customHeight="1">
      <c r="A12" s="268"/>
      <c r="B12" s="269"/>
      <c r="C12" s="271"/>
      <c r="D12" s="274"/>
      <c r="E12" s="276"/>
      <c r="F12" s="277"/>
      <c r="G12" s="262"/>
      <c r="H12" s="263"/>
      <c r="I12" s="264"/>
      <c r="J12" s="267"/>
      <c r="K12" s="224" t="s">
        <v>513</v>
      </c>
      <c r="L12" s="281"/>
      <c r="M12" s="225"/>
      <c r="N12" s="28">
        <f>HLOOKUP($U$4,Criterios!$J$9:$AP$225,$O12)</f>
        <v>1</v>
      </c>
      <c r="O12">
        <v>8</v>
      </c>
      <c r="Q12" s="56" t="s">
        <v>479</v>
      </c>
      <c r="R12" s="50">
        <v>6</v>
      </c>
      <c r="T12" s="318"/>
      <c r="U12" s="319"/>
      <c r="V12" s="319"/>
      <c r="W12" s="319"/>
      <c r="X12" s="319"/>
      <c r="Y12" s="319"/>
      <c r="Z12" s="319"/>
      <c r="AA12" s="319"/>
      <c r="AB12" s="319"/>
      <c r="AC12" s="319"/>
      <c r="AD12" s="319"/>
      <c r="AE12" s="320"/>
      <c r="AH12" s="127"/>
      <c r="AI12" s="137"/>
      <c r="AJ12" s="137"/>
      <c r="AL12" s="309"/>
      <c r="AM12" s="310"/>
      <c r="AN12" s="310"/>
      <c r="AO12" s="310"/>
      <c r="AP12" s="310"/>
      <c r="AQ12" s="310"/>
      <c r="AR12" s="311"/>
      <c r="AS12" s="141"/>
      <c r="AT12" s="141"/>
      <c r="AU12" s="141"/>
      <c r="AV12" s="141"/>
      <c r="AW12" s="141"/>
      <c r="AX12" s="309"/>
      <c r="AY12" s="310"/>
      <c r="AZ12" s="310"/>
      <c r="BA12" s="310"/>
      <c r="BB12" s="310"/>
      <c r="BC12" s="310"/>
      <c r="BD12" s="311"/>
      <c r="BE12" s="140"/>
      <c r="BF12" s="140"/>
      <c r="BG12" s="140"/>
      <c r="BH12" s="140"/>
      <c r="BI12" s="140"/>
      <c r="BJ12" s="309"/>
      <c r="BK12" s="310"/>
      <c r="BL12" s="310"/>
      <c r="BM12" s="310"/>
      <c r="BN12" s="310"/>
      <c r="BO12" s="310"/>
      <c r="BP12" s="310"/>
      <c r="BQ12" s="310"/>
      <c r="BR12" s="311"/>
    </row>
    <row r="13" spans="1:70" ht="27" customHeight="1">
      <c r="A13" s="268"/>
      <c r="B13" s="269"/>
      <c r="C13" s="271"/>
      <c r="D13" s="274"/>
      <c r="E13" s="276"/>
      <c r="F13" s="277"/>
      <c r="G13" s="256" t="s">
        <v>514</v>
      </c>
      <c r="H13" s="257"/>
      <c r="I13" s="258"/>
      <c r="J13" s="265">
        <f>AVERAGE(N13:N20)</f>
        <v>0.5</v>
      </c>
      <c r="K13" s="224" t="s">
        <v>515</v>
      </c>
      <c r="L13" s="281"/>
      <c r="M13" s="225"/>
      <c r="N13" s="28">
        <f>HLOOKUP($U$4,Criterios!$J$9:$AP$225,$O13)</f>
        <v>1</v>
      </c>
      <c r="O13">
        <v>9</v>
      </c>
      <c r="Q13" s="56" t="s">
        <v>480</v>
      </c>
      <c r="R13" s="50">
        <v>7</v>
      </c>
      <c r="T13" s="318"/>
      <c r="U13" s="319"/>
      <c r="V13" s="319"/>
      <c r="W13" s="319"/>
      <c r="X13" s="319"/>
      <c r="Y13" s="319"/>
      <c r="Z13" s="319"/>
      <c r="AA13" s="319"/>
      <c r="AB13" s="319"/>
      <c r="AC13" s="319"/>
      <c r="AD13" s="319"/>
      <c r="AE13" s="320"/>
      <c r="AH13" s="127"/>
      <c r="AI13" s="137"/>
      <c r="AJ13" s="137"/>
      <c r="AL13" s="309"/>
      <c r="AM13" s="310"/>
      <c r="AN13" s="310"/>
      <c r="AO13" s="310"/>
      <c r="AP13" s="310"/>
      <c r="AQ13" s="310"/>
      <c r="AR13" s="311"/>
      <c r="AS13" s="141"/>
      <c r="AT13" s="141"/>
      <c r="AU13" s="141"/>
      <c r="AV13" s="141"/>
      <c r="AW13" s="141"/>
      <c r="AX13" s="309"/>
      <c r="AY13" s="310"/>
      <c r="AZ13" s="310"/>
      <c r="BA13" s="310"/>
      <c r="BB13" s="310"/>
      <c r="BC13" s="310"/>
      <c r="BD13" s="311"/>
      <c r="BE13" s="140"/>
      <c r="BF13" s="140"/>
      <c r="BG13" s="140"/>
      <c r="BH13" s="140"/>
      <c r="BI13" s="140"/>
      <c r="BJ13" s="309"/>
      <c r="BK13" s="310"/>
      <c r="BL13" s="310"/>
      <c r="BM13" s="310"/>
      <c r="BN13" s="310"/>
      <c r="BO13" s="310"/>
      <c r="BP13" s="310"/>
      <c r="BQ13" s="310"/>
      <c r="BR13" s="311"/>
    </row>
    <row r="14" spans="1:70" ht="26.25" customHeight="1">
      <c r="A14" s="268"/>
      <c r="B14" s="269"/>
      <c r="C14" s="271"/>
      <c r="D14" s="274"/>
      <c r="E14" s="276"/>
      <c r="F14" s="277"/>
      <c r="G14" s="259"/>
      <c r="H14" s="260"/>
      <c r="I14" s="261"/>
      <c r="J14" s="266"/>
      <c r="K14" s="224" t="s">
        <v>516</v>
      </c>
      <c r="L14" s="281"/>
      <c r="M14" s="225"/>
      <c r="N14" s="28">
        <f>HLOOKUP($U$4,Criterios!$J$9:$AP$225,$O14)</f>
        <v>1</v>
      </c>
      <c r="O14">
        <v>10</v>
      </c>
      <c r="Q14" s="56" t="s">
        <v>481</v>
      </c>
      <c r="R14" s="50">
        <v>8</v>
      </c>
      <c r="T14" s="318"/>
      <c r="U14" s="319"/>
      <c r="V14" s="319"/>
      <c r="W14" s="319"/>
      <c r="X14" s="319"/>
      <c r="Y14" s="319"/>
      <c r="Z14" s="319"/>
      <c r="AA14" s="319"/>
      <c r="AB14" s="319"/>
      <c r="AC14" s="319"/>
      <c r="AD14" s="319"/>
      <c r="AE14" s="320"/>
      <c r="AH14" s="127"/>
      <c r="AI14" s="137"/>
      <c r="AJ14" s="137"/>
      <c r="AL14" s="309"/>
      <c r="AM14" s="310"/>
      <c r="AN14" s="310"/>
      <c r="AO14" s="310"/>
      <c r="AP14" s="310"/>
      <c r="AQ14" s="310"/>
      <c r="AR14" s="311"/>
      <c r="AS14" s="141"/>
      <c r="AT14" s="141"/>
      <c r="AU14" s="141"/>
      <c r="AV14" s="141"/>
      <c r="AW14" s="141"/>
      <c r="AX14" s="309"/>
      <c r="AY14" s="310"/>
      <c r="AZ14" s="310"/>
      <c r="BA14" s="310"/>
      <c r="BB14" s="310"/>
      <c r="BC14" s="310"/>
      <c r="BD14" s="311"/>
      <c r="BE14" s="140"/>
      <c r="BF14" s="140"/>
      <c r="BG14" s="140"/>
      <c r="BH14" s="140"/>
      <c r="BI14" s="140"/>
      <c r="BJ14" s="309"/>
      <c r="BK14" s="310"/>
      <c r="BL14" s="310"/>
      <c r="BM14" s="310"/>
      <c r="BN14" s="310"/>
      <c r="BO14" s="310"/>
      <c r="BP14" s="310"/>
      <c r="BQ14" s="310"/>
      <c r="BR14" s="311"/>
    </row>
    <row r="15" spans="1:70" ht="33">
      <c r="A15" s="268"/>
      <c r="B15" s="269"/>
      <c r="C15" s="271"/>
      <c r="D15" s="274"/>
      <c r="E15" s="276"/>
      <c r="F15" s="277"/>
      <c r="G15" s="259"/>
      <c r="H15" s="260"/>
      <c r="I15" s="261"/>
      <c r="J15" s="266"/>
      <c r="K15" s="224" t="s">
        <v>517</v>
      </c>
      <c r="L15" s="281"/>
      <c r="M15" s="225"/>
      <c r="N15" s="28">
        <f>HLOOKUP($U$4,Criterios!$J$9:$AP$225,$O15)</f>
        <v>1</v>
      </c>
      <c r="O15">
        <v>11</v>
      </c>
      <c r="Q15" s="56" t="s">
        <v>482</v>
      </c>
      <c r="R15" s="50">
        <v>9</v>
      </c>
      <c r="T15" s="318"/>
      <c r="U15" s="319"/>
      <c r="V15" s="319"/>
      <c r="W15" s="319"/>
      <c r="X15" s="319"/>
      <c r="Y15" s="319"/>
      <c r="Z15" s="319"/>
      <c r="AA15" s="319"/>
      <c r="AB15" s="319"/>
      <c r="AC15" s="319"/>
      <c r="AD15" s="319"/>
      <c r="AE15" s="320"/>
      <c r="AH15" s="127"/>
      <c r="AI15" s="137"/>
      <c r="AJ15" s="137"/>
      <c r="AL15" s="309"/>
      <c r="AM15" s="310"/>
      <c r="AN15" s="310"/>
      <c r="AO15" s="310"/>
      <c r="AP15" s="310"/>
      <c r="AQ15" s="310"/>
      <c r="AR15" s="311"/>
      <c r="AS15" s="141"/>
      <c r="AT15" s="141"/>
      <c r="AU15" s="141"/>
      <c r="AV15" s="141"/>
      <c r="AW15" s="141"/>
      <c r="AX15" s="309"/>
      <c r="AY15" s="310"/>
      <c r="AZ15" s="310"/>
      <c r="BA15" s="310"/>
      <c r="BB15" s="310"/>
      <c r="BC15" s="310"/>
      <c r="BD15" s="311"/>
      <c r="BE15" s="140"/>
      <c r="BF15" s="140"/>
      <c r="BG15" s="140"/>
      <c r="BH15" s="140"/>
      <c r="BI15" s="140"/>
      <c r="BJ15" s="309"/>
      <c r="BK15" s="310"/>
      <c r="BL15" s="310"/>
      <c r="BM15" s="310"/>
      <c r="BN15" s="310"/>
      <c r="BO15" s="310"/>
      <c r="BP15" s="310"/>
      <c r="BQ15" s="310"/>
      <c r="BR15" s="311"/>
    </row>
    <row r="16" spans="1:70" ht="34" thickBot="1">
      <c r="A16" s="268"/>
      <c r="B16" s="269"/>
      <c r="C16" s="271"/>
      <c r="D16" s="274"/>
      <c r="E16" s="276"/>
      <c r="F16" s="277"/>
      <c r="G16" s="259"/>
      <c r="H16" s="260"/>
      <c r="I16" s="261"/>
      <c r="J16" s="266"/>
      <c r="K16" s="224" t="s">
        <v>250</v>
      </c>
      <c r="L16" s="281"/>
      <c r="M16" s="225"/>
      <c r="N16" s="28">
        <f>HLOOKUP($U$4,Criterios!$J$9:$AP$225,$O16)</f>
        <v>1</v>
      </c>
      <c r="O16">
        <v>12</v>
      </c>
      <c r="Q16" s="56" t="s">
        <v>483</v>
      </c>
      <c r="R16" s="50">
        <v>10</v>
      </c>
      <c r="T16" s="318"/>
      <c r="U16" s="319"/>
      <c r="V16" s="319"/>
      <c r="W16" s="319"/>
      <c r="X16" s="319"/>
      <c r="Y16" s="319"/>
      <c r="Z16" s="319"/>
      <c r="AA16" s="319"/>
      <c r="AB16" s="319"/>
      <c r="AC16" s="319"/>
      <c r="AD16" s="319"/>
      <c r="AE16" s="320"/>
      <c r="AH16" s="127"/>
      <c r="AI16" s="137"/>
      <c r="AJ16" s="137"/>
      <c r="AL16" s="312"/>
      <c r="AM16" s="313"/>
      <c r="AN16" s="313"/>
      <c r="AO16" s="313"/>
      <c r="AP16" s="313"/>
      <c r="AQ16" s="313"/>
      <c r="AR16" s="314"/>
      <c r="AS16" s="141"/>
      <c r="AT16" s="141"/>
      <c r="AU16" s="141"/>
      <c r="AV16" s="141"/>
      <c r="AW16" s="141"/>
      <c r="AX16" s="312"/>
      <c r="AY16" s="313"/>
      <c r="AZ16" s="313"/>
      <c r="BA16" s="313"/>
      <c r="BB16" s="313"/>
      <c r="BC16" s="313"/>
      <c r="BD16" s="314"/>
      <c r="BE16" s="140"/>
      <c r="BF16" s="140"/>
      <c r="BG16" s="140"/>
      <c r="BH16" s="140"/>
      <c r="BI16" s="140"/>
      <c r="BJ16" s="312"/>
      <c r="BK16" s="313"/>
      <c r="BL16" s="313"/>
      <c r="BM16" s="313"/>
      <c r="BN16" s="313"/>
      <c r="BO16" s="313"/>
      <c r="BP16" s="313"/>
      <c r="BQ16" s="313"/>
      <c r="BR16" s="314"/>
    </row>
    <row r="17" spans="1:71" ht="25">
      <c r="A17" s="268"/>
      <c r="B17" s="269"/>
      <c r="C17" s="271"/>
      <c r="D17" s="274"/>
      <c r="E17" s="276"/>
      <c r="F17" s="277"/>
      <c r="G17" s="259"/>
      <c r="H17" s="260"/>
      <c r="I17" s="261"/>
      <c r="J17" s="266"/>
      <c r="K17" s="224" t="s">
        <v>519</v>
      </c>
      <c r="L17" s="281"/>
      <c r="M17" s="225"/>
      <c r="N17" s="28">
        <f>HLOOKUP($U$4,Criterios!$J$9:$AP$225,$O17)</f>
        <v>0</v>
      </c>
      <c r="O17">
        <v>13</v>
      </c>
      <c r="Q17" s="56" t="s">
        <v>484</v>
      </c>
      <c r="R17" s="50">
        <v>11</v>
      </c>
      <c r="T17" s="318"/>
      <c r="U17" s="319"/>
      <c r="V17" s="319"/>
      <c r="W17" s="319"/>
      <c r="X17" s="319"/>
      <c r="Y17" s="319"/>
      <c r="Z17" s="319"/>
      <c r="AA17" s="319"/>
      <c r="AB17" s="319"/>
      <c r="AC17" s="319"/>
      <c r="AD17" s="319"/>
      <c r="AE17" s="320"/>
      <c r="AH17" s="296" t="str">
        <f>E6</f>
        <v>A. Positivación del DAI</v>
      </c>
      <c r="AI17" s="297"/>
      <c r="AJ17" s="297"/>
      <c r="AK17" s="297"/>
      <c r="AL17" s="298"/>
      <c r="AM17" s="142"/>
      <c r="AN17" s="296" t="str">
        <f>E50</f>
        <v>B. Información restringida</v>
      </c>
      <c r="AO17" s="297"/>
      <c r="AP17" s="298"/>
      <c r="AQ17" s="142"/>
      <c r="AR17" s="296" t="str">
        <f>E72</f>
        <v>C. Sanciones al incumplimiento de la ley</v>
      </c>
      <c r="AS17" s="298"/>
      <c r="AT17" s="142"/>
      <c r="AU17" s="296" t="str">
        <f>E78</f>
        <v>D. Instituciones internas de acceso a la información</v>
      </c>
      <c r="AV17" s="297"/>
      <c r="AW17" s="297"/>
      <c r="AX17" s="298"/>
      <c r="AY17" s="142"/>
      <c r="AZ17" s="296" t="str">
        <f>E95</f>
        <v>E. Promoción del DAI</v>
      </c>
      <c r="BA17" s="297"/>
      <c r="BB17" s="298"/>
      <c r="BC17" s="142"/>
      <c r="BD17" s="296" t="str">
        <f>E105</f>
        <v>F. Órganos garantes</v>
      </c>
      <c r="BE17" s="297"/>
      <c r="BF17" s="298"/>
      <c r="BG17" s="142"/>
      <c r="BH17" s="296" t="str">
        <f>E138</f>
        <v>G. Procedimientos de acceso a la información</v>
      </c>
      <c r="BI17" s="297"/>
      <c r="BJ17" s="297"/>
      <c r="BK17" s="298"/>
      <c r="BL17" s="142"/>
      <c r="BM17" s="296" t="str">
        <f>E160</f>
        <v>H. Procedimientos de revisión</v>
      </c>
      <c r="BN17" s="297"/>
      <c r="BO17" s="298"/>
      <c r="BP17" s="142"/>
      <c r="BQ17" s="296" t="str">
        <f>E173</f>
        <v>I. Difusión proactiva de información pública (obligaciones de transparencia)</v>
      </c>
      <c r="BR17" s="297"/>
      <c r="BS17" s="298"/>
    </row>
    <row r="18" spans="1:71" ht="25">
      <c r="A18" s="268"/>
      <c r="B18" s="269"/>
      <c r="C18" s="271"/>
      <c r="D18" s="274"/>
      <c r="E18" s="276"/>
      <c r="F18" s="277"/>
      <c r="G18" s="259"/>
      <c r="H18" s="260"/>
      <c r="I18" s="261"/>
      <c r="J18" s="266"/>
      <c r="K18" s="224" t="s">
        <v>528</v>
      </c>
      <c r="L18" s="281"/>
      <c r="M18" s="225"/>
      <c r="N18" s="28">
        <f>HLOOKUP($U$4,Criterios!$J$9:$AP$225,$O18)</f>
        <v>0</v>
      </c>
      <c r="O18">
        <v>14</v>
      </c>
      <c r="Q18" s="56" t="s">
        <v>485</v>
      </c>
      <c r="R18" s="50">
        <v>12</v>
      </c>
      <c r="T18" s="318"/>
      <c r="U18" s="319"/>
      <c r="V18" s="319"/>
      <c r="W18" s="319"/>
      <c r="X18" s="319"/>
      <c r="Y18" s="319"/>
      <c r="Z18" s="319"/>
      <c r="AA18" s="319"/>
      <c r="AB18" s="319"/>
      <c r="AC18" s="319"/>
      <c r="AD18" s="319"/>
      <c r="AE18" s="320"/>
      <c r="AH18" s="299"/>
      <c r="AI18" s="300"/>
      <c r="AJ18" s="300"/>
      <c r="AK18" s="300"/>
      <c r="AL18" s="301"/>
      <c r="AM18" s="142"/>
      <c r="AN18" s="299"/>
      <c r="AO18" s="300"/>
      <c r="AP18" s="301"/>
      <c r="AQ18" s="142"/>
      <c r="AR18" s="299"/>
      <c r="AS18" s="301"/>
      <c r="AT18" s="142"/>
      <c r="AU18" s="299"/>
      <c r="AV18" s="300"/>
      <c r="AW18" s="300"/>
      <c r="AX18" s="301"/>
      <c r="AY18" s="142"/>
      <c r="AZ18" s="299"/>
      <c r="BA18" s="300"/>
      <c r="BB18" s="301"/>
      <c r="BC18" s="142"/>
      <c r="BD18" s="299"/>
      <c r="BE18" s="300"/>
      <c r="BF18" s="301"/>
      <c r="BG18" s="142"/>
      <c r="BH18" s="299"/>
      <c r="BI18" s="300"/>
      <c r="BJ18" s="300"/>
      <c r="BK18" s="301"/>
      <c r="BL18" s="142"/>
      <c r="BM18" s="299"/>
      <c r="BN18" s="300"/>
      <c r="BO18" s="301"/>
      <c r="BP18" s="142"/>
      <c r="BQ18" s="299"/>
      <c r="BR18" s="300"/>
      <c r="BS18" s="301"/>
    </row>
    <row r="19" spans="1:71" ht="26" thickBot="1">
      <c r="A19" s="268"/>
      <c r="B19" s="269"/>
      <c r="C19" s="271"/>
      <c r="D19" s="274"/>
      <c r="E19" s="276"/>
      <c r="F19" s="277"/>
      <c r="G19" s="259"/>
      <c r="H19" s="260"/>
      <c r="I19" s="261"/>
      <c r="J19" s="266"/>
      <c r="K19" s="224" t="s">
        <v>529</v>
      </c>
      <c r="L19" s="281"/>
      <c r="M19" s="225"/>
      <c r="N19" s="28">
        <f>HLOOKUP($U$4,Criterios!$J$9:$AP$225,$O19)</f>
        <v>0</v>
      </c>
      <c r="O19">
        <v>15</v>
      </c>
      <c r="Q19" s="56" t="s">
        <v>486</v>
      </c>
      <c r="R19" s="50">
        <v>13</v>
      </c>
      <c r="T19" s="318"/>
      <c r="U19" s="319"/>
      <c r="V19" s="319"/>
      <c r="W19" s="319"/>
      <c r="X19" s="319"/>
      <c r="Y19" s="319"/>
      <c r="Z19" s="319"/>
      <c r="AA19" s="319"/>
      <c r="AB19" s="319"/>
      <c r="AC19" s="319"/>
      <c r="AD19" s="319"/>
      <c r="AE19" s="320"/>
      <c r="AH19" s="302"/>
      <c r="AI19" s="303"/>
      <c r="AJ19" s="303"/>
      <c r="AK19" s="303"/>
      <c r="AL19" s="304"/>
      <c r="AM19" s="142"/>
      <c r="AN19" s="302"/>
      <c r="AO19" s="303"/>
      <c r="AP19" s="304"/>
      <c r="AQ19" s="142"/>
      <c r="AR19" s="302"/>
      <c r="AS19" s="304"/>
      <c r="AT19" s="142"/>
      <c r="AU19" s="302"/>
      <c r="AV19" s="303"/>
      <c r="AW19" s="303"/>
      <c r="AX19" s="304"/>
      <c r="AY19" s="142"/>
      <c r="AZ19" s="302"/>
      <c r="BA19" s="303"/>
      <c r="BB19" s="304"/>
      <c r="BC19" s="142"/>
      <c r="BD19" s="302"/>
      <c r="BE19" s="303"/>
      <c r="BF19" s="304"/>
      <c r="BG19" s="142"/>
      <c r="BH19" s="302"/>
      <c r="BI19" s="303"/>
      <c r="BJ19" s="303"/>
      <c r="BK19" s="304"/>
      <c r="BL19" s="142"/>
      <c r="BM19" s="302"/>
      <c r="BN19" s="303"/>
      <c r="BO19" s="304"/>
      <c r="BP19" s="142"/>
      <c r="BQ19" s="302"/>
      <c r="BR19" s="303"/>
      <c r="BS19" s="304"/>
    </row>
    <row r="20" spans="1:71" ht="26.25" customHeight="1" thickBot="1">
      <c r="A20" s="268"/>
      <c r="B20" s="269"/>
      <c r="C20" s="271"/>
      <c r="D20" s="274"/>
      <c r="E20" s="276"/>
      <c r="F20" s="277"/>
      <c r="G20" s="262"/>
      <c r="H20" s="263"/>
      <c r="I20" s="264"/>
      <c r="J20" s="267"/>
      <c r="K20" s="224" t="s">
        <v>530</v>
      </c>
      <c r="L20" s="281"/>
      <c r="M20" s="225"/>
      <c r="N20" s="28">
        <f>HLOOKUP($U$4,Criterios!$J$9:$AP$225,$O20)</f>
        <v>0</v>
      </c>
      <c r="O20">
        <v>16</v>
      </c>
      <c r="Q20" s="56" t="s">
        <v>487</v>
      </c>
      <c r="R20" s="50">
        <v>14</v>
      </c>
      <c r="T20" s="318"/>
      <c r="U20" s="319"/>
      <c r="V20" s="319"/>
      <c r="W20" s="319"/>
      <c r="X20" s="319"/>
      <c r="Y20" s="319"/>
      <c r="Z20" s="319"/>
      <c r="AA20" s="319"/>
      <c r="AB20" s="319"/>
      <c r="AC20" s="319"/>
      <c r="AD20" s="319"/>
      <c r="AE20" s="320"/>
      <c r="AH20" s="145">
        <v>1</v>
      </c>
      <c r="AI20" s="145">
        <v>2</v>
      </c>
      <c r="AJ20" s="145">
        <v>3</v>
      </c>
      <c r="AK20" s="145">
        <v>4</v>
      </c>
      <c r="AL20" s="145">
        <v>5</v>
      </c>
      <c r="AM20" s="143"/>
      <c r="AN20" s="145">
        <v>6</v>
      </c>
      <c r="AO20" s="145">
        <v>7</v>
      </c>
      <c r="AP20" s="145">
        <v>8</v>
      </c>
      <c r="AQ20" s="143"/>
      <c r="AR20" s="145">
        <v>9</v>
      </c>
      <c r="AS20" s="145">
        <v>10</v>
      </c>
      <c r="AT20" s="143"/>
      <c r="AU20" s="145">
        <v>11</v>
      </c>
      <c r="AV20" s="145">
        <v>12</v>
      </c>
      <c r="AW20" s="145">
        <v>13</v>
      </c>
      <c r="AX20" s="145">
        <v>14</v>
      </c>
      <c r="AY20" s="143"/>
      <c r="AZ20" s="145">
        <v>15</v>
      </c>
      <c r="BA20" s="145">
        <v>16</v>
      </c>
      <c r="BB20" s="145">
        <v>17</v>
      </c>
      <c r="BC20" s="143"/>
      <c r="BD20" s="145">
        <v>18</v>
      </c>
      <c r="BE20" s="145">
        <v>19</v>
      </c>
      <c r="BF20" s="145">
        <v>20</v>
      </c>
      <c r="BG20" s="143"/>
      <c r="BH20" s="145">
        <v>21</v>
      </c>
      <c r="BI20" s="145">
        <v>22</v>
      </c>
      <c r="BJ20" s="145">
        <v>23</v>
      </c>
      <c r="BK20" s="145">
        <v>24</v>
      </c>
      <c r="BL20" s="143"/>
      <c r="BM20" s="145">
        <v>25</v>
      </c>
      <c r="BN20" s="145">
        <v>26</v>
      </c>
      <c r="BO20" s="145">
        <v>27</v>
      </c>
      <c r="BP20" s="143"/>
      <c r="BQ20" s="145">
        <v>28</v>
      </c>
      <c r="BR20" s="145">
        <v>29.2</v>
      </c>
      <c r="BS20" s="145">
        <v>30</v>
      </c>
    </row>
    <row r="21" spans="1:71" ht="26" thickBot="1">
      <c r="A21" s="268"/>
      <c r="B21" s="269"/>
      <c r="C21" s="271"/>
      <c r="D21" s="274"/>
      <c r="E21" s="276"/>
      <c r="F21" s="277"/>
      <c r="G21" s="276" t="s">
        <v>531</v>
      </c>
      <c r="H21" s="280">
        <f>AVERAGE(J21:J39)</f>
        <v>0.71794871794871795</v>
      </c>
      <c r="I21" s="276" t="s">
        <v>532</v>
      </c>
      <c r="J21" s="280">
        <f>AVERAGE(N21:N23)</f>
        <v>1</v>
      </c>
      <c r="K21" s="224" t="s">
        <v>449</v>
      </c>
      <c r="L21" s="281"/>
      <c r="M21" s="225"/>
      <c r="N21" s="28">
        <f>HLOOKUP($U$4,Criterios!$J$9:$AP$225,$O21)</f>
        <v>1</v>
      </c>
      <c r="O21">
        <v>17</v>
      </c>
      <c r="Q21" s="56" t="s">
        <v>488</v>
      </c>
      <c r="R21" s="50">
        <v>15</v>
      </c>
      <c r="T21" s="318"/>
      <c r="U21" s="319"/>
      <c r="V21" s="319"/>
      <c r="W21" s="319"/>
      <c r="X21" s="319"/>
      <c r="Y21" s="319"/>
      <c r="Z21" s="319"/>
      <c r="AA21" s="319"/>
      <c r="AB21" s="319"/>
      <c r="AC21" s="319"/>
      <c r="AD21" s="319"/>
      <c r="AE21" s="320"/>
    </row>
    <row r="22" spans="1:71" ht="25">
      <c r="A22" s="268"/>
      <c r="B22" s="269"/>
      <c r="C22" s="271"/>
      <c r="D22" s="274"/>
      <c r="E22" s="276"/>
      <c r="F22" s="277"/>
      <c r="G22" s="276"/>
      <c r="H22" s="280"/>
      <c r="I22" s="276"/>
      <c r="J22" s="280"/>
      <c r="K22" s="224" t="s">
        <v>450</v>
      </c>
      <c r="L22" s="281"/>
      <c r="M22" s="225"/>
      <c r="N22" s="28">
        <f>HLOOKUP($U$4,Criterios!$J$9:$AP$225,$O22)</f>
        <v>1</v>
      </c>
      <c r="O22">
        <v>18</v>
      </c>
      <c r="Q22" s="56" t="s">
        <v>489</v>
      </c>
      <c r="R22" s="50">
        <v>16</v>
      </c>
      <c r="T22" s="318"/>
      <c r="U22" s="319"/>
      <c r="V22" s="319"/>
      <c r="W22" s="319"/>
      <c r="X22" s="319"/>
      <c r="Y22" s="319"/>
      <c r="Z22" s="319"/>
      <c r="AA22" s="319"/>
      <c r="AB22" s="319"/>
      <c r="AC22" s="319"/>
      <c r="AD22" s="319"/>
      <c r="AE22" s="320"/>
      <c r="AH22" s="147"/>
      <c r="AI22" s="147"/>
      <c r="AJ22" s="147"/>
      <c r="AK22" s="147"/>
      <c r="AL22" s="147"/>
      <c r="AM22" s="147"/>
      <c r="AN22" s="147"/>
      <c r="AO22" s="147"/>
      <c r="AP22" s="147"/>
      <c r="AQ22" s="333">
        <f>B6</f>
        <v>0.5511881020214352</v>
      </c>
      <c r="AR22" s="334"/>
      <c r="AS22" s="334"/>
      <c r="AT22" s="334"/>
      <c r="AU22" s="334"/>
      <c r="AV22" s="334"/>
      <c r="AW22" s="334"/>
      <c r="AX22" s="334"/>
      <c r="AY22" s="334"/>
      <c r="AZ22" s="334"/>
      <c r="BA22" s="334"/>
      <c r="BB22" s="334"/>
      <c r="BC22" s="334"/>
      <c r="BD22" s="334"/>
      <c r="BE22" s="334"/>
      <c r="BF22" s="334"/>
      <c r="BG22" s="334"/>
      <c r="BH22" s="334"/>
      <c r="BI22" s="334"/>
      <c r="BJ22" s="334"/>
      <c r="BK22" s="335"/>
      <c r="BL22" s="147"/>
      <c r="BM22" s="147"/>
      <c r="BN22" s="147"/>
      <c r="BO22" s="147"/>
      <c r="BP22" s="147"/>
      <c r="BQ22" s="147"/>
      <c r="BR22" s="147"/>
      <c r="BS22" s="147"/>
    </row>
    <row r="23" spans="1:71" ht="25">
      <c r="A23" s="268"/>
      <c r="B23" s="269"/>
      <c r="C23" s="271"/>
      <c r="D23" s="274"/>
      <c r="E23" s="276"/>
      <c r="F23" s="277"/>
      <c r="G23" s="276"/>
      <c r="H23" s="280"/>
      <c r="I23" s="276"/>
      <c r="J23" s="280"/>
      <c r="K23" s="224" t="s">
        <v>451</v>
      </c>
      <c r="L23" s="281"/>
      <c r="M23" s="225"/>
      <c r="N23" s="28">
        <f>HLOOKUP($U$4,Criterios!$J$9:$AP$225,$O23)</f>
        <v>1</v>
      </c>
      <c r="O23">
        <v>19</v>
      </c>
      <c r="Q23" s="56" t="s">
        <v>490</v>
      </c>
      <c r="R23" s="50">
        <v>17</v>
      </c>
      <c r="T23" s="318"/>
      <c r="U23" s="319"/>
      <c r="V23" s="319"/>
      <c r="W23" s="319"/>
      <c r="X23" s="319"/>
      <c r="Y23" s="319"/>
      <c r="Z23" s="319"/>
      <c r="AA23" s="319"/>
      <c r="AB23" s="319"/>
      <c r="AC23" s="319"/>
      <c r="AD23" s="319"/>
      <c r="AE23" s="320"/>
      <c r="AH23" s="147"/>
      <c r="AI23" s="147"/>
      <c r="AJ23" s="147"/>
      <c r="AK23" s="147"/>
      <c r="AL23" s="147"/>
      <c r="AM23" s="147"/>
      <c r="AN23" s="147"/>
      <c r="AO23" s="147"/>
      <c r="AP23" s="147"/>
      <c r="AQ23" s="336"/>
      <c r="AR23" s="337"/>
      <c r="AS23" s="337"/>
      <c r="AT23" s="337"/>
      <c r="AU23" s="337"/>
      <c r="AV23" s="337"/>
      <c r="AW23" s="337"/>
      <c r="AX23" s="337"/>
      <c r="AY23" s="337"/>
      <c r="AZ23" s="337"/>
      <c r="BA23" s="337"/>
      <c r="BB23" s="337"/>
      <c r="BC23" s="337"/>
      <c r="BD23" s="337"/>
      <c r="BE23" s="337"/>
      <c r="BF23" s="337"/>
      <c r="BG23" s="337"/>
      <c r="BH23" s="337"/>
      <c r="BI23" s="337"/>
      <c r="BJ23" s="337"/>
      <c r="BK23" s="338"/>
      <c r="BL23" s="147"/>
      <c r="BM23" s="147"/>
      <c r="BN23" s="147"/>
      <c r="BO23" s="147"/>
      <c r="BP23" s="147"/>
      <c r="BQ23" s="147"/>
      <c r="BR23" s="147"/>
      <c r="BS23" s="147"/>
    </row>
    <row r="24" spans="1:71" ht="30" customHeight="1">
      <c r="A24" s="268"/>
      <c r="B24" s="269"/>
      <c r="C24" s="271"/>
      <c r="D24" s="274"/>
      <c r="E24" s="276"/>
      <c r="F24" s="277"/>
      <c r="G24" s="276"/>
      <c r="H24" s="280"/>
      <c r="I24" s="276" t="s">
        <v>338</v>
      </c>
      <c r="J24" s="280">
        <f>AVERAGE(N24:N30,L31,N33:N37)</f>
        <v>0.65384615384615385</v>
      </c>
      <c r="K24" s="224" t="s">
        <v>453</v>
      </c>
      <c r="L24" s="281"/>
      <c r="M24" s="225"/>
      <c r="N24" s="28">
        <f>HLOOKUP($U$4,Criterios!$J$9:$AP$225,$O24)</f>
        <v>1</v>
      </c>
      <c r="O24">
        <v>20</v>
      </c>
      <c r="Q24" s="56" t="s">
        <v>491</v>
      </c>
      <c r="R24" s="50">
        <v>18</v>
      </c>
      <c r="T24" s="318"/>
      <c r="U24" s="319"/>
      <c r="V24" s="319"/>
      <c r="W24" s="319"/>
      <c r="X24" s="319"/>
      <c r="Y24" s="319"/>
      <c r="Z24" s="319"/>
      <c r="AA24" s="319"/>
      <c r="AB24" s="319"/>
      <c r="AC24" s="319"/>
      <c r="AD24" s="319"/>
      <c r="AE24" s="320"/>
      <c r="AH24" s="147"/>
      <c r="AI24" s="147"/>
      <c r="AJ24" s="147"/>
      <c r="AK24" s="147"/>
      <c r="AL24" s="147"/>
      <c r="AM24" s="147"/>
      <c r="AN24" s="147"/>
      <c r="AO24" s="147"/>
      <c r="AP24" s="147"/>
      <c r="AQ24" s="336"/>
      <c r="AR24" s="337"/>
      <c r="AS24" s="337"/>
      <c r="AT24" s="337"/>
      <c r="AU24" s="337"/>
      <c r="AV24" s="337"/>
      <c r="AW24" s="337"/>
      <c r="AX24" s="337"/>
      <c r="AY24" s="337"/>
      <c r="AZ24" s="337"/>
      <c r="BA24" s="337"/>
      <c r="BB24" s="337"/>
      <c r="BC24" s="337"/>
      <c r="BD24" s="337"/>
      <c r="BE24" s="337"/>
      <c r="BF24" s="337"/>
      <c r="BG24" s="337"/>
      <c r="BH24" s="337"/>
      <c r="BI24" s="337"/>
      <c r="BJ24" s="337"/>
      <c r="BK24" s="338"/>
      <c r="BL24" s="147"/>
      <c r="BM24" s="147"/>
      <c r="BN24" s="147"/>
      <c r="BO24" s="147"/>
      <c r="BP24" s="147"/>
      <c r="BQ24" s="147"/>
      <c r="BR24" s="147"/>
      <c r="BS24" s="147"/>
    </row>
    <row r="25" spans="1:71" ht="26.25" customHeight="1">
      <c r="A25" s="268"/>
      <c r="B25" s="269"/>
      <c r="C25" s="271"/>
      <c r="D25" s="274"/>
      <c r="E25" s="276"/>
      <c r="F25" s="277"/>
      <c r="G25" s="276"/>
      <c r="H25" s="280"/>
      <c r="I25" s="276"/>
      <c r="J25" s="280"/>
      <c r="K25" s="224" t="s">
        <v>454</v>
      </c>
      <c r="L25" s="281"/>
      <c r="M25" s="225"/>
      <c r="N25" s="28">
        <f>HLOOKUP($U$4,Criterios!$J$9:$AP$225,$O25)</f>
        <v>0</v>
      </c>
      <c r="O25">
        <v>21</v>
      </c>
      <c r="Q25" s="56" t="s">
        <v>492</v>
      </c>
      <c r="R25" s="50">
        <v>19</v>
      </c>
      <c r="T25" s="318"/>
      <c r="U25" s="319"/>
      <c r="V25" s="319"/>
      <c r="W25" s="319"/>
      <c r="X25" s="319"/>
      <c r="Y25" s="319"/>
      <c r="Z25" s="319"/>
      <c r="AA25" s="319"/>
      <c r="AB25" s="319"/>
      <c r="AC25" s="319"/>
      <c r="AD25" s="319"/>
      <c r="AE25" s="320"/>
      <c r="AH25" s="147"/>
      <c r="AI25" s="147"/>
      <c r="AJ25" s="147"/>
      <c r="AK25" s="147"/>
      <c r="AL25" s="147"/>
      <c r="AM25" s="147"/>
      <c r="AN25" s="147"/>
      <c r="AO25" s="147"/>
      <c r="AP25" s="147"/>
      <c r="AQ25" s="336"/>
      <c r="AR25" s="337"/>
      <c r="AS25" s="337"/>
      <c r="AT25" s="337"/>
      <c r="AU25" s="337"/>
      <c r="AV25" s="337"/>
      <c r="AW25" s="337"/>
      <c r="AX25" s="337"/>
      <c r="AY25" s="337"/>
      <c r="AZ25" s="337"/>
      <c r="BA25" s="337"/>
      <c r="BB25" s="337"/>
      <c r="BC25" s="337"/>
      <c r="BD25" s="337"/>
      <c r="BE25" s="337"/>
      <c r="BF25" s="337"/>
      <c r="BG25" s="337"/>
      <c r="BH25" s="337"/>
      <c r="BI25" s="337"/>
      <c r="BJ25" s="337"/>
      <c r="BK25" s="338"/>
      <c r="BL25" s="147"/>
      <c r="BM25" s="147"/>
      <c r="BN25" s="147"/>
      <c r="BO25" s="147"/>
      <c r="BP25" s="147"/>
      <c r="BQ25" s="147"/>
      <c r="BR25" s="147"/>
      <c r="BS25" s="147"/>
    </row>
    <row r="26" spans="1:71" ht="26.25" customHeight="1" thickBot="1">
      <c r="A26" s="268"/>
      <c r="B26" s="269"/>
      <c r="C26" s="271"/>
      <c r="D26" s="274"/>
      <c r="E26" s="276"/>
      <c r="F26" s="277"/>
      <c r="G26" s="276"/>
      <c r="H26" s="280"/>
      <c r="I26" s="276"/>
      <c r="J26" s="280"/>
      <c r="K26" s="224" t="s">
        <v>455</v>
      </c>
      <c r="L26" s="281"/>
      <c r="M26" s="225"/>
      <c r="N26" s="28">
        <f>HLOOKUP($U$4,Criterios!$J$9:$AP$225,$O26)</f>
        <v>1</v>
      </c>
      <c r="O26">
        <v>22</v>
      </c>
      <c r="Q26" s="56" t="s">
        <v>493</v>
      </c>
      <c r="R26" s="50">
        <v>20</v>
      </c>
      <c r="T26" s="318"/>
      <c r="U26" s="319"/>
      <c r="V26" s="319"/>
      <c r="W26" s="319"/>
      <c r="X26" s="319"/>
      <c r="Y26" s="319"/>
      <c r="Z26" s="319"/>
      <c r="AA26" s="319"/>
      <c r="AB26" s="319"/>
      <c r="AC26" s="319"/>
      <c r="AD26" s="319"/>
      <c r="AE26" s="320"/>
      <c r="AH26" s="14"/>
      <c r="AI26" s="148"/>
      <c r="AJ26" s="148"/>
      <c r="AK26" s="148"/>
      <c r="AL26" s="148"/>
      <c r="AM26" s="148"/>
      <c r="AN26" s="148"/>
      <c r="AO26" s="148"/>
      <c r="AP26" s="147"/>
      <c r="AQ26" s="339"/>
      <c r="AR26" s="340"/>
      <c r="AS26" s="340"/>
      <c r="AT26" s="340"/>
      <c r="AU26" s="340"/>
      <c r="AV26" s="340"/>
      <c r="AW26" s="340"/>
      <c r="AX26" s="340"/>
      <c r="AY26" s="340"/>
      <c r="AZ26" s="340"/>
      <c r="BA26" s="340"/>
      <c r="BB26" s="340"/>
      <c r="BC26" s="340"/>
      <c r="BD26" s="340"/>
      <c r="BE26" s="340"/>
      <c r="BF26" s="340"/>
      <c r="BG26" s="340"/>
      <c r="BH26" s="340"/>
      <c r="BI26" s="340"/>
      <c r="BJ26" s="340"/>
      <c r="BK26" s="341"/>
      <c r="BL26" s="148"/>
      <c r="BM26" s="147"/>
      <c r="BN26" s="147"/>
      <c r="BO26" s="147"/>
      <c r="BP26" s="147"/>
      <c r="BQ26" s="147"/>
      <c r="BR26" s="147"/>
      <c r="BS26" s="147"/>
    </row>
    <row r="27" spans="1:71" ht="26.25" customHeight="1">
      <c r="A27" s="268"/>
      <c r="B27" s="269"/>
      <c r="C27" s="271"/>
      <c r="D27" s="274"/>
      <c r="E27" s="276"/>
      <c r="F27" s="277"/>
      <c r="G27" s="276"/>
      <c r="H27" s="280"/>
      <c r="I27" s="276"/>
      <c r="J27" s="280"/>
      <c r="K27" s="224" t="s">
        <v>456</v>
      </c>
      <c r="L27" s="281"/>
      <c r="M27" s="225"/>
      <c r="N27" s="28">
        <f>HLOOKUP($U$4,Criterios!$J$9:$AP$225,$O27)</f>
        <v>1</v>
      </c>
      <c r="O27">
        <v>23</v>
      </c>
      <c r="Q27" s="56" t="s">
        <v>494</v>
      </c>
      <c r="R27" s="50">
        <v>21</v>
      </c>
      <c r="T27" s="318"/>
      <c r="U27" s="319"/>
      <c r="V27" s="319"/>
      <c r="W27" s="319"/>
      <c r="X27" s="319"/>
      <c r="Y27" s="319"/>
      <c r="Z27" s="319"/>
      <c r="AA27" s="319"/>
      <c r="AB27" s="319"/>
      <c r="AC27" s="319"/>
      <c r="AD27" s="319"/>
      <c r="AE27" s="320"/>
      <c r="AH27" s="14"/>
      <c r="AI27" s="148"/>
      <c r="AJ27" s="148"/>
      <c r="AK27" s="147"/>
      <c r="AL27" s="324">
        <f>D6</f>
        <v>0.54812779812779799</v>
      </c>
      <c r="AM27" s="325"/>
      <c r="AN27" s="325"/>
      <c r="AO27" s="325"/>
      <c r="AP27" s="325"/>
      <c r="AQ27" s="325"/>
      <c r="AR27" s="326"/>
      <c r="AS27" s="149"/>
      <c r="AT27" s="149"/>
      <c r="AU27" s="149"/>
      <c r="AV27" s="149"/>
      <c r="AW27" s="149"/>
      <c r="AX27" s="324">
        <f>D78</f>
        <v>0.46772486772486771</v>
      </c>
      <c r="AY27" s="325"/>
      <c r="AZ27" s="325"/>
      <c r="BA27" s="325"/>
      <c r="BB27" s="325"/>
      <c r="BC27" s="325"/>
      <c r="BD27" s="326"/>
      <c r="BE27" s="149"/>
      <c r="BF27" s="149"/>
      <c r="BG27" s="149"/>
      <c r="BH27" s="149"/>
      <c r="BI27" s="149"/>
      <c r="BJ27" s="324">
        <f>D138</f>
        <v>0.63771164021164017</v>
      </c>
      <c r="BK27" s="325"/>
      <c r="BL27" s="325"/>
      <c r="BM27" s="325"/>
      <c r="BN27" s="325"/>
      <c r="BO27" s="325"/>
      <c r="BP27" s="325"/>
      <c r="BQ27" s="325"/>
      <c r="BR27" s="326"/>
      <c r="BS27" s="147"/>
    </row>
    <row r="28" spans="1:71" ht="27" customHeight="1" thickBot="1">
      <c r="A28" s="268"/>
      <c r="B28" s="269"/>
      <c r="C28" s="271"/>
      <c r="D28" s="274"/>
      <c r="E28" s="276"/>
      <c r="F28" s="277"/>
      <c r="G28" s="276"/>
      <c r="H28" s="280"/>
      <c r="I28" s="276"/>
      <c r="J28" s="280"/>
      <c r="K28" s="224" t="s">
        <v>457</v>
      </c>
      <c r="L28" s="281"/>
      <c r="M28" s="225"/>
      <c r="N28" s="28">
        <f>HLOOKUP($U$4,Criterios!$J$9:$AP$225,$O28)</f>
        <v>1</v>
      </c>
      <c r="O28">
        <v>24</v>
      </c>
      <c r="Q28" s="56" t="s">
        <v>495</v>
      </c>
      <c r="R28" s="50">
        <v>22</v>
      </c>
      <c r="T28" s="321"/>
      <c r="U28" s="322"/>
      <c r="V28" s="322"/>
      <c r="W28" s="322"/>
      <c r="X28" s="322"/>
      <c r="Y28" s="322"/>
      <c r="Z28" s="322"/>
      <c r="AA28" s="322"/>
      <c r="AB28" s="322"/>
      <c r="AC28" s="322"/>
      <c r="AD28" s="322"/>
      <c r="AE28" s="323"/>
      <c r="AH28" s="14"/>
      <c r="AI28" s="148"/>
      <c r="AJ28" s="148"/>
      <c r="AK28" s="147"/>
      <c r="AL28" s="327"/>
      <c r="AM28" s="328"/>
      <c r="AN28" s="328"/>
      <c r="AO28" s="328"/>
      <c r="AP28" s="328"/>
      <c r="AQ28" s="328"/>
      <c r="AR28" s="329"/>
      <c r="AS28" s="149"/>
      <c r="AT28" s="149"/>
      <c r="AU28" s="149"/>
      <c r="AV28" s="149"/>
      <c r="AW28" s="149"/>
      <c r="AX28" s="327"/>
      <c r="AY28" s="328"/>
      <c r="AZ28" s="328"/>
      <c r="BA28" s="328"/>
      <c r="BB28" s="328"/>
      <c r="BC28" s="328"/>
      <c r="BD28" s="329"/>
      <c r="BE28" s="149"/>
      <c r="BF28" s="149"/>
      <c r="BG28" s="149"/>
      <c r="BH28" s="149"/>
      <c r="BI28" s="149"/>
      <c r="BJ28" s="327"/>
      <c r="BK28" s="328"/>
      <c r="BL28" s="328"/>
      <c r="BM28" s="328"/>
      <c r="BN28" s="328"/>
      <c r="BO28" s="328"/>
      <c r="BP28" s="328"/>
      <c r="BQ28" s="328"/>
      <c r="BR28" s="329"/>
      <c r="BS28" s="147"/>
    </row>
    <row r="29" spans="1:71" ht="36" customHeight="1">
      <c r="A29" s="268"/>
      <c r="B29" s="269"/>
      <c r="C29" s="271"/>
      <c r="D29" s="274"/>
      <c r="E29" s="276"/>
      <c r="F29" s="277"/>
      <c r="G29" s="276"/>
      <c r="H29" s="280"/>
      <c r="I29" s="276"/>
      <c r="J29" s="280"/>
      <c r="K29" s="224" t="s">
        <v>458</v>
      </c>
      <c r="L29" s="281"/>
      <c r="M29" s="225"/>
      <c r="N29" s="28">
        <f>HLOOKUP($U$4,Criterios!$J$9:$AP$225,$O29)</f>
        <v>1</v>
      </c>
      <c r="O29">
        <v>25</v>
      </c>
      <c r="Q29" s="56" t="s">
        <v>496</v>
      </c>
      <c r="R29" s="50">
        <v>23</v>
      </c>
      <c r="T29"/>
      <c r="U29"/>
      <c r="AH29" s="14"/>
      <c r="AI29" s="148"/>
      <c r="AJ29" s="148"/>
      <c r="AK29" s="147"/>
      <c r="AL29" s="327"/>
      <c r="AM29" s="328"/>
      <c r="AN29" s="328"/>
      <c r="AO29" s="328"/>
      <c r="AP29" s="328"/>
      <c r="AQ29" s="328"/>
      <c r="AR29" s="329"/>
      <c r="AS29" s="149"/>
      <c r="AT29" s="149"/>
      <c r="AU29" s="149"/>
      <c r="AV29" s="149"/>
      <c r="AW29" s="149"/>
      <c r="AX29" s="327"/>
      <c r="AY29" s="328"/>
      <c r="AZ29" s="328"/>
      <c r="BA29" s="328"/>
      <c r="BB29" s="328"/>
      <c r="BC29" s="328"/>
      <c r="BD29" s="329"/>
      <c r="BE29" s="149"/>
      <c r="BF29" s="149"/>
      <c r="BG29" s="149"/>
      <c r="BH29" s="149"/>
      <c r="BI29" s="149"/>
      <c r="BJ29" s="327"/>
      <c r="BK29" s="328"/>
      <c r="BL29" s="328"/>
      <c r="BM29" s="328"/>
      <c r="BN29" s="328"/>
      <c r="BO29" s="328"/>
      <c r="BP29" s="328"/>
      <c r="BQ29" s="328"/>
      <c r="BR29" s="329"/>
      <c r="BS29" s="147"/>
    </row>
    <row r="30" spans="1:71" ht="36" customHeight="1">
      <c r="A30" s="268"/>
      <c r="B30" s="269"/>
      <c r="C30" s="271"/>
      <c r="D30" s="274"/>
      <c r="E30" s="276"/>
      <c r="F30" s="277"/>
      <c r="G30" s="276"/>
      <c r="H30" s="280"/>
      <c r="I30" s="276"/>
      <c r="J30" s="280"/>
      <c r="K30" s="224" t="s">
        <v>459</v>
      </c>
      <c r="L30" s="281"/>
      <c r="M30" s="225"/>
      <c r="N30" s="28">
        <f>HLOOKUP($U$4,Criterios!$J$9:$AP$225,$O30)</f>
        <v>1</v>
      </c>
      <c r="O30">
        <v>26</v>
      </c>
      <c r="Q30" s="56" t="s">
        <v>497</v>
      </c>
      <c r="R30" s="50">
        <v>24</v>
      </c>
      <c r="T30"/>
      <c r="U30"/>
      <c r="AH30" s="14"/>
      <c r="AI30" s="148"/>
      <c r="AJ30" s="148"/>
      <c r="AK30" s="147"/>
      <c r="AL30" s="327"/>
      <c r="AM30" s="328"/>
      <c r="AN30" s="328"/>
      <c r="AO30" s="328"/>
      <c r="AP30" s="328"/>
      <c r="AQ30" s="328"/>
      <c r="AR30" s="329"/>
      <c r="AS30" s="149"/>
      <c r="AT30" s="149"/>
      <c r="AU30" s="149"/>
      <c r="AV30" s="149"/>
      <c r="AW30" s="149"/>
      <c r="AX30" s="327"/>
      <c r="AY30" s="328"/>
      <c r="AZ30" s="328"/>
      <c r="BA30" s="328"/>
      <c r="BB30" s="328"/>
      <c r="BC30" s="328"/>
      <c r="BD30" s="329"/>
      <c r="BE30" s="149"/>
      <c r="BF30" s="149"/>
      <c r="BG30" s="149"/>
      <c r="BH30" s="149"/>
      <c r="BI30" s="149"/>
      <c r="BJ30" s="327"/>
      <c r="BK30" s="328"/>
      <c r="BL30" s="328"/>
      <c r="BM30" s="328"/>
      <c r="BN30" s="328"/>
      <c r="BO30" s="328"/>
      <c r="BP30" s="328"/>
      <c r="BQ30" s="328"/>
      <c r="BR30" s="329"/>
      <c r="BS30" s="147"/>
    </row>
    <row r="31" spans="1:71" ht="36" customHeight="1">
      <c r="A31" s="268"/>
      <c r="B31" s="269"/>
      <c r="C31" s="271"/>
      <c r="D31" s="274"/>
      <c r="E31" s="276"/>
      <c r="F31" s="277"/>
      <c r="G31" s="276"/>
      <c r="H31" s="280"/>
      <c r="I31" s="276"/>
      <c r="J31" s="280"/>
      <c r="K31" s="199" t="s">
        <v>460</v>
      </c>
      <c r="L31" s="367">
        <f>AVERAGE(N31:N32)</f>
        <v>0.5</v>
      </c>
      <c r="M31" s="5" t="s">
        <v>461</v>
      </c>
      <c r="N31" s="28">
        <f>HLOOKUP($U$4,Criterios!$J$9:$AP$225,$O31)</f>
        <v>1</v>
      </c>
      <c r="O31">
        <v>27</v>
      </c>
      <c r="Q31" s="56" t="s">
        <v>498</v>
      </c>
      <c r="R31" s="50">
        <v>25</v>
      </c>
      <c r="T31"/>
      <c r="U31"/>
      <c r="AH31" s="14"/>
      <c r="AI31" s="148"/>
      <c r="AJ31" s="148"/>
      <c r="AK31" s="147"/>
      <c r="AL31" s="327"/>
      <c r="AM31" s="328"/>
      <c r="AN31" s="328"/>
      <c r="AO31" s="328"/>
      <c r="AP31" s="328"/>
      <c r="AQ31" s="328"/>
      <c r="AR31" s="329"/>
      <c r="AS31" s="149"/>
      <c r="AT31" s="149"/>
      <c r="AU31" s="149"/>
      <c r="AV31" s="149"/>
      <c r="AW31" s="149"/>
      <c r="AX31" s="327"/>
      <c r="AY31" s="328"/>
      <c r="AZ31" s="328"/>
      <c r="BA31" s="328"/>
      <c r="BB31" s="328"/>
      <c r="BC31" s="328"/>
      <c r="BD31" s="329"/>
      <c r="BE31" s="149"/>
      <c r="BF31" s="149"/>
      <c r="BG31" s="149"/>
      <c r="BH31" s="149"/>
      <c r="BI31" s="149"/>
      <c r="BJ31" s="327"/>
      <c r="BK31" s="328"/>
      <c r="BL31" s="328"/>
      <c r="BM31" s="328"/>
      <c r="BN31" s="328"/>
      <c r="BO31" s="328"/>
      <c r="BP31" s="328"/>
      <c r="BQ31" s="328"/>
      <c r="BR31" s="329"/>
      <c r="BS31" s="147"/>
    </row>
    <row r="32" spans="1:71" ht="36" customHeight="1" thickBot="1">
      <c r="A32" s="268"/>
      <c r="B32" s="269"/>
      <c r="C32" s="271"/>
      <c r="D32" s="274"/>
      <c r="E32" s="276"/>
      <c r="F32" s="277"/>
      <c r="G32" s="276"/>
      <c r="H32" s="280"/>
      <c r="I32" s="276"/>
      <c r="J32" s="280"/>
      <c r="K32" s="199"/>
      <c r="L32" s="368"/>
      <c r="M32" s="5" t="s">
        <v>462</v>
      </c>
      <c r="N32" s="28">
        <f>HLOOKUP($U$4,Criterios!$J$9:$AP$225,$O32)</f>
        <v>0</v>
      </c>
      <c r="O32">
        <v>28</v>
      </c>
      <c r="Q32" s="56" t="s">
        <v>499</v>
      </c>
      <c r="R32" s="50">
        <v>26</v>
      </c>
      <c r="T32"/>
      <c r="U32"/>
      <c r="AH32" s="14"/>
      <c r="AI32" s="148"/>
      <c r="AJ32" s="148"/>
      <c r="AK32" s="147"/>
      <c r="AL32" s="330"/>
      <c r="AM32" s="331"/>
      <c r="AN32" s="331"/>
      <c r="AO32" s="331"/>
      <c r="AP32" s="331"/>
      <c r="AQ32" s="331"/>
      <c r="AR32" s="332"/>
      <c r="AS32" s="149"/>
      <c r="AT32" s="149"/>
      <c r="AU32" s="149"/>
      <c r="AV32" s="149"/>
      <c r="AW32" s="149"/>
      <c r="AX32" s="330"/>
      <c r="AY32" s="331"/>
      <c r="AZ32" s="331"/>
      <c r="BA32" s="331"/>
      <c r="BB32" s="331"/>
      <c r="BC32" s="331"/>
      <c r="BD32" s="332"/>
      <c r="BE32" s="149"/>
      <c r="BF32" s="149"/>
      <c r="BG32" s="149"/>
      <c r="BH32" s="149"/>
      <c r="BI32" s="149"/>
      <c r="BJ32" s="330"/>
      <c r="BK32" s="331"/>
      <c r="BL32" s="331"/>
      <c r="BM32" s="331"/>
      <c r="BN32" s="331"/>
      <c r="BO32" s="331"/>
      <c r="BP32" s="331"/>
      <c r="BQ32" s="331"/>
      <c r="BR32" s="332"/>
      <c r="BS32" s="147"/>
    </row>
    <row r="33" spans="1:71" ht="36" customHeight="1">
      <c r="A33" s="268"/>
      <c r="B33" s="269"/>
      <c r="C33" s="271"/>
      <c r="D33" s="274"/>
      <c r="E33" s="276"/>
      <c r="F33" s="277"/>
      <c r="G33" s="276"/>
      <c r="H33" s="280"/>
      <c r="I33" s="276"/>
      <c r="J33" s="280"/>
      <c r="K33" s="199" t="s">
        <v>463</v>
      </c>
      <c r="L33" s="199"/>
      <c r="M33" s="199" t="s">
        <v>463</v>
      </c>
      <c r="N33" s="28">
        <f>HLOOKUP($U$4,Criterios!$J$9:$AP$225,$O33)</f>
        <v>0</v>
      </c>
      <c r="O33">
        <v>29</v>
      </c>
      <c r="Q33" s="56" t="s">
        <v>500</v>
      </c>
      <c r="R33" s="50">
        <v>27</v>
      </c>
      <c r="T33"/>
      <c r="U33"/>
      <c r="AH33" s="342">
        <f>F6</f>
        <v>0.6721611721611721</v>
      </c>
      <c r="AI33" s="343"/>
      <c r="AJ33" s="343"/>
      <c r="AK33" s="343"/>
      <c r="AL33" s="344"/>
      <c r="AM33" s="152"/>
      <c r="AN33" s="342">
        <f>F50</f>
        <v>0.63888888888888884</v>
      </c>
      <c r="AO33" s="343"/>
      <c r="AP33" s="344"/>
      <c r="AQ33" s="152"/>
      <c r="AR33" s="342">
        <f>F72</f>
        <v>0.33333333333333331</v>
      </c>
      <c r="AS33" s="344"/>
      <c r="AT33" s="152"/>
      <c r="AU33" s="342">
        <f>F78</f>
        <v>0.41666666666666663</v>
      </c>
      <c r="AV33" s="343"/>
      <c r="AW33" s="343"/>
      <c r="AX33" s="344"/>
      <c r="AY33" s="152"/>
      <c r="AZ33" s="342">
        <f>F95</f>
        <v>0.52222222222222214</v>
      </c>
      <c r="BA33" s="343"/>
      <c r="BB33" s="344"/>
      <c r="BC33" s="152"/>
      <c r="BD33" s="342">
        <f>F105</f>
        <v>0.46428571428571425</v>
      </c>
      <c r="BE33" s="343"/>
      <c r="BF33" s="344"/>
      <c r="BG33" s="152"/>
      <c r="BH33" s="342">
        <f>F138</f>
        <v>0.6339285714285714</v>
      </c>
      <c r="BI33" s="343"/>
      <c r="BJ33" s="343"/>
      <c r="BK33" s="344"/>
      <c r="BL33" s="152"/>
      <c r="BM33" s="342">
        <f>F160</f>
        <v>0.77777777777777779</v>
      </c>
      <c r="BN33" s="343"/>
      <c r="BO33" s="344"/>
      <c r="BP33" s="152"/>
      <c r="BQ33" s="342">
        <f>F173</f>
        <v>0.50142857142857145</v>
      </c>
      <c r="BR33" s="343"/>
      <c r="BS33" s="344"/>
    </row>
    <row r="34" spans="1:71" ht="36.75" customHeight="1">
      <c r="A34" s="268"/>
      <c r="B34" s="269"/>
      <c r="C34" s="271"/>
      <c r="D34" s="274"/>
      <c r="E34" s="276"/>
      <c r="F34" s="277"/>
      <c r="G34" s="276"/>
      <c r="H34" s="280"/>
      <c r="I34" s="276"/>
      <c r="J34" s="280"/>
      <c r="K34" s="199" t="s">
        <v>520</v>
      </c>
      <c r="L34" s="199"/>
      <c r="M34" s="199" t="s">
        <v>520</v>
      </c>
      <c r="N34" s="28">
        <f>HLOOKUP($U$4,Criterios!$J$9:$AP$225,$O34)</f>
        <v>1</v>
      </c>
      <c r="O34">
        <v>30</v>
      </c>
      <c r="Q34" s="56" t="s">
        <v>501</v>
      </c>
      <c r="R34" s="50">
        <v>28</v>
      </c>
      <c r="T34"/>
      <c r="U34"/>
      <c r="AH34" s="345"/>
      <c r="AI34" s="346"/>
      <c r="AJ34" s="346"/>
      <c r="AK34" s="346"/>
      <c r="AL34" s="347"/>
      <c r="AM34" s="152"/>
      <c r="AN34" s="345"/>
      <c r="AO34" s="346"/>
      <c r="AP34" s="347"/>
      <c r="AQ34" s="152"/>
      <c r="AR34" s="345"/>
      <c r="AS34" s="347"/>
      <c r="AT34" s="152"/>
      <c r="AU34" s="345"/>
      <c r="AV34" s="346"/>
      <c r="AW34" s="346"/>
      <c r="AX34" s="347"/>
      <c r="AY34" s="152"/>
      <c r="AZ34" s="345"/>
      <c r="BA34" s="346"/>
      <c r="BB34" s="347"/>
      <c r="BC34" s="152"/>
      <c r="BD34" s="345"/>
      <c r="BE34" s="346"/>
      <c r="BF34" s="347"/>
      <c r="BG34" s="152"/>
      <c r="BH34" s="345"/>
      <c r="BI34" s="346"/>
      <c r="BJ34" s="346"/>
      <c r="BK34" s="347"/>
      <c r="BL34" s="152"/>
      <c r="BM34" s="345"/>
      <c r="BN34" s="346"/>
      <c r="BO34" s="347"/>
      <c r="BP34" s="152"/>
      <c r="BQ34" s="345"/>
      <c r="BR34" s="346"/>
      <c r="BS34" s="347"/>
    </row>
    <row r="35" spans="1:71" ht="26.25" customHeight="1" thickBot="1">
      <c r="A35" s="268"/>
      <c r="B35" s="269"/>
      <c r="C35" s="271"/>
      <c r="D35" s="274"/>
      <c r="E35" s="276"/>
      <c r="F35" s="277"/>
      <c r="G35" s="276"/>
      <c r="H35" s="280"/>
      <c r="I35" s="276"/>
      <c r="J35" s="280"/>
      <c r="K35" s="199" t="s">
        <v>521</v>
      </c>
      <c r="L35" s="199"/>
      <c r="M35" s="199" t="s">
        <v>521</v>
      </c>
      <c r="N35" s="28">
        <f>HLOOKUP($U$4,Criterios!$J$9:$AP$225,$O35)</f>
        <v>0</v>
      </c>
      <c r="O35">
        <v>31</v>
      </c>
      <c r="Q35" s="56" t="s">
        <v>502</v>
      </c>
      <c r="R35" s="50">
        <v>29</v>
      </c>
      <c r="T35"/>
      <c r="U35"/>
      <c r="AH35" s="348"/>
      <c r="AI35" s="349"/>
      <c r="AJ35" s="349"/>
      <c r="AK35" s="349"/>
      <c r="AL35" s="350"/>
      <c r="AM35" s="152"/>
      <c r="AN35" s="348"/>
      <c r="AO35" s="349"/>
      <c r="AP35" s="350"/>
      <c r="AQ35" s="152"/>
      <c r="AR35" s="348"/>
      <c r="AS35" s="350"/>
      <c r="AT35" s="152"/>
      <c r="AU35" s="348"/>
      <c r="AV35" s="349"/>
      <c r="AW35" s="349"/>
      <c r="AX35" s="350"/>
      <c r="AY35" s="152"/>
      <c r="AZ35" s="348"/>
      <c r="BA35" s="349"/>
      <c r="BB35" s="350"/>
      <c r="BC35" s="152"/>
      <c r="BD35" s="348"/>
      <c r="BE35" s="349"/>
      <c r="BF35" s="350"/>
      <c r="BG35" s="152"/>
      <c r="BH35" s="348"/>
      <c r="BI35" s="349"/>
      <c r="BJ35" s="349"/>
      <c r="BK35" s="350"/>
      <c r="BL35" s="152"/>
      <c r="BM35" s="348"/>
      <c r="BN35" s="349"/>
      <c r="BO35" s="350"/>
      <c r="BP35" s="152"/>
      <c r="BQ35" s="348"/>
      <c r="BR35" s="349"/>
      <c r="BS35" s="350"/>
    </row>
    <row r="36" spans="1:71" ht="26.25" customHeight="1" thickBot="1">
      <c r="A36" s="268"/>
      <c r="B36" s="269"/>
      <c r="C36" s="271"/>
      <c r="D36" s="274"/>
      <c r="E36" s="276"/>
      <c r="F36" s="277"/>
      <c r="G36" s="276"/>
      <c r="H36" s="280"/>
      <c r="I36" s="276"/>
      <c r="J36" s="280"/>
      <c r="K36" s="199" t="s">
        <v>522</v>
      </c>
      <c r="L36" s="199"/>
      <c r="M36" s="199" t="s">
        <v>522</v>
      </c>
      <c r="N36" s="28">
        <f>HLOOKUP($U$4,Criterios!$J$9:$AP$225,$O36)</f>
        <v>0</v>
      </c>
      <c r="O36">
        <v>32</v>
      </c>
      <c r="Q36" s="56" t="s">
        <v>503</v>
      </c>
      <c r="R36" s="50">
        <v>30</v>
      </c>
      <c r="T36"/>
      <c r="U36"/>
      <c r="AH36" s="151">
        <f>J6</f>
        <v>0.5714285714285714</v>
      </c>
      <c r="AI36" s="151">
        <f>J13</f>
        <v>0.5</v>
      </c>
      <c r="AJ36" s="151">
        <f>H21</f>
        <v>0.71794871794871795</v>
      </c>
      <c r="AK36" s="151">
        <f>J40</f>
        <v>0.5714285714285714</v>
      </c>
      <c r="AL36" s="151">
        <f>J47</f>
        <v>1</v>
      </c>
      <c r="AM36" s="150"/>
      <c r="AN36" s="151">
        <f>J50</f>
        <v>0.58333333333333337</v>
      </c>
      <c r="AO36" s="151">
        <f>J62</f>
        <v>0.66666666666666663</v>
      </c>
      <c r="AP36" s="151">
        <f>J68</f>
        <v>0.66666666666666663</v>
      </c>
      <c r="AQ36" s="150"/>
      <c r="AR36" s="151">
        <f>J72</f>
        <v>0.66666666666666663</v>
      </c>
      <c r="AS36" s="151">
        <f>J75</f>
        <v>0</v>
      </c>
      <c r="AT36" s="150"/>
      <c r="AU36" s="151">
        <f>J78</f>
        <v>1</v>
      </c>
      <c r="AV36" s="151">
        <f>J80</f>
        <v>0.66666666666666663</v>
      </c>
      <c r="AW36" s="151">
        <f>J86</f>
        <v>0</v>
      </c>
      <c r="AX36" s="151">
        <f>J88</f>
        <v>0</v>
      </c>
      <c r="AY36" s="150"/>
      <c r="AZ36" s="151">
        <f>J95</f>
        <v>0.66666666666666663</v>
      </c>
      <c r="BA36" s="151">
        <f>J98</f>
        <v>0.5</v>
      </c>
      <c r="BB36" s="151">
        <f>J100</f>
        <v>0.4</v>
      </c>
      <c r="BC36" s="150"/>
      <c r="BD36" s="151">
        <f>J105</f>
        <v>0.14285714285714285</v>
      </c>
      <c r="BE36" s="151">
        <f>J112</f>
        <v>0.75</v>
      </c>
      <c r="BF36" s="151">
        <f>H121</f>
        <v>0.5</v>
      </c>
      <c r="BG36" s="150"/>
      <c r="BH36" s="151">
        <f>J138</f>
        <v>0.5714285714285714</v>
      </c>
      <c r="BI36" s="151">
        <f>J145</f>
        <v>0.7142857142857143</v>
      </c>
      <c r="BJ36" s="151">
        <f>J152</f>
        <v>0.75</v>
      </c>
      <c r="BK36" s="151">
        <f>J156</f>
        <v>0.5</v>
      </c>
      <c r="BL36" s="150"/>
      <c r="BM36" s="151">
        <f>J160</f>
        <v>1</v>
      </c>
      <c r="BN36" s="151">
        <f>J163</f>
        <v>0.5</v>
      </c>
      <c r="BO36" s="151">
        <f>J167</f>
        <v>0.83333333333333337</v>
      </c>
      <c r="BP36" s="150"/>
      <c r="BQ36" s="151">
        <f>H173</f>
        <v>0.41337662337662334</v>
      </c>
      <c r="BR36" s="151">
        <f>J208</f>
        <v>1</v>
      </c>
      <c r="BS36" s="151">
        <f>J210</f>
        <v>9.0909090909090912E-2</v>
      </c>
    </row>
    <row r="37" spans="1:71" ht="26.25" customHeight="1">
      <c r="A37" s="268"/>
      <c r="B37" s="269"/>
      <c r="C37" s="271"/>
      <c r="D37" s="274"/>
      <c r="E37" s="276"/>
      <c r="F37" s="277"/>
      <c r="G37" s="276"/>
      <c r="H37" s="280"/>
      <c r="I37" s="276"/>
      <c r="J37" s="280"/>
      <c r="K37" s="199" t="s">
        <v>523</v>
      </c>
      <c r="L37" s="199"/>
      <c r="M37" s="199" t="s">
        <v>523</v>
      </c>
      <c r="N37" s="28">
        <f>HLOOKUP($U$4,Criterios!$J$9:$AP$225,$O37)</f>
        <v>1</v>
      </c>
      <c r="O37">
        <v>33</v>
      </c>
      <c r="Q37" s="56" t="s">
        <v>504</v>
      </c>
      <c r="R37" s="50">
        <v>31</v>
      </c>
      <c r="T37"/>
      <c r="U37"/>
    </row>
    <row r="38" spans="1:71" ht="26.25" customHeight="1">
      <c r="A38" s="268"/>
      <c r="B38" s="269"/>
      <c r="C38" s="271"/>
      <c r="D38" s="274"/>
      <c r="E38" s="276"/>
      <c r="F38" s="277"/>
      <c r="G38" s="276"/>
      <c r="H38" s="280"/>
      <c r="I38" s="366" t="s">
        <v>524</v>
      </c>
      <c r="J38" s="280">
        <f>AVERAGE(N38:N39)</f>
        <v>0.5</v>
      </c>
      <c r="K38" s="199" t="s">
        <v>525</v>
      </c>
      <c r="L38" s="199"/>
      <c r="M38" s="199" t="s">
        <v>525</v>
      </c>
      <c r="N38" s="28">
        <f>HLOOKUP($U$4,Criterios!$J$9:$AP$225,$O38)</f>
        <v>1</v>
      </c>
      <c r="O38">
        <v>34</v>
      </c>
      <c r="Q38" s="56" t="s">
        <v>505</v>
      </c>
      <c r="R38" s="50">
        <v>32</v>
      </c>
      <c r="T38"/>
      <c r="U38"/>
    </row>
    <row r="39" spans="1:71" ht="27" customHeight="1">
      <c r="A39" s="268"/>
      <c r="B39" s="269"/>
      <c r="C39" s="271"/>
      <c r="D39" s="274"/>
      <c r="E39" s="276"/>
      <c r="F39" s="277"/>
      <c r="G39" s="276"/>
      <c r="H39" s="280"/>
      <c r="I39" s="366"/>
      <c r="J39" s="280"/>
      <c r="K39" s="199" t="s">
        <v>526</v>
      </c>
      <c r="L39" s="199"/>
      <c r="M39" s="199" t="s">
        <v>526</v>
      </c>
      <c r="N39" s="28">
        <f>HLOOKUP($U$4,Criterios!$J$9:$AP$225,$O39)</f>
        <v>0</v>
      </c>
      <c r="O39">
        <v>35</v>
      </c>
      <c r="Q39" s="56" t="s">
        <v>544</v>
      </c>
      <c r="R39" s="50">
        <v>33</v>
      </c>
      <c r="T39"/>
      <c r="U39"/>
    </row>
    <row r="40" spans="1:71" ht="18.75" customHeight="1">
      <c r="A40" s="268"/>
      <c r="B40" s="269"/>
      <c r="C40" s="271"/>
      <c r="D40" s="274"/>
      <c r="E40" s="276"/>
      <c r="F40" s="277"/>
      <c r="G40" s="256" t="s">
        <v>534</v>
      </c>
      <c r="H40" s="257"/>
      <c r="I40" s="258"/>
      <c r="J40" s="265">
        <f>AVERAGE(N40:N46)</f>
        <v>0.5714285714285714</v>
      </c>
      <c r="K40" s="199" t="s">
        <v>251</v>
      </c>
      <c r="L40" s="199"/>
      <c r="M40" s="199" t="s">
        <v>535</v>
      </c>
      <c r="N40" s="28">
        <f>HLOOKUP($U$4,Criterios!$J$9:$AP$225,$O40)</f>
        <v>0</v>
      </c>
      <c r="O40">
        <v>36</v>
      </c>
      <c r="Q40" s="29"/>
      <c r="R40" s="30"/>
      <c r="T40"/>
      <c r="U40"/>
      <c r="AD40" s="57"/>
      <c r="AE40" s="57"/>
    </row>
    <row r="41" spans="1:71" ht="18.75" customHeight="1">
      <c r="A41" s="268"/>
      <c r="B41" s="269"/>
      <c r="C41" s="271"/>
      <c r="D41" s="274"/>
      <c r="E41" s="276"/>
      <c r="F41" s="277"/>
      <c r="G41" s="259"/>
      <c r="H41" s="260"/>
      <c r="I41" s="261"/>
      <c r="J41" s="266"/>
      <c r="K41" s="199" t="s">
        <v>536</v>
      </c>
      <c r="L41" s="199"/>
      <c r="M41" s="199" t="s">
        <v>536</v>
      </c>
      <c r="N41" s="28">
        <f>HLOOKUP($U$4,Criterios!$J$9:$AP$225,$O41)</f>
        <v>1</v>
      </c>
      <c r="O41">
        <v>37</v>
      </c>
      <c r="AD41" s="58"/>
      <c r="AE41" s="57"/>
    </row>
    <row r="42" spans="1:71" ht="18.75" customHeight="1">
      <c r="A42" s="268"/>
      <c r="B42" s="269"/>
      <c r="C42" s="271"/>
      <c r="D42" s="274"/>
      <c r="E42" s="276"/>
      <c r="F42" s="277"/>
      <c r="G42" s="259"/>
      <c r="H42" s="260"/>
      <c r="I42" s="261"/>
      <c r="J42" s="266"/>
      <c r="K42" s="199" t="s">
        <v>537</v>
      </c>
      <c r="L42" s="199"/>
      <c r="M42" s="199" t="s">
        <v>537</v>
      </c>
      <c r="N42" s="28">
        <f>HLOOKUP($U$4,Criterios!$J$9:$AP$225,$O42)</f>
        <v>1</v>
      </c>
      <c r="O42">
        <v>38</v>
      </c>
      <c r="AD42" s="58"/>
      <c r="AE42" s="57"/>
    </row>
    <row r="43" spans="1:71" ht="18.75" customHeight="1">
      <c r="A43" s="268"/>
      <c r="B43" s="269"/>
      <c r="C43" s="271"/>
      <c r="D43" s="274"/>
      <c r="E43" s="276"/>
      <c r="F43" s="277"/>
      <c r="G43" s="259"/>
      <c r="H43" s="260"/>
      <c r="I43" s="261"/>
      <c r="J43" s="266"/>
      <c r="K43" s="199" t="s">
        <v>538</v>
      </c>
      <c r="L43" s="199"/>
      <c r="M43" s="199" t="s">
        <v>538</v>
      </c>
      <c r="N43" s="28">
        <f>HLOOKUP($U$4,Criterios!$J$9:$AP$225,$O43)</f>
        <v>1</v>
      </c>
      <c r="O43">
        <v>39</v>
      </c>
      <c r="AD43" s="58"/>
      <c r="AE43" s="57"/>
    </row>
    <row r="44" spans="1:71" ht="18.75" customHeight="1">
      <c r="A44" s="268"/>
      <c r="B44" s="269"/>
      <c r="C44" s="271"/>
      <c r="D44" s="274"/>
      <c r="E44" s="276"/>
      <c r="F44" s="277"/>
      <c r="G44" s="259"/>
      <c r="H44" s="260"/>
      <c r="I44" s="261"/>
      <c r="J44" s="266"/>
      <c r="K44" s="199" t="s">
        <v>539</v>
      </c>
      <c r="L44" s="199"/>
      <c r="M44" s="199" t="s">
        <v>539</v>
      </c>
      <c r="N44" s="28">
        <f>HLOOKUP($U$4,Criterios!$J$9:$AP$225,$O44)</f>
        <v>1</v>
      </c>
      <c r="O44">
        <v>40</v>
      </c>
      <c r="AD44" s="58"/>
      <c r="AE44" s="57"/>
    </row>
    <row r="45" spans="1:71" ht="19.5" customHeight="1">
      <c r="A45" s="268"/>
      <c r="B45" s="269"/>
      <c r="C45" s="271"/>
      <c r="D45" s="274"/>
      <c r="E45" s="276"/>
      <c r="F45" s="277"/>
      <c r="G45" s="259"/>
      <c r="H45" s="260"/>
      <c r="I45" s="261"/>
      <c r="J45" s="266"/>
      <c r="K45" s="199" t="s">
        <v>540</v>
      </c>
      <c r="L45" s="199"/>
      <c r="M45" s="199" t="s">
        <v>540</v>
      </c>
      <c r="N45" s="28">
        <f>HLOOKUP($U$4,Criterios!$J$9:$AP$225,$O45)</f>
        <v>0</v>
      </c>
      <c r="O45">
        <v>41</v>
      </c>
      <c r="AD45" s="58"/>
      <c r="AE45" s="57"/>
    </row>
    <row r="46" spans="1:71" ht="18.75" customHeight="1">
      <c r="A46" s="268"/>
      <c r="B46" s="269"/>
      <c r="C46" s="271"/>
      <c r="D46" s="274"/>
      <c r="E46" s="276"/>
      <c r="F46" s="277"/>
      <c r="G46" s="262"/>
      <c r="H46" s="263"/>
      <c r="I46" s="264"/>
      <c r="J46" s="267"/>
      <c r="K46" s="199" t="s">
        <v>541</v>
      </c>
      <c r="L46" s="199"/>
      <c r="M46" s="199" t="s">
        <v>541</v>
      </c>
      <c r="N46" s="28">
        <f>HLOOKUP($U$4,Criterios!$J$9:$AP$225,$O46)</f>
        <v>0</v>
      </c>
      <c r="O46">
        <v>42</v>
      </c>
      <c r="AD46" s="58"/>
      <c r="AE46" s="57"/>
    </row>
    <row r="47" spans="1:71" ht="25">
      <c r="A47" s="268"/>
      <c r="B47" s="269"/>
      <c r="C47" s="271"/>
      <c r="D47" s="274"/>
      <c r="E47" s="276"/>
      <c r="F47" s="277"/>
      <c r="G47" s="256" t="s">
        <v>542</v>
      </c>
      <c r="H47" s="257"/>
      <c r="I47" s="258"/>
      <c r="J47" s="265">
        <f>AVERAGE(N47:N49)</f>
        <v>1</v>
      </c>
      <c r="K47" s="199" t="s">
        <v>543</v>
      </c>
      <c r="L47" s="199"/>
      <c r="M47" s="199" t="s">
        <v>543</v>
      </c>
      <c r="N47" s="28">
        <f>HLOOKUP($U$4,Criterios!$J$9:$AP$225,$O47)</f>
        <v>1</v>
      </c>
      <c r="O47">
        <v>43</v>
      </c>
      <c r="AD47" s="58"/>
      <c r="AE47" s="57"/>
    </row>
    <row r="48" spans="1:71" ht="25">
      <c r="A48" s="268"/>
      <c r="B48" s="269"/>
      <c r="C48" s="271"/>
      <c r="D48" s="274"/>
      <c r="E48" s="276"/>
      <c r="F48" s="277"/>
      <c r="G48" s="259"/>
      <c r="H48" s="260"/>
      <c r="I48" s="261"/>
      <c r="J48" s="266"/>
      <c r="K48" s="199" t="s">
        <v>467</v>
      </c>
      <c r="L48" s="199"/>
      <c r="M48" s="199" t="s">
        <v>467</v>
      </c>
      <c r="N48" s="28">
        <f>HLOOKUP($U$4,Criterios!$J$9:$AP$225,$O48)</f>
        <v>1</v>
      </c>
      <c r="O48">
        <v>44</v>
      </c>
      <c r="AD48" s="58"/>
      <c r="AE48" s="57"/>
      <c r="AJ48" s="138"/>
    </row>
    <row r="49" spans="1:31" ht="25">
      <c r="A49" s="268"/>
      <c r="B49" s="269"/>
      <c r="C49" s="271"/>
      <c r="D49" s="274"/>
      <c r="E49" s="276"/>
      <c r="F49" s="277"/>
      <c r="G49" s="262"/>
      <c r="H49" s="263"/>
      <c r="I49" s="264"/>
      <c r="J49" s="267"/>
      <c r="K49" s="199" t="s">
        <v>468</v>
      </c>
      <c r="L49" s="199"/>
      <c r="M49" s="199" t="s">
        <v>468</v>
      </c>
      <c r="N49" s="28">
        <f>HLOOKUP($U$4,Criterios!$J$9:$AP$225,$O49)</f>
        <v>1</v>
      </c>
      <c r="O49">
        <v>45</v>
      </c>
      <c r="AD49" s="58"/>
      <c r="AE49" s="57"/>
    </row>
    <row r="50" spans="1:31" ht="25">
      <c r="A50" s="268"/>
      <c r="B50" s="269"/>
      <c r="C50" s="271"/>
      <c r="D50" s="274"/>
      <c r="E50" s="276" t="s">
        <v>437</v>
      </c>
      <c r="F50" s="277">
        <f>AVERAGE(J50:J71)</f>
        <v>0.63888888888888884</v>
      </c>
      <c r="G50" s="256" t="s">
        <v>339</v>
      </c>
      <c r="H50" s="257"/>
      <c r="I50" s="258"/>
      <c r="J50" s="265">
        <f>AVERAGE(N50:N61)</f>
        <v>0.58333333333333337</v>
      </c>
      <c r="K50" s="199" t="s">
        <v>439</v>
      </c>
      <c r="L50" s="199"/>
      <c r="M50" s="199" t="s">
        <v>439</v>
      </c>
      <c r="N50" s="28">
        <f>HLOOKUP($U$4,Criterios!$J$9:$AP$225,$O50)</f>
        <v>1</v>
      </c>
      <c r="O50">
        <v>46</v>
      </c>
      <c r="AD50" s="58"/>
      <c r="AE50" s="57"/>
    </row>
    <row r="51" spans="1:31" ht="25">
      <c r="A51" s="268"/>
      <c r="B51" s="269"/>
      <c r="C51" s="271"/>
      <c r="D51" s="274"/>
      <c r="E51" s="276"/>
      <c r="F51" s="277"/>
      <c r="G51" s="259"/>
      <c r="H51" s="260"/>
      <c r="I51" s="261"/>
      <c r="J51" s="266"/>
      <c r="K51" s="199" t="s">
        <v>440</v>
      </c>
      <c r="L51" s="199"/>
      <c r="M51" s="199" t="s">
        <v>440</v>
      </c>
      <c r="N51" s="28">
        <f>HLOOKUP($U$4,Criterios!$J$9:$AP$225,$O51)</f>
        <v>1</v>
      </c>
      <c r="O51">
        <v>47</v>
      </c>
      <c r="AD51" s="58"/>
      <c r="AE51" s="57"/>
    </row>
    <row r="52" spans="1:31" ht="25">
      <c r="A52" s="268"/>
      <c r="B52" s="269"/>
      <c r="C52" s="271"/>
      <c r="D52" s="274"/>
      <c r="E52" s="276"/>
      <c r="F52" s="277"/>
      <c r="G52" s="259"/>
      <c r="H52" s="260"/>
      <c r="I52" s="261"/>
      <c r="J52" s="266"/>
      <c r="K52" s="199" t="s">
        <v>441</v>
      </c>
      <c r="L52" s="199"/>
      <c r="M52" s="199" t="s">
        <v>441</v>
      </c>
      <c r="N52" s="28">
        <f>HLOOKUP($U$4,Criterios!$J$9:$AP$225,$O52)</f>
        <v>1</v>
      </c>
      <c r="O52">
        <v>48</v>
      </c>
      <c r="AD52" s="58"/>
      <c r="AE52" s="57"/>
    </row>
    <row r="53" spans="1:31" ht="25">
      <c r="A53" s="268"/>
      <c r="B53" s="269"/>
      <c r="C53" s="271"/>
      <c r="D53" s="274"/>
      <c r="E53" s="276"/>
      <c r="F53" s="277"/>
      <c r="G53" s="259"/>
      <c r="H53" s="260"/>
      <c r="I53" s="261"/>
      <c r="J53" s="266"/>
      <c r="K53" s="199" t="s">
        <v>442</v>
      </c>
      <c r="L53" s="199"/>
      <c r="M53" s="199" t="s">
        <v>442</v>
      </c>
      <c r="N53" s="28">
        <f>HLOOKUP($U$4,Criterios!$J$9:$AP$225,$O53)</f>
        <v>1</v>
      </c>
      <c r="O53">
        <v>49</v>
      </c>
      <c r="AD53" s="58"/>
      <c r="AE53" s="57"/>
    </row>
    <row r="54" spans="1:31" ht="25">
      <c r="A54" s="268"/>
      <c r="B54" s="269"/>
      <c r="C54" s="271"/>
      <c r="D54" s="274"/>
      <c r="E54" s="276"/>
      <c r="F54" s="277"/>
      <c r="G54" s="259"/>
      <c r="H54" s="260"/>
      <c r="I54" s="261"/>
      <c r="J54" s="266"/>
      <c r="K54" s="199" t="s">
        <v>443</v>
      </c>
      <c r="L54" s="199"/>
      <c r="M54" s="199" t="s">
        <v>443</v>
      </c>
      <c r="N54" s="28">
        <f>HLOOKUP($U$4,Criterios!$J$9:$AP$225,$O54)</f>
        <v>1</v>
      </c>
      <c r="O54">
        <v>50</v>
      </c>
      <c r="AD54" s="58"/>
      <c r="AE54" s="57"/>
    </row>
    <row r="55" spans="1:31" ht="25">
      <c r="A55" s="268"/>
      <c r="B55" s="269"/>
      <c r="C55" s="271"/>
      <c r="D55" s="274"/>
      <c r="E55" s="276"/>
      <c r="F55" s="277"/>
      <c r="G55" s="259"/>
      <c r="H55" s="260"/>
      <c r="I55" s="261"/>
      <c r="J55" s="266"/>
      <c r="K55" s="199" t="s">
        <v>444</v>
      </c>
      <c r="L55" s="199"/>
      <c r="M55" s="199" t="s">
        <v>444</v>
      </c>
      <c r="N55" s="28">
        <f>HLOOKUP($U$4,Criterios!$J$9:$AP$225,$O55)</f>
        <v>1</v>
      </c>
      <c r="O55">
        <v>51</v>
      </c>
      <c r="AD55" s="58"/>
      <c r="AE55" s="57"/>
    </row>
    <row r="56" spans="1:31" ht="25">
      <c r="A56" s="268"/>
      <c r="B56" s="269"/>
      <c r="C56" s="271"/>
      <c r="D56" s="274"/>
      <c r="E56" s="276"/>
      <c r="F56" s="277"/>
      <c r="G56" s="259"/>
      <c r="H56" s="260"/>
      <c r="I56" s="261"/>
      <c r="J56" s="266"/>
      <c r="K56" s="199" t="s">
        <v>506</v>
      </c>
      <c r="L56" s="199"/>
      <c r="M56" s="199" t="s">
        <v>506</v>
      </c>
      <c r="N56" s="28">
        <f>HLOOKUP($U$4,Criterios!$J$9:$AP$225,$O56)</f>
        <v>0</v>
      </c>
      <c r="O56">
        <v>52</v>
      </c>
      <c r="AD56" s="58"/>
      <c r="AE56" s="57"/>
    </row>
    <row r="57" spans="1:31" ht="25">
      <c r="A57" s="268"/>
      <c r="B57" s="269"/>
      <c r="C57" s="271"/>
      <c r="D57" s="274"/>
      <c r="E57" s="276"/>
      <c r="F57" s="277"/>
      <c r="G57" s="259"/>
      <c r="H57" s="260"/>
      <c r="I57" s="261"/>
      <c r="J57" s="266"/>
      <c r="K57" s="199" t="s">
        <v>507</v>
      </c>
      <c r="L57" s="199"/>
      <c r="M57" s="199" t="s">
        <v>507</v>
      </c>
      <c r="N57" s="28">
        <f>HLOOKUP($U$4,Criterios!$J$9:$AP$225,$O57)</f>
        <v>1</v>
      </c>
      <c r="O57">
        <v>53</v>
      </c>
      <c r="AD57" s="58"/>
      <c r="AE57" s="57"/>
    </row>
    <row r="58" spans="1:31" ht="25">
      <c r="A58" s="268"/>
      <c r="B58" s="269"/>
      <c r="C58" s="271"/>
      <c r="D58" s="274"/>
      <c r="E58" s="276"/>
      <c r="F58" s="277"/>
      <c r="G58" s="259"/>
      <c r="H58" s="260"/>
      <c r="I58" s="261"/>
      <c r="J58" s="266"/>
      <c r="K58" s="199" t="s">
        <v>508</v>
      </c>
      <c r="L58" s="199"/>
      <c r="M58" s="199" t="s">
        <v>508</v>
      </c>
      <c r="N58" s="28">
        <f>HLOOKUP($U$4,Criterios!$J$9:$AP$225,$O58)</f>
        <v>0</v>
      </c>
      <c r="O58">
        <v>54</v>
      </c>
      <c r="AD58" s="58"/>
      <c r="AE58" s="57"/>
    </row>
    <row r="59" spans="1:31" ht="25">
      <c r="A59" s="268"/>
      <c r="B59" s="269"/>
      <c r="C59" s="271"/>
      <c r="D59" s="274"/>
      <c r="E59" s="276"/>
      <c r="F59" s="277"/>
      <c r="G59" s="259"/>
      <c r="H59" s="260"/>
      <c r="I59" s="261"/>
      <c r="J59" s="266"/>
      <c r="K59" s="199" t="s">
        <v>550</v>
      </c>
      <c r="L59" s="199"/>
      <c r="M59" s="199" t="s">
        <v>550</v>
      </c>
      <c r="N59" s="28">
        <f>HLOOKUP($U$4,Criterios!$J$9:$AP$225,$O59)</f>
        <v>0</v>
      </c>
      <c r="O59">
        <v>55</v>
      </c>
      <c r="AD59" s="58"/>
      <c r="AE59" s="57"/>
    </row>
    <row r="60" spans="1:31" ht="25">
      <c r="A60" s="268"/>
      <c r="B60" s="269"/>
      <c r="C60" s="271"/>
      <c r="D60" s="274"/>
      <c r="E60" s="276"/>
      <c r="F60" s="277"/>
      <c r="G60" s="259"/>
      <c r="H60" s="260"/>
      <c r="I60" s="261"/>
      <c r="J60" s="266"/>
      <c r="K60" s="224" t="s">
        <v>569</v>
      </c>
      <c r="L60" s="281"/>
      <c r="M60" s="225"/>
      <c r="N60" s="28">
        <f>HLOOKUP($U$4,Criterios!$J$9:$AP$225,$O60)</f>
        <v>0</v>
      </c>
      <c r="O60">
        <f>O59+1</f>
        <v>56</v>
      </c>
      <c r="AD60" s="58"/>
      <c r="AE60" s="57"/>
    </row>
    <row r="61" spans="1:31" ht="25">
      <c r="A61" s="268"/>
      <c r="B61" s="269"/>
      <c r="C61" s="271"/>
      <c r="D61" s="274"/>
      <c r="E61" s="276"/>
      <c r="F61" s="277"/>
      <c r="G61" s="262"/>
      <c r="H61" s="263"/>
      <c r="I61" s="264"/>
      <c r="J61" s="267"/>
      <c r="K61" s="224" t="s">
        <v>570</v>
      </c>
      <c r="L61" s="281"/>
      <c r="M61" s="225"/>
      <c r="N61" s="28">
        <f>HLOOKUP($U$4,Criterios!$J$9:$AP$225,$O61)</f>
        <v>0</v>
      </c>
      <c r="O61">
        <f t="shared" ref="O61:O122" si="0">O60+1</f>
        <v>57</v>
      </c>
      <c r="AD61" s="58"/>
      <c r="AE61" s="57"/>
    </row>
    <row r="62" spans="1:31" ht="25">
      <c r="A62" s="268"/>
      <c r="B62" s="269"/>
      <c r="C62" s="271"/>
      <c r="D62" s="274"/>
      <c r="E62" s="276"/>
      <c r="F62" s="277"/>
      <c r="G62" s="256" t="s">
        <v>551</v>
      </c>
      <c r="H62" s="257"/>
      <c r="I62" s="258"/>
      <c r="J62" s="265">
        <f>AVERAGE(N62:N67)</f>
        <v>0.66666666666666663</v>
      </c>
      <c r="K62" s="224" t="s">
        <v>571</v>
      </c>
      <c r="L62" s="281"/>
      <c r="M62" s="225"/>
      <c r="N62" s="28">
        <f>HLOOKUP($U$4,Criterios!$J$9:$AP$225,$O62)</f>
        <v>0</v>
      </c>
      <c r="O62">
        <f t="shared" si="0"/>
        <v>58</v>
      </c>
      <c r="AD62" s="58"/>
      <c r="AE62" s="57"/>
    </row>
    <row r="63" spans="1:31" ht="25">
      <c r="A63" s="268"/>
      <c r="B63" s="269"/>
      <c r="C63" s="271"/>
      <c r="D63" s="274"/>
      <c r="E63" s="276"/>
      <c r="F63" s="277"/>
      <c r="G63" s="259"/>
      <c r="H63" s="260"/>
      <c r="I63" s="261"/>
      <c r="J63" s="266"/>
      <c r="K63" s="224" t="s">
        <v>572</v>
      </c>
      <c r="L63" s="281"/>
      <c r="M63" s="225"/>
      <c r="N63" s="28">
        <f>HLOOKUP($U$4,Criterios!$J$9:$AP$225,$O63)</f>
        <v>1</v>
      </c>
      <c r="O63">
        <f t="shared" si="0"/>
        <v>59</v>
      </c>
      <c r="AD63" s="58"/>
      <c r="AE63" s="57"/>
    </row>
    <row r="64" spans="1:31" ht="25">
      <c r="A64" s="268"/>
      <c r="B64" s="269"/>
      <c r="C64" s="271"/>
      <c r="D64" s="274"/>
      <c r="E64" s="276"/>
      <c r="F64" s="277"/>
      <c r="G64" s="259"/>
      <c r="H64" s="260"/>
      <c r="I64" s="261"/>
      <c r="J64" s="266"/>
      <c r="K64" s="224" t="s">
        <v>573</v>
      </c>
      <c r="L64" s="281"/>
      <c r="M64" s="225"/>
      <c r="N64" s="28">
        <f>HLOOKUP($U$4,Criterios!$J$9:$AP$225,$O64)</f>
        <v>1</v>
      </c>
      <c r="O64">
        <f t="shared" si="0"/>
        <v>60</v>
      </c>
      <c r="AD64" s="58"/>
      <c r="AE64" s="57"/>
    </row>
    <row r="65" spans="1:31" ht="25">
      <c r="A65" s="268"/>
      <c r="B65" s="269"/>
      <c r="C65" s="271"/>
      <c r="D65" s="274"/>
      <c r="E65" s="276"/>
      <c r="F65" s="277"/>
      <c r="G65" s="259"/>
      <c r="H65" s="260"/>
      <c r="I65" s="261"/>
      <c r="J65" s="266"/>
      <c r="K65" s="224" t="s">
        <v>574</v>
      </c>
      <c r="L65" s="281"/>
      <c r="M65" s="225"/>
      <c r="N65" s="28">
        <f>HLOOKUP($U$4,Criterios!$J$9:$AP$225,$O65)</f>
        <v>1</v>
      </c>
      <c r="O65">
        <f t="shared" si="0"/>
        <v>61</v>
      </c>
      <c r="T65"/>
      <c r="U65"/>
      <c r="AD65" s="58"/>
      <c r="AE65" s="57"/>
    </row>
    <row r="66" spans="1:31" ht="25">
      <c r="A66" s="268"/>
      <c r="B66" s="269"/>
      <c r="C66" s="271"/>
      <c r="D66" s="274"/>
      <c r="E66" s="276"/>
      <c r="F66" s="277"/>
      <c r="G66" s="259"/>
      <c r="H66" s="260"/>
      <c r="I66" s="261"/>
      <c r="J66" s="266"/>
      <c r="K66" s="224" t="s">
        <v>575</v>
      </c>
      <c r="L66" s="281"/>
      <c r="M66" s="225"/>
      <c r="N66" s="28">
        <f>HLOOKUP($U$4,Criterios!$J$9:$AP$225,$O66)</f>
        <v>1</v>
      </c>
      <c r="O66">
        <f t="shared" si="0"/>
        <v>62</v>
      </c>
      <c r="T66"/>
      <c r="U66"/>
      <c r="AD66" s="58"/>
      <c r="AE66" s="57"/>
    </row>
    <row r="67" spans="1:31" ht="25">
      <c r="A67" s="268"/>
      <c r="B67" s="269"/>
      <c r="C67" s="271"/>
      <c r="D67" s="274"/>
      <c r="E67" s="276"/>
      <c r="F67" s="277"/>
      <c r="G67" s="262"/>
      <c r="H67" s="263"/>
      <c r="I67" s="264"/>
      <c r="J67" s="267"/>
      <c r="K67" s="224" t="s">
        <v>576</v>
      </c>
      <c r="L67" s="281"/>
      <c r="M67" s="225"/>
      <c r="N67" s="28">
        <f>HLOOKUP($U$4,Criterios!$J$9:$AP$225,$O67)</f>
        <v>0</v>
      </c>
      <c r="O67">
        <f t="shared" si="0"/>
        <v>63</v>
      </c>
      <c r="T67"/>
      <c r="U67"/>
      <c r="AD67" s="58"/>
      <c r="AE67" s="57"/>
    </row>
    <row r="68" spans="1:31" ht="25">
      <c r="A68" s="268"/>
      <c r="B68" s="269"/>
      <c r="C68" s="271"/>
      <c r="D68" s="274"/>
      <c r="E68" s="276"/>
      <c r="F68" s="277"/>
      <c r="G68" s="256" t="s">
        <v>448</v>
      </c>
      <c r="H68" s="257"/>
      <c r="I68" s="258"/>
      <c r="J68" s="265">
        <f>AVERAGE(L68,N70:N71)</f>
        <v>0.66666666666666663</v>
      </c>
      <c r="K68" s="199" t="s">
        <v>552</v>
      </c>
      <c r="L68" s="367">
        <f>AVERAGE(N68:N69)</f>
        <v>1</v>
      </c>
      <c r="M68" s="5" t="s">
        <v>555</v>
      </c>
      <c r="N68" s="28">
        <f>HLOOKUP($U$4,Criterios!$J$9:$AP$225,$O68)</f>
        <v>1</v>
      </c>
      <c r="O68">
        <f t="shared" si="0"/>
        <v>64</v>
      </c>
      <c r="T68"/>
      <c r="U68"/>
      <c r="AD68" s="58"/>
      <c r="AE68" s="57"/>
    </row>
    <row r="69" spans="1:31" ht="25">
      <c r="A69" s="268"/>
      <c r="B69" s="269"/>
      <c r="C69" s="271"/>
      <c r="D69" s="274"/>
      <c r="E69" s="276"/>
      <c r="F69" s="277"/>
      <c r="G69" s="259"/>
      <c r="H69" s="260"/>
      <c r="I69" s="261"/>
      <c r="J69" s="266"/>
      <c r="K69" s="199"/>
      <c r="L69" s="368"/>
      <c r="M69" s="5" t="s">
        <v>556</v>
      </c>
      <c r="N69" s="28">
        <f>HLOOKUP($U$4,Criterios!$J$9:$AP$225,$O69)</f>
        <v>1</v>
      </c>
      <c r="O69">
        <f t="shared" si="0"/>
        <v>65</v>
      </c>
      <c r="T69"/>
      <c r="U69"/>
      <c r="AD69" s="58"/>
      <c r="AE69" s="57"/>
    </row>
    <row r="70" spans="1:31" ht="25">
      <c r="A70" s="268"/>
      <c r="B70" s="269"/>
      <c r="C70" s="271"/>
      <c r="D70" s="274"/>
      <c r="E70" s="276"/>
      <c r="F70" s="277"/>
      <c r="G70" s="259"/>
      <c r="H70" s="260"/>
      <c r="I70" s="261"/>
      <c r="J70" s="266"/>
      <c r="K70" s="224" t="s">
        <v>577</v>
      </c>
      <c r="L70" s="281"/>
      <c r="M70" s="225"/>
      <c r="N70" s="28">
        <f>HLOOKUP($U$4,Criterios!$J$9:$AP$225,$O70)</f>
        <v>1</v>
      </c>
      <c r="O70">
        <f t="shared" si="0"/>
        <v>66</v>
      </c>
      <c r="T70"/>
      <c r="U70"/>
      <c r="AD70" s="58"/>
      <c r="AE70" s="57"/>
    </row>
    <row r="71" spans="1:31" ht="25">
      <c r="A71" s="268"/>
      <c r="B71" s="269"/>
      <c r="C71" s="271"/>
      <c r="D71" s="274"/>
      <c r="E71" s="276"/>
      <c r="F71" s="277"/>
      <c r="G71" s="262"/>
      <c r="H71" s="263"/>
      <c r="I71" s="264"/>
      <c r="J71" s="267"/>
      <c r="K71" s="224" t="s">
        <v>578</v>
      </c>
      <c r="L71" s="281"/>
      <c r="M71" s="225"/>
      <c r="N71" s="28">
        <f>HLOOKUP($U$4,Criterios!$J$9:$AP$225,$O71)</f>
        <v>0</v>
      </c>
      <c r="O71">
        <f t="shared" si="0"/>
        <v>67</v>
      </c>
      <c r="T71"/>
      <c r="U71"/>
      <c r="AD71" s="58"/>
      <c r="AE71" s="57"/>
    </row>
    <row r="72" spans="1:31" ht="25">
      <c r="A72" s="268"/>
      <c r="B72" s="269"/>
      <c r="C72" s="271"/>
      <c r="D72" s="274"/>
      <c r="E72" s="276" t="s">
        <v>431</v>
      </c>
      <c r="F72" s="277">
        <f>AVERAGE(J72:J77)</f>
        <v>0.33333333333333331</v>
      </c>
      <c r="G72" s="256" t="s">
        <v>432</v>
      </c>
      <c r="H72" s="257"/>
      <c r="I72" s="258"/>
      <c r="J72" s="265">
        <f>AVERAGE(N72:N74)</f>
        <v>0.66666666666666663</v>
      </c>
      <c r="K72" s="224" t="s">
        <v>579</v>
      </c>
      <c r="L72" s="281"/>
      <c r="M72" s="225"/>
      <c r="N72" s="28">
        <f>HLOOKUP($U$4,Criterios!$J$9:$AP$225,$O72)</f>
        <v>1</v>
      </c>
      <c r="O72">
        <f t="shared" si="0"/>
        <v>68</v>
      </c>
      <c r="T72"/>
      <c r="U72"/>
      <c r="AD72" s="58"/>
      <c r="AE72" s="57"/>
    </row>
    <row r="73" spans="1:31" ht="25">
      <c r="A73" s="268"/>
      <c r="B73" s="269"/>
      <c r="C73" s="271"/>
      <c r="D73" s="274"/>
      <c r="E73" s="276"/>
      <c r="F73" s="277"/>
      <c r="G73" s="259"/>
      <c r="H73" s="260"/>
      <c r="I73" s="261"/>
      <c r="J73" s="266"/>
      <c r="K73" s="224" t="s">
        <v>580</v>
      </c>
      <c r="L73" s="281"/>
      <c r="M73" s="225"/>
      <c r="N73" s="28">
        <f>HLOOKUP($U$4,Criterios!$J$9:$AP$225,$O73)</f>
        <v>0</v>
      </c>
      <c r="O73">
        <f t="shared" si="0"/>
        <v>69</v>
      </c>
      <c r="T73"/>
      <c r="U73"/>
      <c r="AD73" s="58"/>
      <c r="AE73" s="57"/>
    </row>
    <row r="74" spans="1:31" ht="25">
      <c r="A74" s="268"/>
      <c r="B74" s="269"/>
      <c r="C74" s="271"/>
      <c r="D74" s="274"/>
      <c r="E74" s="276"/>
      <c r="F74" s="277"/>
      <c r="G74" s="262"/>
      <c r="H74" s="263"/>
      <c r="I74" s="264"/>
      <c r="J74" s="267"/>
      <c r="K74" s="224" t="s">
        <v>581</v>
      </c>
      <c r="L74" s="281"/>
      <c r="M74" s="225"/>
      <c r="N74" s="28">
        <f>HLOOKUP($U$4,Criterios!$J$9:$AP$225,$O74)</f>
        <v>1</v>
      </c>
      <c r="O74">
        <f t="shared" si="0"/>
        <v>70</v>
      </c>
      <c r="T74"/>
      <c r="U74"/>
      <c r="AD74" s="58"/>
      <c r="AE74" s="57"/>
    </row>
    <row r="75" spans="1:31" ht="25">
      <c r="A75" s="268"/>
      <c r="B75" s="269"/>
      <c r="C75" s="271"/>
      <c r="D75" s="274"/>
      <c r="E75" s="276"/>
      <c r="F75" s="277"/>
      <c r="G75" s="282" t="s">
        <v>464</v>
      </c>
      <c r="H75" s="283"/>
      <c r="I75" s="284"/>
      <c r="J75" s="265">
        <f>AVERAGE(N75:N77)</f>
        <v>0</v>
      </c>
      <c r="K75" s="224" t="s">
        <v>582</v>
      </c>
      <c r="L75" s="281"/>
      <c r="M75" s="225"/>
      <c r="N75" s="28">
        <f>HLOOKUP($U$4,Criterios!$J$9:$AP$225,$O75)</f>
        <v>0</v>
      </c>
      <c r="O75">
        <f t="shared" si="0"/>
        <v>71</v>
      </c>
      <c r="T75"/>
      <c r="U75"/>
      <c r="AD75" s="57"/>
      <c r="AE75" s="57"/>
    </row>
    <row r="76" spans="1:31" ht="25">
      <c r="A76" s="268"/>
      <c r="B76" s="269"/>
      <c r="C76" s="271"/>
      <c r="D76" s="274"/>
      <c r="E76" s="276"/>
      <c r="F76" s="277"/>
      <c r="G76" s="369"/>
      <c r="H76" s="370"/>
      <c r="I76" s="371"/>
      <c r="J76" s="266"/>
      <c r="K76" s="224" t="s">
        <v>583</v>
      </c>
      <c r="L76" s="281"/>
      <c r="M76" s="225"/>
      <c r="N76" s="28">
        <f>HLOOKUP($U$4,Criterios!$J$9:$AP$225,$O76)</f>
        <v>0</v>
      </c>
      <c r="O76">
        <f t="shared" si="0"/>
        <v>72</v>
      </c>
      <c r="T76"/>
      <c r="U76"/>
      <c r="AD76" s="58"/>
      <c r="AE76" s="57"/>
    </row>
    <row r="77" spans="1:31" ht="25">
      <c r="A77" s="268"/>
      <c r="B77" s="269"/>
      <c r="C77" s="272"/>
      <c r="D77" s="275"/>
      <c r="E77" s="276"/>
      <c r="F77" s="277"/>
      <c r="G77" s="285"/>
      <c r="H77" s="286"/>
      <c r="I77" s="287"/>
      <c r="J77" s="267"/>
      <c r="K77" s="224" t="s">
        <v>584</v>
      </c>
      <c r="L77" s="281"/>
      <c r="M77" s="225"/>
      <c r="N77" s="28">
        <f>HLOOKUP($U$4,Criterios!$J$9:$AP$225,$O77)</f>
        <v>0</v>
      </c>
      <c r="O77">
        <f t="shared" si="0"/>
        <v>73</v>
      </c>
      <c r="T77"/>
      <c r="U77"/>
      <c r="AD77" s="58"/>
      <c r="AE77" s="57"/>
    </row>
    <row r="78" spans="1:31" ht="25">
      <c r="A78" s="268"/>
      <c r="B78" s="269"/>
      <c r="C78" s="270" t="s">
        <v>340</v>
      </c>
      <c r="D78" s="273">
        <f>AVERAGE(F78:F137)</f>
        <v>0.46772486772486771</v>
      </c>
      <c r="E78" s="276" t="s">
        <v>341</v>
      </c>
      <c r="F78" s="277">
        <f>AVERAGE(J78:J94)</f>
        <v>0.41666666666666663</v>
      </c>
      <c r="G78" s="282" t="s">
        <v>465</v>
      </c>
      <c r="H78" s="283"/>
      <c r="I78" s="284"/>
      <c r="J78" s="265">
        <f>AVERAGE(N78:N79)</f>
        <v>1</v>
      </c>
      <c r="K78" s="224" t="s">
        <v>585</v>
      </c>
      <c r="L78" s="281"/>
      <c r="M78" s="225"/>
      <c r="N78" s="28">
        <f>HLOOKUP($U$4,Criterios!$J$9:$AP$225,$O78)</f>
        <v>1</v>
      </c>
      <c r="O78">
        <f t="shared" si="0"/>
        <v>74</v>
      </c>
      <c r="T78"/>
      <c r="U78"/>
      <c r="AD78" s="58"/>
      <c r="AE78" s="57"/>
    </row>
    <row r="79" spans="1:31" ht="25">
      <c r="A79" s="268"/>
      <c r="B79" s="269"/>
      <c r="C79" s="271"/>
      <c r="D79" s="274"/>
      <c r="E79" s="276"/>
      <c r="F79" s="277"/>
      <c r="G79" s="285"/>
      <c r="H79" s="286"/>
      <c r="I79" s="287"/>
      <c r="J79" s="267"/>
      <c r="K79" s="224" t="s">
        <v>586</v>
      </c>
      <c r="L79" s="281"/>
      <c r="M79" s="225"/>
      <c r="N79" s="28">
        <f>HLOOKUP($U$4,Criterios!$J$9:$AP$225,$O79)</f>
        <v>1</v>
      </c>
      <c r="O79">
        <f t="shared" si="0"/>
        <v>75</v>
      </c>
      <c r="T79"/>
      <c r="U79"/>
      <c r="AD79" s="58"/>
      <c r="AE79" s="57"/>
    </row>
    <row r="80" spans="1:31" ht="25">
      <c r="A80" s="268"/>
      <c r="B80" s="269"/>
      <c r="C80" s="271"/>
      <c r="D80" s="274"/>
      <c r="E80" s="276"/>
      <c r="F80" s="277"/>
      <c r="G80" s="256" t="s">
        <v>466</v>
      </c>
      <c r="H80" s="257"/>
      <c r="I80" s="258"/>
      <c r="J80" s="265">
        <f>AVERAGE(N80:N85)</f>
        <v>0.66666666666666663</v>
      </c>
      <c r="K80" s="224" t="s">
        <v>587</v>
      </c>
      <c r="L80" s="281"/>
      <c r="M80" s="225"/>
      <c r="N80" s="28">
        <f>HLOOKUP($U$4,Criterios!$J$9:$AP$225,$O80)</f>
        <v>1</v>
      </c>
      <c r="O80">
        <f t="shared" si="0"/>
        <v>76</v>
      </c>
      <c r="T80"/>
      <c r="U80"/>
      <c r="AD80" s="58"/>
      <c r="AE80" s="57"/>
    </row>
    <row r="81" spans="1:31" ht="25">
      <c r="A81" s="268"/>
      <c r="B81" s="269"/>
      <c r="C81" s="271"/>
      <c r="D81" s="274"/>
      <c r="E81" s="276"/>
      <c r="F81" s="277"/>
      <c r="G81" s="259"/>
      <c r="H81" s="260"/>
      <c r="I81" s="261"/>
      <c r="J81" s="266"/>
      <c r="K81" s="224" t="s">
        <v>588</v>
      </c>
      <c r="L81" s="281"/>
      <c r="M81" s="225"/>
      <c r="N81" s="28">
        <f>HLOOKUP($U$4,Criterios!$J$9:$AP$225,$O81)</f>
        <v>1</v>
      </c>
      <c r="O81">
        <f t="shared" si="0"/>
        <v>77</v>
      </c>
      <c r="T81"/>
      <c r="U81"/>
      <c r="AD81" s="58"/>
      <c r="AE81" s="57"/>
    </row>
    <row r="82" spans="1:31" ht="25">
      <c r="A82" s="268"/>
      <c r="B82" s="269"/>
      <c r="C82" s="271"/>
      <c r="D82" s="274"/>
      <c r="E82" s="276"/>
      <c r="F82" s="277"/>
      <c r="G82" s="259"/>
      <c r="H82" s="260"/>
      <c r="I82" s="261"/>
      <c r="J82" s="266"/>
      <c r="K82" s="224" t="s">
        <v>589</v>
      </c>
      <c r="L82" s="281"/>
      <c r="M82" s="225"/>
      <c r="N82" s="28">
        <f>HLOOKUP($U$4,Criterios!$J$9:$AP$225,$O82)</f>
        <v>0</v>
      </c>
      <c r="O82">
        <f t="shared" si="0"/>
        <v>78</v>
      </c>
      <c r="T82"/>
      <c r="U82"/>
      <c r="AD82" s="58"/>
      <c r="AE82" s="57"/>
    </row>
    <row r="83" spans="1:31" ht="25">
      <c r="A83" s="268"/>
      <c r="B83" s="269"/>
      <c r="C83" s="271"/>
      <c r="D83" s="274"/>
      <c r="E83" s="276"/>
      <c r="F83" s="277"/>
      <c r="G83" s="259"/>
      <c r="H83" s="260"/>
      <c r="I83" s="261"/>
      <c r="J83" s="266"/>
      <c r="K83" s="224" t="s">
        <v>590</v>
      </c>
      <c r="L83" s="281"/>
      <c r="M83" s="225"/>
      <c r="N83" s="28">
        <f>HLOOKUP($U$4,Criterios!$J$9:$AP$225,$O83)</f>
        <v>1</v>
      </c>
      <c r="O83">
        <f t="shared" si="0"/>
        <v>79</v>
      </c>
      <c r="T83"/>
      <c r="U83"/>
      <c r="AD83" s="58"/>
      <c r="AE83" s="57"/>
    </row>
    <row r="84" spans="1:31" ht="25">
      <c r="A84" s="268"/>
      <c r="B84" s="269"/>
      <c r="C84" s="271"/>
      <c r="D84" s="274"/>
      <c r="E84" s="276"/>
      <c r="F84" s="277"/>
      <c r="G84" s="259"/>
      <c r="H84" s="260"/>
      <c r="I84" s="261"/>
      <c r="J84" s="266"/>
      <c r="K84" s="224" t="s">
        <v>591</v>
      </c>
      <c r="L84" s="281"/>
      <c r="M84" s="225"/>
      <c r="N84" s="28">
        <f>HLOOKUP($U$4,Criterios!$J$9:$AP$225,$O84)</f>
        <v>1</v>
      </c>
      <c r="O84">
        <f t="shared" si="0"/>
        <v>80</v>
      </c>
      <c r="T84"/>
      <c r="U84"/>
      <c r="AD84" s="58"/>
      <c r="AE84" s="57"/>
    </row>
    <row r="85" spans="1:31" ht="25">
      <c r="A85" s="268"/>
      <c r="B85" s="269"/>
      <c r="C85" s="271"/>
      <c r="D85" s="274"/>
      <c r="E85" s="276"/>
      <c r="F85" s="277"/>
      <c r="G85" s="262"/>
      <c r="H85" s="263"/>
      <c r="I85" s="264"/>
      <c r="J85" s="267"/>
      <c r="K85" s="224" t="s">
        <v>592</v>
      </c>
      <c r="L85" s="281"/>
      <c r="M85" s="225"/>
      <c r="N85" s="28">
        <f>HLOOKUP($U$4,Criterios!$J$9:$AP$225,$O85)</f>
        <v>0</v>
      </c>
      <c r="O85">
        <f t="shared" si="0"/>
        <v>81</v>
      </c>
      <c r="T85"/>
      <c r="U85"/>
      <c r="AD85" s="58"/>
      <c r="AE85" s="57"/>
    </row>
    <row r="86" spans="1:31" ht="25">
      <c r="A86" s="268"/>
      <c r="B86" s="269"/>
      <c r="C86" s="271"/>
      <c r="D86" s="274"/>
      <c r="E86" s="276"/>
      <c r="F86" s="277"/>
      <c r="G86" s="282" t="s">
        <v>426</v>
      </c>
      <c r="H86" s="283"/>
      <c r="I86" s="284"/>
      <c r="J86" s="265">
        <f>AVERAGE(N86:N87)</f>
        <v>0</v>
      </c>
      <c r="K86" s="224" t="s">
        <v>593</v>
      </c>
      <c r="L86" s="281"/>
      <c r="M86" s="225"/>
      <c r="N86" s="28">
        <f>HLOOKUP($U$4,Criterios!$J$9:$AP$225,$O86)</f>
        <v>0</v>
      </c>
      <c r="O86">
        <f t="shared" si="0"/>
        <v>82</v>
      </c>
      <c r="T86"/>
      <c r="U86"/>
      <c r="AD86" s="58"/>
      <c r="AE86" s="57"/>
    </row>
    <row r="87" spans="1:31" ht="25">
      <c r="A87" s="268"/>
      <c r="B87" s="269"/>
      <c r="C87" s="271"/>
      <c r="D87" s="274"/>
      <c r="E87" s="276"/>
      <c r="F87" s="277"/>
      <c r="G87" s="285"/>
      <c r="H87" s="286"/>
      <c r="I87" s="287"/>
      <c r="J87" s="267"/>
      <c r="K87" s="224" t="s">
        <v>594</v>
      </c>
      <c r="L87" s="281"/>
      <c r="M87" s="225"/>
      <c r="N87" s="28">
        <f>HLOOKUP($U$4,Criterios!$J$9:$AP$225,$O87)</f>
        <v>0</v>
      </c>
      <c r="O87">
        <f t="shared" si="0"/>
        <v>83</v>
      </c>
      <c r="T87"/>
      <c r="U87"/>
      <c r="AD87" s="58"/>
      <c r="AE87" s="57"/>
    </row>
    <row r="88" spans="1:31" ht="25">
      <c r="A88" s="268"/>
      <c r="B88" s="269"/>
      <c r="C88" s="271"/>
      <c r="D88" s="274"/>
      <c r="E88" s="276"/>
      <c r="F88" s="277"/>
      <c r="G88" s="256" t="s">
        <v>427</v>
      </c>
      <c r="H88" s="257"/>
      <c r="I88" s="258"/>
      <c r="J88" s="265">
        <f>AVERAGE(N88:N94)</f>
        <v>0</v>
      </c>
      <c r="K88" s="224" t="s">
        <v>595</v>
      </c>
      <c r="L88" s="281"/>
      <c r="M88" s="225"/>
      <c r="N88" s="28">
        <f>HLOOKUP($U$4,Criterios!$J$9:$AP$225,$O88)</f>
        <v>0</v>
      </c>
      <c r="O88">
        <f t="shared" si="0"/>
        <v>84</v>
      </c>
      <c r="T88"/>
      <c r="U88"/>
      <c r="AD88" s="58"/>
      <c r="AE88" s="57"/>
    </row>
    <row r="89" spans="1:31" ht="25">
      <c r="A89" s="268"/>
      <c r="B89" s="269"/>
      <c r="C89" s="271"/>
      <c r="D89" s="274"/>
      <c r="E89" s="276"/>
      <c r="F89" s="277"/>
      <c r="G89" s="259"/>
      <c r="H89" s="260"/>
      <c r="I89" s="261"/>
      <c r="J89" s="266"/>
      <c r="K89" s="224" t="s">
        <v>596</v>
      </c>
      <c r="L89" s="281"/>
      <c r="M89" s="225"/>
      <c r="N89" s="28">
        <f>HLOOKUP($U$4,Criterios!$J$9:$AP$225,$O89)</f>
        <v>0</v>
      </c>
      <c r="O89">
        <f t="shared" si="0"/>
        <v>85</v>
      </c>
      <c r="T89"/>
      <c r="U89"/>
      <c r="AD89" s="58"/>
      <c r="AE89" s="57"/>
    </row>
    <row r="90" spans="1:31" ht="25">
      <c r="A90" s="268"/>
      <c r="B90" s="269"/>
      <c r="C90" s="271"/>
      <c r="D90" s="274"/>
      <c r="E90" s="276"/>
      <c r="F90" s="277"/>
      <c r="G90" s="259"/>
      <c r="H90" s="260"/>
      <c r="I90" s="261"/>
      <c r="J90" s="266"/>
      <c r="K90" s="224" t="s">
        <v>597</v>
      </c>
      <c r="L90" s="281"/>
      <c r="M90" s="225"/>
      <c r="N90" s="28">
        <f>HLOOKUP($U$4,Criterios!$J$9:$AP$225,$O90)</f>
        <v>0</v>
      </c>
      <c r="O90">
        <f t="shared" si="0"/>
        <v>86</v>
      </c>
      <c r="T90"/>
      <c r="U90"/>
      <c r="AD90" s="58"/>
      <c r="AE90" s="57"/>
    </row>
    <row r="91" spans="1:31" ht="25">
      <c r="A91" s="268"/>
      <c r="B91" s="269"/>
      <c r="C91" s="271"/>
      <c r="D91" s="274"/>
      <c r="E91" s="276"/>
      <c r="F91" s="277"/>
      <c r="G91" s="259"/>
      <c r="H91" s="260"/>
      <c r="I91" s="261"/>
      <c r="J91" s="266"/>
      <c r="K91" s="224" t="s">
        <v>598</v>
      </c>
      <c r="L91" s="281"/>
      <c r="M91" s="225"/>
      <c r="N91" s="28">
        <f>HLOOKUP($U$4,Criterios!$J$9:$AP$225,$O91)</f>
        <v>0</v>
      </c>
      <c r="O91">
        <f t="shared" si="0"/>
        <v>87</v>
      </c>
      <c r="T91"/>
      <c r="U91"/>
      <c r="AD91" s="58"/>
      <c r="AE91" s="57"/>
    </row>
    <row r="92" spans="1:31" ht="25">
      <c r="A92" s="268"/>
      <c r="B92" s="269"/>
      <c r="C92" s="271"/>
      <c r="D92" s="274"/>
      <c r="E92" s="276"/>
      <c r="F92" s="277"/>
      <c r="G92" s="259"/>
      <c r="H92" s="260"/>
      <c r="I92" s="261"/>
      <c r="J92" s="266"/>
      <c r="K92" s="224" t="s">
        <v>599</v>
      </c>
      <c r="L92" s="281"/>
      <c r="M92" s="225"/>
      <c r="N92" s="28">
        <f>HLOOKUP($U$4,Criterios!$J$9:$AP$225,$O92)</f>
        <v>0</v>
      </c>
      <c r="O92">
        <f t="shared" si="0"/>
        <v>88</v>
      </c>
      <c r="T92"/>
      <c r="U92"/>
      <c r="AD92" s="58"/>
      <c r="AE92" s="57"/>
    </row>
    <row r="93" spans="1:31" ht="25">
      <c r="A93" s="268"/>
      <c r="B93" s="269"/>
      <c r="C93" s="271"/>
      <c r="D93" s="274"/>
      <c r="E93" s="276"/>
      <c r="F93" s="277"/>
      <c r="G93" s="259"/>
      <c r="H93" s="260"/>
      <c r="I93" s="261"/>
      <c r="J93" s="266"/>
      <c r="K93" s="224" t="s">
        <v>600</v>
      </c>
      <c r="L93" s="281"/>
      <c r="M93" s="225"/>
      <c r="N93" s="28">
        <f>HLOOKUP($U$4,Criterios!$J$9:$AP$225,$O93)</f>
        <v>0</v>
      </c>
      <c r="O93">
        <f t="shared" si="0"/>
        <v>89</v>
      </c>
      <c r="T93"/>
      <c r="U93"/>
      <c r="AD93" s="58"/>
      <c r="AE93" s="57"/>
    </row>
    <row r="94" spans="1:31" ht="25">
      <c r="A94" s="268"/>
      <c r="B94" s="269"/>
      <c r="C94" s="271"/>
      <c r="D94" s="274"/>
      <c r="E94" s="276"/>
      <c r="F94" s="277"/>
      <c r="G94" s="262"/>
      <c r="H94" s="263"/>
      <c r="I94" s="264"/>
      <c r="J94" s="267"/>
      <c r="K94" s="224" t="s">
        <v>601</v>
      </c>
      <c r="L94" s="281"/>
      <c r="M94" s="225"/>
      <c r="N94" s="28">
        <f>HLOOKUP($U$4,Criterios!$J$9:$AP$225,$O94)</f>
        <v>0</v>
      </c>
      <c r="O94">
        <f t="shared" si="0"/>
        <v>90</v>
      </c>
      <c r="T94"/>
      <c r="U94"/>
      <c r="AD94" s="58"/>
      <c r="AE94" s="57"/>
    </row>
    <row r="95" spans="1:31" ht="25">
      <c r="A95" s="268"/>
      <c r="B95" s="269"/>
      <c r="C95" s="271"/>
      <c r="D95" s="274"/>
      <c r="E95" s="276" t="s">
        <v>509</v>
      </c>
      <c r="F95" s="277">
        <f>AVERAGE(J95:J104)</f>
        <v>0.52222222222222214</v>
      </c>
      <c r="G95" s="256" t="s">
        <v>446</v>
      </c>
      <c r="H95" s="257"/>
      <c r="I95" s="258"/>
      <c r="J95" s="265">
        <f>AVERAGE(N95:N97)</f>
        <v>0.66666666666666663</v>
      </c>
      <c r="K95" s="224" t="s">
        <v>602</v>
      </c>
      <c r="L95" s="281"/>
      <c r="M95" s="225"/>
      <c r="N95" s="28">
        <f>HLOOKUP($U$4,Criterios!$J$9:$AP$225,$O95)</f>
        <v>1</v>
      </c>
      <c r="O95">
        <f t="shared" si="0"/>
        <v>91</v>
      </c>
      <c r="T95"/>
      <c r="U95"/>
      <c r="AD95" s="58"/>
      <c r="AE95" s="57"/>
    </row>
    <row r="96" spans="1:31" ht="25">
      <c r="A96" s="268"/>
      <c r="B96" s="269"/>
      <c r="C96" s="271"/>
      <c r="D96" s="274"/>
      <c r="E96" s="276"/>
      <c r="F96" s="277"/>
      <c r="G96" s="259"/>
      <c r="H96" s="260"/>
      <c r="I96" s="261"/>
      <c r="J96" s="266"/>
      <c r="K96" s="224" t="s">
        <v>603</v>
      </c>
      <c r="L96" s="281"/>
      <c r="M96" s="225"/>
      <c r="N96" s="28">
        <f>HLOOKUP($U$4,Criterios!$J$9:$AP$225,$O96)</f>
        <v>0</v>
      </c>
      <c r="O96">
        <f t="shared" si="0"/>
        <v>92</v>
      </c>
      <c r="T96"/>
      <c r="U96"/>
      <c r="AD96" s="58"/>
      <c r="AE96" s="57"/>
    </row>
    <row r="97" spans="1:31" ht="25">
      <c r="A97" s="268"/>
      <c r="B97" s="269"/>
      <c r="C97" s="271"/>
      <c r="D97" s="274"/>
      <c r="E97" s="276"/>
      <c r="F97" s="277"/>
      <c r="G97" s="262"/>
      <c r="H97" s="263"/>
      <c r="I97" s="264"/>
      <c r="J97" s="267"/>
      <c r="K97" s="224" t="s">
        <v>604</v>
      </c>
      <c r="L97" s="281"/>
      <c r="M97" s="225"/>
      <c r="N97" s="28">
        <f>HLOOKUP($U$4,Criterios!$J$9:$AP$225,$O97)</f>
        <v>1</v>
      </c>
      <c r="O97">
        <f t="shared" si="0"/>
        <v>93</v>
      </c>
      <c r="T97"/>
      <c r="U97"/>
      <c r="AD97" s="58"/>
      <c r="AE97" s="57"/>
    </row>
    <row r="98" spans="1:31" ht="25">
      <c r="A98" s="268"/>
      <c r="B98" s="269"/>
      <c r="C98" s="271"/>
      <c r="D98" s="274"/>
      <c r="E98" s="276"/>
      <c r="F98" s="277"/>
      <c r="G98" s="256" t="s">
        <v>447</v>
      </c>
      <c r="H98" s="257"/>
      <c r="I98" s="258"/>
      <c r="J98" s="265">
        <f>AVERAGE(N98:N99)</f>
        <v>0.5</v>
      </c>
      <c r="K98" s="224" t="s">
        <v>605</v>
      </c>
      <c r="L98" s="281"/>
      <c r="M98" s="225"/>
      <c r="N98" s="28">
        <f>HLOOKUP($U$4,Criterios!$J$9:$AP$225,$O98)</f>
        <v>1</v>
      </c>
      <c r="O98">
        <f t="shared" si="0"/>
        <v>94</v>
      </c>
      <c r="T98"/>
      <c r="U98"/>
      <c r="AD98" s="58"/>
      <c r="AE98" s="57"/>
    </row>
    <row r="99" spans="1:31" ht="25">
      <c r="A99" s="268"/>
      <c r="B99" s="269"/>
      <c r="C99" s="271"/>
      <c r="D99" s="274"/>
      <c r="E99" s="276"/>
      <c r="F99" s="277"/>
      <c r="G99" s="262"/>
      <c r="H99" s="263"/>
      <c r="I99" s="264"/>
      <c r="J99" s="267"/>
      <c r="K99" s="224" t="s">
        <v>606</v>
      </c>
      <c r="L99" s="281"/>
      <c r="M99" s="225"/>
      <c r="N99" s="28">
        <f>HLOOKUP($U$4,Criterios!$J$9:$AP$225,$O99)</f>
        <v>0</v>
      </c>
      <c r="O99">
        <f t="shared" si="0"/>
        <v>95</v>
      </c>
      <c r="T99"/>
      <c r="U99"/>
      <c r="AD99" s="58"/>
      <c r="AE99" s="57"/>
    </row>
    <row r="100" spans="1:31" ht="25">
      <c r="A100" s="268"/>
      <c r="B100" s="269"/>
      <c r="C100" s="271"/>
      <c r="D100" s="274"/>
      <c r="E100" s="276"/>
      <c r="F100" s="277"/>
      <c r="G100" s="256" t="s">
        <v>342</v>
      </c>
      <c r="H100" s="257"/>
      <c r="I100" s="258"/>
      <c r="J100" s="265">
        <f>AVERAGE(N100:N104)</f>
        <v>0.4</v>
      </c>
      <c r="K100" s="224" t="s">
        <v>607</v>
      </c>
      <c r="L100" s="281"/>
      <c r="M100" s="225"/>
      <c r="N100" s="28">
        <f>HLOOKUP($U$4,Criterios!$J$9:$AP$225,$O100)</f>
        <v>1</v>
      </c>
      <c r="O100">
        <f t="shared" si="0"/>
        <v>96</v>
      </c>
      <c r="T100"/>
      <c r="U100"/>
      <c r="AD100" s="58"/>
      <c r="AE100" s="57"/>
    </row>
    <row r="101" spans="1:31" ht="25">
      <c r="A101" s="268"/>
      <c r="B101" s="269"/>
      <c r="C101" s="271"/>
      <c r="D101" s="274"/>
      <c r="E101" s="276"/>
      <c r="F101" s="277"/>
      <c r="G101" s="259"/>
      <c r="H101" s="260"/>
      <c r="I101" s="261"/>
      <c r="J101" s="266"/>
      <c r="K101" s="224" t="s">
        <v>608</v>
      </c>
      <c r="L101" s="281"/>
      <c r="M101" s="225"/>
      <c r="N101" s="28">
        <f>HLOOKUP($U$4,Criterios!$J$9:$AP$225,$O101)</f>
        <v>1</v>
      </c>
      <c r="O101">
        <f t="shared" si="0"/>
        <v>97</v>
      </c>
      <c r="T101"/>
      <c r="U101"/>
      <c r="AD101" s="58"/>
      <c r="AE101" s="57"/>
    </row>
    <row r="102" spans="1:31" ht="25">
      <c r="A102" s="268"/>
      <c r="B102" s="269"/>
      <c r="C102" s="271"/>
      <c r="D102" s="274"/>
      <c r="E102" s="276"/>
      <c r="F102" s="277"/>
      <c r="G102" s="259"/>
      <c r="H102" s="260"/>
      <c r="I102" s="261"/>
      <c r="J102" s="266"/>
      <c r="K102" s="224" t="s">
        <v>609</v>
      </c>
      <c r="L102" s="281"/>
      <c r="M102" s="225"/>
      <c r="N102" s="28">
        <f>HLOOKUP($U$4,Criterios!$J$9:$AP$225,$O102)</f>
        <v>0</v>
      </c>
      <c r="O102">
        <f t="shared" si="0"/>
        <v>98</v>
      </c>
      <c r="T102"/>
      <c r="U102"/>
      <c r="AD102" s="58"/>
      <c r="AE102" s="57"/>
    </row>
    <row r="103" spans="1:31" ht="25">
      <c r="A103" s="268"/>
      <c r="B103" s="269"/>
      <c r="C103" s="271"/>
      <c r="D103" s="274"/>
      <c r="E103" s="276"/>
      <c r="F103" s="277"/>
      <c r="G103" s="259"/>
      <c r="H103" s="260"/>
      <c r="I103" s="261"/>
      <c r="J103" s="266"/>
      <c r="K103" s="224" t="s">
        <v>610</v>
      </c>
      <c r="L103" s="281"/>
      <c r="M103" s="225"/>
      <c r="N103" s="28">
        <f>HLOOKUP($U$4,Criterios!$J$9:$AP$225,$O103)</f>
        <v>0</v>
      </c>
      <c r="O103">
        <f t="shared" si="0"/>
        <v>99</v>
      </c>
      <c r="T103"/>
      <c r="U103"/>
      <c r="AD103" s="58"/>
      <c r="AE103" s="57"/>
    </row>
    <row r="104" spans="1:31" ht="25">
      <c r="A104" s="268"/>
      <c r="B104" s="269"/>
      <c r="C104" s="271"/>
      <c r="D104" s="274"/>
      <c r="E104" s="276"/>
      <c r="F104" s="277"/>
      <c r="G104" s="262"/>
      <c r="H104" s="263"/>
      <c r="I104" s="264"/>
      <c r="J104" s="267"/>
      <c r="K104" s="224" t="s">
        <v>611</v>
      </c>
      <c r="L104" s="281"/>
      <c r="M104" s="225"/>
      <c r="N104" s="28">
        <f>HLOOKUP($U$4,Criterios!$J$9:$AP$225,$O104)</f>
        <v>0</v>
      </c>
      <c r="O104">
        <f t="shared" si="0"/>
        <v>100</v>
      </c>
      <c r="T104"/>
      <c r="U104"/>
      <c r="AD104" s="58"/>
      <c r="AE104" s="57"/>
    </row>
    <row r="105" spans="1:31" ht="25">
      <c r="A105" s="268"/>
      <c r="B105" s="269"/>
      <c r="C105" s="271"/>
      <c r="D105" s="274"/>
      <c r="E105" s="276" t="s">
        <v>421</v>
      </c>
      <c r="F105" s="277">
        <f>AVERAGE(J105:J120,H121)</f>
        <v>0.46428571428571425</v>
      </c>
      <c r="G105" s="256" t="s">
        <v>422</v>
      </c>
      <c r="H105" s="257"/>
      <c r="I105" s="258"/>
      <c r="J105" s="265">
        <f>AVERAGE(N105:N111)</f>
        <v>0.14285714285714285</v>
      </c>
      <c r="K105" s="224" t="s">
        <v>612</v>
      </c>
      <c r="L105" s="281"/>
      <c r="M105" s="225"/>
      <c r="N105" s="28">
        <f>HLOOKUP($U$4,Criterios!$J$9:$AP$225,$O105)</f>
        <v>1</v>
      </c>
      <c r="O105">
        <f t="shared" si="0"/>
        <v>101</v>
      </c>
      <c r="T105"/>
      <c r="U105"/>
      <c r="AD105" s="58"/>
      <c r="AE105" s="57"/>
    </row>
    <row r="106" spans="1:31" ht="25">
      <c r="A106" s="268"/>
      <c r="B106" s="269"/>
      <c r="C106" s="271"/>
      <c r="D106" s="274"/>
      <c r="E106" s="276"/>
      <c r="F106" s="277"/>
      <c r="G106" s="259"/>
      <c r="H106" s="260"/>
      <c r="I106" s="261"/>
      <c r="J106" s="266"/>
      <c r="K106" s="224" t="s">
        <v>613</v>
      </c>
      <c r="L106" s="281"/>
      <c r="M106" s="225"/>
      <c r="N106" s="28">
        <f>HLOOKUP($U$4,Criterios!$J$9:$AP$225,$O106)</f>
        <v>0</v>
      </c>
      <c r="O106">
        <f t="shared" si="0"/>
        <v>102</v>
      </c>
      <c r="T106"/>
      <c r="U106"/>
      <c r="AD106" s="58"/>
      <c r="AE106" s="57"/>
    </row>
    <row r="107" spans="1:31" ht="25">
      <c r="A107" s="268"/>
      <c r="B107" s="269"/>
      <c r="C107" s="271"/>
      <c r="D107" s="274"/>
      <c r="E107" s="276"/>
      <c r="F107" s="277"/>
      <c r="G107" s="259"/>
      <c r="H107" s="260"/>
      <c r="I107" s="261"/>
      <c r="J107" s="266"/>
      <c r="K107" s="224" t="s">
        <v>614</v>
      </c>
      <c r="L107" s="281"/>
      <c r="M107" s="225"/>
      <c r="N107" s="28">
        <f>HLOOKUP($U$4,Criterios!$J$9:$AP$225,$O107)</f>
        <v>0</v>
      </c>
      <c r="O107">
        <f t="shared" si="0"/>
        <v>103</v>
      </c>
      <c r="T107"/>
      <c r="U107"/>
      <c r="AD107" s="58"/>
      <c r="AE107" s="57"/>
    </row>
    <row r="108" spans="1:31" ht="25">
      <c r="A108" s="268"/>
      <c r="B108" s="269"/>
      <c r="C108" s="271"/>
      <c r="D108" s="274"/>
      <c r="E108" s="276"/>
      <c r="F108" s="277"/>
      <c r="G108" s="259"/>
      <c r="H108" s="260"/>
      <c r="I108" s="261"/>
      <c r="J108" s="266"/>
      <c r="K108" s="224" t="s">
        <v>615</v>
      </c>
      <c r="L108" s="281"/>
      <c r="M108" s="225"/>
      <c r="N108" s="28">
        <f>HLOOKUP($U$4,Criterios!$J$9:$AP$225,$O108)</f>
        <v>0</v>
      </c>
      <c r="O108">
        <f t="shared" si="0"/>
        <v>104</v>
      </c>
      <c r="T108"/>
      <c r="U108"/>
      <c r="AD108" s="58"/>
      <c r="AE108" s="57"/>
    </row>
    <row r="109" spans="1:31" ht="25">
      <c r="A109" s="268"/>
      <c r="B109" s="269"/>
      <c r="C109" s="271"/>
      <c r="D109" s="274"/>
      <c r="E109" s="276"/>
      <c r="F109" s="277"/>
      <c r="G109" s="259"/>
      <c r="H109" s="260"/>
      <c r="I109" s="261"/>
      <c r="J109" s="266"/>
      <c r="K109" s="224" t="s">
        <v>616</v>
      </c>
      <c r="L109" s="281"/>
      <c r="M109" s="225"/>
      <c r="N109" s="28">
        <f>HLOOKUP($U$4,Criterios!$J$9:$AP$225,$O109)</f>
        <v>0</v>
      </c>
      <c r="O109">
        <f t="shared" si="0"/>
        <v>105</v>
      </c>
      <c r="T109"/>
      <c r="U109"/>
      <c r="AD109" s="57"/>
      <c r="AE109" s="57"/>
    </row>
    <row r="110" spans="1:31" ht="25">
      <c r="A110" s="268"/>
      <c r="B110" s="269"/>
      <c r="C110" s="271"/>
      <c r="D110" s="274"/>
      <c r="E110" s="276"/>
      <c r="F110" s="277"/>
      <c r="G110" s="259"/>
      <c r="H110" s="260"/>
      <c r="I110" s="261"/>
      <c r="J110" s="266"/>
      <c r="K110" s="224" t="s">
        <v>617</v>
      </c>
      <c r="L110" s="281"/>
      <c r="M110" s="225"/>
      <c r="N110" s="28">
        <f>HLOOKUP($U$4,Criterios!$J$9:$AP$225,$O110)</f>
        <v>0</v>
      </c>
      <c r="O110">
        <f t="shared" si="0"/>
        <v>106</v>
      </c>
      <c r="T110"/>
      <c r="U110"/>
      <c r="AD110" s="58"/>
      <c r="AE110" s="57"/>
    </row>
    <row r="111" spans="1:31" ht="25">
      <c r="A111" s="268"/>
      <c r="B111" s="269"/>
      <c r="C111" s="271"/>
      <c r="D111" s="274"/>
      <c r="E111" s="276"/>
      <c r="F111" s="277"/>
      <c r="G111" s="262"/>
      <c r="H111" s="263"/>
      <c r="I111" s="264"/>
      <c r="J111" s="267"/>
      <c r="K111" s="224" t="s">
        <v>618</v>
      </c>
      <c r="L111" s="281"/>
      <c r="M111" s="225"/>
      <c r="N111" s="28">
        <f>HLOOKUP($U$4,Criterios!$J$9:$AP$225,$O111)</f>
        <v>0</v>
      </c>
      <c r="O111">
        <f t="shared" si="0"/>
        <v>107</v>
      </c>
      <c r="T111"/>
      <c r="U111"/>
      <c r="AD111" s="58"/>
      <c r="AE111" s="57"/>
    </row>
    <row r="112" spans="1:31" ht="25">
      <c r="A112" s="268"/>
      <c r="B112" s="269"/>
      <c r="C112" s="271"/>
      <c r="D112" s="274"/>
      <c r="E112" s="276"/>
      <c r="F112" s="277"/>
      <c r="G112" s="256" t="s">
        <v>343</v>
      </c>
      <c r="H112" s="257"/>
      <c r="I112" s="258"/>
      <c r="J112" s="265">
        <f>AVERAGE(L112,N114:N120)</f>
        <v>0.75</v>
      </c>
      <c r="K112" s="199" t="s">
        <v>553</v>
      </c>
      <c r="L112" s="367">
        <f>AVERAGE(N112:N113)</f>
        <v>1</v>
      </c>
      <c r="M112" s="5" t="s">
        <v>557</v>
      </c>
      <c r="N112" s="28">
        <f>HLOOKUP($U$4,Criterios!$J$9:$AP$225,$O112)</f>
        <v>1</v>
      </c>
      <c r="O112">
        <f t="shared" si="0"/>
        <v>108</v>
      </c>
      <c r="T112"/>
      <c r="U112"/>
      <c r="AD112" s="58"/>
      <c r="AE112" s="57"/>
    </row>
    <row r="113" spans="1:31" ht="25">
      <c r="A113" s="268"/>
      <c r="B113" s="269"/>
      <c r="C113" s="271"/>
      <c r="D113" s="274"/>
      <c r="E113" s="276"/>
      <c r="F113" s="277"/>
      <c r="G113" s="259"/>
      <c r="H113" s="260"/>
      <c r="I113" s="261"/>
      <c r="J113" s="266"/>
      <c r="K113" s="199"/>
      <c r="L113" s="368"/>
      <c r="M113" s="5" t="s">
        <v>558</v>
      </c>
      <c r="N113" s="28">
        <f>HLOOKUP($U$4,Criterios!$J$9:$AP$225,$O113)</f>
        <v>1</v>
      </c>
      <c r="O113">
        <f t="shared" si="0"/>
        <v>109</v>
      </c>
      <c r="T113"/>
      <c r="U113"/>
      <c r="AD113" s="58"/>
      <c r="AE113" s="57"/>
    </row>
    <row r="114" spans="1:31" ht="25">
      <c r="A114" s="268"/>
      <c r="B114" s="269"/>
      <c r="C114" s="271"/>
      <c r="D114" s="274"/>
      <c r="E114" s="276"/>
      <c r="F114" s="277"/>
      <c r="G114" s="259"/>
      <c r="H114" s="260"/>
      <c r="I114" s="261"/>
      <c r="J114" s="266"/>
      <c r="K114" s="224" t="s">
        <v>619</v>
      </c>
      <c r="L114" s="281"/>
      <c r="M114" s="225"/>
      <c r="N114" s="28">
        <f>HLOOKUP($U$4,Criterios!$J$9:$AP$225,$O114)</f>
        <v>0</v>
      </c>
      <c r="O114">
        <f t="shared" si="0"/>
        <v>110</v>
      </c>
      <c r="T114"/>
      <c r="U114"/>
      <c r="AD114" s="58"/>
      <c r="AE114" s="57"/>
    </row>
    <row r="115" spans="1:31" ht="25">
      <c r="A115" s="268"/>
      <c r="B115" s="269"/>
      <c r="C115" s="271"/>
      <c r="D115" s="274"/>
      <c r="E115" s="276"/>
      <c r="F115" s="277"/>
      <c r="G115" s="259"/>
      <c r="H115" s="260"/>
      <c r="I115" s="261"/>
      <c r="J115" s="266"/>
      <c r="K115" s="224" t="s">
        <v>620</v>
      </c>
      <c r="L115" s="281"/>
      <c r="M115" s="225"/>
      <c r="N115" s="28">
        <f>HLOOKUP($U$4,Criterios!$J$9:$AP$225,$O115)</f>
        <v>1</v>
      </c>
      <c r="O115">
        <f t="shared" si="0"/>
        <v>111</v>
      </c>
      <c r="T115"/>
      <c r="U115"/>
      <c r="AD115" s="58"/>
      <c r="AE115" s="57"/>
    </row>
    <row r="116" spans="1:31" ht="25">
      <c r="A116" s="268"/>
      <c r="B116" s="269"/>
      <c r="C116" s="271"/>
      <c r="D116" s="274"/>
      <c r="E116" s="276"/>
      <c r="F116" s="277"/>
      <c r="G116" s="259"/>
      <c r="H116" s="260"/>
      <c r="I116" s="261"/>
      <c r="J116" s="266"/>
      <c r="K116" s="224" t="s">
        <v>621</v>
      </c>
      <c r="L116" s="281"/>
      <c r="M116" s="225"/>
      <c r="N116" s="28">
        <f>HLOOKUP($U$4,Criterios!$J$9:$AP$225,$O116)</f>
        <v>1</v>
      </c>
      <c r="O116">
        <f t="shared" si="0"/>
        <v>112</v>
      </c>
      <c r="T116"/>
      <c r="U116"/>
      <c r="AD116" s="58"/>
      <c r="AE116" s="57"/>
    </row>
    <row r="117" spans="1:31" ht="25">
      <c r="A117" s="268"/>
      <c r="B117" s="269"/>
      <c r="C117" s="271"/>
      <c r="D117" s="274"/>
      <c r="E117" s="276"/>
      <c r="F117" s="277"/>
      <c r="G117" s="259"/>
      <c r="H117" s="260"/>
      <c r="I117" s="261"/>
      <c r="J117" s="266"/>
      <c r="K117" s="224" t="s">
        <v>622</v>
      </c>
      <c r="L117" s="281"/>
      <c r="M117" s="225"/>
      <c r="N117" s="28">
        <f>HLOOKUP($U$4,Criterios!$J$9:$AP$225,$O117)</f>
        <v>1</v>
      </c>
      <c r="O117">
        <f t="shared" si="0"/>
        <v>113</v>
      </c>
      <c r="T117"/>
      <c r="U117"/>
      <c r="AD117" s="58"/>
      <c r="AE117" s="57"/>
    </row>
    <row r="118" spans="1:31" ht="25">
      <c r="A118" s="268"/>
      <c r="B118" s="269"/>
      <c r="C118" s="271"/>
      <c r="D118" s="274"/>
      <c r="E118" s="276"/>
      <c r="F118" s="277"/>
      <c r="G118" s="259"/>
      <c r="H118" s="260"/>
      <c r="I118" s="261"/>
      <c r="J118" s="266"/>
      <c r="K118" s="224" t="s">
        <v>623</v>
      </c>
      <c r="L118" s="281"/>
      <c r="M118" s="225"/>
      <c r="N118" s="28">
        <f>HLOOKUP($U$4,Criterios!$J$9:$AP$225,$O118)</f>
        <v>1</v>
      </c>
      <c r="O118">
        <f t="shared" si="0"/>
        <v>114</v>
      </c>
      <c r="T118"/>
      <c r="U118"/>
      <c r="AD118" s="58"/>
      <c r="AE118" s="57"/>
    </row>
    <row r="119" spans="1:31" ht="25">
      <c r="A119" s="268"/>
      <c r="B119" s="269"/>
      <c r="C119" s="271"/>
      <c r="D119" s="274"/>
      <c r="E119" s="276"/>
      <c r="F119" s="277"/>
      <c r="G119" s="259"/>
      <c r="H119" s="260"/>
      <c r="I119" s="261"/>
      <c r="J119" s="266"/>
      <c r="K119" s="224" t="s">
        <v>624</v>
      </c>
      <c r="L119" s="281"/>
      <c r="M119" s="225"/>
      <c r="N119" s="28">
        <f>HLOOKUP($U$4,Criterios!$J$9:$AP$225,$O119)</f>
        <v>1</v>
      </c>
      <c r="O119">
        <f t="shared" si="0"/>
        <v>115</v>
      </c>
      <c r="T119"/>
      <c r="U119"/>
      <c r="AD119" s="58"/>
      <c r="AE119" s="57"/>
    </row>
    <row r="120" spans="1:31" ht="25">
      <c r="A120" s="268"/>
      <c r="B120" s="269"/>
      <c r="C120" s="271"/>
      <c r="D120" s="274"/>
      <c r="E120" s="276"/>
      <c r="F120" s="277"/>
      <c r="G120" s="262"/>
      <c r="H120" s="263"/>
      <c r="I120" s="264"/>
      <c r="J120" s="267"/>
      <c r="K120" s="224" t="s">
        <v>625</v>
      </c>
      <c r="L120" s="281"/>
      <c r="M120" s="225"/>
      <c r="N120" s="28">
        <f>HLOOKUP($U$4,Criterios!$J$9:$AP$225,$O120)</f>
        <v>0</v>
      </c>
      <c r="O120">
        <f t="shared" si="0"/>
        <v>116</v>
      </c>
      <c r="T120"/>
      <c r="U120"/>
      <c r="AD120" s="58"/>
      <c r="AE120" s="57"/>
    </row>
    <row r="121" spans="1:31" ht="25">
      <c r="A121" s="268"/>
      <c r="B121" s="269"/>
      <c r="C121" s="271"/>
      <c r="D121" s="274"/>
      <c r="E121" s="276"/>
      <c r="F121" s="277"/>
      <c r="G121" s="276" t="s">
        <v>402</v>
      </c>
      <c r="H121" s="280">
        <f>AVERAGE(J121:J137)</f>
        <v>0.5</v>
      </c>
      <c r="I121" s="276" t="s">
        <v>436</v>
      </c>
      <c r="J121" s="280">
        <f>AVERAGE(N121:N129,L130,N132:N133)</f>
        <v>0.33333333333333331</v>
      </c>
      <c r="K121" s="224" t="s">
        <v>626</v>
      </c>
      <c r="L121" s="281"/>
      <c r="M121" s="225"/>
      <c r="N121" s="28">
        <f>HLOOKUP($U$4,Criterios!$J$9:$AP$225,$O121)</f>
        <v>1</v>
      </c>
      <c r="O121">
        <f t="shared" si="0"/>
        <v>117</v>
      </c>
      <c r="T121"/>
      <c r="U121"/>
      <c r="AD121" s="58"/>
      <c r="AE121" s="57"/>
    </row>
    <row r="122" spans="1:31" ht="25">
      <c r="A122" s="268"/>
      <c r="B122" s="269"/>
      <c r="C122" s="271"/>
      <c r="D122" s="274"/>
      <c r="E122" s="276"/>
      <c r="F122" s="277"/>
      <c r="G122" s="276"/>
      <c r="H122" s="280"/>
      <c r="I122" s="276"/>
      <c r="J122" s="280"/>
      <c r="K122" s="224" t="s">
        <v>627</v>
      </c>
      <c r="L122" s="281"/>
      <c r="M122" s="225"/>
      <c r="N122" s="28">
        <f>HLOOKUP($U$4,Criterios!$J$9:$AP$225,$O122)</f>
        <v>1</v>
      </c>
      <c r="O122">
        <f t="shared" si="0"/>
        <v>118</v>
      </c>
      <c r="T122"/>
      <c r="U122"/>
      <c r="AD122" s="58"/>
      <c r="AE122" s="57"/>
    </row>
    <row r="123" spans="1:31" ht="25">
      <c r="A123" s="268"/>
      <c r="B123" s="269"/>
      <c r="C123" s="271"/>
      <c r="D123" s="274"/>
      <c r="E123" s="276"/>
      <c r="F123" s="277"/>
      <c r="G123" s="276"/>
      <c r="H123" s="280"/>
      <c r="I123" s="276"/>
      <c r="J123" s="280"/>
      <c r="K123" s="224" t="s">
        <v>628</v>
      </c>
      <c r="L123" s="281"/>
      <c r="M123" s="225"/>
      <c r="N123" s="28">
        <f>HLOOKUP($U$4,Criterios!$J$9:$AP$225,$O123)</f>
        <v>0</v>
      </c>
      <c r="O123">
        <f>O122+1</f>
        <v>119</v>
      </c>
      <c r="T123"/>
      <c r="U123"/>
      <c r="AD123" s="58"/>
      <c r="AE123" s="57"/>
    </row>
    <row r="124" spans="1:31" ht="25">
      <c r="A124" s="268"/>
      <c r="B124" s="269"/>
      <c r="C124" s="271"/>
      <c r="D124" s="274"/>
      <c r="E124" s="276"/>
      <c r="F124" s="277"/>
      <c r="G124" s="276"/>
      <c r="H124" s="280"/>
      <c r="I124" s="276"/>
      <c r="J124" s="280"/>
      <c r="K124" s="224" t="s">
        <v>629</v>
      </c>
      <c r="L124" s="281"/>
      <c r="M124" s="225"/>
      <c r="N124" s="28">
        <f>HLOOKUP($U$4,Criterios!$J$9:$AP$225,$O124)</f>
        <v>0</v>
      </c>
      <c r="O124">
        <f>O123+1</f>
        <v>120</v>
      </c>
      <c r="T124"/>
      <c r="U124"/>
      <c r="AD124" s="58"/>
      <c r="AE124" s="57"/>
    </row>
    <row r="125" spans="1:31" ht="25">
      <c r="A125" s="268"/>
      <c r="B125" s="269"/>
      <c r="C125" s="271"/>
      <c r="D125" s="274"/>
      <c r="E125" s="276"/>
      <c r="F125" s="277"/>
      <c r="G125" s="276"/>
      <c r="H125" s="280"/>
      <c r="I125" s="276"/>
      <c r="J125" s="280"/>
      <c r="K125" s="224" t="s">
        <v>630</v>
      </c>
      <c r="L125" s="281"/>
      <c r="M125" s="225"/>
      <c r="N125" s="28">
        <f>HLOOKUP($U$4,Criterios!$J$9:$AP$225,$O125)</f>
        <v>0</v>
      </c>
      <c r="O125">
        <f>O124+1</f>
        <v>121</v>
      </c>
      <c r="T125"/>
      <c r="U125"/>
      <c r="AD125" s="58"/>
      <c r="AE125" s="57"/>
    </row>
    <row r="126" spans="1:31" ht="25">
      <c r="A126" s="268"/>
      <c r="B126" s="269"/>
      <c r="C126" s="271"/>
      <c r="D126" s="274"/>
      <c r="E126" s="276"/>
      <c r="F126" s="277"/>
      <c r="G126" s="276"/>
      <c r="H126" s="280"/>
      <c r="I126" s="276"/>
      <c r="J126" s="280"/>
      <c r="K126" s="224" t="s">
        <v>631</v>
      </c>
      <c r="L126" s="281"/>
      <c r="M126" s="225"/>
      <c r="N126" s="28">
        <f>HLOOKUP($U$4,Criterios!$J$9:$AP$225,$O126)</f>
        <v>0</v>
      </c>
      <c r="O126">
        <f>O125+1</f>
        <v>122</v>
      </c>
      <c r="T126"/>
      <c r="U126"/>
      <c r="AD126" s="58"/>
      <c r="AE126" s="57"/>
    </row>
    <row r="127" spans="1:31" ht="25">
      <c r="A127" s="268"/>
      <c r="B127" s="269"/>
      <c r="C127" s="271"/>
      <c r="D127" s="274"/>
      <c r="E127" s="276"/>
      <c r="F127" s="277"/>
      <c r="G127" s="276"/>
      <c r="H127" s="280"/>
      <c r="I127" s="276"/>
      <c r="J127" s="280"/>
      <c r="K127" s="224" t="s">
        <v>632</v>
      </c>
      <c r="L127" s="281"/>
      <c r="M127" s="225"/>
      <c r="N127" s="28">
        <f>HLOOKUP($U$4,Criterios!$J$9:$AP$225,$O127)</f>
        <v>1</v>
      </c>
      <c r="O127">
        <f>O126+1</f>
        <v>123</v>
      </c>
      <c r="T127"/>
      <c r="U127"/>
      <c r="AD127" s="58"/>
      <c r="AE127" s="57"/>
    </row>
    <row r="128" spans="1:31" ht="25">
      <c r="A128" s="268"/>
      <c r="B128" s="269"/>
      <c r="C128" s="271"/>
      <c r="D128" s="274"/>
      <c r="E128" s="276"/>
      <c r="F128" s="277"/>
      <c r="G128" s="276"/>
      <c r="H128" s="280"/>
      <c r="I128" s="276"/>
      <c r="J128" s="280"/>
      <c r="K128" s="224" t="s">
        <v>633</v>
      </c>
      <c r="L128" s="281"/>
      <c r="M128" s="225"/>
      <c r="N128" s="28">
        <f>HLOOKUP($U$4,Criterios!$J$9:$AP$225,$O128)</f>
        <v>0</v>
      </c>
      <c r="O128">
        <f t="shared" ref="O128:O191" si="1">O127+1</f>
        <v>124</v>
      </c>
      <c r="T128"/>
      <c r="U128"/>
      <c r="AD128" s="58"/>
      <c r="AE128" s="57"/>
    </row>
    <row r="129" spans="1:31" ht="25">
      <c r="A129" s="268"/>
      <c r="B129" s="269"/>
      <c r="C129" s="271"/>
      <c r="D129" s="274"/>
      <c r="E129" s="276"/>
      <c r="F129" s="277"/>
      <c r="G129" s="276"/>
      <c r="H129" s="280"/>
      <c r="I129" s="276"/>
      <c r="J129" s="280"/>
      <c r="K129" s="224" t="s">
        <v>634</v>
      </c>
      <c r="L129" s="281"/>
      <c r="M129" s="225"/>
      <c r="N129" s="28">
        <f>HLOOKUP($U$4,Criterios!$J$9:$AP$225,$O129)</f>
        <v>1</v>
      </c>
      <c r="O129">
        <f t="shared" si="1"/>
        <v>125</v>
      </c>
      <c r="T129"/>
      <c r="U129"/>
      <c r="AD129" s="58"/>
      <c r="AE129" s="57"/>
    </row>
    <row r="130" spans="1:31" ht="25">
      <c r="A130" s="268"/>
      <c r="B130" s="269"/>
      <c r="C130" s="271"/>
      <c r="D130" s="274"/>
      <c r="E130" s="276"/>
      <c r="F130" s="277"/>
      <c r="G130" s="276"/>
      <c r="H130" s="280"/>
      <c r="I130" s="276"/>
      <c r="J130" s="280"/>
      <c r="K130" s="199" t="s">
        <v>554</v>
      </c>
      <c r="L130" s="367">
        <f>AVERAGE(N130:N131)</f>
        <v>0</v>
      </c>
      <c r="M130" s="5" t="s">
        <v>559</v>
      </c>
      <c r="N130" s="28">
        <f>HLOOKUP($U$4,Criterios!$J$9:$AP$225,$O130)</f>
        <v>0</v>
      </c>
      <c r="O130">
        <f t="shared" si="1"/>
        <v>126</v>
      </c>
      <c r="T130"/>
      <c r="U130"/>
      <c r="AD130" s="58"/>
      <c r="AE130" s="57"/>
    </row>
    <row r="131" spans="1:31" ht="25">
      <c r="A131" s="268"/>
      <c r="B131" s="269"/>
      <c r="C131" s="271"/>
      <c r="D131" s="274"/>
      <c r="E131" s="276"/>
      <c r="F131" s="277"/>
      <c r="G131" s="276"/>
      <c r="H131" s="280"/>
      <c r="I131" s="276"/>
      <c r="J131" s="280"/>
      <c r="K131" s="199"/>
      <c r="L131" s="368"/>
      <c r="M131" s="5" t="s">
        <v>560</v>
      </c>
      <c r="N131" s="28">
        <f>HLOOKUP($U$4,Criterios!$J$9:$AP$225,$O131)</f>
        <v>0</v>
      </c>
      <c r="O131">
        <f t="shared" si="1"/>
        <v>127</v>
      </c>
      <c r="T131"/>
      <c r="U131"/>
      <c r="AD131" s="58"/>
      <c r="AE131" s="57"/>
    </row>
    <row r="132" spans="1:31" ht="25">
      <c r="A132" s="268"/>
      <c r="B132" s="269"/>
      <c r="C132" s="271"/>
      <c r="D132" s="274"/>
      <c r="E132" s="276"/>
      <c r="F132" s="277"/>
      <c r="G132" s="276"/>
      <c r="H132" s="280"/>
      <c r="I132" s="276"/>
      <c r="J132" s="280"/>
      <c r="K132" s="224" t="s">
        <v>635</v>
      </c>
      <c r="L132" s="281"/>
      <c r="M132" s="225"/>
      <c r="N132" s="28">
        <f>HLOOKUP($U$4,Criterios!$J$9:$AP$225,$O132)</f>
        <v>0</v>
      </c>
      <c r="O132">
        <f t="shared" si="1"/>
        <v>128</v>
      </c>
      <c r="T132"/>
      <c r="U132"/>
      <c r="AD132" s="58"/>
      <c r="AE132" s="57"/>
    </row>
    <row r="133" spans="1:31" ht="25">
      <c r="A133" s="268"/>
      <c r="B133" s="269"/>
      <c r="C133" s="271"/>
      <c r="D133" s="274"/>
      <c r="E133" s="276"/>
      <c r="F133" s="277"/>
      <c r="G133" s="276"/>
      <c r="H133" s="280"/>
      <c r="I133" s="276"/>
      <c r="J133" s="280"/>
      <c r="K133" s="224" t="s">
        <v>636</v>
      </c>
      <c r="L133" s="281"/>
      <c r="M133" s="225"/>
      <c r="N133" s="28">
        <f>HLOOKUP($U$4,Criterios!$J$9:$AP$225,$O133)</f>
        <v>0</v>
      </c>
      <c r="O133">
        <f t="shared" si="1"/>
        <v>129</v>
      </c>
      <c r="T133"/>
      <c r="U133"/>
      <c r="AD133" s="58"/>
      <c r="AE133" s="57"/>
    </row>
    <row r="134" spans="1:31" ht="25">
      <c r="A134" s="268"/>
      <c r="B134" s="269"/>
      <c r="C134" s="271"/>
      <c r="D134" s="274"/>
      <c r="E134" s="276"/>
      <c r="F134" s="277"/>
      <c r="G134" s="276"/>
      <c r="H134" s="280"/>
      <c r="I134" s="372" t="s">
        <v>418</v>
      </c>
      <c r="J134" s="280">
        <f>AVERAGE(L134,N136:N137)</f>
        <v>0.66666666666666663</v>
      </c>
      <c r="K134" s="199" t="s">
        <v>563</v>
      </c>
      <c r="L134" s="367">
        <f>AVERAGE(N134:N135)</f>
        <v>0</v>
      </c>
      <c r="M134" s="6" t="s">
        <v>561</v>
      </c>
      <c r="N134" s="28">
        <f>HLOOKUP($U$4,Criterios!$J$9:$AP$225,$O134)</f>
        <v>0</v>
      </c>
      <c r="O134">
        <f t="shared" si="1"/>
        <v>130</v>
      </c>
      <c r="T134"/>
      <c r="U134"/>
      <c r="AD134" s="58"/>
      <c r="AE134" s="57"/>
    </row>
    <row r="135" spans="1:31" ht="25">
      <c r="A135" s="268"/>
      <c r="B135" s="269"/>
      <c r="C135" s="271"/>
      <c r="D135" s="274"/>
      <c r="E135" s="276"/>
      <c r="F135" s="277"/>
      <c r="G135" s="276"/>
      <c r="H135" s="280"/>
      <c r="I135" s="372"/>
      <c r="J135" s="280"/>
      <c r="K135" s="199"/>
      <c r="L135" s="368"/>
      <c r="M135" s="5" t="s">
        <v>562</v>
      </c>
      <c r="N135" s="28">
        <f>HLOOKUP($U$4,Criterios!$J$9:$AP$225,$O135)</f>
        <v>0</v>
      </c>
      <c r="O135">
        <f t="shared" si="1"/>
        <v>131</v>
      </c>
      <c r="T135"/>
      <c r="U135"/>
      <c r="AD135" s="58"/>
      <c r="AE135" s="57"/>
    </row>
    <row r="136" spans="1:31" ht="25">
      <c r="A136" s="268"/>
      <c r="B136" s="269"/>
      <c r="C136" s="271"/>
      <c r="D136" s="274"/>
      <c r="E136" s="276"/>
      <c r="F136" s="277"/>
      <c r="G136" s="276"/>
      <c r="H136" s="280"/>
      <c r="I136" s="372"/>
      <c r="J136" s="280"/>
      <c r="K136" s="224" t="s">
        <v>637</v>
      </c>
      <c r="L136" s="281"/>
      <c r="M136" s="225"/>
      <c r="N136" s="28">
        <f>HLOOKUP($U$4,Criterios!$J$9:$AP$225,$O136)</f>
        <v>1</v>
      </c>
      <c r="O136">
        <f t="shared" si="1"/>
        <v>132</v>
      </c>
      <c r="T136"/>
      <c r="U136"/>
      <c r="AD136" s="58"/>
      <c r="AE136" s="57"/>
    </row>
    <row r="137" spans="1:31" ht="25">
      <c r="A137" s="268"/>
      <c r="B137" s="269"/>
      <c r="C137" s="271"/>
      <c r="D137" s="274"/>
      <c r="E137" s="276"/>
      <c r="F137" s="277"/>
      <c r="G137" s="276"/>
      <c r="H137" s="280"/>
      <c r="I137" s="372"/>
      <c r="J137" s="280"/>
      <c r="K137" s="224" t="s">
        <v>638</v>
      </c>
      <c r="L137" s="281"/>
      <c r="M137" s="225"/>
      <c r="N137" s="28">
        <f>HLOOKUP($U$4,Criterios!$J$9:$AP$225,$O137)</f>
        <v>1</v>
      </c>
      <c r="O137">
        <f t="shared" si="1"/>
        <v>133</v>
      </c>
      <c r="T137"/>
      <c r="U137"/>
      <c r="AD137" s="58"/>
      <c r="AE137" s="57"/>
    </row>
    <row r="138" spans="1:31" ht="25">
      <c r="A138" s="268"/>
      <c r="B138" s="269"/>
      <c r="C138" s="288" t="s">
        <v>403</v>
      </c>
      <c r="D138" s="289">
        <f>AVERAGE(F138:F221)</f>
        <v>0.63771164021164017</v>
      </c>
      <c r="E138" s="276" t="s">
        <v>346</v>
      </c>
      <c r="F138" s="277">
        <f>AVERAGE(J138:J159)</f>
        <v>0.6339285714285714</v>
      </c>
      <c r="G138" s="256" t="s">
        <v>347</v>
      </c>
      <c r="H138" s="257"/>
      <c r="I138" s="258"/>
      <c r="J138" s="265">
        <f>AVERAGE(N138:N144)</f>
        <v>0.5714285714285714</v>
      </c>
      <c r="K138" s="224" t="s">
        <v>639</v>
      </c>
      <c r="L138" s="281"/>
      <c r="M138" s="225"/>
      <c r="N138" s="28">
        <f>HLOOKUP($U$4,Criterios!$J$9:$AP$225,$O138)</f>
        <v>1</v>
      </c>
      <c r="O138">
        <f t="shared" si="1"/>
        <v>134</v>
      </c>
      <c r="T138"/>
      <c r="U138"/>
      <c r="AD138" s="58"/>
      <c r="AE138" s="57"/>
    </row>
    <row r="139" spans="1:31" ht="25">
      <c r="A139" s="268"/>
      <c r="B139" s="269"/>
      <c r="C139" s="288"/>
      <c r="D139" s="289"/>
      <c r="E139" s="276"/>
      <c r="F139" s="277"/>
      <c r="G139" s="259"/>
      <c r="H139" s="260"/>
      <c r="I139" s="261"/>
      <c r="J139" s="266"/>
      <c r="K139" s="224" t="s">
        <v>640</v>
      </c>
      <c r="L139" s="281"/>
      <c r="M139" s="225"/>
      <c r="N139" s="28">
        <f>HLOOKUP($U$4,Criterios!$J$9:$AP$225,$O139)</f>
        <v>0</v>
      </c>
      <c r="O139">
        <f t="shared" si="1"/>
        <v>135</v>
      </c>
      <c r="T139"/>
      <c r="U139"/>
      <c r="AD139" s="58"/>
      <c r="AE139" s="57"/>
    </row>
    <row r="140" spans="1:31" ht="25">
      <c r="A140" s="268"/>
      <c r="B140" s="269"/>
      <c r="C140" s="288"/>
      <c r="D140" s="289"/>
      <c r="E140" s="276"/>
      <c r="F140" s="277"/>
      <c r="G140" s="259"/>
      <c r="H140" s="260"/>
      <c r="I140" s="261"/>
      <c r="J140" s="266"/>
      <c r="K140" s="224" t="s">
        <v>641</v>
      </c>
      <c r="L140" s="281"/>
      <c r="M140" s="225"/>
      <c r="N140" s="28">
        <f>HLOOKUP($U$4,Criterios!$J$9:$AP$225,$O140)</f>
        <v>0</v>
      </c>
      <c r="O140">
        <f t="shared" si="1"/>
        <v>136</v>
      </c>
      <c r="T140"/>
      <c r="U140"/>
      <c r="AD140" s="58"/>
      <c r="AE140" s="57"/>
    </row>
    <row r="141" spans="1:31" ht="25">
      <c r="A141" s="268"/>
      <c r="B141" s="269"/>
      <c r="C141" s="288"/>
      <c r="D141" s="289"/>
      <c r="E141" s="276"/>
      <c r="F141" s="277"/>
      <c r="G141" s="259"/>
      <c r="H141" s="260"/>
      <c r="I141" s="261"/>
      <c r="J141" s="266"/>
      <c r="K141" s="224" t="s">
        <v>642</v>
      </c>
      <c r="L141" s="281"/>
      <c r="M141" s="225"/>
      <c r="N141" s="28">
        <f>HLOOKUP($U$4,Criterios!$J$9:$AP$225,$O141)</f>
        <v>0</v>
      </c>
      <c r="O141">
        <f t="shared" si="1"/>
        <v>137</v>
      </c>
      <c r="T141"/>
      <c r="U141"/>
      <c r="AD141" s="58"/>
      <c r="AE141" s="57"/>
    </row>
    <row r="142" spans="1:31" ht="25">
      <c r="A142" s="268"/>
      <c r="B142" s="269"/>
      <c r="C142" s="288"/>
      <c r="D142" s="289"/>
      <c r="E142" s="276"/>
      <c r="F142" s="277"/>
      <c r="G142" s="259"/>
      <c r="H142" s="260"/>
      <c r="I142" s="261"/>
      <c r="J142" s="266"/>
      <c r="K142" s="224" t="s">
        <v>643</v>
      </c>
      <c r="L142" s="281"/>
      <c r="M142" s="225"/>
      <c r="N142" s="28">
        <f>HLOOKUP($U$4,Criterios!$J$9:$AP$225,$O142)</f>
        <v>1</v>
      </c>
      <c r="O142">
        <f t="shared" si="1"/>
        <v>138</v>
      </c>
      <c r="T142"/>
      <c r="U142"/>
      <c r="AD142" s="58"/>
      <c r="AE142" s="57"/>
    </row>
    <row r="143" spans="1:31" ht="25">
      <c r="A143" s="268"/>
      <c r="B143" s="269"/>
      <c r="C143" s="288"/>
      <c r="D143" s="289"/>
      <c r="E143" s="276"/>
      <c r="F143" s="277"/>
      <c r="G143" s="259"/>
      <c r="H143" s="260"/>
      <c r="I143" s="261"/>
      <c r="J143" s="266"/>
      <c r="K143" s="224" t="s">
        <v>644</v>
      </c>
      <c r="L143" s="281"/>
      <c r="M143" s="225"/>
      <c r="N143" s="28">
        <f>HLOOKUP($U$4,Criterios!$J$9:$AP$225,$O143)</f>
        <v>1</v>
      </c>
      <c r="O143">
        <f t="shared" si="1"/>
        <v>139</v>
      </c>
      <c r="T143"/>
      <c r="U143"/>
      <c r="AD143" s="58"/>
      <c r="AE143" s="57"/>
    </row>
    <row r="144" spans="1:31" ht="25">
      <c r="A144" s="268"/>
      <c r="B144" s="269"/>
      <c r="C144" s="288"/>
      <c r="D144" s="289"/>
      <c r="E144" s="276"/>
      <c r="F144" s="277"/>
      <c r="G144" s="262"/>
      <c r="H144" s="263"/>
      <c r="I144" s="264"/>
      <c r="J144" s="267"/>
      <c r="K144" s="224" t="s">
        <v>645</v>
      </c>
      <c r="L144" s="281"/>
      <c r="M144" s="225"/>
      <c r="N144" s="28">
        <f>HLOOKUP($U$4,Criterios!$J$9:$AP$225,$O144)</f>
        <v>1</v>
      </c>
      <c r="O144">
        <f t="shared" si="1"/>
        <v>140</v>
      </c>
      <c r="T144"/>
      <c r="U144"/>
      <c r="AD144" s="58"/>
      <c r="AE144" s="57"/>
    </row>
    <row r="145" spans="1:31" ht="25">
      <c r="A145" s="268"/>
      <c r="B145" s="269"/>
      <c r="C145" s="288"/>
      <c r="D145" s="289"/>
      <c r="E145" s="276"/>
      <c r="F145" s="277"/>
      <c r="G145" s="256" t="s">
        <v>445</v>
      </c>
      <c r="H145" s="257"/>
      <c r="I145" s="258"/>
      <c r="J145" s="265">
        <f>AVERAGE(N145:N151)</f>
        <v>0.7142857142857143</v>
      </c>
      <c r="K145" s="224" t="s">
        <v>646</v>
      </c>
      <c r="L145" s="281"/>
      <c r="M145" s="225"/>
      <c r="N145" s="28">
        <f>HLOOKUP($U$4,Criterios!$J$9:$AP$225,$O145)</f>
        <v>1</v>
      </c>
      <c r="O145">
        <f t="shared" si="1"/>
        <v>141</v>
      </c>
      <c r="T145"/>
      <c r="U145"/>
      <c r="AD145" s="58"/>
      <c r="AE145" s="57"/>
    </row>
    <row r="146" spans="1:31" ht="25">
      <c r="A146" s="268"/>
      <c r="B146" s="269"/>
      <c r="C146" s="288"/>
      <c r="D146" s="289"/>
      <c r="E146" s="276"/>
      <c r="F146" s="277"/>
      <c r="G146" s="259"/>
      <c r="H146" s="260"/>
      <c r="I146" s="261"/>
      <c r="J146" s="266"/>
      <c r="K146" s="224" t="s">
        <v>647</v>
      </c>
      <c r="L146" s="281"/>
      <c r="M146" s="225"/>
      <c r="N146" s="28">
        <f>HLOOKUP($U$4,Criterios!$J$9:$AP$225,$O146)</f>
        <v>1</v>
      </c>
      <c r="O146">
        <f t="shared" si="1"/>
        <v>142</v>
      </c>
      <c r="T146"/>
      <c r="U146"/>
      <c r="AD146" s="57"/>
      <c r="AE146" s="57"/>
    </row>
    <row r="147" spans="1:31" ht="25">
      <c r="A147" s="268"/>
      <c r="B147" s="269"/>
      <c r="C147" s="288"/>
      <c r="D147" s="289"/>
      <c r="E147" s="276"/>
      <c r="F147" s="277"/>
      <c r="G147" s="259"/>
      <c r="H147" s="260"/>
      <c r="I147" s="261"/>
      <c r="J147" s="266"/>
      <c r="K147" s="224" t="s">
        <v>648</v>
      </c>
      <c r="L147" s="281"/>
      <c r="M147" s="225"/>
      <c r="N147" s="28">
        <f>HLOOKUP($U$4,Criterios!$J$9:$AP$225,$O147)</f>
        <v>0</v>
      </c>
      <c r="O147">
        <f t="shared" si="1"/>
        <v>143</v>
      </c>
      <c r="T147"/>
      <c r="U147"/>
      <c r="AD147" s="58"/>
      <c r="AE147" s="57"/>
    </row>
    <row r="148" spans="1:31" ht="25">
      <c r="A148" s="268"/>
      <c r="B148" s="269"/>
      <c r="C148" s="288"/>
      <c r="D148" s="289"/>
      <c r="E148" s="276"/>
      <c r="F148" s="277"/>
      <c r="G148" s="259"/>
      <c r="H148" s="260"/>
      <c r="I148" s="261"/>
      <c r="J148" s="266"/>
      <c r="K148" s="224" t="s">
        <v>649</v>
      </c>
      <c r="L148" s="281"/>
      <c r="M148" s="225"/>
      <c r="N148" s="28">
        <f>HLOOKUP($U$4,Criterios!$J$9:$AP$225,$O148)</f>
        <v>1</v>
      </c>
      <c r="O148">
        <f t="shared" si="1"/>
        <v>144</v>
      </c>
      <c r="T148"/>
      <c r="U148"/>
      <c r="AD148" s="58"/>
      <c r="AE148" s="57"/>
    </row>
    <row r="149" spans="1:31" ht="25">
      <c r="A149" s="268"/>
      <c r="B149" s="269"/>
      <c r="C149" s="288"/>
      <c r="D149" s="289"/>
      <c r="E149" s="276"/>
      <c r="F149" s="277"/>
      <c r="G149" s="259"/>
      <c r="H149" s="260"/>
      <c r="I149" s="261"/>
      <c r="J149" s="266"/>
      <c r="K149" s="224" t="s">
        <v>650</v>
      </c>
      <c r="L149" s="281"/>
      <c r="M149" s="225"/>
      <c r="N149" s="28">
        <f>HLOOKUP($U$4,Criterios!$J$9:$AP$225,$O149)</f>
        <v>1</v>
      </c>
      <c r="O149">
        <f t="shared" si="1"/>
        <v>145</v>
      </c>
      <c r="T149"/>
      <c r="U149"/>
      <c r="AD149" s="58"/>
      <c r="AE149" s="57"/>
    </row>
    <row r="150" spans="1:31" ht="25">
      <c r="A150" s="268"/>
      <c r="B150" s="269"/>
      <c r="C150" s="288"/>
      <c r="D150" s="289"/>
      <c r="E150" s="276"/>
      <c r="F150" s="277"/>
      <c r="G150" s="259"/>
      <c r="H150" s="260"/>
      <c r="I150" s="261"/>
      <c r="J150" s="266"/>
      <c r="K150" s="224" t="s">
        <v>651</v>
      </c>
      <c r="L150" s="281"/>
      <c r="M150" s="225"/>
      <c r="N150" s="28">
        <f>HLOOKUP($U$4,Criterios!$J$9:$AP$225,$O150)</f>
        <v>1</v>
      </c>
      <c r="O150">
        <f t="shared" si="1"/>
        <v>146</v>
      </c>
      <c r="T150"/>
      <c r="U150"/>
      <c r="AD150" s="58"/>
      <c r="AE150" s="57"/>
    </row>
    <row r="151" spans="1:31" ht="25">
      <c r="A151" s="268"/>
      <c r="B151" s="269"/>
      <c r="C151" s="288"/>
      <c r="D151" s="289"/>
      <c r="E151" s="276"/>
      <c r="F151" s="277"/>
      <c r="G151" s="262"/>
      <c r="H151" s="263"/>
      <c r="I151" s="264"/>
      <c r="J151" s="267"/>
      <c r="K151" s="224" t="s">
        <v>652</v>
      </c>
      <c r="L151" s="281"/>
      <c r="M151" s="225"/>
      <c r="N151" s="28">
        <f>HLOOKUP($U$4,Criterios!$J$9:$AP$225,$O151)</f>
        <v>0</v>
      </c>
      <c r="O151">
        <f t="shared" si="1"/>
        <v>147</v>
      </c>
      <c r="T151"/>
      <c r="U151"/>
      <c r="AD151" s="58"/>
      <c r="AE151" s="57"/>
    </row>
    <row r="152" spans="1:31" ht="25">
      <c r="A152" s="268"/>
      <c r="B152" s="269"/>
      <c r="C152" s="288"/>
      <c r="D152" s="289"/>
      <c r="E152" s="276"/>
      <c r="F152" s="277"/>
      <c r="G152" s="256" t="s">
        <v>348</v>
      </c>
      <c r="H152" s="257"/>
      <c r="I152" s="258"/>
      <c r="J152" s="265">
        <f>AVERAGE(N152:N155)</f>
        <v>0.75</v>
      </c>
      <c r="K152" s="224" t="s">
        <v>653</v>
      </c>
      <c r="L152" s="281"/>
      <c r="M152" s="225"/>
      <c r="N152" s="28">
        <f>HLOOKUP($U$4,Criterios!$J$9:$AP$225,$O152)</f>
        <v>1</v>
      </c>
      <c r="O152">
        <f t="shared" si="1"/>
        <v>148</v>
      </c>
      <c r="T152"/>
      <c r="U152"/>
      <c r="AD152" s="58"/>
      <c r="AE152" s="57"/>
    </row>
    <row r="153" spans="1:31" ht="25">
      <c r="A153" s="268"/>
      <c r="B153" s="269"/>
      <c r="C153" s="288"/>
      <c r="D153" s="289"/>
      <c r="E153" s="276"/>
      <c r="F153" s="277"/>
      <c r="G153" s="259"/>
      <c r="H153" s="260"/>
      <c r="I153" s="261"/>
      <c r="J153" s="266"/>
      <c r="K153" s="224" t="s">
        <v>654</v>
      </c>
      <c r="L153" s="281"/>
      <c r="M153" s="225"/>
      <c r="N153" s="28">
        <f>HLOOKUP($U$4,Criterios!$J$9:$AP$225,$O153)</f>
        <v>1</v>
      </c>
      <c r="O153">
        <f t="shared" si="1"/>
        <v>149</v>
      </c>
      <c r="T153"/>
      <c r="U153"/>
      <c r="AD153" s="58"/>
      <c r="AE153" s="57"/>
    </row>
    <row r="154" spans="1:31" ht="25">
      <c r="A154" s="268"/>
      <c r="B154" s="269"/>
      <c r="C154" s="288"/>
      <c r="D154" s="289"/>
      <c r="E154" s="276"/>
      <c r="F154" s="277"/>
      <c r="G154" s="259"/>
      <c r="H154" s="260"/>
      <c r="I154" s="261"/>
      <c r="J154" s="266"/>
      <c r="K154" s="224" t="s">
        <v>655</v>
      </c>
      <c r="L154" s="281"/>
      <c r="M154" s="225"/>
      <c r="N154" s="28">
        <f>HLOOKUP($U$4,Criterios!$J$9:$AP$225,$O154)</f>
        <v>0</v>
      </c>
      <c r="O154">
        <f t="shared" si="1"/>
        <v>150</v>
      </c>
      <c r="T154"/>
      <c r="U154"/>
      <c r="AD154" s="58"/>
      <c r="AE154" s="57"/>
    </row>
    <row r="155" spans="1:31" ht="25">
      <c r="A155" s="268"/>
      <c r="B155" s="269"/>
      <c r="C155" s="288"/>
      <c r="D155" s="289"/>
      <c r="E155" s="276"/>
      <c r="F155" s="277"/>
      <c r="G155" s="262"/>
      <c r="H155" s="263"/>
      <c r="I155" s="264"/>
      <c r="J155" s="267"/>
      <c r="K155" s="224" t="s">
        <v>656</v>
      </c>
      <c r="L155" s="281"/>
      <c r="M155" s="225"/>
      <c r="N155" s="28">
        <f>HLOOKUP($U$4,Criterios!$J$9:$AP$225,$O155)</f>
        <v>1</v>
      </c>
      <c r="O155">
        <f t="shared" si="1"/>
        <v>151</v>
      </c>
      <c r="T155"/>
      <c r="U155"/>
      <c r="AD155" s="58"/>
      <c r="AE155" s="57"/>
    </row>
    <row r="156" spans="1:31" ht="25">
      <c r="A156" s="268"/>
      <c r="B156" s="269"/>
      <c r="C156" s="288"/>
      <c r="D156" s="289"/>
      <c r="E156" s="276"/>
      <c r="F156" s="277"/>
      <c r="G156" s="256" t="s">
        <v>349</v>
      </c>
      <c r="H156" s="257"/>
      <c r="I156" s="258"/>
      <c r="J156" s="265">
        <f>AVERAGE(N156:N159)</f>
        <v>0.5</v>
      </c>
      <c r="K156" s="224" t="s">
        <v>657</v>
      </c>
      <c r="L156" s="281"/>
      <c r="M156" s="225"/>
      <c r="N156" s="28">
        <f>HLOOKUP($U$4,Criterios!$J$9:$AP$225,$O156)</f>
        <v>0</v>
      </c>
      <c r="O156">
        <f t="shared" si="1"/>
        <v>152</v>
      </c>
      <c r="T156"/>
      <c r="U156"/>
      <c r="AD156" s="58"/>
      <c r="AE156" s="57"/>
    </row>
    <row r="157" spans="1:31" ht="25">
      <c r="A157" s="268"/>
      <c r="B157" s="269"/>
      <c r="C157" s="288"/>
      <c r="D157" s="289"/>
      <c r="E157" s="276"/>
      <c r="F157" s="277"/>
      <c r="G157" s="259"/>
      <c r="H157" s="260"/>
      <c r="I157" s="261"/>
      <c r="J157" s="266"/>
      <c r="K157" s="224" t="s">
        <v>658</v>
      </c>
      <c r="L157" s="281"/>
      <c r="M157" s="225"/>
      <c r="N157" s="28">
        <f>HLOOKUP($U$4,Criterios!$J$9:$AP$225,$O157)</f>
        <v>1</v>
      </c>
      <c r="O157">
        <f t="shared" si="1"/>
        <v>153</v>
      </c>
      <c r="T157"/>
      <c r="U157"/>
      <c r="AD157" s="58"/>
      <c r="AE157" s="57"/>
    </row>
    <row r="158" spans="1:31" ht="25">
      <c r="A158" s="268"/>
      <c r="B158" s="269"/>
      <c r="C158" s="288"/>
      <c r="D158" s="289"/>
      <c r="E158" s="276"/>
      <c r="F158" s="277"/>
      <c r="G158" s="259"/>
      <c r="H158" s="260"/>
      <c r="I158" s="261"/>
      <c r="J158" s="266"/>
      <c r="K158" s="224" t="s">
        <v>659</v>
      </c>
      <c r="L158" s="281"/>
      <c r="M158" s="225"/>
      <c r="N158" s="28">
        <f>HLOOKUP($U$4,Criterios!$J$9:$AP$225,$O158)</f>
        <v>1</v>
      </c>
      <c r="O158">
        <f t="shared" si="1"/>
        <v>154</v>
      </c>
      <c r="T158"/>
      <c r="U158"/>
      <c r="AD158" s="58"/>
      <c r="AE158" s="57"/>
    </row>
    <row r="159" spans="1:31" ht="25">
      <c r="A159" s="268"/>
      <c r="B159" s="269"/>
      <c r="C159" s="288"/>
      <c r="D159" s="289"/>
      <c r="E159" s="276"/>
      <c r="F159" s="277"/>
      <c r="G159" s="262"/>
      <c r="H159" s="263"/>
      <c r="I159" s="264"/>
      <c r="J159" s="267"/>
      <c r="K159" s="224" t="s">
        <v>660</v>
      </c>
      <c r="L159" s="281"/>
      <c r="M159" s="225"/>
      <c r="N159" s="28">
        <f>HLOOKUP($U$4,Criterios!$J$9:$AP$225,$O159)</f>
        <v>0</v>
      </c>
      <c r="O159">
        <f t="shared" si="1"/>
        <v>155</v>
      </c>
      <c r="T159"/>
      <c r="U159"/>
      <c r="AD159" s="58"/>
      <c r="AE159" s="57"/>
    </row>
    <row r="160" spans="1:31" ht="25">
      <c r="A160" s="268"/>
      <c r="B160" s="269"/>
      <c r="C160" s="288"/>
      <c r="D160" s="289"/>
      <c r="E160" s="276" t="s">
        <v>424</v>
      </c>
      <c r="F160" s="277">
        <f>AVERAGE(J160:J172)</f>
        <v>0.77777777777777779</v>
      </c>
      <c r="G160" s="256" t="s">
        <v>425</v>
      </c>
      <c r="H160" s="257"/>
      <c r="I160" s="258"/>
      <c r="J160" s="265">
        <f>AVERAGE(N160:N162)</f>
        <v>1</v>
      </c>
      <c r="K160" s="224" t="s">
        <v>661</v>
      </c>
      <c r="L160" s="281"/>
      <c r="M160" s="225"/>
      <c r="N160" s="28">
        <f>HLOOKUP($U$4,Criterios!$J$9:$AP$225,$O160)</f>
        <v>1</v>
      </c>
      <c r="O160">
        <f t="shared" si="1"/>
        <v>156</v>
      </c>
      <c r="T160"/>
      <c r="U160"/>
      <c r="AD160" s="58"/>
      <c r="AE160" s="57"/>
    </row>
    <row r="161" spans="1:31" ht="25">
      <c r="A161" s="268"/>
      <c r="B161" s="269"/>
      <c r="C161" s="288"/>
      <c r="D161" s="289"/>
      <c r="E161" s="276"/>
      <c r="F161" s="277"/>
      <c r="G161" s="259"/>
      <c r="H161" s="260"/>
      <c r="I161" s="261"/>
      <c r="J161" s="266"/>
      <c r="K161" s="224" t="s">
        <v>662</v>
      </c>
      <c r="L161" s="281"/>
      <c r="M161" s="225"/>
      <c r="N161" s="28">
        <f>HLOOKUP($U$4,Criterios!$J$9:$AP$225,$O161)</f>
        <v>1</v>
      </c>
      <c r="O161">
        <f t="shared" si="1"/>
        <v>157</v>
      </c>
      <c r="T161"/>
      <c r="U161"/>
      <c r="AD161" s="58"/>
      <c r="AE161" s="57"/>
    </row>
    <row r="162" spans="1:31" ht="25">
      <c r="A162" s="268"/>
      <c r="B162" s="269"/>
      <c r="C162" s="288"/>
      <c r="D162" s="289"/>
      <c r="E162" s="276"/>
      <c r="F162" s="277"/>
      <c r="G162" s="262"/>
      <c r="H162" s="263"/>
      <c r="I162" s="264"/>
      <c r="J162" s="267"/>
      <c r="K162" s="224" t="s">
        <v>663</v>
      </c>
      <c r="L162" s="281"/>
      <c r="M162" s="225"/>
      <c r="N162" s="28">
        <f>HLOOKUP($U$4,Criterios!$J$9:$AP$225,$O162)</f>
        <v>1</v>
      </c>
      <c r="O162">
        <f t="shared" si="1"/>
        <v>158</v>
      </c>
      <c r="T162"/>
      <c r="U162"/>
      <c r="AD162" s="58"/>
      <c r="AE162" s="57"/>
    </row>
    <row r="163" spans="1:31" ht="25">
      <c r="A163" s="268"/>
      <c r="B163" s="269"/>
      <c r="C163" s="288"/>
      <c r="D163" s="289"/>
      <c r="E163" s="276"/>
      <c r="F163" s="277"/>
      <c r="G163" s="256" t="s">
        <v>433</v>
      </c>
      <c r="H163" s="257"/>
      <c r="I163" s="258"/>
      <c r="J163" s="265">
        <f>AVERAGE(N163:N166)</f>
        <v>0.5</v>
      </c>
      <c r="K163" s="224" t="s">
        <v>664</v>
      </c>
      <c r="L163" s="281"/>
      <c r="M163" s="225"/>
      <c r="N163" s="28">
        <f>HLOOKUP($U$4,Criterios!$J$9:$AP$225,$O163)</f>
        <v>1</v>
      </c>
      <c r="O163">
        <f t="shared" si="1"/>
        <v>159</v>
      </c>
      <c r="T163"/>
      <c r="U163"/>
      <c r="AD163" s="58"/>
      <c r="AE163" s="57"/>
    </row>
    <row r="164" spans="1:31" ht="25">
      <c r="A164" s="268"/>
      <c r="B164" s="269"/>
      <c r="C164" s="288"/>
      <c r="D164" s="289"/>
      <c r="E164" s="276"/>
      <c r="F164" s="277"/>
      <c r="G164" s="259"/>
      <c r="H164" s="260"/>
      <c r="I164" s="261"/>
      <c r="J164" s="266"/>
      <c r="K164" s="224" t="s">
        <v>665</v>
      </c>
      <c r="L164" s="281"/>
      <c r="M164" s="225"/>
      <c r="N164" s="28">
        <f>HLOOKUP($U$4,Criterios!$J$9:$AP$225,$O164)</f>
        <v>1</v>
      </c>
      <c r="O164">
        <f t="shared" si="1"/>
        <v>160</v>
      </c>
      <c r="T164"/>
      <c r="U164"/>
      <c r="AD164" s="58"/>
      <c r="AE164" s="57"/>
    </row>
    <row r="165" spans="1:31" ht="25">
      <c r="A165" s="268"/>
      <c r="B165" s="269"/>
      <c r="C165" s="288"/>
      <c r="D165" s="289"/>
      <c r="E165" s="276"/>
      <c r="F165" s="277"/>
      <c r="G165" s="259"/>
      <c r="H165" s="260"/>
      <c r="I165" s="261"/>
      <c r="J165" s="266"/>
      <c r="K165" s="224" t="s">
        <v>666</v>
      </c>
      <c r="L165" s="281"/>
      <c r="M165" s="225"/>
      <c r="N165" s="28">
        <f>HLOOKUP($U$4,Criterios!$J$9:$AP$225,$O165)</f>
        <v>0</v>
      </c>
      <c r="O165">
        <f t="shared" si="1"/>
        <v>161</v>
      </c>
      <c r="T165"/>
      <c r="U165"/>
      <c r="AD165" s="58"/>
      <c r="AE165" s="57"/>
    </row>
    <row r="166" spans="1:31" ht="25">
      <c r="A166" s="268"/>
      <c r="B166" s="269"/>
      <c r="C166" s="288"/>
      <c r="D166" s="289"/>
      <c r="E166" s="276"/>
      <c r="F166" s="277"/>
      <c r="G166" s="262"/>
      <c r="H166" s="263"/>
      <c r="I166" s="264"/>
      <c r="J166" s="267"/>
      <c r="K166" s="224" t="s">
        <v>667</v>
      </c>
      <c r="L166" s="281"/>
      <c r="M166" s="225"/>
      <c r="N166" s="28">
        <f>HLOOKUP($U$4,Criterios!$J$9:$AP$225,$O166)</f>
        <v>0</v>
      </c>
      <c r="O166">
        <f t="shared" si="1"/>
        <v>162</v>
      </c>
      <c r="T166"/>
      <c r="U166"/>
      <c r="AD166" s="58"/>
      <c r="AE166" s="57"/>
    </row>
    <row r="167" spans="1:31" ht="25">
      <c r="A167" s="268"/>
      <c r="B167" s="269"/>
      <c r="C167" s="288"/>
      <c r="D167" s="289"/>
      <c r="E167" s="276"/>
      <c r="F167" s="277"/>
      <c r="G167" s="256" t="s">
        <v>434</v>
      </c>
      <c r="H167" s="257"/>
      <c r="I167" s="258"/>
      <c r="J167" s="265">
        <f>AVERAGE(N167:N172)</f>
        <v>0.83333333333333337</v>
      </c>
      <c r="K167" s="224" t="s">
        <v>668</v>
      </c>
      <c r="L167" s="281"/>
      <c r="M167" s="225"/>
      <c r="N167" s="28">
        <f>HLOOKUP($U$4,Criterios!$J$9:$AP$225,$O167)</f>
        <v>1</v>
      </c>
      <c r="O167">
        <f t="shared" si="1"/>
        <v>163</v>
      </c>
      <c r="T167"/>
      <c r="U167"/>
      <c r="AD167" s="58"/>
      <c r="AE167" s="57"/>
    </row>
    <row r="168" spans="1:31" ht="25">
      <c r="A168" s="268"/>
      <c r="B168" s="269"/>
      <c r="C168" s="288"/>
      <c r="D168" s="289"/>
      <c r="E168" s="276"/>
      <c r="F168" s="277"/>
      <c r="G168" s="259"/>
      <c r="H168" s="260"/>
      <c r="I168" s="261"/>
      <c r="J168" s="266"/>
      <c r="K168" s="224" t="s">
        <v>669</v>
      </c>
      <c r="L168" s="281"/>
      <c r="M168" s="225"/>
      <c r="N168" s="28">
        <f>HLOOKUP($U$4,Criterios!$J$9:$AP$225,$O168)</f>
        <v>1</v>
      </c>
      <c r="O168">
        <f t="shared" si="1"/>
        <v>164</v>
      </c>
      <c r="T168"/>
      <c r="U168"/>
      <c r="AD168" s="58"/>
      <c r="AE168" s="57"/>
    </row>
    <row r="169" spans="1:31" ht="25">
      <c r="A169" s="268"/>
      <c r="B169" s="269"/>
      <c r="C169" s="288"/>
      <c r="D169" s="289"/>
      <c r="E169" s="276"/>
      <c r="F169" s="277"/>
      <c r="G169" s="259"/>
      <c r="H169" s="260"/>
      <c r="I169" s="261"/>
      <c r="J169" s="266"/>
      <c r="K169" s="224" t="s">
        <v>670</v>
      </c>
      <c r="L169" s="281"/>
      <c r="M169" s="225"/>
      <c r="N169" s="28">
        <f>HLOOKUP($U$4,Criterios!$J$9:$AP$225,$O169)</f>
        <v>1</v>
      </c>
      <c r="O169">
        <f t="shared" si="1"/>
        <v>165</v>
      </c>
      <c r="T169"/>
      <c r="U169"/>
      <c r="AD169" s="58"/>
      <c r="AE169" s="57"/>
    </row>
    <row r="170" spans="1:31" ht="25">
      <c r="A170" s="268"/>
      <c r="B170" s="269"/>
      <c r="C170" s="288"/>
      <c r="D170" s="289"/>
      <c r="E170" s="276"/>
      <c r="F170" s="277"/>
      <c r="G170" s="259"/>
      <c r="H170" s="260"/>
      <c r="I170" s="261"/>
      <c r="J170" s="266"/>
      <c r="K170" s="224" t="s">
        <v>671</v>
      </c>
      <c r="L170" s="281"/>
      <c r="M170" s="225"/>
      <c r="N170" s="28">
        <f>HLOOKUP($U$4,Criterios!$J$9:$AP$225,$O170)</f>
        <v>1</v>
      </c>
      <c r="O170">
        <f t="shared" si="1"/>
        <v>166</v>
      </c>
      <c r="T170"/>
      <c r="U170"/>
      <c r="AD170" s="58"/>
      <c r="AE170" s="57"/>
    </row>
    <row r="171" spans="1:31" ht="25">
      <c r="A171" s="268"/>
      <c r="B171" s="269"/>
      <c r="C171" s="288"/>
      <c r="D171" s="289"/>
      <c r="E171" s="276"/>
      <c r="F171" s="277"/>
      <c r="G171" s="259"/>
      <c r="H171" s="260"/>
      <c r="I171" s="261"/>
      <c r="J171" s="266"/>
      <c r="K171" s="224" t="s">
        <v>672</v>
      </c>
      <c r="L171" s="281"/>
      <c r="M171" s="225"/>
      <c r="N171" s="28">
        <f>HLOOKUP($U$4,Criterios!$J$9:$AP$225,$O171)</f>
        <v>0</v>
      </c>
      <c r="O171">
        <f t="shared" si="1"/>
        <v>167</v>
      </c>
      <c r="T171"/>
      <c r="U171"/>
      <c r="AD171" s="58"/>
      <c r="AE171" s="57"/>
    </row>
    <row r="172" spans="1:31" ht="25">
      <c r="A172" s="268"/>
      <c r="B172" s="269"/>
      <c r="C172" s="288"/>
      <c r="D172" s="289"/>
      <c r="E172" s="276"/>
      <c r="F172" s="277"/>
      <c r="G172" s="262"/>
      <c r="H172" s="263"/>
      <c r="I172" s="264"/>
      <c r="J172" s="267"/>
      <c r="K172" s="224" t="s">
        <v>673</v>
      </c>
      <c r="L172" s="281"/>
      <c r="M172" s="225"/>
      <c r="N172" s="28">
        <f>HLOOKUP($U$4,Criterios!$J$9:$AP$225,$O172)</f>
        <v>1</v>
      </c>
      <c r="O172">
        <f t="shared" si="1"/>
        <v>168</v>
      </c>
      <c r="T172"/>
      <c r="U172"/>
      <c r="AD172" s="58"/>
      <c r="AE172" s="57"/>
    </row>
    <row r="173" spans="1:31" ht="25">
      <c r="A173" s="268"/>
      <c r="B173" s="269"/>
      <c r="C173" s="288"/>
      <c r="D173" s="289"/>
      <c r="E173" s="276" t="s">
        <v>350</v>
      </c>
      <c r="F173" s="277">
        <f>AVERAGE(H173,J208:J221)</f>
        <v>0.50142857142857145</v>
      </c>
      <c r="G173" s="276" t="s">
        <v>351</v>
      </c>
      <c r="H173" s="280">
        <f>AVERAGE(J173:J207)</f>
        <v>0.41337662337662334</v>
      </c>
      <c r="I173" s="276" t="s">
        <v>401</v>
      </c>
      <c r="J173" s="280">
        <f>AVERAGE(N173:N179)</f>
        <v>0.5714285714285714</v>
      </c>
      <c r="K173" s="224" t="s">
        <v>674</v>
      </c>
      <c r="L173" s="281"/>
      <c r="M173" s="225"/>
      <c r="N173" s="28">
        <f>HLOOKUP($U$4,Criterios!$J$9:$AP$225,$O173)</f>
        <v>1</v>
      </c>
      <c r="O173">
        <f t="shared" si="1"/>
        <v>169</v>
      </c>
      <c r="T173"/>
      <c r="U173"/>
      <c r="AD173" s="58"/>
      <c r="AE173" s="57"/>
    </row>
    <row r="174" spans="1:31" ht="25">
      <c r="A174" s="268"/>
      <c r="B174" s="269"/>
      <c r="C174" s="288"/>
      <c r="D174" s="289"/>
      <c r="E174" s="276"/>
      <c r="F174" s="277"/>
      <c r="G174" s="276"/>
      <c r="H174" s="280"/>
      <c r="I174" s="276"/>
      <c r="J174" s="280"/>
      <c r="K174" s="224" t="s">
        <v>675</v>
      </c>
      <c r="L174" s="281"/>
      <c r="M174" s="225"/>
      <c r="N174" s="28">
        <f>HLOOKUP($U$4,Criterios!$J$9:$AP$225,$O174)</f>
        <v>0</v>
      </c>
      <c r="O174">
        <f t="shared" si="1"/>
        <v>170</v>
      </c>
      <c r="T174"/>
      <c r="U174"/>
      <c r="AD174" s="58"/>
      <c r="AE174" s="57"/>
    </row>
    <row r="175" spans="1:31" ht="25">
      <c r="A175" s="268"/>
      <c r="B175" s="269"/>
      <c r="C175" s="288"/>
      <c r="D175" s="289"/>
      <c r="E175" s="276"/>
      <c r="F175" s="277"/>
      <c r="G175" s="276"/>
      <c r="H175" s="280"/>
      <c r="I175" s="276"/>
      <c r="J175" s="280"/>
      <c r="K175" s="224" t="s">
        <v>676</v>
      </c>
      <c r="L175" s="281"/>
      <c r="M175" s="225"/>
      <c r="N175" s="28">
        <f>HLOOKUP($U$4,Criterios!$J$9:$AP$225,$O175)</f>
        <v>1</v>
      </c>
      <c r="O175">
        <f t="shared" si="1"/>
        <v>171</v>
      </c>
      <c r="T175"/>
      <c r="U175"/>
      <c r="AD175" s="58"/>
      <c r="AE175" s="57"/>
    </row>
    <row r="176" spans="1:31" ht="25">
      <c r="A176" s="268"/>
      <c r="B176" s="269"/>
      <c r="C176" s="288"/>
      <c r="D176" s="289"/>
      <c r="E176" s="276"/>
      <c r="F176" s="277"/>
      <c r="G176" s="276"/>
      <c r="H176" s="280"/>
      <c r="I176" s="276"/>
      <c r="J176" s="280"/>
      <c r="K176" s="224" t="s">
        <v>677</v>
      </c>
      <c r="L176" s="281"/>
      <c r="M176" s="225"/>
      <c r="N176" s="28">
        <f>HLOOKUP($U$4,Criterios!$J$9:$AP$225,$O176)</f>
        <v>0</v>
      </c>
      <c r="O176">
        <f t="shared" si="1"/>
        <v>172</v>
      </c>
      <c r="T176"/>
      <c r="U176"/>
      <c r="AD176" s="58"/>
      <c r="AE176" s="57"/>
    </row>
    <row r="177" spans="1:31" ht="25">
      <c r="A177" s="268"/>
      <c r="B177" s="269"/>
      <c r="C177" s="288"/>
      <c r="D177" s="289"/>
      <c r="E177" s="276"/>
      <c r="F177" s="277"/>
      <c r="G177" s="276"/>
      <c r="H177" s="280"/>
      <c r="I177" s="276"/>
      <c r="J177" s="280"/>
      <c r="K177" s="224" t="s">
        <v>678</v>
      </c>
      <c r="L177" s="281"/>
      <c r="M177" s="225"/>
      <c r="N177" s="28">
        <f>HLOOKUP($U$4,Criterios!$J$9:$AP$225,$O177)</f>
        <v>0</v>
      </c>
      <c r="O177">
        <f t="shared" si="1"/>
        <v>173</v>
      </c>
      <c r="T177"/>
      <c r="U177"/>
      <c r="AD177" s="58"/>
      <c r="AE177" s="57"/>
    </row>
    <row r="178" spans="1:31" ht="25">
      <c r="A178" s="268"/>
      <c r="B178" s="269"/>
      <c r="C178" s="288"/>
      <c r="D178" s="289"/>
      <c r="E178" s="276"/>
      <c r="F178" s="277"/>
      <c r="G178" s="276"/>
      <c r="H178" s="280"/>
      <c r="I178" s="276"/>
      <c r="J178" s="280"/>
      <c r="K178" s="224" t="s">
        <v>679</v>
      </c>
      <c r="L178" s="281"/>
      <c r="M178" s="225"/>
      <c r="N178" s="28">
        <f>HLOOKUP($U$4,Criterios!$J$9:$AP$225,$O178)</f>
        <v>1</v>
      </c>
      <c r="O178">
        <f t="shared" si="1"/>
        <v>174</v>
      </c>
      <c r="T178"/>
      <c r="U178"/>
      <c r="AD178" s="58"/>
      <c r="AE178" s="57"/>
    </row>
    <row r="179" spans="1:31" ht="25">
      <c r="A179" s="268"/>
      <c r="B179" s="269"/>
      <c r="C179" s="288"/>
      <c r="D179" s="289"/>
      <c r="E179" s="276"/>
      <c r="F179" s="277"/>
      <c r="G179" s="276"/>
      <c r="H179" s="280"/>
      <c r="I179" s="276"/>
      <c r="J179" s="280"/>
      <c r="K179" s="224" t="s">
        <v>680</v>
      </c>
      <c r="L179" s="281"/>
      <c r="M179" s="225"/>
      <c r="N179" s="28">
        <f>HLOOKUP($U$4,Criterios!$J$9:$AP$225,$O179)</f>
        <v>1</v>
      </c>
      <c r="O179">
        <f t="shared" si="1"/>
        <v>175</v>
      </c>
      <c r="T179"/>
      <c r="U179"/>
      <c r="AD179" s="58"/>
      <c r="AE179" s="57"/>
    </row>
    <row r="180" spans="1:31" ht="25">
      <c r="A180" s="268"/>
      <c r="B180" s="269"/>
      <c r="C180" s="288"/>
      <c r="D180" s="289"/>
      <c r="E180" s="276"/>
      <c r="F180" s="277"/>
      <c r="G180" s="276"/>
      <c r="H180" s="280"/>
      <c r="I180" s="276" t="s">
        <v>419</v>
      </c>
      <c r="J180" s="280">
        <f>AVERAGE(N180:N190)</f>
        <v>0.54545454545454541</v>
      </c>
      <c r="K180" s="224" t="s">
        <v>681</v>
      </c>
      <c r="L180" s="281"/>
      <c r="M180" s="225"/>
      <c r="N180" s="28">
        <f>HLOOKUP($U$4,Criterios!$J$9:$AP$225,$O180)</f>
        <v>0</v>
      </c>
      <c r="O180">
        <f t="shared" si="1"/>
        <v>176</v>
      </c>
      <c r="T180"/>
      <c r="U180"/>
      <c r="AD180" s="57"/>
      <c r="AE180" s="57"/>
    </row>
    <row r="181" spans="1:31" ht="25">
      <c r="A181" s="268"/>
      <c r="B181" s="269"/>
      <c r="C181" s="288"/>
      <c r="D181" s="289"/>
      <c r="E181" s="276"/>
      <c r="F181" s="277"/>
      <c r="G181" s="276"/>
      <c r="H181" s="280"/>
      <c r="I181" s="276"/>
      <c r="J181" s="280"/>
      <c r="K181" s="224" t="s">
        <v>682</v>
      </c>
      <c r="L181" s="281"/>
      <c r="M181" s="225"/>
      <c r="N181" s="28">
        <f>HLOOKUP($U$4,Criterios!$J$9:$AP$225,$O181)</f>
        <v>1</v>
      </c>
      <c r="O181">
        <f t="shared" si="1"/>
        <v>177</v>
      </c>
      <c r="T181"/>
      <c r="U181"/>
      <c r="AD181" s="58"/>
      <c r="AE181" s="57"/>
    </row>
    <row r="182" spans="1:31" ht="25">
      <c r="A182" s="268"/>
      <c r="B182" s="269"/>
      <c r="C182" s="288"/>
      <c r="D182" s="289"/>
      <c r="E182" s="276"/>
      <c r="F182" s="277"/>
      <c r="G182" s="276"/>
      <c r="H182" s="280"/>
      <c r="I182" s="276"/>
      <c r="J182" s="280"/>
      <c r="K182" s="224" t="s">
        <v>683</v>
      </c>
      <c r="L182" s="281"/>
      <c r="M182" s="225"/>
      <c r="N182" s="28">
        <f>HLOOKUP($U$4,Criterios!$J$9:$AP$225,$O182)</f>
        <v>1</v>
      </c>
      <c r="O182">
        <f t="shared" si="1"/>
        <v>178</v>
      </c>
      <c r="T182"/>
      <c r="U182"/>
      <c r="AD182" s="58"/>
      <c r="AE182" s="57"/>
    </row>
    <row r="183" spans="1:31" ht="25">
      <c r="A183" s="268"/>
      <c r="B183" s="269"/>
      <c r="C183" s="288"/>
      <c r="D183" s="289"/>
      <c r="E183" s="276"/>
      <c r="F183" s="277"/>
      <c r="G183" s="276"/>
      <c r="H183" s="280"/>
      <c r="I183" s="276"/>
      <c r="J183" s="280"/>
      <c r="K183" s="224" t="s">
        <v>684</v>
      </c>
      <c r="L183" s="281"/>
      <c r="M183" s="225"/>
      <c r="N183" s="28">
        <f>HLOOKUP($U$4,Criterios!$J$9:$AP$225,$O183)</f>
        <v>0</v>
      </c>
      <c r="O183">
        <f t="shared" si="1"/>
        <v>179</v>
      </c>
      <c r="T183"/>
      <c r="U183"/>
      <c r="AD183" s="58"/>
      <c r="AE183" s="57"/>
    </row>
    <row r="184" spans="1:31" ht="25">
      <c r="A184" s="268"/>
      <c r="B184" s="269"/>
      <c r="C184" s="288"/>
      <c r="D184" s="289"/>
      <c r="E184" s="276"/>
      <c r="F184" s="277"/>
      <c r="G184" s="276"/>
      <c r="H184" s="280"/>
      <c r="I184" s="276"/>
      <c r="J184" s="280"/>
      <c r="K184" s="224" t="s">
        <v>685</v>
      </c>
      <c r="L184" s="281"/>
      <c r="M184" s="225"/>
      <c r="N184" s="28">
        <f>HLOOKUP($U$4,Criterios!$J$9:$AP$225,$O184)</f>
        <v>1</v>
      </c>
      <c r="O184">
        <f t="shared" si="1"/>
        <v>180</v>
      </c>
      <c r="T184"/>
      <c r="U184"/>
      <c r="AD184" s="58"/>
      <c r="AE184" s="57"/>
    </row>
    <row r="185" spans="1:31" ht="25">
      <c r="A185" s="268"/>
      <c r="B185" s="269"/>
      <c r="C185" s="288"/>
      <c r="D185" s="289"/>
      <c r="E185" s="276"/>
      <c r="F185" s="277"/>
      <c r="G185" s="276"/>
      <c r="H185" s="280"/>
      <c r="I185" s="276"/>
      <c r="J185" s="280"/>
      <c r="K185" s="224" t="s">
        <v>686</v>
      </c>
      <c r="L185" s="281"/>
      <c r="M185" s="225"/>
      <c r="N185" s="28">
        <f>HLOOKUP($U$4,Criterios!$J$9:$AP$225,$O185)</f>
        <v>1</v>
      </c>
      <c r="O185">
        <f t="shared" si="1"/>
        <v>181</v>
      </c>
      <c r="T185"/>
      <c r="U185"/>
      <c r="AD185" s="58"/>
      <c r="AE185" s="57"/>
    </row>
    <row r="186" spans="1:31" ht="25">
      <c r="A186" s="268"/>
      <c r="B186" s="269"/>
      <c r="C186" s="288"/>
      <c r="D186" s="289"/>
      <c r="E186" s="276"/>
      <c r="F186" s="277"/>
      <c r="G186" s="276"/>
      <c r="H186" s="280"/>
      <c r="I186" s="276"/>
      <c r="J186" s="280"/>
      <c r="K186" s="224" t="s">
        <v>687</v>
      </c>
      <c r="L186" s="281"/>
      <c r="M186" s="225"/>
      <c r="N186" s="28">
        <f>HLOOKUP($U$4,Criterios!$J$9:$AP$225,$O186)</f>
        <v>1</v>
      </c>
      <c r="O186">
        <f t="shared" si="1"/>
        <v>182</v>
      </c>
      <c r="T186"/>
      <c r="U186"/>
      <c r="AD186" s="58"/>
      <c r="AE186" s="57"/>
    </row>
    <row r="187" spans="1:31" ht="25">
      <c r="A187" s="268"/>
      <c r="B187" s="269"/>
      <c r="C187" s="288"/>
      <c r="D187" s="289"/>
      <c r="E187" s="276"/>
      <c r="F187" s="277"/>
      <c r="G187" s="276"/>
      <c r="H187" s="280"/>
      <c r="I187" s="276"/>
      <c r="J187" s="280"/>
      <c r="K187" s="224" t="s">
        <v>688</v>
      </c>
      <c r="L187" s="281"/>
      <c r="M187" s="225"/>
      <c r="N187" s="28">
        <f>HLOOKUP($U$4,Criterios!$J$9:$AP$225,$O187)</f>
        <v>0</v>
      </c>
      <c r="O187">
        <f t="shared" si="1"/>
        <v>183</v>
      </c>
      <c r="T187"/>
      <c r="U187"/>
      <c r="AD187" s="58"/>
      <c r="AE187" s="57"/>
    </row>
    <row r="188" spans="1:31" ht="25">
      <c r="A188" s="268"/>
      <c r="B188" s="269"/>
      <c r="C188" s="288"/>
      <c r="D188" s="289"/>
      <c r="E188" s="276"/>
      <c r="F188" s="277"/>
      <c r="G188" s="276"/>
      <c r="H188" s="280"/>
      <c r="I188" s="276"/>
      <c r="J188" s="280"/>
      <c r="K188" s="224" t="s">
        <v>689</v>
      </c>
      <c r="L188" s="281"/>
      <c r="M188" s="225"/>
      <c r="N188" s="28">
        <f>HLOOKUP($U$4,Criterios!$J$9:$AP$225,$O188)</f>
        <v>0</v>
      </c>
      <c r="O188">
        <f t="shared" si="1"/>
        <v>184</v>
      </c>
      <c r="T188"/>
      <c r="U188"/>
      <c r="AD188" s="58"/>
      <c r="AE188" s="57"/>
    </row>
    <row r="189" spans="1:31" ht="25">
      <c r="A189" s="268"/>
      <c r="B189" s="269"/>
      <c r="C189" s="288"/>
      <c r="D189" s="289"/>
      <c r="E189" s="276"/>
      <c r="F189" s="277"/>
      <c r="G189" s="276"/>
      <c r="H189" s="280"/>
      <c r="I189" s="276"/>
      <c r="J189" s="280"/>
      <c r="K189" s="224" t="s">
        <v>690</v>
      </c>
      <c r="L189" s="281"/>
      <c r="M189" s="225"/>
      <c r="N189" s="28">
        <f>HLOOKUP($U$4,Criterios!$J$9:$AP$225,$O189)</f>
        <v>1</v>
      </c>
      <c r="O189">
        <f t="shared" si="1"/>
        <v>185</v>
      </c>
      <c r="T189"/>
      <c r="U189"/>
      <c r="AD189" s="58"/>
      <c r="AE189" s="57"/>
    </row>
    <row r="190" spans="1:31" ht="25">
      <c r="A190" s="268"/>
      <c r="B190" s="269"/>
      <c r="C190" s="288"/>
      <c r="D190" s="289"/>
      <c r="E190" s="276"/>
      <c r="F190" s="277"/>
      <c r="G190" s="276"/>
      <c r="H190" s="280"/>
      <c r="I190" s="276"/>
      <c r="J190" s="280"/>
      <c r="K190" s="224" t="s">
        <v>691</v>
      </c>
      <c r="L190" s="281"/>
      <c r="M190" s="225"/>
      <c r="N190" s="28">
        <f>HLOOKUP($U$4,Criterios!$J$9:$AP$225,$O190)</f>
        <v>0</v>
      </c>
      <c r="O190">
        <f t="shared" si="1"/>
        <v>186</v>
      </c>
      <c r="T190"/>
      <c r="U190"/>
      <c r="AD190" s="58"/>
      <c r="AE190" s="57"/>
    </row>
    <row r="191" spans="1:31" ht="25">
      <c r="A191" s="268"/>
      <c r="B191" s="269"/>
      <c r="C191" s="288"/>
      <c r="D191" s="289"/>
      <c r="E191" s="276"/>
      <c r="F191" s="277"/>
      <c r="G191" s="276"/>
      <c r="H191" s="280"/>
      <c r="I191" s="276" t="s">
        <v>407</v>
      </c>
      <c r="J191" s="280">
        <f>AVERAGE(N193:N199,L191)</f>
        <v>0.75</v>
      </c>
      <c r="K191" s="199" t="s">
        <v>564</v>
      </c>
      <c r="L191" s="367">
        <f>AVERAGE(N191:N192)</f>
        <v>1</v>
      </c>
      <c r="M191" s="5" t="s">
        <v>565</v>
      </c>
      <c r="N191" s="28">
        <f>HLOOKUP($U$4,Criterios!$J$9:$AP$225,$O191)</f>
        <v>1</v>
      </c>
      <c r="O191">
        <f t="shared" si="1"/>
        <v>187</v>
      </c>
      <c r="T191"/>
      <c r="U191"/>
      <c r="AD191" s="58"/>
      <c r="AE191" s="57"/>
    </row>
    <row r="192" spans="1:31" ht="25">
      <c r="A192" s="268"/>
      <c r="B192" s="269"/>
      <c r="C192" s="288"/>
      <c r="D192" s="289"/>
      <c r="E192" s="276"/>
      <c r="F192" s="277"/>
      <c r="G192" s="276"/>
      <c r="H192" s="280"/>
      <c r="I192" s="276"/>
      <c r="J192" s="280"/>
      <c r="K192" s="199"/>
      <c r="L192" s="368"/>
      <c r="M192" s="5" t="s">
        <v>366</v>
      </c>
      <c r="N192" s="28">
        <f>HLOOKUP($U$4,Criterios!$J$9:$AP$225,$O192)</f>
        <v>1</v>
      </c>
      <c r="O192">
        <f t="shared" ref="O192:O221" si="2">O191+1</f>
        <v>188</v>
      </c>
      <c r="T192"/>
      <c r="U192"/>
      <c r="AD192" s="58"/>
      <c r="AE192" s="57"/>
    </row>
    <row r="193" spans="1:31" ht="25">
      <c r="A193" s="268"/>
      <c r="B193" s="269"/>
      <c r="C193" s="288"/>
      <c r="D193" s="289"/>
      <c r="E193" s="276"/>
      <c r="F193" s="277"/>
      <c r="G193" s="276"/>
      <c r="H193" s="280"/>
      <c r="I193" s="276"/>
      <c r="J193" s="280"/>
      <c r="K193" s="224" t="s">
        <v>692</v>
      </c>
      <c r="L193" s="281"/>
      <c r="M193" s="225"/>
      <c r="N193" s="28">
        <f>HLOOKUP($U$4,Criterios!$J$9:$AP$225,$O193)</f>
        <v>1</v>
      </c>
      <c r="O193">
        <f t="shared" si="2"/>
        <v>189</v>
      </c>
      <c r="T193"/>
      <c r="U193"/>
      <c r="AD193" s="58"/>
      <c r="AE193" s="57"/>
    </row>
    <row r="194" spans="1:31" ht="25">
      <c r="A194" s="268"/>
      <c r="B194" s="269"/>
      <c r="C194" s="288"/>
      <c r="D194" s="289"/>
      <c r="E194" s="276"/>
      <c r="F194" s="277"/>
      <c r="G194" s="276"/>
      <c r="H194" s="280"/>
      <c r="I194" s="276"/>
      <c r="J194" s="280"/>
      <c r="K194" s="224" t="s">
        <v>693</v>
      </c>
      <c r="L194" s="281"/>
      <c r="M194" s="225"/>
      <c r="N194" s="28">
        <f>HLOOKUP($U$4,Criterios!$J$9:$AP$225,$O194)</f>
        <v>1</v>
      </c>
      <c r="O194">
        <f t="shared" si="2"/>
        <v>190</v>
      </c>
      <c r="T194"/>
      <c r="U194"/>
      <c r="AD194" s="58"/>
      <c r="AE194" s="57"/>
    </row>
    <row r="195" spans="1:31" ht="25">
      <c r="A195" s="268"/>
      <c r="B195" s="269"/>
      <c r="C195" s="288"/>
      <c r="D195" s="289"/>
      <c r="E195" s="276"/>
      <c r="F195" s="277"/>
      <c r="G195" s="276"/>
      <c r="H195" s="280"/>
      <c r="I195" s="276"/>
      <c r="J195" s="280"/>
      <c r="K195" s="224" t="s">
        <v>694</v>
      </c>
      <c r="L195" s="281"/>
      <c r="M195" s="225"/>
      <c r="N195" s="28">
        <f>HLOOKUP($U$4,Criterios!$J$9:$AP$225,$O195)</f>
        <v>0</v>
      </c>
      <c r="O195">
        <f t="shared" si="2"/>
        <v>191</v>
      </c>
      <c r="T195"/>
      <c r="U195"/>
      <c r="AD195" s="58"/>
      <c r="AE195" s="57"/>
    </row>
    <row r="196" spans="1:31" ht="25">
      <c r="A196" s="268"/>
      <c r="B196" s="269"/>
      <c r="C196" s="288"/>
      <c r="D196" s="289"/>
      <c r="E196" s="276"/>
      <c r="F196" s="277"/>
      <c r="G196" s="276"/>
      <c r="H196" s="280"/>
      <c r="I196" s="276"/>
      <c r="J196" s="280"/>
      <c r="K196" s="224" t="s">
        <v>695</v>
      </c>
      <c r="L196" s="281"/>
      <c r="M196" s="225"/>
      <c r="N196" s="28">
        <f>HLOOKUP($U$4,Criterios!$J$9:$AP$225,$O196)</f>
        <v>1</v>
      </c>
      <c r="O196">
        <f t="shared" si="2"/>
        <v>192</v>
      </c>
      <c r="T196"/>
      <c r="U196"/>
      <c r="AD196" s="58"/>
      <c r="AE196" s="57"/>
    </row>
    <row r="197" spans="1:31" ht="25">
      <c r="A197" s="268"/>
      <c r="B197" s="269"/>
      <c r="C197" s="288"/>
      <c r="D197" s="289"/>
      <c r="E197" s="276"/>
      <c r="F197" s="277"/>
      <c r="G197" s="276"/>
      <c r="H197" s="280"/>
      <c r="I197" s="276"/>
      <c r="J197" s="280"/>
      <c r="K197" s="224" t="s">
        <v>696</v>
      </c>
      <c r="L197" s="281"/>
      <c r="M197" s="225"/>
      <c r="N197" s="28">
        <f>HLOOKUP($U$4,Criterios!$J$9:$AP$225,$O197)</f>
        <v>0</v>
      </c>
      <c r="O197">
        <f t="shared" si="2"/>
        <v>193</v>
      </c>
      <c r="T197"/>
      <c r="U197"/>
      <c r="AD197" s="58"/>
      <c r="AE197" s="57"/>
    </row>
    <row r="198" spans="1:31" ht="25">
      <c r="A198" s="268"/>
      <c r="B198" s="269"/>
      <c r="C198" s="288"/>
      <c r="D198" s="289"/>
      <c r="E198" s="276"/>
      <c r="F198" s="277"/>
      <c r="G198" s="276"/>
      <c r="H198" s="280"/>
      <c r="I198" s="276"/>
      <c r="J198" s="280"/>
      <c r="K198" s="224" t="s">
        <v>697</v>
      </c>
      <c r="L198" s="281"/>
      <c r="M198" s="225"/>
      <c r="N198" s="28">
        <f>HLOOKUP($U$4,Criterios!$J$9:$AP$225,$O198)</f>
        <v>1</v>
      </c>
      <c r="O198">
        <f t="shared" si="2"/>
        <v>194</v>
      </c>
      <c r="T198"/>
      <c r="U198"/>
      <c r="AD198" s="58"/>
      <c r="AE198" s="57"/>
    </row>
    <row r="199" spans="1:31" ht="25">
      <c r="A199" s="268"/>
      <c r="B199" s="269"/>
      <c r="C199" s="288"/>
      <c r="D199" s="289"/>
      <c r="E199" s="276"/>
      <c r="F199" s="277"/>
      <c r="G199" s="276"/>
      <c r="H199" s="280"/>
      <c r="I199" s="276"/>
      <c r="J199" s="280"/>
      <c r="K199" s="224" t="s">
        <v>698</v>
      </c>
      <c r="L199" s="281"/>
      <c r="M199" s="225"/>
      <c r="N199" s="28">
        <f>HLOOKUP($U$4,Criterios!$J$9:$AP$225,$O199)</f>
        <v>1</v>
      </c>
      <c r="O199">
        <f t="shared" si="2"/>
        <v>195</v>
      </c>
      <c r="T199"/>
      <c r="U199"/>
      <c r="AD199" s="58"/>
      <c r="AE199" s="57"/>
    </row>
    <row r="200" spans="1:31" ht="25">
      <c r="A200" s="268"/>
      <c r="B200" s="269"/>
      <c r="C200" s="288"/>
      <c r="D200" s="289"/>
      <c r="E200" s="276"/>
      <c r="F200" s="277"/>
      <c r="G200" s="276"/>
      <c r="H200" s="280"/>
      <c r="I200" s="366" t="s">
        <v>409</v>
      </c>
      <c r="J200" s="280">
        <f>AVERAGE(N200:N202)</f>
        <v>0</v>
      </c>
      <c r="K200" s="224" t="s">
        <v>699</v>
      </c>
      <c r="L200" s="281"/>
      <c r="M200" s="225"/>
      <c r="N200" s="28">
        <f>HLOOKUP($U$4,Criterios!$J$9:$AP$225,$O200)</f>
        <v>0</v>
      </c>
      <c r="O200">
        <f t="shared" si="2"/>
        <v>196</v>
      </c>
      <c r="T200"/>
      <c r="U200"/>
      <c r="AD200" s="58"/>
      <c r="AE200" s="57"/>
    </row>
    <row r="201" spans="1:31" ht="25">
      <c r="A201" s="268"/>
      <c r="B201" s="269"/>
      <c r="C201" s="288"/>
      <c r="D201" s="289"/>
      <c r="E201" s="276"/>
      <c r="F201" s="277"/>
      <c r="G201" s="276"/>
      <c r="H201" s="280"/>
      <c r="I201" s="366"/>
      <c r="J201" s="280"/>
      <c r="K201" s="224" t="s">
        <v>700</v>
      </c>
      <c r="L201" s="281"/>
      <c r="M201" s="225"/>
      <c r="N201" s="28">
        <f>HLOOKUP($U$4,Criterios!$J$9:$AP$225,$O201)</f>
        <v>0</v>
      </c>
      <c r="O201">
        <f t="shared" si="2"/>
        <v>197</v>
      </c>
      <c r="T201"/>
      <c r="U201"/>
      <c r="AD201" s="58"/>
      <c r="AE201" s="57"/>
    </row>
    <row r="202" spans="1:31" ht="25">
      <c r="A202" s="268"/>
      <c r="B202" s="269"/>
      <c r="C202" s="288"/>
      <c r="D202" s="289"/>
      <c r="E202" s="276"/>
      <c r="F202" s="277"/>
      <c r="G202" s="276"/>
      <c r="H202" s="280"/>
      <c r="I202" s="366"/>
      <c r="J202" s="280"/>
      <c r="K202" s="224" t="s">
        <v>701</v>
      </c>
      <c r="L202" s="281"/>
      <c r="M202" s="225"/>
      <c r="N202" s="28">
        <f>HLOOKUP($U$4,Criterios!$J$9:$AP$225,$O202)</f>
        <v>0</v>
      </c>
      <c r="O202">
        <f t="shared" si="2"/>
        <v>198</v>
      </c>
      <c r="T202"/>
      <c r="U202"/>
      <c r="AD202" s="58"/>
      <c r="AE202" s="57"/>
    </row>
    <row r="203" spans="1:31" ht="25">
      <c r="A203" s="268"/>
      <c r="B203" s="269"/>
      <c r="C203" s="288"/>
      <c r="D203" s="289"/>
      <c r="E203" s="276"/>
      <c r="F203" s="277"/>
      <c r="G203" s="276"/>
      <c r="H203" s="280"/>
      <c r="I203" s="366" t="s">
        <v>417</v>
      </c>
      <c r="J203" s="280">
        <f>AVERAGE(N203:N207)</f>
        <v>0.2</v>
      </c>
      <c r="K203" s="224" t="s">
        <v>702</v>
      </c>
      <c r="L203" s="281"/>
      <c r="M203" s="225"/>
      <c r="N203" s="28">
        <f>HLOOKUP($U$4,Criterios!$J$9:$AP$225,$O203)</f>
        <v>0</v>
      </c>
      <c r="O203">
        <f t="shared" si="2"/>
        <v>199</v>
      </c>
      <c r="T203"/>
      <c r="U203"/>
      <c r="AD203" s="58"/>
      <c r="AE203" s="57"/>
    </row>
    <row r="204" spans="1:31" ht="25">
      <c r="A204" s="268"/>
      <c r="B204" s="269"/>
      <c r="C204" s="288"/>
      <c r="D204" s="289"/>
      <c r="E204" s="276"/>
      <c r="F204" s="277"/>
      <c r="G204" s="276"/>
      <c r="H204" s="280"/>
      <c r="I204" s="366"/>
      <c r="J204" s="280"/>
      <c r="K204" s="224" t="s">
        <v>703</v>
      </c>
      <c r="L204" s="281"/>
      <c r="M204" s="225"/>
      <c r="N204" s="28">
        <f>HLOOKUP($U$4,Criterios!$J$9:$AP$225,$O204)</f>
        <v>0</v>
      </c>
      <c r="O204">
        <f t="shared" si="2"/>
        <v>200</v>
      </c>
      <c r="T204"/>
      <c r="U204"/>
      <c r="AD204" s="58"/>
      <c r="AE204" s="57"/>
    </row>
    <row r="205" spans="1:31" ht="25">
      <c r="A205" s="268"/>
      <c r="B205" s="269"/>
      <c r="C205" s="288"/>
      <c r="D205" s="289"/>
      <c r="E205" s="276"/>
      <c r="F205" s="277"/>
      <c r="G205" s="276"/>
      <c r="H205" s="280"/>
      <c r="I205" s="366"/>
      <c r="J205" s="280"/>
      <c r="K205" s="224" t="s">
        <v>704</v>
      </c>
      <c r="L205" s="281"/>
      <c r="M205" s="225"/>
      <c r="N205" s="28">
        <f>HLOOKUP($U$4,Criterios!$J$9:$AP$225,$O205)</f>
        <v>0</v>
      </c>
      <c r="O205">
        <f t="shared" si="2"/>
        <v>201</v>
      </c>
      <c r="T205"/>
      <c r="U205"/>
      <c r="AD205" s="58"/>
      <c r="AE205" s="57"/>
    </row>
    <row r="206" spans="1:31" ht="25">
      <c r="A206" s="268"/>
      <c r="B206" s="269"/>
      <c r="C206" s="288"/>
      <c r="D206" s="289"/>
      <c r="E206" s="276"/>
      <c r="F206" s="277"/>
      <c r="G206" s="276"/>
      <c r="H206" s="280"/>
      <c r="I206" s="366"/>
      <c r="J206" s="280"/>
      <c r="K206" s="224" t="s">
        <v>705</v>
      </c>
      <c r="L206" s="281"/>
      <c r="M206" s="225"/>
      <c r="N206" s="28">
        <f>HLOOKUP($U$4,Criterios!$J$9:$AP$225,$O206)</f>
        <v>0</v>
      </c>
      <c r="O206">
        <f t="shared" si="2"/>
        <v>202</v>
      </c>
      <c r="T206"/>
      <c r="U206"/>
      <c r="AD206" s="58"/>
      <c r="AE206" s="57"/>
    </row>
    <row r="207" spans="1:31" ht="25">
      <c r="A207" s="268"/>
      <c r="B207" s="269"/>
      <c r="C207" s="288"/>
      <c r="D207" s="289"/>
      <c r="E207" s="276"/>
      <c r="F207" s="277"/>
      <c r="G207" s="276"/>
      <c r="H207" s="280"/>
      <c r="I207" s="366"/>
      <c r="J207" s="280"/>
      <c r="K207" s="224" t="s">
        <v>706</v>
      </c>
      <c r="L207" s="281"/>
      <c r="M207" s="225"/>
      <c r="N207" s="28">
        <f>HLOOKUP($U$4,Criterios!$J$9:$AP$225,$O207)</f>
        <v>1</v>
      </c>
      <c r="O207">
        <f t="shared" si="2"/>
        <v>203</v>
      </c>
      <c r="T207"/>
      <c r="U207"/>
      <c r="AD207" s="58"/>
      <c r="AE207" s="57"/>
    </row>
    <row r="208" spans="1:31" ht="25">
      <c r="A208" s="268"/>
      <c r="B208" s="269"/>
      <c r="C208" s="288"/>
      <c r="D208" s="289"/>
      <c r="E208" s="276"/>
      <c r="F208" s="277"/>
      <c r="G208" s="256" t="s">
        <v>330</v>
      </c>
      <c r="H208" s="257"/>
      <c r="I208" s="258"/>
      <c r="J208" s="265">
        <f>AVERAGE(N208:N209)</f>
        <v>1</v>
      </c>
      <c r="K208" s="224" t="s">
        <v>707</v>
      </c>
      <c r="L208" s="281"/>
      <c r="M208" s="225"/>
      <c r="N208" s="28">
        <f>HLOOKUP($U$4,Criterios!$J$9:$AP$225,$O208)</f>
        <v>1</v>
      </c>
      <c r="O208">
        <f t="shared" si="2"/>
        <v>204</v>
      </c>
      <c r="T208"/>
      <c r="U208"/>
      <c r="AD208" s="58"/>
      <c r="AE208" s="57"/>
    </row>
    <row r="209" spans="1:31" ht="25">
      <c r="A209" s="268"/>
      <c r="B209" s="269"/>
      <c r="C209" s="288"/>
      <c r="D209" s="289"/>
      <c r="E209" s="276"/>
      <c r="F209" s="277"/>
      <c r="G209" s="262"/>
      <c r="H209" s="263"/>
      <c r="I209" s="264"/>
      <c r="J209" s="267"/>
      <c r="K209" s="224" t="s">
        <v>708</v>
      </c>
      <c r="L209" s="281"/>
      <c r="M209" s="225"/>
      <c r="N209" s="28">
        <f>HLOOKUP($U$4,Criterios!$J$9:$AP$225,$O209)</f>
        <v>1</v>
      </c>
      <c r="O209">
        <f t="shared" si="2"/>
        <v>205</v>
      </c>
      <c r="T209"/>
      <c r="U209"/>
      <c r="AD209" s="58"/>
      <c r="AE209" s="57"/>
    </row>
    <row r="210" spans="1:31" ht="25">
      <c r="A210" s="268"/>
      <c r="B210" s="269"/>
      <c r="C210" s="288"/>
      <c r="D210" s="289"/>
      <c r="E210" s="276"/>
      <c r="F210" s="277"/>
      <c r="G210" s="256" t="s">
        <v>331</v>
      </c>
      <c r="H210" s="257"/>
      <c r="I210" s="258"/>
      <c r="J210" s="265">
        <f>AVERAGE(N210,N213:N221,L211)</f>
        <v>9.0909090909090912E-2</v>
      </c>
      <c r="K210" s="224" t="s">
        <v>709</v>
      </c>
      <c r="L210" s="281"/>
      <c r="M210" s="225"/>
      <c r="N210" s="28">
        <f>HLOOKUP($U$4,Criterios!$J$9:$AP$225,$O210)</f>
        <v>1</v>
      </c>
      <c r="O210">
        <f t="shared" si="2"/>
        <v>206</v>
      </c>
      <c r="T210"/>
      <c r="U210"/>
      <c r="AD210" s="58"/>
      <c r="AE210" s="57"/>
    </row>
    <row r="211" spans="1:31" ht="25">
      <c r="A211" s="268"/>
      <c r="B211" s="269"/>
      <c r="C211" s="288"/>
      <c r="D211" s="289"/>
      <c r="E211" s="276"/>
      <c r="F211" s="277"/>
      <c r="G211" s="259"/>
      <c r="H211" s="260"/>
      <c r="I211" s="261"/>
      <c r="J211" s="266"/>
      <c r="K211" s="199" t="s">
        <v>566</v>
      </c>
      <c r="L211" s="367">
        <f>AVERAGE(N211:N212)</f>
        <v>0</v>
      </c>
      <c r="M211" s="5" t="s">
        <v>567</v>
      </c>
      <c r="N211" s="28">
        <f>HLOOKUP($U$4,Criterios!$J$9:$AP$225,$O211)</f>
        <v>0</v>
      </c>
      <c r="O211">
        <f t="shared" si="2"/>
        <v>207</v>
      </c>
      <c r="T211"/>
      <c r="U211"/>
      <c r="AD211" s="58"/>
      <c r="AE211" s="57"/>
    </row>
    <row r="212" spans="1:31" ht="25">
      <c r="A212" s="268"/>
      <c r="B212" s="269"/>
      <c r="C212" s="288"/>
      <c r="D212" s="289"/>
      <c r="E212" s="276"/>
      <c r="F212" s="277"/>
      <c r="G212" s="259"/>
      <c r="H212" s="260"/>
      <c r="I212" s="261"/>
      <c r="J212" s="266"/>
      <c r="K212" s="199"/>
      <c r="L212" s="368"/>
      <c r="M212" s="5" t="s">
        <v>568</v>
      </c>
      <c r="N212" s="28">
        <f>HLOOKUP($U$4,Criterios!$J$9:$AP$225,$O212)</f>
        <v>0</v>
      </c>
      <c r="O212">
        <f t="shared" si="2"/>
        <v>208</v>
      </c>
      <c r="T212"/>
      <c r="U212"/>
      <c r="AD212" s="58"/>
      <c r="AE212" s="57"/>
    </row>
    <row r="213" spans="1:31" ht="25">
      <c r="A213" s="268"/>
      <c r="B213" s="269"/>
      <c r="C213" s="288"/>
      <c r="D213" s="289"/>
      <c r="E213" s="276"/>
      <c r="F213" s="277"/>
      <c r="G213" s="259"/>
      <c r="H213" s="260"/>
      <c r="I213" s="261"/>
      <c r="J213" s="266"/>
      <c r="K213" s="224" t="s">
        <v>710</v>
      </c>
      <c r="L213" s="281"/>
      <c r="M213" s="225"/>
      <c r="N213" s="28">
        <f>HLOOKUP($U$4,Criterios!$J$9:$AP$225,$O213)</f>
        <v>0</v>
      </c>
      <c r="O213">
        <f t="shared" si="2"/>
        <v>209</v>
      </c>
      <c r="T213"/>
      <c r="U213"/>
      <c r="AD213" s="58"/>
      <c r="AE213" s="57"/>
    </row>
    <row r="214" spans="1:31" ht="25">
      <c r="A214" s="268"/>
      <c r="B214" s="269"/>
      <c r="C214" s="288"/>
      <c r="D214" s="289"/>
      <c r="E214" s="276"/>
      <c r="F214" s="277"/>
      <c r="G214" s="259"/>
      <c r="H214" s="260"/>
      <c r="I214" s="261"/>
      <c r="J214" s="266"/>
      <c r="K214" s="224" t="s">
        <v>711</v>
      </c>
      <c r="L214" s="281"/>
      <c r="M214" s="225"/>
      <c r="N214" s="28">
        <f>HLOOKUP($U$4,Criterios!$J$9:$AP$225,$O214)</f>
        <v>0</v>
      </c>
      <c r="O214">
        <f t="shared" si="2"/>
        <v>210</v>
      </c>
      <c r="T214"/>
      <c r="U214"/>
      <c r="AD214" s="58"/>
      <c r="AE214" s="57"/>
    </row>
    <row r="215" spans="1:31" ht="25">
      <c r="A215" s="268"/>
      <c r="B215" s="269"/>
      <c r="C215" s="288"/>
      <c r="D215" s="289"/>
      <c r="E215" s="276"/>
      <c r="F215" s="277"/>
      <c r="G215" s="259"/>
      <c r="H215" s="260"/>
      <c r="I215" s="261"/>
      <c r="J215" s="266"/>
      <c r="K215" s="224" t="s">
        <v>712</v>
      </c>
      <c r="L215" s="281"/>
      <c r="M215" s="225"/>
      <c r="N215" s="28">
        <f>HLOOKUP($U$4,Criterios!$J$9:$AP$225,$O215)</f>
        <v>0</v>
      </c>
      <c r="O215">
        <f t="shared" si="2"/>
        <v>211</v>
      </c>
      <c r="T215"/>
      <c r="U215"/>
      <c r="AD215" s="57"/>
      <c r="AE215" s="57"/>
    </row>
    <row r="216" spans="1:31" ht="25">
      <c r="A216" s="268"/>
      <c r="B216" s="269"/>
      <c r="C216" s="288"/>
      <c r="D216" s="289"/>
      <c r="E216" s="276"/>
      <c r="F216" s="277"/>
      <c r="G216" s="259"/>
      <c r="H216" s="260"/>
      <c r="I216" s="261"/>
      <c r="J216" s="266"/>
      <c r="K216" s="224" t="s">
        <v>713</v>
      </c>
      <c r="L216" s="281"/>
      <c r="M216" s="225"/>
      <c r="N216" s="28">
        <f>HLOOKUP($U$4,Criterios!$J$9:$AP$225,$O216)</f>
        <v>0</v>
      </c>
      <c r="O216">
        <f t="shared" si="2"/>
        <v>212</v>
      </c>
      <c r="T216"/>
      <c r="U216"/>
      <c r="AD216" s="58"/>
      <c r="AE216" s="57"/>
    </row>
    <row r="217" spans="1:31" ht="25">
      <c r="A217" s="268"/>
      <c r="B217" s="269"/>
      <c r="C217" s="288"/>
      <c r="D217" s="289"/>
      <c r="E217" s="276"/>
      <c r="F217" s="277"/>
      <c r="G217" s="259"/>
      <c r="H217" s="260"/>
      <c r="I217" s="261"/>
      <c r="J217" s="266"/>
      <c r="K217" s="224" t="s">
        <v>714</v>
      </c>
      <c r="L217" s="281"/>
      <c r="M217" s="225"/>
      <c r="N217" s="28">
        <f>HLOOKUP($U$4,Criterios!$J$9:$AP$225,$O217)</f>
        <v>0</v>
      </c>
      <c r="O217">
        <f t="shared" si="2"/>
        <v>213</v>
      </c>
      <c r="T217"/>
      <c r="U217"/>
      <c r="AD217" s="58"/>
      <c r="AE217" s="57"/>
    </row>
    <row r="218" spans="1:31" ht="25">
      <c r="A218" s="268"/>
      <c r="B218" s="269"/>
      <c r="C218" s="288"/>
      <c r="D218" s="289"/>
      <c r="E218" s="276"/>
      <c r="F218" s="277"/>
      <c r="G218" s="259"/>
      <c r="H218" s="260"/>
      <c r="I218" s="261"/>
      <c r="J218" s="266"/>
      <c r="K218" s="224" t="s">
        <v>715</v>
      </c>
      <c r="L218" s="281"/>
      <c r="M218" s="225"/>
      <c r="N218" s="28">
        <f>HLOOKUP($U$4,Criterios!$J$9:$AP$225,$O218)</f>
        <v>0</v>
      </c>
      <c r="O218">
        <f t="shared" si="2"/>
        <v>214</v>
      </c>
      <c r="T218"/>
      <c r="U218"/>
      <c r="AD218" s="58"/>
      <c r="AE218" s="57"/>
    </row>
    <row r="219" spans="1:31" ht="25">
      <c r="A219" s="268"/>
      <c r="B219" s="269"/>
      <c r="C219" s="288"/>
      <c r="D219" s="289"/>
      <c r="E219" s="276"/>
      <c r="F219" s="277"/>
      <c r="G219" s="259"/>
      <c r="H219" s="260"/>
      <c r="I219" s="261"/>
      <c r="J219" s="266"/>
      <c r="K219" s="224" t="s">
        <v>716</v>
      </c>
      <c r="L219" s="281"/>
      <c r="M219" s="225"/>
      <c r="N219" s="28">
        <f>HLOOKUP($U$4,Criterios!$J$9:$AP$225,$O219)</f>
        <v>0</v>
      </c>
      <c r="O219">
        <f t="shared" si="2"/>
        <v>215</v>
      </c>
      <c r="T219"/>
      <c r="U219"/>
      <c r="AD219" s="58"/>
      <c r="AE219" s="57"/>
    </row>
    <row r="220" spans="1:31" ht="25">
      <c r="A220" s="268"/>
      <c r="B220" s="269"/>
      <c r="C220" s="288"/>
      <c r="D220" s="289"/>
      <c r="E220" s="276"/>
      <c r="F220" s="277"/>
      <c r="G220" s="259"/>
      <c r="H220" s="260"/>
      <c r="I220" s="261"/>
      <c r="J220" s="266"/>
      <c r="K220" s="224" t="s">
        <v>717</v>
      </c>
      <c r="L220" s="281"/>
      <c r="M220" s="225"/>
      <c r="N220" s="28">
        <f>HLOOKUP($U$4,Criterios!$J$9:$AP$225,$O220)</f>
        <v>0</v>
      </c>
      <c r="O220">
        <f t="shared" si="2"/>
        <v>216</v>
      </c>
      <c r="T220"/>
      <c r="U220"/>
      <c r="AD220" s="58"/>
      <c r="AE220" s="57"/>
    </row>
    <row r="221" spans="1:31" ht="25">
      <c r="A221" s="268"/>
      <c r="B221" s="269"/>
      <c r="C221" s="288"/>
      <c r="D221" s="289"/>
      <c r="E221" s="276"/>
      <c r="F221" s="277"/>
      <c r="G221" s="262"/>
      <c r="H221" s="263"/>
      <c r="I221" s="264"/>
      <c r="J221" s="267"/>
      <c r="K221" s="224" t="s">
        <v>718</v>
      </c>
      <c r="L221" s="281"/>
      <c r="M221" s="225"/>
      <c r="N221" s="28">
        <f>HLOOKUP($U$4,Criterios!$J$9:$AP$225,$O221)</f>
        <v>0</v>
      </c>
      <c r="O221">
        <f t="shared" si="2"/>
        <v>217</v>
      </c>
      <c r="T221"/>
      <c r="U221"/>
      <c r="AD221" s="58"/>
      <c r="AE221" s="57"/>
    </row>
    <row r="222" spans="1:31" ht="25">
      <c r="AD222" s="58"/>
      <c r="AE222" s="57"/>
    </row>
    <row r="223" spans="1:31" ht="25">
      <c r="AD223" s="58"/>
      <c r="AE223" s="57"/>
    </row>
    <row r="224" spans="1:31" ht="25">
      <c r="AD224" s="58"/>
      <c r="AE224" s="57"/>
    </row>
    <row r="225" spans="5:31" ht="25">
      <c r="AD225" s="58"/>
      <c r="AE225" s="57"/>
    </row>
    <row r="226" spans="5:31" ht="25">
      <c r="AD226" s="58"/>
      <c r="AE226" s="57"/>
    </row>
    <row r="227" spans="5:31" ht="25">
      <c r="AD227" s="58"/>
      <c r="AE227" s="57"/>
    </row>
    <row r="228" spans="5:31" ht="25">
      <c r="AD228" s="58"/>
      <c r="AE228" s="57"/>
    </row>
    <row r="229" spans="5:31" ht="25">
      <c r="F229" s="8"/>
      <c r="J229" s="8"/>
      <c r="K229" s="21"/>
      <c r="L229" s="21"/>
      <c r="M229" s="22"/>
      <c r="T229"/>
      <c r="U229"/>
      <c r="AD229" s="58"/>
      <c r="AE229" s="57"/>
    </row>
    <row r="230" spans="5:31" ht="25">
      <c r="F230" s="8"/>
      <c r="J230" s="8"/>
      <c r="K230" s="21"/>
      <c r="L230" s="21"/>
      <c r="M230" s="22"/>
      <c r="T230"/>
      <c r="U230"/>
      <c r="AD230" s="58"/>
      <c r="AE230" s="57"/>
    </row>
    <row r="231" spans="5:31" ht="25">
      <c r="F231" s="8"/>
      <c r="J231" s="8"/>
      <c r="K231" s="21"/>
      <c r="L231" s="21"/>
      <c r="M231" s="22"/>
      <c r="T231"/>
      <c r="U231"/>
      <c r="AD231" s="58"/>
      <c r="AE231" s="57"/>
    </row>
    <row r="232" spans="5:31" ht="25">
      <c r="E232"/>
      <c r="F232" s="8"/>
      <c r="J232" s="8"/>
      <c r="K232" s="21"/>
      <c r="L232" s="21"/>
      <c r="M232" s="22"/>
      <c r="T232"/>
      <c r="U232"/>
      <c r="AD232" s="58"/>
      <c r="AE232" s="57"/>
    </row>
    <row r="233" spans="5:31" ht="25">
      <c r="E233"/>
      <c r="F233" s="8"/>
      <c r="J233" s="8"/>
      <c r="K233" s="21"/>
      <c r="L233" s="21"/>
      <c r="M233" s="22"/>
      <c r="T233"/>
      <c r="U233"/>
      <c r="AD233" s="58"/>
      <c r="AE233" s="57"/>
    </row>
    <row r="234" spans="5:31" ht="25">
      <c r="E234"/>
      <c r="F234" s="8"/>
      <c r="J234" s="8"/>
      <c r="K234" s="21"/>
      <c r="L234" s="21"/>
      <c r="M234" s="22"/>
      <c r="T234"/>
      <c r="U234"/>
      <c r="AD234" s="58"/>
      <c r="AE234" s="57"/>
    </row>
    <row r="235" spans="5:31" ht="25">
      <c r="E235"/>
      <c r="F235" s="8"/>
      <c r="J235" s="8"/>
      <c r="K235" s="21"/>
      <c r="L235" s="21"/>
      <c r="M235" s="22"/>
      <c r="T235"/>
      <c r="U235"/>
      <c r="AD235" s="58"/>
      <c r="AE235" s="57"/>
    </row>
    <row r="236" spans="5:31" ht="25">
      <c r="E236"/>
      <c r="F236" s="8"/>
      <c r="J236" s="8"/>
      <c r="K236" s="21"/>
      <c r="L236" s="21"/>
      <c r="M236" s="22"/>
      <c r="T236"/>
      <c r="U236"/>
      <c r="AD236" s="58"/>
      <c r="AE236" s="57"/>
    </row>
    <row r="237" spans="5:31" ht="25">
      <c r="E237"/>
      <c r="F237" s="8"/>
      <c r="J237" s="8"/>
      <c r="K237" s="21"/>
      <c r="L237" s="21"/>
      <c r="M237" s="22"/>
      <c r="T237"/>
      <c r="U237"/>
      <c r="AD237" s="58"/>
      <c r="AE237" s="57"/>
    </row>
    <row r="238" spans="5:31" ht="25">
      <c r="E238"/>
      <c r="F238" s="8"/>
      <c r="J238" s="8"/>
      <c r="K238" s="21"/>
      <c r="L238" s="21"/>
      <c r="M238" s="22"/>
      <c r="T238"/>
      <c r="U238"/>
      <c r="AD238" s="58"/>
      <c r="AE238" s="57"/>
    </row>
    <row r="239" spans="5:31" ht="25">
      <c r="E239"/>
      <c r="F239" s="8"/>
      <c r="J239" s="8"/>
      <c r="K239" s="21"/>
      <c r="L239" s="21"/>
      <c r="M239" s="22"/>
      <c r="T239"/>
      <c r="U239"/>
      <c r="AD239" s="58"/>
      <c r="AE239" s="57"/>
    </row>
    <row r="240" spans="5:31" ht="25">
      <c r="E240"/>
      <c r="F240" s="8"/>
      <c r="J240" s="8"/>
      <c r="K240" s="21"/>
      <c r="L240" s="21"/>
      <c r="M240" s="22"/>
      <c r="T240"/>
      <c r="U240"/>
      <c r="AD240" s="58"/>
      <c r="AE240" s="57"/>
    </row>
    <row r="241" spans="5:31" ht="25">
      <c r="E241"/>
      <c r="F241" s="8"/>
      <c r="J241" s="8"/>
      <c r="K241" s="21"/>
      <c r="L241" s="21"/>
      <c r="M241" s="22"/>
      <c r="T241"/>
      <c r="U241"/>
      <c r="AD241" s="58"/>
      <c r="AE241" s="57"/>
    </row>
    <row r="242" spans="5:31" ht="25">
      <c r="E242"/>
      <c r="F242" s="8"/>
      <c r="J242" s="8"/>
      <c r="K242" s="21"/>
      <c r="L242" s="21"/>
      <c r="M242" s="22"/>
      <c r="T242"/>
      <c r="U242"/>
      <c r="AD242" s="58"/>
      <c r="AE242" s="57"/>
    </row>
    <row r="243" spans="5:31" ht="25">
      <c r="E243"/>
      <c r="F243" s="8"/>
      <c r="J243" s="8"/>
      <c r="K243" s="21"/>
      <c r="L243" s="21"/>
      <c r="M243" s="22"/>
      <c r="T243"/>
      <c r="U243"/>
      <c r="AD243" s="58"/>
      <c r="AE243" s="57"/>
    </row>
    <row r="244" spans="5:31" ht="25">
      <c r="E244"/>
      <c r="F244" s="8"/>
      <c r="J244" s="8"/>
      <c r="K244" s="21"/>
      <c r="L244" s="21"/>
      <c r="M244" s="22"/>
      <c r="T244"/>
      <c r="U244"/>
      <c r="AD244" s="58"/>
      <c r="AE244" s="57"/>
    </row>
    <row r="245" spans="5:31" ht="25">
      <c r="E245"/>
      <c r="F245" s="8"/>
      <c r="J245" s="8"/>
      <c r="K245" s="21"/>
      <c r="L245" s="21"/>
      <c r="M245" s="22"/>
      <c r="T245"/>
      <c r="U245"/>
      <c r="AD245" s="58"/>
      <c r="AE245" s="57"/>
    </row>
    <row r="246" spans="5:31" ht="25">
      <c r="E246"/>
      <c r="F246" s="8"/>
      <c r="J246" s="8"/>
      <c r="K246" s="21"/>
      <c r="L246" s="21"/>
      <c r="M246" s="22"/>
      <c r="T246"/>
      <c r="U246"/>
      <c r="AD246" s="58"/>
      <c r="AE246" s="57"/>
    </row>
    <row r="247" spans="5:31" ht="25">
      <c r="E247"/>
      <c r="F247" s="8"/>
      <c r="J247" s="8"/>
      <c r="K247" s="21"/>
      <c r="L247" s="21"/>
      <c r="M247" s="22"/>
      <c r="T247"/>
      <c r="U247"/>
      <c r="AD247" s="58"/>
      <c r="AE247" s="57"/>
    </row>
    <row r="248" spans="5:31" ht="25">
      <c r="E248"/>
      <c r="F248" s="8"/>
      <c r="J248" s="8"/>
      <c r="K248" s="21"/>
      <c r="L248" s="21"/>
      <c r="M248" s="22"/>
      <c r="T248"/>
      <c r="U248"/>
      <c r="AD248" s="58"/>
      <c r="AE248" s="57"/>
    </row>
    <row r="249" spans="5:31">
      <c r="E249"/>
      <c r="F249" s="8"/>
      <c r="J249" s="8"/>
      <c r="K249" s="21"/>
      <c r="L249" s="21"/>
      <c r="M249" s="22"/>
      <c r="T249"/>
      <c r="U249"/>
    </row>
    <row r="250" spans="5:31">
      <c r="E250"/>
      <c r="F250" s="8"/>
      <c r="J250" s="8"/>
      <c r="K250" s="21"/>
      <c r="L250" s="21"/>
      <c r="M250" s="22"/>
      <c r="T250"/>
      <c r="U250"/>
    </row>
    <row r="251" spans="5:31">
      <c r="E251"/>
      <c r="F251" s="8"/>
      <c r="J251" s="8"/>
      <c r="K251" s="21"/>
      <c r="L251" s="21"/>
      <c r="M251" s="22"/>
      <c r="T251"/>
      <c r="U251"/>
    </row>
    <row r="252" spans="5:31">
      <c r="E252"/>
      <c r="F252" s="8"/>
      <c r="J252" s="8"/>
      <c r="K252" s="21"/>
      <c r="L252" s="21"/>
      <c r="M252" s="22"/>
      <c r="T252"/>
      <c r="U252"/>
    </row>
    <row r="253" spans="5:31">
      <c r="E253"/>
      <c r="F253" s="8"/>
      <c r="J253" s="8"/>
      <c r="K253" s="21"/>
      <c r="L253" s="21"/>
      <c r="M253" s="22"/>
      <c r="T253"/>
      <c r="U253"/>
    </row>
    <row r="254" spans="5:31">
      <c r="E254"/>
      <c r="F254" s="8"/>
      <c r="J254" s="8"/>
      <c r="K254" s="21"/>
      <c r="L254" s="21"/>
      <c r="M254" s="22"/>
      <c r="T254"/>
      <c r="U254"/>
    </row>
    <row r="255" spans="5:31">
      <c r="E255"/>
      <c r="F255" s="8"/>
      <c r="J255" s="8"/>
      <c r="K255" s="21"/>
      <c r="L255" s="21"/>
      <c r="M255" s="22"/>
      <c r="T255"/>
      <c r="U255"/>
    </row>
    <row r="256" spans="5:31">
      <c r="E256"/>
      <c r="F256" s="8"/>
      <c r="J256" s="8"/>
      <c r="K256" s="21"/>
      <c r="L256" s="21"/>
      <c r="M256" s="22"/>
      <c r="T256"/>
      <c r="U256"/>
    </row>
    <row r="257" spans="5:21">
      <c r="E257"/>
      <c r="F257" s="8"/>
      <c r="J257" s="8"/>
      <c r="K257" s="21"/>
      <c r="L257" s="21"/>
      <c r="M257" s="22"/>
      <c r="T257"/>
      <c r="U257"/>
    </row>
    <row r="258" spans="5:21">
      <c r="E258"/>
      <c r="F258" s="8"/>
      <c r="J258" s="8"/>
      <c r="K258" s="21"/>
      <c r="L258" s="21"/>
      <c r="M258" s="22"/>
      <c r="T258"/>
      <c r="U258"/>
    </row>
    <row r="259" spans="5:21">
      <c r="E259"/>
      <c r="F259" s="8"/>
      <c r="J259" s="8"/>
      <c r="K259" s="21"/>
      <c r="L259" s="21"/>
      <c r="M259" s="22"/>
      <c r="T259"/>
      <c r="U259"/>
    </row>
    <row r="260" spans="5:21">
      <c r="E260"/>
      <c r="F260" s="8"/>
      <c r="J260" s="8"/>
      <c r="K260" s="21"/>
      <c r="L260" s="21"/>
      <c r="M260" s="22"/>
      <c r="T260"/>
      <c r="U260"/>
    </row>
    <row r="261" spans="5:21">
      <c r="E261"/>
      <c r="F261" s="8"/>
      <c r="J261" s="8"/>
      <c r="K261" s="21"/>
      <c r="L261" s="21"/>
      <c r="M261" s="22"/>
      <c r="T261"/>
      <c r="U261"/>
    </row>
    <row r="262" spans="5:21">
      <c r="E262"/>
      <c r="F262" s="8"/>
      <c r="J262" s="8"/>
      <c r="K262" s="21"/>
      <c r="L262" s="21"/>
      <c r="M262" s="22"/>
      <c r="T262"/>
      <c r="U262"/>
    </row>
    <row r="263" spans="5:21">
      <c r="E263"/>
      <c r="F263" s="8"/>
      <c r="J263" s="8"/>
      <c r="K263" s="21"/>
      <c r="L263" s="21"/>
      <c r="M263" s="22"/>
      <c r="T263"/>
      <c r="U263"/>
    </row>
    <row r="264" spans="5:21">
      <c r="E264"/>
      <c r="F264" s="8"/>
      <c r="J264" s="8"/>
      <c r="K264" s="21"/>
      <c r="L264" s="21"/>
      <c r="M264" s="22"/>
      <c r="T264"/>
      <c r="U264"/>
    </row>
    <row r="265" spans="5:21">
      <c r="E265"/>
      <c r="F265" s="8"/>
      <c r="J265" s="8"/>
      <c r="K265" s="21"/>
      <c r="L265" s="21"/>
      <c r="M265" s="22"/>
      <c r="T265"/>
      <c r="U265"/>
    </row>
    <row r="266" spans="5:21">
      <c r="E266"/>
      <c r="F266" s="8"/>
      <c r="J266" s="8"/>
      <c r="K266" s="21"/>
      <c r="L266" s="21"/>
      <c r="M266" s="22"/>
      <c r="T266"/>
      <c r="U266"/>
    </row>
    <row r="267" spans="5:21">
      <c r="E267"/>
      <c r="F267" s="8"/>
      <c r="J267" s="8"/>
      <c r="K267" s="21"/>
      <c r="L267" s="21"/>
      <c r="M267" s="22"/>
      <c r="T267"/>
      <c r="U267"/>
    </row>
    <row r="268" spans="5:21">
      <c r="E268"/>
      <c r="F268" s="8"/>
      <c r="J268" s="8"/>
      <c r="K268" s="21"/>
      <c r="L268" s="21"/>
      <c r="M268" s="22"/>
      <c r="T268"/>
      <c r="U268"/>
    </row>
  </sheetData>
  <mergeCells count="362">
    <mergeCell ref="AG4:AK5"/>
    <mergeCell ref="AL4:AN5"/>
    <mergeCell ref="AG6:AK7"/>
    <mergeCell ref="AL6:AN7"/>
    <mergeCell ref="AG8:AK9"/>
    <mergeCell ref="AL8:AN9"/>
    <mergeCell ref="AQ22:BK26"/>
    <mergeCell ref="AL27:AR32"/>
    <mergeCell ref="AX27:BD32"/>
    <mergeCell ref="BJ27:BR32"/>
    <mergeCell ref="AQ6:BK10"/>
    <mergeCell ref="AL11:AR16"/>
    <mergeCell ref="AX11:BD16"/>
    <mergeCell ref="BJ11:BR16"/>
    <mergeCell ref="AH17:AL19"/>
    <mergeCell ref="AN17:AP19"/>
    <mergeCell ref="AR17:AS19"/>
    <mergeCell ref="AU17:AX19"/>
    <mergeCell ref="AZ17:BB19"/>
    <mergeCell ref="BD17:BF19"/>
    <mergeCell ref="BH17:BK19"/>
    <mergeCell ref="BM17:BO19"/>
    <mergeCell ref="BQ17:BS19"/>
    <mergeCell ref="AH33:AL35"/>
    <mergeCell ref="AN33:AP35"/>
    <mergeCell ref="AR33:AS35"/>
    <mergeCell ref="AU33:AX35"/>
    <mergeCell ref="AZ33:BB35"/>
    <mergeCell ref="BD33:BF35"/>
    <mergeCell ref="BH33:BK35"/>
    <mergeCell ref="BM33:BO35"/>
    <mergeCell ref="BQ33:BS35"/>
    <mergeCell ref="T6:AE28"/>
    <mergeCell ref="Q4:T4"/>
    <mergeCell ref="K215:M215"/>
    <mergeCell ref="K216:M216"/>
    <mergeCell ref="K217:M217"/>
    <mergeCell ref="K218:M218"/>
    <mergeCell ref="K219:M219"/>
    <mergeCell ref="K220:M220"/>
    <mergeCell ref="G208:I209"/>
    <mergeCell ref="J208:J209"/>
    <mergeCell ref="K208:M208"/>
    <mergeCell ref="K209:M209"/>
    <mergeCell ref="G210:I221"/>
    <mergeCell ref="J210:J221"/>
    <mergeCell ref="K210:M210"/>
    <mergeCell ref="K211:K212"/>
    <mergeCell ref="L211:L212"/>
    <mergeCell ref="K214:M214"/>
    <mergeCell ref="I203:I207"/>
    <mergeCell ref="J203:J207"/>
    <mergeCell ref="K203:M203"/>
    <mergeCell ref="K204:M204"/>
    <mergeCell ref="K205:M205"/>
    <mergeCell ref="K207:M207"/>
    <mergeCell ref="K221:M221"/>
    <mergeCell ref="E160:E172"/>
    <mergeCell ref="F160:F172"/>
    <mergeCell ref="G160:I162"/>
    <mergeCell ref="J160:J162"/>
    <mergeCell ref="K160:M160"/>
    <mergeCell ref="K161:M161"/>
    <mergeCell ref="K162:M162"/>
    <mergeCell ref="K184:M184"/>
    <mergeCell ref="K185:M185"/>
    <mergeCell ref="K176:M176"/>
    <mergeCell ref="K177:M177"/>
    <mergeCell ref="K178:M178"/>
    <mergeCell ref="K179:M179"/>
    <mergeCell ref="K180:M180"/>
    <mergeCell ref="K181:M181"/>
    <mergeCell ref="K182:M182"/>
    <mergeCell ref="E173:E221"/>
    <mergeCell ref="F173:F221"/>
    <mergeCell ref="G173:G207"/>
    <mergeCell ref="H173:H207"/>
    <mergeCell ref="I173:I179"/>
    <mergeCell ref="J173:J179"/>
    <mergeCell ref="K173:M173"/>
    <mergeCell ref="K183:M183"/>
    <mergeCell ref="I180:I190"/>
    <mergeCell ref="J180:J190"/>
    <mergeCell ref="J200:J202"/>
    <mergeCell ref="K200:M200"/>
    <mergeCell ref="K201:M201"/>
    <mergeCell ref="K174:M174"/>
    <mergeCell ref="K175:M175"/>
    <mergeCell ref="K202:M202"/>
    <mergeCell ref="K186:M186"/>
    <mergeCell ref="K187:M187"/>
    <mergeCell ref="K188:M188"/>
    <mergeCell ref="K189:M189"/>
    <mergeCell ref="K190:M190"/>
    <mergeCell ref="I191:I199"/>
    <mergeCell ref="J191:J199"/>
    <mergeCell ref="K191:K192"/>
    <mergeCell ref="L191:L192"/>
    <mergeCell ref="K193:M193"/>
    <mergeCell ref="K194:M194"/>
    <mergeCell ref="K195:M195"/>
    <mergeCell ref="K198:M198"/>
    <mergeCell ref="K199:M199"/>
    <mergeCell ref="K197:M197"/>
    <mergeCell ref="K164:M164"/>
    <mergeCell ref="K165:M165"/>
    <mergeCell ref="K166:M166"/>
    <mergeCell ref="G167:I172"/>
    <mergeCell ref="J167:J172"/>
    <mergeCell ref="K167:M167"/>
    <mergeCell ref="K168:M168"/>
    <mergeCell ref="K169:M169"/>
    <mergeCell ref="K170:M170"/>
    <mergeCell ref="K171:M171"/>
    <mergeCell ref="G163:I166"/>
    <mergeCell ref="J163:J166"/>
    <mergeCell ref="K163:M163"/>
    <mergeCell ref="K172:M172"/>
    <mergeCell ref="K133:M133"/>
    <mergeCell ref="I134:I137"/>
    <mergeCell ref="J134:J137"/>
    <mergeCell ref="K134:K135"/>
    <mergeCell ref="L134:L135"/>
    <mergeCell ref="K136:M136"/>
    <mergeCell ref="K137:M137"/>
    <mergeCell ref="G145:I151"/>
    <mergeCell ref="J145:J151"/>
    <mergeCell ref="K145:M145"/>
    <mergeCell ref="K146:M146"/>
    <mergeCell ref="K147:M147"/>
    <mergeCell ref="K148:M148"/>
    <mergeCell ref="K149:M149"/>
    <mergeCell ref="K150:M150"/>
    <mergeCell ref="K151:M151"/>
    <mergeCell ref="C138:C221"/>
    <mergeCell ref="D138:D221"/>
    <mergeCell ref="E138:E159"/>
    <mergeCell ref="F138:F159"/>
    <mergeCell ref="G138:I144"/>
    <mergeCell ref="J138:J144"/>
    <mergeCell ref="K138:M138"/>
    <mergeCell ref="K139:M139"/>
    <mergeCell ref="K140:M140"/>
    <mergeCell ref="I200:I202"/>
    <mergeCell ref="K196:M196"/>
    <mergeCell ref="G156:I159"/>
    <mergeCell ref="J156:J159"/>
    <mergeCell ref="K156:M156"/>
    <mergeCell ref="K157:M157"/>
    <mergeCell ref="K158:M158"/>
    <mergeCell ref="K159:M159"/>
    <mergeCell ref="G152:I155"/>
    <mergeCell ref="J152:J155"/>
    <mergeCell ref="K152:M152"/>
    <mergeCell ref="K153:M153"/>
    <mergeCell ref="K154:M154"/>
    <mergeCell ref="K155:M155"/>
    <mergeCell ref="K206:M206"/>
    <mergeCell ref="C78:C137"/>
    <mergeCell ref="D78:D137"/>
    <mergeCell ref="E105:E137"/>
    <mergeCell ref="F105:F137"/>
    <mergeCell ref="K141:M141"/>
    <mergeCell ref="K142:M142"/>
    <mergeCell ref="K143:M143"/>
    <mergeCell ref="K144:M144"/>
    <mergeCell ref="K120:M120"/>
    <mergeCell ref="G121:G137"/>
    <mergeCell ref="H121:H137"/>
    <mergeCell ref="I121:I133"/>
    <mergeCell ref="J121:J133"/>
    <mergeCell ref="K121:M121"/>
    <mergeCell ref="K122:M122"/>
    <mergeCell ref="K123:M123"/>
    <mergeCell ref="K127:M127"/>
    <mergeCell ref="K128:M128"/>
    <mergeCell ref="G112:I120"/>
    <mergeCell ref="J112:J120"/>
    <mergeCell ref="K112:K113"/>
    <mergeCell ref="L112:L113"/>
    <mergeCell ref="K114:M114"/>
    <mergeCell ref="K115:M115"/>
    <mergeCell ref="K116:M116"/>
    <mergeCell ref="K117:M117"/>
    <mergeCell ref="K118:M118"/>
    <mergeCell ref="K119:M119"/>
    <mergeCell ref="K129:M129"/>
    <mergeCell ref="K130:K131"/>
    <mergeCell ref="L130:L131"/>
    <mergeCell ref="K132:M132"/>
    <mergeCell ref="G105:I111"/>
    <mergeCell ref="J105:J111"/>
    <mergeCell ref="K105:M105"/>
    <mergeCell ref="K106:M106"/>
    <mergeCell ref="K107:M107"/>
    <mergeCell ref="K108:M108"/>
    <mergeCell ref="K109:M109"/>
    <mergeCell ref="K110:M110"/>
    <mergeCell ref="K111:M111"/>
    <mergeCell ref="E78:E94"/>
    <mergeCell ref="F78:F94"/>
    <mergeCell ref="K98:M98"/>
    <mergeCell ref="K99:M99"/>
    <mergeCell ref="G100:I104"/>
    <mergeCell ref="J100:J104"/>
    <mergeCell ref="K100:M100"/>
    <mergeCell ref="K101:M101"/>
    <mergeCell ref="K102:M102"/>
    <mergeCell ref="K103:M103"/>
    <mergeCell ref="K104:M104"/>
    <mergeCell ref="E95:E104"/>
    <mergeCell ref="F95:F104"/>
    <mergeCell ref="G95:I97"/>
    <mergeCell ref="J95:J97"/>
    <mergeCell ref="K95:M95"/>
    <mergeCell ref="K96:M96"/>
    <mergeCell ref="K97:M97"/>
    <mergeCell ref="G98:I99"/>
    <mergeCell ref="J98:J99"/>
    <mergeCell ref="K86:M86"/>
    <mergeCell ref="K87:M87"/>
    <mergeCell ref="G88:I94"/>
    <mergeCell ref="J88:J94"/>
    <mergeCell ref="K88:M88"/>
    <mergeCell ref="K89:M89"/>
    <mergeCell ref="K90:M90"/>
    <mergeCell ref="K91:M91"/>
    <mergeCell ref="K92:M92"/>
    <mergeCell ref="K93:M93"/>
    <mergeCell ref="G86:I87"/>
    <mergeCell ref="J86:J87"/>
    <mergeCell ref="K94:M94"/>
    <mergeCell ref="K78:M78"/>
    <mergeCell ref="K79:M79"/>
    <mergeCell ref="G80:I85"/>
    <mergeCell ref="J80:J85"/>
    <mergeCell ref="K80:M80"/>
    <mergeCell ref="K81:M81"/>
    <mergeCell ref="K82:M82"/>
    <mergeCell ref="K83:M83"/>
    <mergeCell ref="K84:M84"/>
    <mergeCell ref="K85:M85"/>
    <mergeCell ref="G78:I79"/>
    <mergeCell ref="J78:J79"/>
    <mergeCell ref="G72:I74"/>
    <mergeCell ref="J72:J74"/>
    <mergeCell ref="K72:M72"/>
    <mergeCell ref="K73:M73"/>
    <mergeCell ref="K74:M74"/>
    <mergeCell ref="G75:I77"/>
    <mergeCell ref="J75:J77"/>
    <mergeCell ref="K75:M75"/>
    <mergeCell ref="K76:M76"/>
    <mergeCell ref="K77:M77"/>
    <mergeCell ref="K67:M67"/>
    <mergeCell ref="G68:I71"/>
    <mergeCell ref="J68:J71"/>
    <mergeCell ref="K68:K69"/>
    <mergeCell ref="L68:L69"/>
    <mergeCell ref="K70:M70"/>
    <mergeCell ref="K71:M71"/>
    <mergeCell ref="K58:M58"/>
    <mergeCell ref="K59:M59"/>
    <mergeCell ref="K61:M61"/>
    <mergeCell ref="G62:I67"/>
    <mergeCell ref="J62:J67"/>
    <mergeCell ref="K62:M62"/>
    <mergeCell ref="K63:M63"/>
    <mergeCell ref="K64:M64"/>
    <mergeCell ref="K65:M65"/>
    <mergeCell ref="K66:M66"/>
    <mergeCell ref="G50:I61"/>
    <mergeCell ref="J50:J61"/>
    <mergeCell ref="K50:M50"/>
    <mergeCell ref="K51:M51"/>
    <mergeCell ref="K52:M52"/>
    <mergeCell ref="K53:M53"/>
    <mergeCell ref="K54:M54"/>
    <mergeCell ref="K55:M55"/>
    <mergeCell ref="K56:M56"/>
    <mergeCell ref="K57:M57"/>
    <mergeCell ref="K43:M43"/>
    <mergeCell ref="K44:M44"/>
    <mergeCell ref="K45:M45"/>
    <mergeCell ref="K46:M46"/>
    <mergeCell ref="G47:I49"/>
    <mergeCell ref="J47:J49"/>
    <mergeCell ref="K47:M47"/>
    <mergeCell ref="K48:M48"/>
    <mergeCell ref="K49:M49"/>
    <mergeCell ref="K37:M37"/>
    <mergeCell ref="I38:I39"/>
    <mergeCell ref="J38:J39"/>
    <mergeCell ref="K38:M38"/>
    <mergeCell ref="K39:M39"/>
    <mergeCell ref="G40:I46"/>
    <mergeCell ref="J40:J46"/>
    <mergeCell ref="K40:M40"/>
    <mergeCell ref="K41:M41"/>
    <mergeCell ref="K42:M42"/>
    <mergeCell ref="G21:G39"/>
    <mergeCell ref="H21:H39"/>
    <mergeCell ref="I21:I23"/>
    <mergeCell ref="J21:J23"/>
    <mergeCell ref="K21:M21"/>
    <mergeCell ref="K22:M22"/>
    <mergeCell ref="K23:M23"/>
    <mergeCell ref="I24:I37"/>
    <mergeCell ref="J24:J37"/>
    <mergeCell ref="K24:M24"/>
    <mergeCell ref="K31:K32"/>
    <mergeCell ref="L31:L32"/>
    <mergeCell ref="K33:M33"/>
    <mergeCell ref="K34:M34"/>
    <mergeCell ref="K35:M35"/>
    <mergeCell ref="K36:M36"/>
    <mergeCell ref="K25:M25"/>
    <mergeCell ref="K26:M26"/>
    <mergeCell ref="K27:M27"/>
    <mergeCell ref="K28:M28"/>
    <mergeCell ref="K29:M29"/>
    <mergeCell ref="K30:M30"/>
    <mergeCell ref="K12:M12"/>
    <mergeCell ref="K7:M7"/>
    <mergeCell ref="K8:M8"/>
    <mergeCell ref="K9:M9"/>
    <mergeCell ref="K10:M10"/>
    <mergeCell ref="K11:M11"/>
    <mergeCell ref="G13:I20"/>
    <mergeCell ref="J13:J20"/>
    <mergeCell ref="K13:M13"/>
    <mergeCell ref="K14:M14"/>
    <mergeCell ref="K15:M15"/>
    <mergeCell ref="K16:M16"/>
    <mergeCell ref="K17:M17"/>
    <mergeCell ref="K18:M18"/>
    <mergeCell ref="K19:M19"/>
    <mergeCell ref="K20:M20"/>
    <mergeCell ref="K60:M60"/>
    <mergeCell ref="K124:M124"/>
    <mergeCell ref="K125:M125"/>
    <mergeCell ref="K126:M126"/>
    <mergeCell ref="K213:M213"/>
    <mergeCell ref="K3:M3"/>
    <mergeCell ref="A5:B5"/>
    <mergeCell ref="C5:D5"/>
    <mergeCell ref="E5:F5"/>
    <mergeCell ref="G5:H5"/>
    <mergeCell ref="K5:L5"/>
    <mergeCell ref="A6:A221"/>
    <mergeCell ref="B6:B221"/>
    <mergeCell ref="C6:C77"/>
    <mergeCell ref="D6:D77"/>
    <mergeCell ref="E6:E49"/>
    <mergeCell ref="F6:F49"/>
    <mergeCell ref="E50:E71"/>
    <mergeCell ref="F50:F71"/>
    <mergeCell ref="E72:E77"/>
    <mergeCell ref="F72:F77"/>
    <mergeCell ref="G6:I12"/>
    <mergeCell ref="J6:J12"/>
    <mergeCell ref="K6:M6"/>
  </mergeCells>
  <phoneticPr fontId="28" type="noConversion"/>
  <conditionalFormatting sqref="BQ20:BS20 AQ6 AL11 AX11 BJ11 AH17 AN17 AR17 AU17 AZ17 BD17 BH17 BM17 BQ17 AH20:AL20 AN20:AP20 AR20:AS20 AU20:AX20 AZ20:BB20 BD20:BF20 BH20:BK20 BM20:BO20">
    <cfRule type="expression" dxfId="23" priority="1">
      <formula>$AL$8&lt;=AH22</formula>
    </cfRule>
    <cfRule type="expression" dxfId="22" priority="2">
      <formula>AND($AL$6&lt;=AH22,AH22&lt;$AL$8)</formula>
    </cfRule>
    <cfRule type="expression" dxfId="21" priority="3">
      <formula>AND($AL$4&lt;=AH22,AH22&lt;$AL$6)</formula>
    </cfRule>
    <cfRule type="expression" dxfId="20" priority="4">
      <formula>AH22&lt;$AL$4</formula>
    </cfRule>
  </conditionalFormatting>
  <conditionalFormatting sqref="AQ22 AL27 BJ27 AH33 AN33 AR33 AU33 AZ33 BD33 BH33 BM33 BQ33 AH36:AL36 AR36:AS36 AN36:AP36 AU36:AX36 AZ36:BB36 BD36:BF36 BH36:BK36 BM36:BO36 BQ36:BS36 AX27">
    <cfRule type="expression" dxfId="19" priority="5">
      <formula>$AL$8&lt;=AH22</formula>
    </cfRule>
    <cfRule type="expression" dxfId="18" priority="6">
      <formula>AND($AL$6&lt;=AH22,AH22&lt;$AL$8)</formula>
    </cfRule>
    <cfRule type="expression" dxfId="17" priority="7">
      <formula>AND($AL$4&lt;=AH22,AH22&lt;$AL$6)</formula>
    </cfRule>
    <cfRule type="expression" dxfId="16" priority="8">
      <formula>AH22&lt;$AL$4</formula>
    </cfRule>
  </conditionalFormatting>
  <pageMargins left="0.7" right="0.7" top="0.75" bottom="0.75" header="0.3" footer="0.3"/>
  <pageSetup paperSize="9" orientation="portrait" horizontalDpi="4294967293" verticalDpi="0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O388"/>
  <sheetViews>
    <sheetView topLeftCell="N4" zoomScale="49" zoomScaleNormal="49" zoomScalePageLayoutView="49" workbookViewId="0">
      <selection activeCell="N85" sqref="N85"/>
    </sheetView>
  </sheetViews>
  <sheetFormatPr baseColWidth="10" defaultRowHeight="14" x14ac:dyDescent="0"/>
  <cols>
    <col min="1" max="1" width="25.6640625" customWidth="1"/>
    <col min="2" max="2" width="28.83203125" bestFit="1" customWidth="1"/>
    <col min="3" max="3" width="46.1640625" customWidth="1"/>
    <col min="5" max="5" width="37.83203125" customWidth="1"/>
    <col min="6" max="6" width="16.5" customWidth="1"/>
    <col min="7" max="7" width="30.1640625" customWidth="1"/>
    <col min="9" max="9" width="24.5" customWidth="1"/>
    <col min="10" max="10" width="12" customWidth="1"/>
    <col min="11" max="11" width="20.1640625" customWidth="1"/>
    <col min="13" max="13" width="12.1640625" customWidth="1"/>
    <col min="14" max="14" width="14" customWidth="1"/>
    <col min="29" max="67" width="5.83203125" customWidth="1"/>
  </cols>
  <sheetData>
    <row r="4" spans="1:66" ht="60">
      <c r="A4" s="374" t="s">
        <v>353</v>
      </c>
      <c r="B4" s="374"/>
      <c r="C4" s="374"/>
      <c r="D4" s="374"/>
      <c r="E4" s="374"/>
      <c r="F4" s="374"/>
      <c r="G4" s="24"/>
      <c r="H4" s="24"/>
      <c r="I4" s="24"/>
      <c r="J4" s="1"/>
      <c r="K4" s="13"/>
      <c r="L4" s="13"/>
      <c r="M4" s="13"/>
      <c r="AC4" s="295" t="s">
        <v>271</v>
      </c>
      <c r="AD4" s="295"/>
      <c r="AE4" s="295"/>
      <c r="AF4" s="295"/>
      <c r="AG4" s="295"/>
      <c r="AH4" s="305">
        <v>0.4</v>
      </c>
      <c r="AI4" s="305"/>
      <c r="AJ4" s="305"/>
    </row>
    <row r="5" spans="1:66" ht="21" thickBot="1">
      <c r="A5" s="375" t="s">
        <v>332</v>
      </c>
      <c r="B5" s="375"/>
      <c r="C5" s="375" t="s">
        <v>333</v>
      </c>
      <c r="D5" s="375"/>
      <c r="E5" s="362" t="s">
        <v>469</v>
      </c>
      <c r="F5" s="363"/>
      <c r="G5" s="252" t="s">
        <v>470</v>
      </c>
      <c r="H5" s="253"/>
      <c r="I5" s="25" t="s">
        <v>471</v>
      </c>
      <c r="J5" s="26"/>
      <c r="K5" s="254" t="s">
        <v>472</v>
      </c>
      <c r="L5" s="255"/>
      <c r="M5" s="136" t="s">
        <v>473</v>
      </c>
      <c r="AC5" s="295"/>
      <c r="AD5" s="295"/>
      <c r="AE5" s="295"/>
      <c r="AF5" s="295"/>
      <c r="AG5" s="295"/>
      <c r="AH5" s="305"/>
      <c r="AI5" s="305"/>
      <c r="AJ5" s="305"/>
    </row>
    <row r="6" spans="1:66" ht="18">
      <c r="A6" s="268" t="s">
        <v>352</v>
      </c>
      <c r="B6" s="269">
        <f>'Variables e índice'!AL20</f>
        <v>0.71536462103802168</v>
      </c>
      <c r="C6" s="376" t="s">
        <v>334</v>
      </c>
      <c r="D6" s="273">
        <f>'Variables e índice'!AL16</f>
        <v>0.67993625528979063</v>
      </c>
      <c r="E6" s="379" t="s">
        <v>335</v>
      </c>
      <c r="F6" s="277">
        <f>'Variables e índice'!AL6</f>
        <v>0.73228912501639765</v>
      </c>
      <c r="G6" s="256" t="s">
        <v>546</v>
      </c>
      <c r="H6" s="257"/>
      <c r="I6" s="258"/>
      <c r="J6" s="265">
        <f>Indicadores!AM5</f>
        <v>0.68484848484848482</v>
      </c>
      <c r="K6" s="199" t="s">
        <v>547</v>
      </c>
      <c r="L6" s="199"/>
      <c r="M6" s="224"/>
      <c r="N6" s="40">
        <f>Criterios!AQ10</f>
        <v>0.18181818181818182</v>
      </c>
      <c r="P6" s="413" t="s">
        <v>183</v>
      </c>
      <c r="Q6" s="414"/>
      <c r="R6" s="414"/>
      <c r="S6" s="414"/>
      <c r="T6" s="414"/>
      <c r="U6" s="414"/>
      <c r="V6" s="414"/>
      <c r="W6" s="414"/>
      <c r="X6" s="414"/>
      <c r="Y6" s="414"/>
      <c r="Z6" s="414"/>
      <c r="AA6" s="415"/>
      <c r="AC6" s="295" t="s">
        <v>269</v>
      </c>
      <c r="AD6" s="295"/>
      <c r="AE6" s="295"/>
      <c r="AF6" s="295"/>
      <c r="AG6" s="295"/>
      <c r="AH6" s="305">
        <v>0.6</v>
      </c>
      <c r="AI6" s="305"/>
      <c r="AJ6" s="305"/>
      <c r="AM6" s="351" t="str">
        <f>A6</f>
        <v>Índice Base</v>
      </c>
      <c r="AN6" s="352"/>
      <c r="AO6" s="352"/>
      <c r="AP6" s="352"/>
      <c r="AQ6" s="352"/>
      <c r="AR6" s="352"/>
      <c r="AS6" s="352"/>
      <c r="AT6" s="352"/>
      <c r="AU6" s="352"/>
      <c r="AV6" s="352"/>
      <c r="AW6" s="352"/>
      <c r="AX6" s="352"/>
      <c r="AY6" s="352"/>
      <c r="AZ6" s="352"/>
      <c r="BA6" s="352"/>
      <c r="BB6" s="352"/>
      <c r="BC6" s="352"/>
      <c r="BD6" s="352"/>
      <c r="BE6" s="352"/>
      <c r="BF6" s="352"/>
      <c r="BG6" s="353"/>
    </row>
    <row r="7" spans="1:66" ht="18">
      <c r="A7" s="268"/>
      <c r="B7" s="269"/>
      <c r="C7" s="377"/>
      <c r="D7" s="274"/>
      <c r="E7" s="379"/>
      <c r="F7" s="277"/>
      <c r="G7" s="259"/>
      <c r="H7" s="260"/>
      <c r="I7" s="261"/>
      <c r="J7" s="266"/>
      <c r="K7" s="199" t="s">
        <v>548</v>
      </c>
      <c r="L7" s="199"/>
      <c r="M7" s="224" t="s">
        <v>548</v>
      </c>
      <c r="N7" s="40">
        <f>Criterios!AQ11</f>
        <v>0.63636363636363635</v>
      </c>
      <c r="P7" s="416"/>
      <c r="Q7" s="417"/>
      <c r="R7" s="417"/>
      <c r="S7" s="417"/>
      <c r="T7" s="417"/>
      <c r="U7" s="417"/>
      <c r="V7" s="417"/>
      <c r="W7" s="417"/>
      <c r="X7" s="417"/>
      <c r="Y7" s="417"/>
      <c r="Z7" s="417"/>
      <c r="AA7" s="418"/>
      <c r="AC7" s="295"/>
      <c r="AD7" s="295"/>
      <c r="AE7" s="295"/>
      <c r="AF7" s="295"/>
      <c r="AG7" s="295"/>
      <c r="AH7" s="305"/>
      <c r="AI7" s="305"/>
      <c r="AJ7" s="305"/>
      <c r="AM7" s="354"/>
      <c r="AN7" s="355"/>
      <c r="AO7" s="355"/>
      <c r="AP7" s="355"/>
      <c r="AQ7" s="355"/>
      <c r="AR7" s="355"/>
      <c r="AS7" s="355"/>
      <c r="AT7" s="355"/>
      <c r="AU7" s="355"/>
      <c r="AV7" s="355"/>
      <c r="AW7" s="355"/>
      <c r="AX7" s="355"/>
      <c r="AY7" s="355"/>
      <c r="AZ7" s="355"/>
      <c r="BA7" s="355"/>
      <c r="BB7" s="355"/>
      <c r="BC7" s="355"/>
      <c r="BD7" s="355"/>
      <c r="BE7" s="355"/>
      <c r="BF7" s="355"/>
      <c r="BG7" s="356"/>
    </row>
    <row r="8" spans="1:66" ht="18">
      <c r="A8" s="268"/>
      <c r="B8" s="269"/>
      <c r="C8" s="377"/>
      <c r="D8" s="274"/>
      <c r="E8" s="379"/>
      <c r="F8" s="277"/>
      <c r="G8" s="259"/>
      <c r="H8" s="260"/>
      <c r="I8" s="261"/>
      <c r="J8" s="266"/>
      <c r="K8" s="199" t="s">
        <v>510</v>
      </c>
      <c r="L8" s="199"/>
      <c r="M8" s="224" t="s">
        <v>510</v>
      </c>
      <c r="N8" s="40">
        <f>Criterios!AQ13</f>
        <v>0.78787878787878785</v>
      </c>
      <c r="P8" s="416"/>
      <c r="Q8" s="417"/>
      <c r="R8" s="417"/>
      <c r="S8" s="417"/>
      <c r="T8" s="417"/>
      <c r="U8" s="417"/>
      <c r="V8" s="417"/>
      <c r="W8" s="417"/>
      <c r="X8" s="417"/>
      <c r="Y8" s="417"/>
      <c r="Z8" s="417"/>
      <c r="AA8" s="418"/>
      <c r="AC8" s="295" t="s">
        <v>270</v>
      </c>
      <c r="AD8" s="295"/>
      <c r="AE8" s="295"/>
      <c r="AF8" s="295"/>
      <c r="AG8" s="295"/>
      <c r="AH8" s="305">
        <v>0.9</v>
      </c>
      <c r="AI8" s="305"/>
      <c r="AJ8" s="305"/>
      <c r="AM8" s="354"/>
      <c r="AN8" s="355"/>
      <c r="AO8" s="355"/>
      <c r="AP8" s="355"/>
      <c r="AQ8" s="355"/>
      <c r="AR8" s="355"/>
      <c r="AS8" s="355"/>
      <c r="AT8" s="355"/>
      <c r="AU8" s="355"/>
      <c r="AV8" s="355"/>
      <c r="AW8" s="355"/>
      <c r="AX8" s="355"/>
      <c r="AY8" s="355"/>
      <c r="AZ8" s="355"/>
      <c r="BA8" s="355"/>
      <c r="BB8" s="355"/>
      <c r="BC8" s="355"/>
      <c r="BD8" s="355"/>
      <c r="BE8" s="355"/>
      <c r="BF8" s="355"/>
      <c r="BG8" s="356"/>
    </row>
    <row r="9" spans="1:66" ht="18">
      <c r="A9" s="268"/>
      <c r="B9" s="269"/>
      <c r="C9" s="377"/>
      <c r="D9" s="274"/>
      <c r="E9" s="379"/>
      <c r="F9" s="277"/>
      <c r="G9" s="259"/>
      <c r="H9" s="260"/>
      <c r="I9" s="261"/>
      <c r="J9" s="266"/>
      <c r="K9" s="199" t="s">
        <v>512</v>
      </c>
      <c r="L9" s="199"/>
      <c r="M9" s="224" t="s">
        <v>512</v>
      </c>
      <c r="N9" s="40">
        <f>Criterios!AQ15</f>
        <v>0.96969696969696972</v>
      </c>
      <c r="P9" s="416"/>
      <c r="Q9" s="417"/>
      <c r="R9" s="417"/>
      <c r="S9" s="417"/>
      <c r="T9" s="417"/>
      <c r="U9" s="417"/>
      <c r="V9" s="417"/>
      <c r="W9" s="417"/>
      <c r="X9" s="417"/>
      <c r="Y9" s="417"/>
      <c r="Z9" s="417"/>
      <c r="AA9" s="418"/>
      <c r="AC9" s="295"/>
      <c r="AD9" s="295"/>
      <c r="AE9" s="295"/>
      <c r="AF9" s="295"/>
      <c r="AG9" s="295"/>
      <c r="AH9" s="305"/>
      <c r="AI9" s="305"/>
      <c r="AJ9" s="305"/>
      <c r="AM9" s="354"/>
      <c r="AN9" s="355"/>
      <c r="AO9" s="355"/>
      <c r="AP9" s="355"/>
      <c r="AQ9" s="355"/>
      <c r="AR9" s="355"/>
      <c r="AS9" s="355"/>
      <c r="AT9" s="355"/>
      <c r="AU9" s="355"/>
      <c r="AV9" s="355"/>
      <c r="AW9" s="355"/>
      <c r="AX9" s="355"/>
      <c r="AY9" s="355"/>
      <c r="AZ9" s="355"/>
      <c r="BA9" s="355"/>
      <c r="BB9" s="355"/>
      <c r="BC9" s="355"/>
      <c r="BD9" s="355"/>
      <c r="BE9" s="355"/>
      <c r="BF9" s="355"/>
      <c r="BG9" s="356"/>
    </row>
    <row r="10" spans="1:66" ht="19" thickBot="1">
      <c r="A10" s="268"/>
      <c r="B10" s="269"/>
      <c r="C10" s="377"/>
      <c r="D10" s="274"/>
      <c r="E10" s="379"/>
      <c r="F10" s="277"/>
      <c r="G10" s="262"/>
      <c r="H10" s="263"/>
      <c r="I10" s="264"/>
      <c r="J10" s="267"/>
      <c r="K10" s="199" t="s">
        <v>513</v>
      </c>
      <c r="L10" s="199"/>
      <c r="M10" s="224" t="s">
        <v>513</v>
      </c>
      <c r="N10" s="40">
        <f>Criterios!AQ16</f>
        <v>0.84848484848484851</v>
      </c>
      <c r="P10" s="416"/>
      <c r="Q10" s="417"/>
      <c r="R10" s="417"/>
      <c r="S10" s="417"/>
      <c r="T10" s="417"/>
      <c r="U10" s="417"/>
      <c r="V10" s="417"/>
      <c r="W10" s="417"/>
      <c r="X10" s="417"/>
      <c r="Y10" s="417"/>
      <c r="Z10" s="417"/>
      <c r="AA10" s="418"/>
      <c r="AD10" s="127"/>
      <c r="AE10" s="137"/>
      <c r="AF10" s="137"/>
      <c r="AG10" s="137"/>
      <c r="AH10" s="137"/>
      <c r="AI10" s="137"/>
      <c r="AJ10" s="137"/>
      <c r="AK10" s="137"/>
      <c r="AM10" s="357"/>
      <c r="AN10" s="358"/>
      <c r="AO10" s="358"/>
      <c r="AP10" s="358"/>
      <c r="AQ10" s="358"/>
      <c r="AR10" s="358"/>
      <c r="AS10" s="358"/>
      <c r="AT10" s="358"/>
      <c r="AU10" s="358"/>
      <c r="AV10" s="358"/>
      <c r="AW10" s="358"/>
      <c r="AX10" s="358"/>
      <c r="AY10" s="358"/>
      <c r="AZ10" s="358"/>
      <c r="BA10" s="358"/>
      <c r="BB10" s="358"/>
      <c r="BC10" s="358"/>
      <c r="BD10" s="358"/>
      <c r="BE10" s="358"/>
      <c r="BF10" s="358"/>
      <c r="BG10" s="359"/>
      <c r="BH10" s="137"/>
    </row>
    <row r="11" spans="1:66" ht="33">
      <c r="A11" s="268"/>
      <c r="B11" s="269"/>
      <c r="C11" s="377"/>
      <c r="D11" s="274"/>
      <c r="E11" s="379"/>
      <c r="F11" s="277"/>
      <c r="G11" s="256" t="s">
        <v>514</v>
      </c>
      <c r="H11" s="257"/>
      <c r="I11" s="258"/>
      <c r="J11" s="265">
        <f>Indicadores!AM6</f>
        <v>0.64069264069264065</v>
      </c>
      <c r="K11" s="199" t="s">
        <v>515</v>
      </c>
      <c r="L11" s="199"/>
      <c r="M11" s="224" t="s">
        <v>515</v>
      </c>
      <c r="N11" s="40">
        <f>Criterios!AQ17</f>
        <v>0.96969696969696972</v>
      </c>
      <c r="P11" s="416"/>
      <c r="Q11" s="417"/>
      <c r="R11" s="417"/>
      <c r="S11" s="417"/>
      <c r="T11" s="417"/>
      <c r="U11" s="417"/>
      <c r="V11" s="417"/>
      <c r="W11" s="417"/>
      <c r="X11" s="417"/>
      <c r="Y11" s="417"/>
      <c r="Z11" s="417"/>
      <c r="AA11" s="418"/>
      <c r="AD11" s="127"/>
      <c r="AE11" s="137"/>
      <c r="AF11" s="137"/>
      <c r="AH11" s="306" t="str">
        <f>C$6</f>
        <v>Disposiciones Normativas</v>
      </c>
      <c r="AI11" s="307"/>
      <c r="AJ11" s="307"/>
      <c r="AK11" s="307"/>
      <c r="AL11" s="307"/>
      <c r="AM11" s="307"/>
      <c r="AN11" s="308"/>
      <c r="AO11" s="141"/>
      <c r="AP11" s="141"/>
      <c r="AQ11" s="141"/>
      <c r="AR11" s="141"/>
      <c r="AS11" s="141"/>
      <c r="AT11" s="306" t="str">
        <f>C$64</f>
        <v>Diseño institucional para la implementación de las leyes de acceso</v>
      </c>
      <c r="AU11" s="307"/>
      <c r="AV11" s="307"/>
      <c r="AW11" s="307"/>
      <c r="AX11" s="307"/>
      <c r="AY11" s="307"/>
      <c r="AZ11" s="308"/>
      <c r="BA11" s="140"/>
      <c r="BB11" s="140"/>
      <c r="BC11" s="140"/>
      <c r="BD11" s="140"/>
      <c r="BE11" s="140"/>
      <c r="BF11" s="306" t="str">
        <f>C$105</f>
        <v>Procedimientos para el acceso a la información, recursos de revisión y la difusión de obligaciones de transparencia</v>
      </c>
      <c r="BG11" s="307"/>
      <c r="BH11" s="307"/>
      <c r="BI11" s="307"/>
      <c r="BJ11" s="307"/>
      <c r="BK11" s="307"/>
      <c r="BL11" s="307"/>
      <c r="BM11" s="307"/>
      <c r="BN11" s="308"/>
    </row>
    <row r="12" spans="1:66" ht="33">
      <c r="A12" s="268"/>
      <c r="B12" s="269"/>
      <c r="C12" s="377"/>
      <c r="D12" s="274"/>
      <c r="E12" s="379"/>
      <c r="F12" s="277"/>
      <c r="G12" s="259"/>
      <c r="H12" s="260"/>
      <c r="I12" s="261"/>
      <c r="J12" s="266"/>
      <c r="K12" s="199" t="s">
        <v>516</v>
      </c>
      <c r="L12" s="199"/>
      <c r="M12" s="224" t="s">
        <v>516</v>
      </c>
      <c r="N12" s="40">
        <f>Criterios!AQ18</f>
        <v>0.78787878787878785</v>
      </c>
      <c r="P12" s="416"/>
      <c r="Q12" s="417"/>
      <c r="R12" s="417"/>
      <c r="S12" s="417"/>
      <c r="T12" s="417"/>
      <c r="U12" s="417"/>
      <c r="V12" s="417"/>
      <c r="W12" s="417"/>
      <c r="X12" s="417"/>
      <c r="Y12" s="417"/>
      <c r="Z12" s="417"/>
      <c r="AA12" s="418"/>
      <c r="AD12" s="127"/>
      <c r="AE12" s="137"/>
      <c r="AF12" s="137"/>
      <c r="AH12" s="309"/>
      <c r="AI12" s="310"/>
      <c r="AJ12" s="310"/>
      <c r="AK12" s="310"/>
      <c r="AL12" s="310"/>
      <c r="AM12" s="310"/>
      <c r="AN12" s="311"/>
      <c r="AO12" s="141"/>
      <c r="AP12" s="141"/>
      <c r="AQ12" s="141"/>
      <c r="AR12" s="141"/>
      <c r="AS12" s="141"/>
      <c r="AT12" s="309"/>
      <c r="AU12" s="310"/>
      <c r="AV12" s="310"/>
      <c r="AW12" s="310"/>
      <c r="AX12" s="310"/>
      <c r="AY12" s="310"/>
      <c r="AZ12" s="311"/>
      <c r="BA12" s="140"/>
      <c r="BB12" s="140"/>
      <c r="BC12" s="140"/>
      <c r="BD12" s="140"/>
      <c r="BE12" s="140"/>
      <c r="BF12" s="309"/>
      <c r="BG12" s="310"/>
      <c r="BH12" s="310"/>
      <c r="BI12" s="310"/>
      <c r="BJ12" s="310"/>
      <c r="BK12" s="310"/>
      <c r="BL12" s="310"/>
      <c r="BM12" s="310"/>
      <c r="BN12" s="311"/>
    </row>
    <row r="13" spans="1:66" ht="33">
      <c r="A13" s="268"/>
      <c r="B13" s="269"/>
      <c r="C13" s="377"/>
      <c r="D13" s="274"/>
      <c r="E13" s="379"/>
      <c r="F13" s="277"/>
      <c r="G13" s="259"/>
      <c r="H13" s="260"/>
      <c r="I13" s="261"/>
      <c r="J13" s="266"/>
      <c r="K13" s="199" t="s">
        <v>517</v>
      </c>
      <c r="L13" s="199"/>
      <c r="M13" s="224" t="s">
        <v>517</v>
      </c>
      <c r="N13" s="40">
        <f>Criterios!AQ19</f>
        <v>0.75757575757575757</v>
      </c>
      <c r="P13" s="416"/>
      <c r="Q13" s="417"/>
      <c r="R13" s="417"/>
      <c r="S13" s="417"/>
      <c r="T13" s="417"/>
      <c r="U13" s="417"/>
      <c r="V13" s="417"/>
      <c r="W13" s="417"/>
      <c r="X13" s="417"/>
      <c r="Y13" s="417"/>
      <c r="Z13" s="417"/>
      <c r="AA13" s="418"/>
      <c r="AD13" s="127"/>
      <c r="AE13" s="137"/>
      <c r="AF13" s="137"/>
      <c r="AH13" s="309"/>
      <c r="AI13" s="310"/>
      <c r="AJ13" s="310"/>
      <c r="AK13" s="310"/>
      <c r="AL13" s="310"/>
      <c r="AM13" s="310"/>
      <c r="AN13" s="311"/>
      <c r="AO13" s="141"/>
      <c r="AP13" s="141"/>
      <c r="AQ13" s="141"/>
      <c r="AR13" s="141"/>
      <c r="AS13" s="141"/>
      <c r="AT13" s="309"/>
      <c r="AU13" s="310"/>
      <c r="AV13" s="310"/>
      <c r="AW13" s="310"/>
      <c r="AX13" s="310"/>
      <c r="AY13" s="310"/>
      <c r="AZ13" s="311"/>
      <c r="BA13" s="140"/>
      <c r="BB13" s="140"/>
      <c r="BC13" s="140"/>
      <c r="BD13" s="140"/>
      <c r="BE13" s="140"/>
      <c r="BF13" s="309"/>
      <c r="BG13" s="310"/>
      <c r="BH13" s="310"/>
      <c r="BI13" s="310"/>
      <c r="BJ13" s="310"/>
      <c r="BK13" s="310"/>
      <c r="BL13" s="310"/>
      <c r="BM13" s="310"/>
      <c r="BN13" s="311"/>
    </row>
    <row r="14" spans="1:66" ht="33">
      <c r="A14" s="268"/>
      <c r="B14" s="269"/>
      <c r="C14" s="377"/>
      <c r="D14" s="274"/>
      <c r="E14" s="379"/>
      <c r="F14" s="277"/>
      <c r="G14" s="259"/>
      <c r="H14" s="260"/>
      <c r="I14" s="261"/>
      <c r="J14" s="266"/>
      <c r="K14" s="199" t="s">
        <v>250</v>
      </c>
      <c r="L14" s="199"/>
      <c r="M14" s="224" t="s">
        <v>518</v>
      </c>
      <c r="N14" s="40">
        <f>Criterios!AQ20</f>
        <v>0.51515151515151514</v>
      </c>
      <c r="P14" s="416"/>
      <c r="Q14" s="417"/>
      <c r="R14" s="417"/>
      <c r="S14" s="417"/>
      <c r="T14" s="417"/>
      <c r="U14" s="417"/>
      <c r="V14" s="417"/>
      <c r="W14" s="417"/>
      <c r="X14" s="417"/>
      <c r="Y14" s="417"/>
      <c r="Z14" s="417"/>
      <c r="AA14" s="418"/>
      <c r="AD14" s="127"/>
      <c r="AE14" s="137"/>
      <c r="AF14" s="137"/>
      <c r="AH14" s="309"/>
      <c r="AI14" s="310"/>
      <c r="AJ14" s="310"/>
      <c r="AK14" s="310"/>
      <c r="AL14" s="310"/>
      <c r="AM14" s="310"/>
      <c r="AN14" s="311"/>
      <c r="AO14" s="141"/>
      <c r="AP14" s="141"/>
      <c r="AQ14" s="141"/>
      <c r="AR14" s="141"/>
      <c r="AS14" s="141"/>
      <c r="AT14" s="309"/>
      <c r="AU14" s="310"/>
      <c r="AV14" s="310"/>
      <c r="AW14" s="310"/>
      <c r="AX14" s="310"/>
      <c r="AY14" s="310"/>
      <c r="AZ14" s="311"/>
      <c r="BA14" s="140"/>
      <c r="BB14" s="140"/>
      <c r="BC14" s="140"/>
      <c r="BD14" s="140"/>
      <c r="BE14" s="140"/>
      <c r="BF14" s="309"/>
      <c r="BG14" s="310"/>
      <c r="BH14" s="310"/>
      <c r="BI14" s="310"/>
      <c r="BJ14" s="310"/>
      <c r="BK14" s="310"/>
      <c r="BL14" s="310"/>
      <c r="BM14" s="310"/>
      <c r="BN14" s="311"/>
    </row>
    <row r="15" spans="1:66" ht="33">
      <c r="A15" s="268"/>
      <c r="B15" s="269"/>
      <c r="C15" s="377"/>
      <c r="D15" s="274"/>
      <c r="E15" s="379"/>
      <c r="F15" s="277"/>
      <c r="G15" s="259"/>
      <c r="H15" s="260"/>
      <c r="I15" s="261"/>
      <c r="J15" s="266"/>
      <c r="K15" s="199" t="s">
        <v>519</v>
      </c>
      <c r="L15" s="199"/>
      <c r="M15" s="224" t="s">
        <v>519</v>
      </c>
      <c r="N15" s="40">
        <f>Criterios!AQ21</f>
        <v>0.51515151515151514</v>
      </c>
      <c r="P15" s="416"/>
      <c r="Q15" s="417"/>
      <c r="R15" s="417"/>
      <c r="S15" s="417"/>
      <c r="T15" s="417"/>
      <c r="U15" s="417"/>
      <c r="V15" s="417"/>
      <c r="W15" s="417"/>
      <c r="X15" s="417"/>
      <c r="Y15" s="417"/>
      <c r="Z15" s="417"/>
      <c r="AA15" s="418"/>
      <c r="AD15" s="127"/>
      <c r="AE15" s="137"/>
      <c r="AF15" s="137"/>
      <c r="AH15" s="309"/>
      <c r="AI15" s="310"/>
      <c r="AJ15" s="310"/>
      <c r="AK15" s="310"/>
      <c r="AL15" s="310"/>
      <c r="AM15" s="310"/>
      <c r="AN15" s="311"/>
      <c r="AO15" s="141"/>
      <c r="AP15" s="141"/>
      <c r="AQ15" s="141"/>
      <c r="AR15" s="141"/>
      <c r="AS15" s="141"/>
      <c r="AT15" s="309"/>
      <c r="AU15" s="310"/>
      <c r="AV15" s="310"/>
      <c r="AW15" s="310"/>
      <c r="AX15" s="310"/>
      <c r="AY15" s="310"/>
      <c r="AZ15" s="311"/>
      <c r="BA15" s="140"/>
      <c r="BB15" s="140"/>
      <c r="BC15" s="140"/>
      <c r="BD15" s="140"/>
      <c r="BE15" s="140"/>
      <c r="BF15" s="309"/>
      <c r="BG15" s="310"/>
      <c r="BH15" s="310"/>
      <c r="BI15" s="310"/>
      <c r="BJ15" s="310"/>
      <c r="BK15" s="310"/>
      <c r="BL15" s="310"/>
      <c r="BM15" s="310"/>
      <c r="BN15" s="311"/>
    </row>
    <row r="16" spans="1:66" ht="34" thickBot="1">
      <c r="A16" s="268"/>
      <c r="B16" s="269"/>
      <c r="C16" s="377"/>
      <c r="D16" s="274"/>
      <c r="E16" s="379"/>
      <c r="F16" s="277"/>
      <c r="G16" s="259"/>
      <c r="H16" s="260"/>
      <c r="I16" s="261"/>
      <c r="J16" s="266"/>
      <c r="K16" s="199" t="s">
        <v>528</v>
      </c>
      <c r="L16" s="199"/>
      <c r="M16" s="224" t="s">
        <v>528</v>
      </c>
      <c r="N16" s="40">
        <f>Criterios!AQ22</f>
        <v>0.5757575757575758</v>
      </c>
      <c r="P16" s="416"/>
      <c r="Q16" s="417"/>
      <c r="R16" s="417"/>
      <c r="S16" s="417"/>
      <c r="T16" s="417"/>
      <c r="U16" s="417"/>
      <c r="V16" s="417"/>
      <c r="W16" s="417"/>
      <c r="X16" s="417"/>
      <c r="Y16" s="417"/>
      <c r="Z16" s="417"/>
      <c r="AA16" s="418"/>
      <c r="AD16" s="127"/>
      <c r="AE16" s="137"/>
      <c r="AF16" s="137"/>
      <c r="AH16" s="312"/>
      <c r="AI16" s="313"/>
      <c r="AJ16" s="313"/>
      <c r="AK16" s="313"/>
      <c r="AL16" s="313"/>
      <c r="AM16" s="313"/>
      <c r="AN16" s="314"/>
      <c r="AO16" s="141"/>
      <c r="AP16" s="141"/>
      <c r="AQ16" s="141"/>
      <c r="AR16" s="141"/>
      <c r="AS16" s="141"/>
      <c r="AT16" s="312"/>
      <c r="AU16" s="313"/>
      <c r="AV16" s="313"/>
      <c r="AW16" s="313"/>
      <c r="AX16" s="313"/>
      <c r="AY16" s="313"/>
      <c r="AZ16" s="314"/>
      <c r="BA16" s="140"/>
      <c r="BB16" s="140"/>
      <c r="BC16" s="140"/>
      <c r="BD16" s="140"/>
      <c r="BE16" s="140"/>
      <c r="BF16" s="312"/>
      <c r="BG16" s="313"/>
      <c r="BH16" s="313"/>
      <c r="BI16" s="313"/>
      <c r="BJ16" s="313"/>
      <c r="BK16" s="313"/>
      <c r="BL16" s="313"/>
      <c r="BM16" s="313"/>
      <c r="BN16" s="314"/>
    </row>
    <row r="17" spans="1:67" ht="18">
      <c r="A17" s="268"/>
      <c r="B17" s="269"/>
      <c r="C17" s="377"/>
      <c r="D17" s="274"/>
      <c r="E17" s="379"/>
      <c r="F17" s="277"/>
      <c r="G17" s="259"/>
      <c r="H17" s="260"/>
      <c r="I17" s="261"/>
      <c r="J17" s="266"/>
      <c r="K17" s="199" t="s">
        <v>529</v>
      </c>
      <c r="L17" s="199"/>
      <c r="M17" s="224" t="s">
        <v>529</v>
      </c>
      <c r="N17" s="40">
        <f>Criterios!AQ23</f>
        <v>0.36363636363636365</v>
      </c>
      <c r="P17" s="416"/>
      <c r="Q17" s="417"/>
      <c r="R17" s="417"/>
      <c r="S17" s="417"/>
      <c r="T17" s="417"/>
      <c r="U17" s="417"/>
      <c r="V17" s="417"/>
      <c r="W17" s="417"/>
      <c r="X17" s="417"/>
      <c r="Y17" s="417"/>
      <c r="Z17" s="417"/>
      <c r="AA17" s="418"/>
      <c r="AD17" s="296" t="str">
        <f>E$6</f>
        <v>A. Positivación del DAI</v>
      </c>
      <c r="AE17" s="297"/>
      <c r="AF17" s="297"/>
      <c r="AG17" s="297"/>
      <c r="AH17" s="298"/>
      <c r="AI17" s="142"/>
      <c r="AJ17" s="296" t="str">
        <f>E$42</f>
        <v>B. Información restringida</v>
      </c>
      <c r="AK17" s="297"/>
      <c r="AL17" s="298"/>
      <c r="AM17" s="142"/>
      <c r="AN17" s="296" t="str">
        <f>E$60</f>
        <v>C. Sanciones al incumplimiento de la ley</v>
      </c>
      <c r="AO17" s="298"/>
      <c r="AP17" s="142"/>
      <c r="AQ17" s="296" t="str">
        <f>E$64</f>
        <v>D. Instituciones internas de acceso a la información</v>
      </c>
      <c r="AR17" s="297"/>
      <c r="AS17" s="297"/>
      <c r="AT17" s="298"/>
      <c r="AU17" s="142"/>
      <c r="AV17" s="296" t="str">
        <f>E$79</f>
        <v>E. Promoción del DAI</v>
      </c>
      <c r="AW17" s="297"/>
      <c r="AX17" s="298"/>
      <c r="AY17" s="142"/>
      <c r="AZ17" s="296" t="str">
        <f>E$86</f>
        <v>F. Órganos garantes</v>
      </c>
      <c r="BA17" s="297"/>
      <c r="BB17" s="298"/>
      <c r="BC17" s="142"/>
      <c r="BD17" s="296" t="str">
        <f>E$105</f>
        <v>G. Procedimientos de acceso a la información</v>
      </c>
      <c r="BE17" s="297"/>
      <c r="BF17" s="297"/>
      <c r="BG17" s="298"/>
      <c r="BH17" s="142"/>
      <c r="BI17" s="296" t="str">
        <f>E$123</f>
        <v>H. Procedimientos de revisión</v>
      </c>
      <c r="BJ17" s="297"/>
      <c r="BK17" s="298"/>
      <c r="BL17" s="142"/>
      <c r="BM17" s="296" t="str">
        <f>E$134</f>
        <v>I. Difusión proactiva de información pública (obligaciones de transparencia)</v>
      </c>
      <c r="BN17" s="297"/>
      <c r="BO17" s="298"/>
    </row>
    <row r="18" spans="1:67" ht="18">
      <c r="A18" s="268"/>
      <c r="B18" s="269"/>
      <c r="C18" s="377"/>
      <c r="D18" s="274"/>
      <c r="E18" s="379"/>
      <c r="F18" s="277"/>
      <c r="G18" s="276" t="s">
        <v>531</v>
      </c>
      <c r="H18" s="280">
        <f>Indicadores!AM7</f>
        <v>0.77226813590449961</v>
      </c>
      <c r="I18" s="276" t="s">
        <v>532</v>
      </c>
      <c r="J18" s="280">
        <f>Indicadores!AM36</f>
        <v>1</v>
      </c>
      <c r="K18" s="199" t="s">
        <v>449</v>
      </c>
      <c r="L18" s="199"/>
      <c r="M18" s="224" t="s">
        <v>449</v>
      </c>
      <c r="N18" s="40">
        <f>Criterios!AQ25</f>
        <v>1</v>
      </c>
      <c r="P18" s="416"/>
      <c r="Q18" s="417"/>
      <c r="R18" s="417"/>
      <c r="S18" s="417"/>
      <c r="T18" s="417"/>
      <c r="U18" s="417"/>
      <c r="V18" s="417"/>
      <c r="W18" s="417"/>
      <c r="X18" s="417"/>
      <c r="Y18" s="417"/>
      <c r="Z18" s="417"/>
      <c r="AA18" s="418"/>
      <c r="AD18" s="299"/>
      <c r="AE18" s="300"/>
      <c r="AF18" s="300"/>
      <c r="AG18" s="300"/>
      <c r="AH18" s="301"/>
      <c r="AI18" s="142"/>
      <c r="AJ18" s="299"/>
      <c r="AK18" s="300"/>
      <c r="AL18" s="301"/>
      <c r="AM18" s="142"/>
      <c r="AN18" s="299"/>
      <c r="AO18" s="301"/>
      <c r="AP18" s="142"/>
      <c r="AQ18" s="299"/>
      <c r="AR18" s="300"/>
      <c r="AS18" s="300"/>
      <c r="AT18" s="301"/>
      <c r="AU18" s="142"/>
      <c r="AV18" s="299"/>
      <c r="AW18" s="300"/>
      <c r="AX18" s="301"/>
      <c r="AY18" s="142"/>
      <c r="AZ18" s="299"/>
      <c r="BA18" s="300"/>
      <c r="BB18" s="301"/>
      <c r="BC18" s="142"/>
      <c r="BD18" s="299"/>
      <c r="BE18" s="300"/>
      <c r="BF18" s="300"/>
      <c r="BG18" s="301"/>
      <c r="BH18" s="142"/>
      <c r="BI18" s="299"/>
      <c r="BJ18" s="300"/>
      <c r="BK18" s="301"/>
      <c r="BL18" s="142"/>
      <c r="BM18" s="299"/>
      <c r="BN18" s="300"/>
      <c r="BO18" s="301"/>
    </row>
    <row r="19" spans="1:67" ht="19" thickBot="1">
      <c r="A19" s="268"/>
      <c r="B19" s="269"/>
      <c r="C19" s="377"/>
      <c r="D19" s="274"/>
      <c r="E19" s="379"/>
      <c r="F19" s="277"/>
      <c r="G19" s="276"/>
      <c r="H19" s="280"/>
      <c r="I19" s="276"/>
      <c r="J19" s="280"/>
      <c r="K19" s="199" t="s">
        <v>450</v>
      </c>
      <c r="L19" s="199"/>
      <c r="M19" s="224" t="s">
        <v>450</v>
      </c>
      <c r="N19" s="40">
        <f>Criterios!AQ26</f>
        <v>1</v>
      </c>
      <c r="P19" s="416"/>
      <c r="Q19" s="417"/>
      <c r="R19" s="417"/>
      <c r="S19" s="417"/>
      <c r="T19" s="417"/>
      <c r="U19" s="417"/>
      <c r="V19" s="417"/>
      <c r="W19" s="417"/>
      <c r="X19" s="417"/>
      <c r="Y19" s="417"/>
      <c r="Z19" s="417"/>
      <c r="AA19" s="418"/>
      <c r="AD19" s="302"/>
      <c r="AE19" s="303"/>
      <c r="AF19" s="303"/>
      <c r="AG19" s="303"/>
      <c r="AH19" s="304"/>
      <c r="AI19" s="142"/>
      <c r="AJ19" s="302"/>
      <c r="AK19" s="303"/>
      <c r="AL19" s="304"/>
      <c r="AM19" s="142"/>
      <c r="AN19" s="302"/>
      <c r="AO19" s="304"/>
      <c r="AP19" s="142"/>
      <c r="AQ19" s="302"/>
      <c r="AR19" s="303"/>
      <c r="AS19" s="303"/>
      <c r="AT19" s="304"/>
      <c r="AU19" s="142"/>
      <c r="AV19" s="302"/>
      <c r="AW19" s="303"/>
      <c r="AX19" s="304"/>
      <c r="AY19" s="142"/>
      <c r="AZ19" s="302"/>
      <c r="BA19" s="303"/>
      <c r="BB19" s="304"/>
      <c r="BC19" s="142"/>
      <c r="BD19" s="302"/>
      <c r="BE19" s="303"/>
      <c r="BF19" s="303"/>
      <c r="BG19" s="304"/>
      <c r="BH19" s="142"/>
      <c r="BI19" s="302"/>
      <c r="BJ19" s="303"/>
      <c r="BK19" s="304"/>
      <c r="BL19" s="142"/>
      <c r="BM19" s="302"/>
      <c r="BN19" s="303"/>
      <c r="BO19" s="304"/>
    </row>
    <row r="20" spans="1:67" ht="19" thickBot="1">
      <c r="A20" s="268"/>
      <c r="B20" s="269"/>
      <c r="C20" s="377"/>
      <c r="D20" s="274"/>
      <c r="E20" s="379"/>
      <c r="F20" s="277"/>
      <c r="G20" s="276"/>
      <c r="H20" s="280"/>
      <c r="I20" s="276"/>
      <c r="J20" s="280"/>
      <c r="K20" s="199" t="s">
        <v>451</v>
      </c>
      <c r="L20" s="199"/>
      <c r="M20" s="224" t="s">
        <v>451</v>
      </c>
      <c r="N20" s="40">
        <f>Criterios!AQ27</f>
        <v>1</v>
      </c>
      <c r="P20" s="416"/>
      <c r="Q20" s="417"/>
      <c r="R20" s="417"/>
      <c r="S20" s="417"/>
      <c r="T20" s="417"/>
      <c r="U20" s="417"/>
      <c r="V20" s="417"/>
      <c r="W20" s="417"/>
      <c r="X20" s="417"/>
      <c r="Y20" s="417"/>
      <c r="Z20" s="417"/>
      <c r="AA20" s="418"/>
      <c r="AD20" s="145">
        <v>1</v>
      </c>
      <c r="AE20" s="145">
        <v>2</v>
      </c>
      <c r="AF20" s="145">
        <v>3</v>
      </c>
      <c r="AG20" s="145">
        <v>4</v>
      </c>
      <c r="AH20" s="145">
        <v>5</v>
      </c>
      <c r="AI20" s="143"/>
      <c r="AJ20" s="145">
        <v>6</v>
      </c>
      <c r="AK20" s="145">
        <v>7</v>
      </c>
      <c r="AL20" s="145">
        <v>8</v>
      </c>
      <c r="AM20" s="143"/>
      <c r="AN20" s="145">
        <v>9</v>
      </c>
      <c r="AO20" s="145">
        <v>10</v>
      </c>
      <c r="AP20" s="143"/>
      <c r="AQ20" s="145">
        <v>11</v>
      </c>
      <c r="AR20" s="145">
        <v>12</v>
      </c>
      <c r="AS20" s="145">
        <v>13</v>
      </c>
      <c r="AT20" s="145">
        <v>14</v>
      </c>
      <c r="AU20" s="143"/>
      <c r="AV20" s="145">
        <v>15</v>
      </c>
      <c r="AW20" s="145">
        <v>16</v>
      </c>
      <c r="AX20" s="145">
        <v>17</v>
      </c>
      <c r="AY20" s="143"/>
      <c r="AZ20" s="145">
        <v>18</v>
      </c>
      <c r="BA20" s="145">
        <v>19</v>
      </c>
      <c r="BB20" s="145">
        <v>20</v>
      </c>
      <c r="BC20" s="143"/>
      <c r="BD20" s="145">
        <v>21</v>
      </c>
      <c r="BE20" s="145">
        <v>22</v>
      </c>
      <c r="BF20" s="145">
        <v>23</v>
      </c>
      <c r="BG20" s="145">
        <v>24</v>
      </c>
      <c r="BH20" s="143"/>
      <c r="BI20" s="145">
        <v>25</v>
      </c>
      <c r="BJ20" s="145">
        <v>26</v>
      </c>
      <c r="BK20" s="145">
        <v>27</v>
      </c>
      <c r="BL20" s="143"/>
      <c r="BM20" s="145">
        <v>28</v>
      </c>
      <c r="BN20" s="145">
        <v>29.2</v>
      </c>
      <c r="BO20" s="145">
        <v>30</v>
      </c>
    </row>
    <row r="21" spans="1:67" ht="19" thickBot="1">
      <c r="A21" s="268"/>
      <c r="B21" s="269"/>
      <c r="C21" s="377"/>
      <c r="D21" s="274"/>
      <c r="E21" s="379"/>
      <c r="F21" s="277"/>
      <c r="G21" s="276"/>
      <c r="H21" s="280"/>
      <c r="I21" s="276" t="s">
        <v>338</v>
      </c>
      <c r="J21" s="280">
        <f>Indicadores!AM37</f>
        <v>0.52892561983471065</v>
      </c>
      <c r="K21" s="199" t="s">
        <v>453</v>
      </c>
      <c r="L21" s="199"/>
      <c r="M21" s="224" t="s">
        <v>453</v>
      </c>
      <c r="N21" s="40">
        <f>Criterios!AQ28</f>
        <v>0.48484848484848486</v>
      </c>
      <c r="P21" s="416"/>
      <c r="Q21" s="417"/>
      <c r="R21" s="417"/>
      <c r="S21" s="417"/>
      <c r="T21" s="417"/>
      <c r="U21" s="417"/>
      <c r="V21" s="417"/>
      <c r="W21" s="417"/>
      <c r="X21" s="417"/>
      <c r="Y21" s="417"/>
      <c r="Z21" s="417"/>
      <c r="AA21" s="418"/>
    </row>
    <row r="22" spans="1:67" ht="18">
      <c r="A22" s="268"/>
      <c r="B22" s="269"/>
      <c r="C22" s="377"/>
      <c r="D22" s="274"/>
      <c r="E22" s="379"/>
      <c r="F22" s="277"/>
      <c r="G22" s="276"/>
      <c r="H22" s="280"/>
      <c r="I22" s="276"/>
      <c r="J22" s="280"/>
      <c r="K22" s="199" t="s">
        <v>454</v>
      </c>
      <c r="L22" s="199"/>
      <c r="M22" s="224" t="s">
        <v>454</v>
      </c>
      <c r="N22" s="40">
        <f>Criterios!AQ29</f>
        <v>0.21212121212121213</v>
      </c>
      <c r="P22" s="416"/>
      <c r="Q22" s="417"/>
      <c r="R22" s="417"/>
      <c r="S22" s="417"/>
      <c r="T22" s="417"/>
      <c r="U22" s="417"/>
      <c r="V22" s="417"/>
      <c r="W22" s="417"/>
      <c r="X22" s="417"/>
      <c r="Y22" s="417"/>
      <c r="Z22" s="417"/>
      <c r="AA22" s="418"/>
      <c r="AD22" s="147"/>
      <c r="AE22" s="147"/>
      <c r="AF22" s="147"/>
      <c r="AG22" s="147"/>
      <c r="AH22" s="147"/>
      <c r="AI22" s="147"/>
      <c r="AJ22" s="147"/>
      <c r="AK22" s="147"/>
      <c r="AL22" s="147"/>
      <c r="AM22" s="333">
        <f>B6</f>
        <v>0.71536462103802168</v>
      </c>
      <c r="AN22" s="334"/>
      <c r="AO22" s="334"/>
      <c r="AP22" s="334"/>
      <c r="AQ22" s="334"/>
      <c r="AR22" s="334"/>
      <c r="AS22" s="334"/>
      <c r="AT22" s="334"/>
      <c r="AU22" s="334"/>
      <c r="AV22" s="334"/>
      <c r="AW22" s="334"/>
      <c r="AX22" s="334"/>
      <c r="AY22" s="334"/>
      <c r="AZ22" s="334"/>
      <c r="BA22" s="334"/>
      <c r="BB22" s="334"/>
      <c r="BC22" s="334"/>
      <c r="BD22" s="334"/>
      <c r="BE22" s="334"/>
      <c r="BF22" s="334"/>
      <c r="BG22" s="335"/>
      <c r="BH22" s="147"/>
      <c r="BI22" s="147"/>
      <c r="BJ22" s="147"/>
      <c r="BK22" s="147"/>
      <c r="BL22" s="147"/>
      <c r="BM22" s="147"/>
      <c r="BN22" s="147"/>
      <c r="BO22" s="147"/>
    </row>
    <row r="23" spans="1:67" ht="18">
      <c r="A23" s="268"/>
      <c r="B23" s="269"/>
      <c r="C23" s="377"/>
      <c r="D23" s="274"/>
      <c r="E23" s="379"/>
      <c r="F23" s="277"/>
      <c r="G23" s="276"/>
      <c r="H23" s="280"/>
      <c r="I23" s="276"/>
      <c r="J23" s="280"/>
      <c r="K23" s="199" t="s">
        <v>455</v>
      </c>
      <c r="L23" s="199"/>
      <c r="M23" s="224" t="s">
        <v>455</v>
      </c>
      <c r="N23" s="40">
        <f>Criterios!AQ30</f>
        <v>0.36363636363636365</v>
      </c>
      <c r="P23" s="416"/>
      <c r="Q23" s="417"/>
      <c r="R23" s="417"/>
      <c r="S23" s="417"/>
      <c r="T23" s="417"/>
      <c r="U23" s="417"/>
      <c r="V23" s="417"/>
      <c r="W23" s="417"/>
      <c r="X23" s="417"/>
      <c r="Y23" s="417"/>
      <c r="Z23" s="417"/>
      <c r="AA23" s="418"/>
      <c r="AD23" s="147"/>
      <c r="AE23" s="147"/>
      <c r="AF23" s="147"/>
      <c r="AG23" s="147"/>
      <c r="AH23" s="147"/>
      <c r="AI23" s="147"/>
      <c r="AJ23" s="147"/>
      <c r="AK23" s="147"/>
      <c r="AL23" s="147"/>
      <c r="AM23" s="336"/>
      <c r="AN23" s="337"/>
      <c r="AO23" s="337"/>
      <c r="AP23" s="337"/>
      <c r="AQ23" s="337"/>
      <c r="AR23" s="337"/>
      <c r="AS23" s="337"/>
      <c r="AT23" s="337"/>
      <c r="AU23" s="337"/>
      <c r="AV23" s="337"/>
      <c r="AW23" s="337"/>
      <c r="AX23" s="337"/>
      <c r="AY23" s="337"/>
      <c r="AZ23" s="337"/>
      <c r="BA23" s="337"/>
      <c r="BB23" s="337"/>
      <c r="BC23" s="337"/>
      <c r="BD23" s="337"/>
      <c r="BE23" s="337"/>
      <c r="BF23" s="337"/>
      <c r="BG23" s="338"/>
      <c r="BH23" s="147"/>
      <c r="BI23" s="147"/>
      <c r="BJ23" s="147"/>
      <c r="BK23" s="147"/>
      <c r="BL23" s="147"/>
      <c r="BM23" s="147"/>
      <c r="BN23" s="147"/>
      <c r="BO23" s="147"/>
    </row>
    <row r="24" spans="1:67" ht="18">
      <c r="A24" s="268"/>
      <c r="B24" s="269"/>
      <c r="C24" s="377"/>
      <c r="D24" s="274"/>
      <c r="E24" s="379"/>
      <c r="F24" s="277"/>
      <c r="G24" s="276"/>
      <c r="H24" s="280"/>
      <c r="I24" s="276"/>
      <c r="J24" s="280"/>
      <c r="K24" s="199" t="s">
        <v>456</v>
      </c>
      <c r="L24" s="199"/>
      <c r="M24" s="224" t="s">
        <v>456</v>
      </c>
      <c r="N24" s="40">
        <f>Criterios!AQ31</f>
        <v>0.48484848484848486</v>
      </c>
      <c r="P24" s="416"/>
      <c r="Q24" s="417"/>
      <c r="R24" s="417"/>
      <c r="S24" s="417"/>
      <c r="T24" s="417"/>
      <c r="U24" s="417"/>
      <c r="V24" s="417"/>
      <c r="W24" s="417"/>
      <c r="X24" s="417"/>
      <c r="Y24" s="417"/>
      <c r="Z24" s="417"/>
      <c r="AA24" s="418"/>
      <c r="AD24" s="147"/>
      <c r="AE24" s="147"/>
      <c r="AF24" s="147"/>
      <c r="AG24" s="147"/>
      <c r="AH24" s="147"/>
      <c r="AI24" s="147"/>
      <c r="AJ24" s="147"/>
      <c r="AK24" s="147"/>
      <c r="AL24" s="147"/>
      <c r="AM24" s="336"/>
      <c r="AN24" s="337"/>
      <c r="AO24" s="337"/>
      <c r="AP24" s="337"/>
      <c r="AQ24" s="337"/>
      <c r="AR24" s="337"/>
      <c r="AS24" s="337"/>
      <c r="AT24" s="337"/>
      <c r="AU24" s="337"/>
      <c r="AV24" s="337"/>
      <c r="AW24" s="337"/>
      <c r="AX24" s="337"/>
      <c r="AY24" s="337"/>
      <c r="AZ24" s="337"/>
      <c r="BA24" s="337"/>
      <c r="BB24" s="337"/>
      <c r="BC24" s="337"/>
      <c r="BD24" s="337"/>
      <c r="BE24" s="337"/>
      <c r="BF24" s="337"/>
      <c r="BG24" s="338"/>
      <c r="BH24" s="147"/>
      <c r="BI24" s="147"/>
      <c r="BJ24" s="147"/>
      <c r="BK24" s="147"/>
      <c r="BL24" s="147"/>
      <c r="BM24" s="147"/>
      <c r="BN24" s="147"/>
      <c r="BO24" s="147"/>
    </row>
    <row r="25" spans="1:67" ht="18">
      <c r="A25" s="268"/>
      <c r="B25" s="269"/>
      <c r="C25" s="377"/>
      <c r="D25" s="274"/>
      <c r="E25" s="379"/>
      <c r="F25" s="277"/>
      <c r="G25" s="276"/>
      <c r="H25" s="280"/>
      <c r="I25" s="276"/>
      <c r="J25" s="280"/>
      <c r="K25" s="199" t="s">
        <v>457</v>
      </c>
      <c r="L25" s="199"/>
      <c r="M25" s="224" t="s">
        <v>457</v>
      </c>
      <c r="N25" s="40">
        <f>Criterios!AQ32</f>
        <v>0.96969696969696972</v>
      </c>
      <c r="P25" s="416"/>
      <c r="Q25" s="417"/>
      <c r="R25" s="417"/>
      <c r="S25" s="417"/>
      <c r="T25" s="417"/>
      <c r="U25" s="417"/>
      <c r="V25" s="417"/>
      <c r="W25" s="417"/>
      <c r="X25" s="417"/>
      <c r="Y25" s="417"/>
      <c r="Z25" s="417"/>
      <c r="AA25" s="418"/>
      <c r="AD25" s="147"/>
      <c r="AE25" s="147"/>
      <c r="AF25" s="147"/>
      <c r="AG25" s="147"/>
      <c r="AH25" s="147"/>
      <c r="AI25" s="147"/>
      <c r="AJ25" s="147"/>
      <c r="AK25" s="147"/>
      <c r="AL25" s="147"/>
      <c r="AM25" s="336"/>
      <c r="AN25" s="337"/>
      <c r="AO25" s="337"/>
      <c r="AP25" s="337"/>
      <c r="AQ25" s="337"/>
      <c r="AR25" s="337"/>
      <c r="AS25" s="337"/>
      <c r="AT25" s="337"/>
      <c r="AU25" s="337"/>
      <c r="AV25" s="337"/>
      <c r="AW25" s="337"/>
      <c r="AX25" s="337"/>
      <c r="AY25" s="337"/>
      <c r="AZ25" s="337"/>
      <c r="BA25" s="337"/>
      <c r="BB25" s="337"/>
      <c r="BC25" s="337"/>
      <c r="BD25" s="337"/>
      <c r="BE25" s="337"/>
      <c r="BF25" s="337"/>
      <c r="BG25" s="338"/>
      <c r="BH25" s="147"/>
      <c r="BI25" s="147"/>
      <c r="BJ25" s="147"/>
      <c r="BK25" s="147"/>
      <c r="BL25" s="147"/>
      <c r="BM25" s="147"/>
      <c r="BN25" s="147"/>
      <c r="BO25" s="147"/>
    </row>
    <row r="26" spans="1:67" ht="19" thickBot="1">
      <c r="A26" s="268"/>
      <c r="B26" s="269"/>
      <c r="C26" s="377"/>
      <c r="D26" s="274"/>
      <c r="E26" s="379"/>
      <c r="F26" s="277"/>
      <c r="G26" s="276"/>
      <c r="H26" s="280"/>
      <c r="I26" s="276"/>
      <c r="J26" s="280"/>
      <c r="K26" s="199" t="s">
        <v>458</v>
      </c>
      <c r="L26" s="199"/>
      <c r="M26" s="224" t="s">
        <v>458</v>
      </c>
      <c r="N26" s="40">
        <f>Criterios!AQ33</f>
        <v>0.51515151515151514</v>
      </c>
      <c r="P26" s="416"/>
      <c r="Q26" s="417"/>
      <c r="R26" s="417"/>
      <c r="S26" s="417"/>
      <c r="T26" s="417"/>
      <c r="U26" s="417"/>
      <c r="V26" s="417"/>
      <c r="W26" s="417"/>
      <c r="X26" s="417"/>
      <c r="Y26" s="417"/>
      <c r="Z26" s="417"/>
      <c r="AA26" s="418"/>
      <c r="AD26" s="14"/>
      <c r="AE26" s="148"/>
      <c r="AF26" s="148"/>
      <c r="AG26" s="148"/>
      <c r="AH26" s="148"/>
      <c r="AI26" s="148"/>
      <c r="AJ26" s="148"/>
      <c r="AK26" s="148"/>
      <c r="AL26" s="147"/>
      <c r="AM26" s="339"/>
      <c r="AN26" s="340"/>
      <c r="AO26" s="340"/>
      <c r="AP26" s="340"/>
      <c r="AQ26" s="340"/>
      <c r="AR26" s="340"/>
      <c r="AS26" s="340"/>
      <c r="AT26" s="340"/>
      <c r="AU26" s="340"/>
      <c r="AV26" s="340"/>
      <c r="AW26" s="340"/>
      <c r="AX26" s="340"/>
      <c r="AY26" s="340"/>
      <c r="AZ26" s="340"/>
      <c r="BA26" s="340"/>
      <c r="BB26" s="340"/>
      <c r="BC26" s="340"/>
      <c r="BD26" s="340"/>
      <c r="BE26" s="340"/>
      <c r="BF26" s="340"/>
      <c r="BG26" s="341"/>
      <c r="BH26" s="148"/>
      <c r="BI26" s="147"/>
      <c r="BJ26" s="147"/>
      <c r="BK26" s="147"/>
      <c r="BL26" s="147"/>
      <c r="BM26" s="147"/>
      <c r="BN26" s="147"/>
      <c r="BO26" s="147"/>
    </row>
    <row r="27" spans="1:67" ht="36">
      <c r="A27" s="268"/>
      <c r="B27" s="269"/>
      <c r="C27" s="377"/>
      <c r="D27" s="274"/>
      <c r="E27" s="379"/>
      <c r="F27" s="277"/>
      <c r="G27" s="276"/>
      <c r="H27" s="280"/>
      <c r="I27" s="276"/>
      <c r="J27" s="280"/>
      <c r="K27" s="199" t="s">
        <v>459</v>
      </c>
      <c r="L27" s="199"/>
      <c r="M27" s="224" t="s">
        <v>459</v>
      </c>
      <c r="N27" s="40">
        <f>Criterios!AQ34</f>
        <v>0.54545454545454541</v>
      </c>
      <c r="P27" s="416"/>
      <c r="Q27" s="417"/>
      <c r="R27" s="417"/>
      <c r="S27" s="417"/>
      <c r="T27" s="417"/>
      <c r="U27" s="417"/>
      <c r="V27" s="417"/>
      <c r="W27" s="417"/>
      <c r="X27" s="417"/>
      <c r="Y27" s="417"/>
      <c r="Z27" s="417"/>
      <c r="AA27" s="418"/>
      <c r="AD27" s="14"/>
      <c r="AE27" s="148"/>
      <c r="AF27" s="148"/>
      <c r="AG27" s="147"/>
      <c r="AH27" s="324">
        <f>D$6</f>
        <v>0.67993625528979063</v>
      </c>
      <c r="AI27" s="325"/>
      <c r="AJ27" s="325"/>
      <c r="AK27" s="325"/>
      <c r="AL27" s="325"/>
      <c r="AM27" s="325"/>
      <c r="AN27" s="326"/>
      <c r="AO27" s="149"/>
      <c r="AP27" s="149"/>
      <c r="AQ27" s="149"/>
      <c r="AR27" s="149"/>
      <c r="AS27" s="149"/>
      <c r="AT27" s="324">
        <f>D$64</f>
        <v>0.73803511303511316</v>
      </c>
      <c r="AU27" s="325"/>
      <c r="AV27" s="325"/>
      <c r="AW27" s="325"/>
      <c r="AX27" s="325"/>
      <c r="AY27" s="325"/>
      <c r="AZ27" s="326"/>
      <c r="BA27" s="149"/>
      <c r="BB27" s="149"/>
      <c r="BC27" s="149"/>
      <c r="BD27" s="149"/>
      <c r="BE27" s="149"/>
      <c r="BF27" s="324">
        <f>D$105</f>
        <v>0.72812249478916147</v>
      </c>
      <c r="BG27" s="325"/>
      <c r="BH27" s="325"/>
      <c r="BI27" s="325"/>
      <c r="BJ27" s="325"/>
      <c r="BK27" s="325"/>
      <c r="BL27" s="325"/>
      <c r="BM27" s="325"/>
      <c r="BN27" s="326"/>
      <c r="BO27" s="147"/>
    </row>
    <row r="28" spans="1:67" ht="36">
      <c r="A28" s="268"/>
      <c r="B28" s="269"/>
      <c r="C28" s="377"/>
      <c r="D28" s="274"/>
      <c r="E28" s="379"/>
      <c r="F28" s="277"/>
      <c r="G28" s="276"/>
      <c r="H28" s="280"/>
      <c r="I28" s="276"/>
      <c r="J28" s="280"/>
      <c r="K28" s="199" t="s">
        <v>460</v>
      </c>
      <c r="L28" s="278">
        <f>Criterios!AQ227</f>
        <v>0.39393939393939392</v>
      </c>
      <c r="M28" s="33" t="s">
        <v>461</v>
      </c>
      <c r="N28" s="40">
        <f>Criterios!AQ35</f>
        <v>0.54545454545454541</v>
      </c>
      <c r="P28" s="416"/>
      <c r="Q28" s="417"/>
      <c r="R28" s="417"/>
      <c r="S28" s="417"/>
      <c r="T28" s="417"/>
      <c r="U28" s="417"/>
      <c r="V28" s="417"/>
      <c r="W28" s="417"/>
      <c r="X28" s="417"/>
      <c r="Y28" s="417"/>
      <c r="Z28" s="417"/>
      <c r="AA28" s="418"/>
      <c r="AD28" s="14"/>
      <c r="AE28" s="148"/>
      <c r="AF28" s="148"/>
      <c r="AG28" s="147"/>
      <c r="AH28" s="327"/>
      <c r="AI28" s="328"/>
      <c r="AJ28" s="328"/>
      <c r="AK28" s="328"/>
      <c r="AL28" s="328"/>
      <c r="AM28" s="328"/>
      <c r="AN28" s="329"/>
      <c r="AO28" s="149"/>
      <c r="AP28" s="149"/>
      <c r="AQ28" s="149"/>
      <c r="AR28" s="149"/>
      <c r="AS28" s="149"/>
      <c r="AT28" s="327"/>
      <c r="AU28" s="328"/>
      <c r="AV28" s="328"/>
      <c r="AW28" s="328"/>
      <c r="AX28" s="328"/>
      <c r="AY28" s="328"/>
      <c r="AZ28" s="329"/>
      <c r="BA28" s="149"/>
      <c r="BB28" s="149"/>
      <c r="BC28" s="149"/>
      <c r="BD28" s="149"/>
      <c r="BE28" s="149"/>
      <c r="BF28" s="327"/>
      <c r="BG28" s="328"/>
      <c r="BH28" s="328"/>
      <c r="BI28" s="328"/>
      <c r="BJ28" s="328"/>
      <c r="BK28" s="328"/>
      <c r="BL28" s="328"/>
      <c r="BM28" s="328"/>
      <c r="BN28" s="329"/>
      <c r="BO28" s="147"/>
    </row>
    <row r="29" spans="1:67" ht="36">
      <c r="A29" s="268"/>
      <c r="B29" s="269"/>
      <c r="C29" s="377"/>
      <c r="D29" s="274"/>
      <c r="E29" s="379"/>
      <c r="F29" s="277"/>
      <c r="G29" s="276"/>
      <c r="H29" s="280"/>
      <c r="I29" s="276"/>
      <c r="J29" s="280"/>
      <c r="K29" s="199"/>
      <c r="L29" s="279"/>
      <c r="M29" s="33" t="s">
        <v>462</v>
      </c>
      <c r="N29" s="40">
        <f>Criterios!AQ36</f>
        <v>0.24242424242424243</v>
      </c>
      <c r="P29" s="416"/>
      <c r="Q29" s="417"/>
      <c r="R29" s="417"/>
      <c r="S29" s="417"/>
      <c r="T29" s="417"/>
      <c r="U29" s="417"/>
      <c r="V29" s="417"/>
      <c r="W29" s="417"/>
      <c r="X29" s="417"/>
      <c r="Y29" s="417"/>
      <c r="Z29" s="417"/>
      <c r="AA29" s="418"/>
      <c r="AD29" s="14"/>
      <c r="AE29" s="148"/>
      <c r="AF29" s="148"/>
      <c r="AG29" s="147"/>
      <c r="AH29" s="327"/>
      <c r="AI29" s="328"/>
      <c r="AJ29" s="328"/>
      <c r="AK29" s="328"/>
      <c r="AL29" s="328"/>
      <c r="AM29" s="328"/>
      <c r="AN29" s="329"/>
      <c r="AO29" s="149"/>
      <c r="AP29" s="149"/>
      <c r="AQ29" s="149"/>
      <c r="AR29" s="149"/>
      <c r="AS29" s="149"/>
      <c r="AT29" s="327"/>
      <c r="AU29" s="328"/>
      <c r="AV29" s="328"/>
      <c r="AW29" s="328"/>
      <c r="AX29" s="328"/>
      <c r="AY29" s="328"/>
      <c r="AZ29" s="329"/>
      <c r="BA29" s="149"/>
      <c r="BB29" s="149"/>
      <c r="BC29" s="149"/>
      <c r="BD29" s="149"/>
      <c r="BE29" s="149"/>
      <c r="BF29" s="327"/>
      <c r="BG29" s="328"/>
      <c r="BH29" s="328"/>
      <c r="BI29" s="328"/>
      <c r="BJ29" s="328"/>
      <c r="BK29" s="328"/>
      <c r="BL29" s="328"/>
      <c r="BM29" s="328"/>
      <c r="BN29" s="329"/>
      <c r="BO29" s="147"/>
    </row>
    <row r="30" spans="1:67" ht="36">
      <c r="A30" s="268"/>
      <c r="B30" s="269"/>
      <c r="C30" s="377"/>
      <c r="D30" s="274"/>
      <c r="E30" s="379"/>
      <c r="F30" s="277"/>
      <c r="G30" s="276"/>
      <c r="H30" s="280"/>
      <c r="I30" s="276"/>
      <c r="J30" s="280"/>
      <c r="K30" s="199" t="s">
        <v>520</v>
      </c>
      <c r="L30" s="199"/>
      <c r="M30" s="224" t="s">
        <v>520</v>
      </c>
      <c r="N30" s="40">
        <f>Criterios!AQ38</f>
        <v>0.72727272727272729</v>
      </c>
      <c r="P30" s="416"/>
      <c r="Q30" s="417"/>
      <c r="R30" s="417"/>
      <c r="S30" s="417"/>
      <c r="T30" s="417"/>
      <c r="U30" s="417"/>
      <c r="V30" s="417"/>
      <c r="W30" s="417"/>
      <c r="X30" s="417"/>
      <c r="Y30" s="417"/>
      <c r="Z30" s="417"/>
      <c r="AA30" s="418"/>
      <c r="AD30" s="14"/>
      <c r="AE30" s="148"/>
      <c r="AF30" s="148"/>
      <c r="AG30" s="147"/>
      <c r="AH30" s="327"/>
      <c r="AI30" s="328"/>
      <c r="AJ30" s="328"/>
      <c r="AK30" s="328"/>
      <c r="AL30" s="328"/>
      <c r="AM30" s="328"/>
      <c r="AN30" s="329"/>
      <c r="AO30" s="149"/>
      <c r="AP30" s="149"/>
      <c r="AQ30" s="149"/>
      <c r="AR30" s="149"/>
      <c r="AS30" s="149"/>
      <c r="AT30" s="327"/>
      <c r="AU30" s="328"/>
      <c r="AV30" s="328"/>
      <c r="AW30" s="328"/>
      <c r="AX30" s="328"/>
      <c r="AY30" s="328"/>
      <c r="AZ30" s="329"/>
      <c r="BA30" s="149"/>
      <c r="BB30" s="149"/>
      <c r="BC30" s="149"/>
      <c r="BD30" s="149"/>
      <c r="BE30" s="149"/>
      <c r="BF30" s="327"/>
      <c r="BG30" s="328"/>
      <c r="BH30" s="328"/>
      <c r="BI30" s="328"/>
      <c r="BJ30" s="328"/>
      <c r="BK30" s="328"/>
      <c r="BL30" s="328"/>
      <c r="BM30" s="328"/>
      <c r="BN30" s="329"/>
      <c r="BO30" s="147"/>
    </row>
    <row r="31" spans="1:67" ht="36">
      <c r="A31" s="268"/>
      <c r="B31" s="269"/>
      <c r="C31" s="377"/>
      <c r="D31" s="274"/>
      <c r="E31" s="379"/>
      <c r="F31" s="277"/>
      <c r="G31" s="276"/>
      <c r="H31" s="280"/>
      <c r="I31" s="276"/>
      <c r="J31" s="280"/>
      <c r="K31" s="199" t="s">
        <v>521</v>
      </c>
      <c r="L31" s="199"/>
      <c r="M31" s="224" t="s">
        <v>521</v>
      </c>
      <c r="N31" s="40">
        <f>Criterios!AQ39</f>
        <v>0.15151515151515152</v>
      </c>
      <c r="P31" s="416"/>
      <c r="Q31" s="417"/>
      <c r="R31" s="417"/>
      <c r="S31" s="417"/>
      <c r="T31" s="417"/>
      <c r="U31" s="417"/>
      <c r="V31" s="417"/>
      <c r="W31" s="417"/>
      <c r="X31" s="417"/>
      <c r="Y31" s="417"/>
      <c r="Z31" s="417"/>
      <c r="AA31" s="418"/>
      <c r="AD31" s="14"/>
      <c r="AE31" s="148"/>
      <c r="AF31" s="148"/>
      <c r="AG31" s="147"/>
      <c r="AH31" s="327"/>
      <c r="AI31" s="328"/>
      <c r="AJ31" s="328"/>
      <c r="AK31" s="328"/>
      <c r="AL31" s="328"/>
      <c r="AM31" s="328"/>
      <c r="AN31" s="329"/>
      <c r="AO31" s="149"/>
      <c r="AP31" s="149"/>
      <c r="AQ31" s="149"/>
      <c r="AR31" s="149"/>
      <c r="AS31" s="149"/>
      <c r="AT31" s="327"/>
      <c r="AU31" s="328"/>
      <c r="AV31" s="328"/>
      <c r="AW31" s="328"/>
      <c r="AX31" s="328"/>
      <c r="AY31" s="328"/>
      <c r="AZ31" s="329"/>
      <c r="BA31" s="149"/>
      <c r="BB31" s="149"/>
      <c r="BC31" s="149"/>
      <c r="BD31" s="149"/>
      <c r="BE31" s="149"/>
      <c r="BF31" s="327"/>
      <c r="BG31" s="328"/>
      <c r="BH31" s="328"/>
      <c r="BI31" s="328"/>
      <c r="BJ31" s="328"/>
      <c r="BK31" s="328"/>
      <c r="BL31" s="328"/>
      <c r="BM31" s="328"/>
      <c r="BN31" s="329"/>
      <c r="BO31" s="147"/>
    </row>
    <row r="32" spans="1:67" ht="37" thickBot="1">
      <c r="A32" s="268"/>
      <c r="B32" s="269"/>
      <c r="C32" s="377"/>
      <c r="D32" s="274"/>
      <c r="E32" s="379"/>
      <c r="F32" s="277"/>
      <c r="G32" s="276"/>
      <c r="H32" s="280"/>
      <c r="I32" s="276"/>
      <c r="J32" s="280"/>
      <c r="K32" s="199" t="s">
        <v>523</v>
      </c>
      <c r="L32" s="199"/>
      <c r="M32" s="224" t="s">
        <v>523</v>
      </c>
      <c r="N32" s="40">
        <f>Criterios!AQ41</f>
        <v>0.96969696969696972</v>
      </c>
      <c r="P32" s="416"/>
      <c r="Q32" s="417"/>
      <c r="R32" s="417"/>
      <c r="S32" s="417"/>
      <c r="T32" s="417"/>
      <c r="U32" s="417"/>
      <c r="V32" s="417"/>
      <c r="W32" s="417"/>
      <c r="X32" s="417"/>
      <c r="Y32" s="417"/>
      <c r="Z32" s="417"/>
      <c r="AA32" s="418"/>
      <c r="AD32" s="14"/>
      <c r="AE32" s="148"/>
      <c r="AF32" s="148"/>
      <c r="AG32" s="147"/>
      <c r="AH32" s="330"/>
      <c r="AI32" s="331"/>
      <c r="AJ32" s="331"/>
      <c r="AK32" s="331"/>
      <c r="AL32" s="331"/>
      <c r="AM32" s="331"/>
      <c r="AN32" s="332"/>
      <c r="AO32" s="149"/>
      <c r="AP32" s="149"/>
      <c r="AQ32" s="149"/>
      <c r="AR32" s="149"/>
      <c r="AS32" s="149"/>
      <c r="AT32" s="330"/>
      <c r="AU32" s="331"/>
      <c r="AV32" s="331"/>
      <c r="AW32" s="331"/>
      <c r="AX32" s="331"/>
      <c r="AY32" s="331"/>
      <c r="AZ32" s="332"/>
      <c r="BA32" s="149"/>
      <c r="BB32" s="149"/>
      <c r="BC32" s="149"/>
      <c r="BD32" s="149"/>
      <c r="BE32" s="149"/>
      <c r="BF32" s="330"/>
      <c r="BG32" s="331"/>
      <c r="BH32" s="331"/>
      <c r="BI32" s="331"/>
      <c r="BJ32" s="331"/>
      <c r="BK32" s="331"/>
      <c r="BL32" s="331"/>
      <c r="BM32" s="331"/>
      <c r="BN32" s="332"/>
      <c r="BO32" s="147"/>
    </row>
    <row r="33" spans="1:67" ht="18.75" customHeight="1">
      <c r="A33" s="268"/>
      <c r="B33" s="269"/>
      <c r="C33" s="377"/>
      <c r="D33" s="274"/>
      <c r="E33" s="379"/>
      <c r="F33" s="277"/>
      <c r="G33" s="276"/>
      <c r="H33" s="280"/>
      <c r="I33" s="34" t="s">
        <v>524</v>
      </c>
      <c r="J33" s="35">
        <f>Indicadores!AM38</f>
        <v>0.78787878787878785</v>
      </c>
      <c r="K33" s="199" t="s">
        <v>525</v>
      </c>
      <c r="L33" s="199"/>
      <c r="M33" s="224" t="s">
        <v>525</v>
      </c>
      <c r="N33" s="40">
        <f>Criterios!AQ42</f>
        <v>0.78787878787878785</v>
      </c>
      <c r="P33" s="416"/>
      <c r="Q33" s="417"/>
      <c r="R33" s="417"/>
      <c r="S33" s="417"/>
      <c r="T33" s="417"/>
      <c r="U33" s="417"/>
      <c r="V33" s="417"/>
      <c r="W33" s="417"/>
      <c r="X33" s="417"/>
      <c r="Y33" s="417"/>
      <c r="Z33" s="417"/>
      <c r="AA33" s="418"/>
      <c r="AD33" s="342">
        <f>F$6</f>
        <v>0.73228912501639765</v>
      </c>
      <c r="AE33" s="343"/>
      <c r="AF33" s="343"/>
      <c r="AG33" s="343"/>
      <c r="AH33" s="344"/>
      <c r="AI33" s="152"/>
      <c r="AJ33" s="342">
        <f>F$42</f>
        <v>0.79741863075196395</v>
      </c>
      <c r="AK33" s="343"/>
      <c r="AL33" s="344"/>
      <c r="AM33" s="152"/>
      <c r="AN33" s="342">
        <f>F$60</f>
        <v>0.51010101010101017</v>
      </c>
      <c r="AO33" s="344"/>
      <c r="AP33" s="152"/>
      <c r="AQ33" s="342">
        <f>F$64</f>
        <v>0.61742424242424243</v>
      </c>
      <c r="AR33" s="343"/>
      <c r="AS33" s="343"/>
      <c r="AT33" s="344"/>
      <c r="AU33" s="152"/>
      <c r="AV33" s="342">
        <f>F$79</f>
        <v>0.80808080808080807</v>
      </c>
      <c r="AW33" s="343"/>
      <c r="AX33" s="344"/>
      <c r="AY33" s="152"/>
      <c r="AZ33" s="342">
        <f>F$86</f>
        <v>0.78860028860028863</v>
      </c>
      <c r="BA33" s="343"/>
      <c r="BB33" s="344"/>
      <c r="BC33" s="152"/>
      <c r="BD33" s="342">
        <f>F$105</f>
        <v>0.71969696969696972</v>
      </c>
      <c r="BE33" s="343"/>
      <c r="BF33" s="343"/>
      <c r="BG33" s="344"/>
      <c r="BH33" s="152"/>
      <c r="BI33" s="342">
        <f>F$123</f>
        <v>0.78922558922558927</v>
      </c>
      <c r="BJ33" s="343"/>
      <c r="BK33" s="344"/>
      <c r="BL33" s="152"/>
      <c r="BM33" s="342">
        <f>F$134</f>
        <v>0.6754449254449254</v>
      </c>
      <c r="BN33" s="343"/>
      <c r="BO33" s="344"/>
    </row>
    <row r="34" spans="1:67" ht="18.75" customHeight="1">
      <c r="A34" s="268"/>
      <c r="B34" s="269"/>
      <c r="C34" s="377"/>
      <c r="D34" s="274"/>
      <c r="E34" s="379"/>
      <c r="F34" s="277"/>
      <c r="G34" s="256" t="s">
        <v>534</v>
      </c>
      <c r="H34" s="257"/>
      <c r="I34" s="258"/>
      <c r="J34" s="265">
        <f>Indicadores!AM8</f>
        <v>0.71515151515151509</v>
      </c>
      <c r="K34" s="199" t="s">
        <v>536</v>
      </c>
      <c r="L34" s="199"/>
      <c r="M34" s="224" t="s">
        <v>536</v>
      </c>
      <c r="N34" s="40">
        <f>Criterios!AQ45</f>
        <v>0.96969696969696972</v>
      </c>
      <c r="P34" s="416"/>
      <c r="Q34" s="417"/>
      <c r="R34" s="417"/>
      <c r="S34" s="417"/>
      <c r="T34" s="417"/>
      <c r="U34" s="417"/>
      <c r="V34" s="417"/>
      <c r="W34" s="417"/>
      <c r="X34" s="417"/>
      <c r="Y34" s="417"/>
      <c r="Z34" s="417"/>
      <c r="AA34" s="418"/>
      <c r="AD34" s="345"/>
      <c r="AE34" s="346"/>
      <c r="AF34" s="346"/>
      <c r="AG34" s="346"/>
      <c r="AH34" s="347"/>
      <c r="AI34" s="152"/>
      <c r="AJ34" s="345"/>
      <c r="AK34" s="346"/>
      <c r="AL34" s="347"/>
      <c r="AM34" s="152"/>
      <c r="AN34" s="345"/>
      <c r="AO34" s="347"/>
      <c r="AP34" s="152"/>
      <c r="AQ34" s="345"/>
      <c r="AR34" s="346"/>
      <c r="AS34" s="346"/>
      <c r="AT34" s="347"/>
      <c r="AU34" s="152"/>
      <c r="AV34" s="345"/>
      <c r="AW34" s="346"/>
      <c r="AX34" s="347"/>
      <c r="AY34" s="152"/>
      <c r="AZ34" s="345"/>
      <c r="BA34" s="346"/>
      <c r="BB34" s="347"/>
      <c r="BC34" s="152"/>
      <c r="BD34" s="345"/>
      <c r="BE34" s="346"/>
      <c r="BF34" s="346"/>
      <c r="BG34" s="347"/>
      <c r="BH34" s="152"/>
      <c r="BI34" s="345"/>
      <c r="BJ34" s="346"/>
      <c r="BK34" s="347"/>
      <c r="BL34" s="152"/>
      <c r="BM34" s="345"/>
      <c r="BN34" s="346"/>
      <c r="BO34" s="347"/>
    </row>
    <row r="35" spans="1:67" ht="18.75" customHeight="1" thickBot="1">
      <c r="A35" s="268"/>
      <c r="B35" s="269"/>
      <c r="C35" s="377"/>
      <c r="D35" s="274"/>
      <c r="E35" s="379"/>
      <c r="F35" s="277"/>
      <c r="G35" s="259"/>
      <c r="H35" s="260"/>
      <c r="I35" s="261"/>
      <c r="J35" s="266"/>
      <c r="K35" s="199" t="s">
        <v>537</v>
      </c>
      <c r="L35" s="199"/>
      <c r="M35" s="224" t="s">
        <v>537</v>
      </c>
      <c r="N35" s="40">
        <f>Criterios!AQ46</f>
        <v>0.5757575757575758</v>
      </c>
      <c r="P35" s="416"/>
      <c r="Q35" s="417"/>
      <c r="R35" s="417"/>
      <c r="S35" s="417"/>
      <c r="T35" s="417"/>
      <c r="U35" s="417"/>
      <c r="V35" s="417"/>
      <c r="W35" s="417"/>
      <c r="X35" s="417"/>
      <c r="Y35" s="417"/>
      <c r="Z35" s="417"/>
      <c r="AA35" s="418"/>
      <c r="AD35" s="348"/>
      <c r="AE35" s="349"/>
      <c r="AF35" s="349"/>
      <c r="AG35" s="349"/>
      <c r="AH35" s="350"/>
      <c r="AI35" s="152"/>
      <c r="AJ35" s="348"/>
      <c r="AK35" s="349"/>
      <c r="AL35" s="350"/>
      <c r="AM35" s="152"/>
      <c r="AN35" s="348"/>
      <c r="AO35" s="350"/>
      <c r="AP35" s="152"/>
      <c r="AQ35" s="348"/>
      <c r="AR35" s="349"/>
      <c r="AS35" s="349"/>
      <c r="AT35" s="350"/>
      <c r="AU35" s="152"/>
      <c r="AV35" s="348"/>
      <c r="AW35" s="349"/>
      <c r="AX35" s="350"/>
      <c r="AY35" s="152"/>
      <c r="AZ35" s="348"/>
      <c r="BA35" s="349"/>
      <c r="BB35" s="350"/>
      <c r="BC35" s="152"/>
      <c r="BD35" s="348"/>
      <c r="BE35" s="349"/>
      <c r="BF35" s="349"/>
      <c r="BG35" s="350"/>
      <c r="BH35" s="152"/>
      <c r="BI35" s="348"/>
      <c r="BJ35" s="349"/>
      <c r="BK35" s="350"/>
      <c r="BL35" s="152"/>
      <c r="BM35" s="348"/>
      <c r="BN35" s="349"/>
      <c r="BO35" s="350"/>
    </row>
    <row r="36" spans="1:67" ht="18.75" customHeight="1" thickBot="1">
      <c r="A36" s="268"/>
      <c r="B36" s="269"/>
      <c r="C36" s="377"/>
      <c r="D36" s="274"/>
      <c r="E36" s="379"/>
      <c r="F36" s="277"/>
      <c r="G36" s="259"/>
      <c r="H36" s="260"/>
      <c r="I36" s="261"/>
      <c r="J36" s="266"/>
      <c r="K36" s="199" t="s">
        <v>538</v>
      </c>
      <c r="L36" s="199"/>
      <c r="M36" s="224" t="s">
        <v>538</v>
      </c>
      <c r="N36" s="40">
        <f>Criterios!AQ47</f>
        <v>0.81818181818181823</v>
      </c>
      <c r="P36" s="416"/>
      <c r="Q36" s="417"/>
      <c r="R36" s="417"/>
      <c r="S36" s="417"/>
      <c r="T36" s="417"/>
      <c r="U36" s="417"/>
      <c r="V36" s="417"/>
      <c r="W36" s="417"/>
      <c r="X36" s="417"/>
      <c r="Y36" s="417"/>
      <c r="Z36" s="417"/>
      <c r="AA36" s="418"/>
      <c r="AD36" s="151">
        <f>J6</f>
        <v>0.68484848484848482</v>
      </c>
      <c r="AE36" s="151">
        <f>J11</f>
        <v>0.64069264069264065</v>
      </c>
      <c r="AF36" s="151">
        <f>H18</f>
        <v>0.77226813590449961</v>
      </c>
      <c r="AG36" s="151">
        <f>J34</f>
        <v>0.71515151515151509</v>
      </c>
      <c r="AH36" s="151">
        <f>J39</f>
        <v>0.84848484848484851</v>
      </c>
      <c r="AI36" s="150"/>
      <c r="AJ36" s="151">
        <f>J42</f>
        <v>0.73063973063973064</v>
      </c>
      <c r="AK36" s="151">
        <f>J51</f>
        <v>0.84343434343434343</v>
      </c>
      <c r="AL36" s="151">
        <f>J57</f>
        <v>0.81818181818181812</v>
      </c>
      <c r="AM36" s="150"/>
      <c r="AN36" s="151">
        <f>J60</f>
        <v>0.65656565656565657</v>
      </c>
      <c r="AO36" s="151">
        <f>J63</f>
        <v>0.36363636363636365</v>
      </c>
      <c r="AP36" s="150"/>
      <c r="AQ36" s="151">
        <f>J64</f>
        <v>0.96969696969696972</v>
      </c>
      <c r="AR36" s="151">
        <f>J65</f>
        <v>0.77777777777777779</v>
      </c>
      <c r="AS36" s="151">
        <f>J71</f>
        <v>0.46969696969696972</v>
      </c>
      <c r="AT36" s="151">
        <f>J73</f>
        <v>0.25252525252525254</v>
      </c>
      <c r="AU36" s="150"/>
      <c r="AV36" s="151">
        <f>J79</f>
        <v>0.93939393939393945</v>
      </c>
      <c r="AW36" s="151">
        <f>J80</f>
        <v>0.80303030303030298</v>
      </c>
      <c r="AX36" s="151">
        <f>J82</f>
        <v>0.68181818181818188</v>
      </c>
      <c r="AY36" s="150"/>
      <c r="AZ36" s="151">
        <f>J86</f>
        <v>0.85714285714285732</v>
      </c>
      <c r="BA36" s="151">
        <f>J93</f>
        <v>0.73593073593073588</v>
      </c>
      <c r="BB36" s="151">
        <f>H101</f>
        <v>0.77272727272727271</v>
      </c>
      <c r="BC36" s="150"/>
      <c r="BD36" s="151">
        <f>J105</f>
        <v>0.5505050505050505</v>
      </c>
      <c r="BE36" s="151">
        <f>J111</f>
        <v>0.79292929292929293</v>
      </c>
      <c r="BF36" s="151">
        <f>J117</f>
        <v>0.81818181818181823</v>
      </c>
      <c r="BG36" s="151">
        <f>J120</f>
        <v>0.71717171717171713</v>
      </c>
      <c r="BH36" s="150"/>
      <c r="BI36" s="151">
        <f>J123</f>
        <v>0.90909090909090917</v>
      </c>
      <c r="BJ36" s="151">
        <f>J126</f>
        <v>0.61616161616161624</v>
      </c>
      <c r="BK36" s="151">
        <f>J129</f>
        <v>0.84242424242424241</v>
      </c>
      <c r="BL36" s="150"/>
      <c r="BM36" s="151">
        <f>H134</f>
        <v>0.73340548340548339</v>
      </c>
      <c r="BN36" s="151">
        <f>J157</f>
        <v>0.81818181818181812</v>
      </c>
      <c r="BO36" s="151">
        <f>J159</f>
        <v>0.47474747474747475</v>
      </c>
    </row>
    <row r="37" spans="1:67" ht="18.75" customHeight="1">
      <c r="A37" s="268"/>
      <c r="B37" s="269"/>
      <c r="C37" s="377"/>
      <c r="D37" s="274"/>
      <c r="E37" s="379"/>
      <c r="F37" s="277"/>
      <c r="G37" s="259"/>
      <c r="H37" s="260"/>
      <c r="I37" s="261"/>
      <c r="J37" s="266"/>
      <c r="K37" s="199" t="s">
        <v>539</v>
      </c>
      <c r="L37" s="199"/>
      <c r="M37" s="224" t="s">
        <v>539</v>
      </c>
      <c r="N37" s="40">
        <f>Criterios!AQ48</f>
        <v>0.63636363636363635</v>
      </c>
      <c r="P37" s="416"/>
      <c r="Q37" s="417"/>
      <c r="R37" s="417"/>
      <c r="S37" s="417"/>
      <c r="T37" s="417"/>
      <c r="U37" s="417"/>
      <c r="V37" s="417"/>
      <c r="W37" s="417"/>
      <c r="X37" s="417"/>
      <c r="Y37" s="417"/>
      <c r="Z37" s="417"/>
      <c r="AA37" s="418"/>
    </row>
    <row r="38" spans="1:67" ht="18.75" customHeight="1">
      <c r="A38" s="268"/>
      <c r="B38" s="269"/>
      <c r="C38" s="377"/>
      <c r="D38" s="274"/>
      <c r="E38" s="379"/>
      <c r="F38" s="277"/>
      <c r="G38" s="262"/>
      <c r="H38" s="263"/>
      <c r="I38" s="264"/>
      <c r="J38" s="267"/>
      <c r="K38" s="199" t="s">
        <v>541</v>
      </c>
      <c r="L38" s="199"/>
      <c r="M38" s="224" t="s">
        <v>541</v>
      </c>
      <c r="N38" s="40">
        <f>Criterios!AQ50</f>
        <v>0.5757575757575758</v>
      </c>
      <c r="P38" s="416"/>
      <c r="Q38" s="417"/>
      <c r="R38" s="417"/>
      <c r="S38" s="417"/>
      <c r="T38" s="417"/>
      <c r="U38" s="417"/>
      <c r="V38" s="417"/>
      <c r="W38" s="417"/>
      <c r="X38" s="417"/>
      <c r="Y38" s="417"/>
      <c r="Z38" s="417"/>
      <c r="AA38" s="418"/>
    </row>
    <row r="39" spans="1:67" ht="18">
      <c r="A39" s="268"/>
      <c r="B39" s="269"/>
      <c r="C39" s="377"/>
      <c r="D39" s="274"/>
      <c r="E39" s="379"/>
      <c r="F39" s="277"/>
      <c r="G39" s="256" t="s">
        <v>542</v>
      </c>
      <c r="H39" s="257"/>
      <c r="I39" s="258"/>
      <c r="J39" s="265">
        <f>Indicadores!AM9</f>
        <v>0.84848484848484851</v>
      </c>
      <c r="K39" s="199" t="s">
        <v>543</v>
      </c>
      <c r="L39" s="199"/>
      <c r="M39" s="224" t="s">
        <v>543</v>
      </c>
      <c r="N39" s="40">
        <f>Criterios!AQ51</f>
        <v>0.93939393939393945</v>
      </c>
      <c r="P39" s="416"/>
      <c r="Q39" s="417"/>
      <c r="R39" s="417"/>
      <c r="S39" s="417"/>
      <c r="T39" s="417"/>
      <c r="U39" s="417"/>
      <c r="V39" s="417"/>
      <c r="W39" s="417"/>
      <c r="X39" s="417"/>
      <c r="Y39" s="417"/>
      <c r="Z39" s="417"/>
      <c r="AA39" s="418"/>
    </row>
    <row r="40" spans="1:67" ht="18">
      <c r="A40" s="268"/>
      <c r="B40" s="269"/>
      <c r="C40" s="377"/>
      <c r="D40" s="274"/>
      <c r="E40" s="379"/>
      <c r="F40" s="277"/>
      <c r="G40" s="259"/>
      <c r="H40" s="260"/>
      <c r="I40" s="261"/>
      <c r="J40" s="266"/>
      <c r="K40" s="199" t="s">
        <v>467</v>
      </c>
      <c r="L40" s="199"/>
      <c r="M40" s="224" t="s">
        <v>467</v>
      </c>
      <c r="N40" s="40">
        <f>Criterios!AQ52</f>
        <v>0.78787878787878785</v>
      </c>
      <c r="P40" s="416"/>
      <c r="Q40" s="417"/>
      <c r="R40" s="417"/>
      <c r="S40" s="417"/>
      <c r="T40" s="417"/>
      <c r="U40" s="417"/>
      <c r="V40" s="417"/>
      <c r="W40" s="417"/>
      <c r="X40" s="417"/>
      <c r="Y40" s="417"/>
      <c r="Z40" s="417"/>
      <c r="AA40" s="418"/>
    </row>
    <row r="41" spans="1:67" ht="18">
      <c r="A41" s="268"/>
      <c r="B41" s="269"/>
      <c r="C41" s="377"/>
      <c r="D41" s="274"/>
      <c r="E41" s="379"/>
      <c r="F41" s="277"/>
      <c r="G41" s="262"/>
      <c r="H41" s="263"/>
      <c r="I41" s="264"/>
      <c r="J41" s="267"/>
      <c r="K41" s="199" t="s">
        <v>468</v>
      </c>
      <c r="L41" s="199"/>
      <c r="M41" s="224" t="s">
        <v>468</v>
      </c>
      <c r="N41" s="40">
        <f>Criterios!AQ53</f>
        <v>0.81818181818181823</v>
      </c>
      <c r="P41" s="416"/>
      <c r="Q41" s="417"/>
      <c r="R41" s="417"/>
      <c r="S41" s="417"/>
      <c r="T41" s="417"/>
      <c r="U41" s="417"/>
      <c r="V41" s="417"/>
      <c r="W41" s="417"/>
      <c r="X41" s="417"/>
      <c r="Y41" s="417"/>
      <c r="Z41" s="417"/>
      <c r="AA41" s="418"/>
    </row>
    <row r="42" spans="1:67" ht="18">
      <c r="A42" s="268"/>
      <c r="B42" s="269"/>
      <c r="C42" s="377"/>
      <c r="D42" s="274"/>
      <c r="E42" s="379" t="s">
        <v>437</v>
      </c>
      <c r="F42" s="277">
        <f>'Variables e índice'!AL7</f>
        <v>0.79741863075196395</v>
      </c>
      <c r="G42" s="256" t="s">
        <v>339</v>
      </c>
      <c r="H42" s="257"/>
      <c r="I42" s="258"/>
      <c r="J42" s="265">
        <f>Indicadores!AM10</f>
        <v>0.73063973063973064</v>
      </c>
      <c r="K42" s="199" t="s">
        <v>439</v>
      </c>
      <c r="L42" s="199"/>
      <c r="M42" s="224" t="s">
        <v>439</v>
      </c>
      <c r="N42" s="40">
        <f>Criterios!AQ54</f>
        <v>0.93939393939393945</v>
      </c>
      <c r="P42" s="416"/>
      <c r="Q42" s="417"/>
      <c r="R42" s="417"/>
      <c r="S42" s="417"/>
      <c r="T42" s="417"/>
      <c r="U42" s="417"/>
      <c r="V42" s="417"/>
      <c r="W42" s="417"/>
      <c r="X42" s="417"/>
      <c r="Y42" s="417"/>
      <c r="Z42" s="417"/>
      <c r="AA42" s="418"/>
    </row>
    <row r="43" spans="1:67" ht="18">
      <c r="A43" s="268"/>
      <c r="B43" s="269"/>
      <c r="C43" s="377"/>
      <c r="D43" s="274"/>
      <c r="E43" s="379"/>
      <c r="F43" s="277"/>
      <c r="G43" s="259"/>
      <c r="H43" s="260"/>
      <c r="I43" s="261"/>
      <c r="J43" s="266"/>
      <c r="K43" s="199" t="s">
        <v>440</v>
      </c>
      <c r="L43" s="199"/>
      <c r="M43" s="224" t="s">
        <v>440</v>
      </c>
      <c r="N43" s="40">
        <f>Criterios!AQ55</f>
        <v>0.96969696969696972</v>
      </c>
      <c r="P43" s="416"/>
      <c r="Q43" s="417"/>
      <c r="R43" s="417"/>
      <c r="S43" s="417"/>
      <c r="T43" s="417"/>
      <c r="U43" s="417"/>
      <c r="V43" s="417"/>
      <c r="W43" s="417"/>
      <c r="X43" s="417"/>
      <c r="Y43" s="417"/>
      <c r="Z43" s="417"/>
      <c r="AA43" s="418"/>
    </row>
    <row r="44" spans="1:67" ht="18">
      <c r="A44" s="268"/>
      <c r="B44" s="269"/>
      <c r="C44" s="377"/>
      <c r="D44" s="274"/>
      <c r="E44" s="379"/>
      <c r="F44" s="277"/>
      <c r="G44" s="259"/>
      <c r="H44" s="260"/>
      <c r="I44" s="261"/>
      <c r="J44" s="266"/>
      <c r="K44" s="199" t="s">
        <v>441</v>
      </c>
      <c r="L44" s="199"/>
      <c r="M44" s="224" t="s">
        <v>441</v>
      </c>
      <c r="N44" s="40">
        <f>Criterios!AQ56</f>
        <v>0.78787878787878785</v>
      </c>
      <c r="P44" s="416"/>
      <c r="Q44" s="417"/>
      <c r="R44" s="417"/>
      <c r="S44" s="417"/>
      <c r="T44" s="417"/>
      <c r="U44" s="417"/>
      <c r="V44" s="417"/>
      <c r="W44" s="417"/>
      <c r="X44" s="417"/>
      <c r="Y44" s="417"/>
      <c r="Z44" s="417"/>
      <c r="AA44" s="418"/>
    </row>
    <row r="45" spans="1:67" ht="18">
      <c r="A45" s="268"/>
      <c r="B45" s="269"/>
      <c r="C45" s="377"/>
      <c r="D45" s="274"/>
      <c r="E45" s="379"/>
      <c r="F45" s="277"/>
      <c r="G45" s="259"/>
      <c r="H45" s="260"/>
      <c r="I45" s="261"/>
      <c r="J45" s="266"/>
      <c r="K45" s="199" t="s">
        <v>442</v>
      </c>
      <c r="L45" s="199"/>
      <c r="M45" s="224" t="s">
        <v>442</v>
      </c>
      <c r="N45" s="40">
        <f>Criterios!AQ57</f>
        <v>0.42424242424242425</v>
      </c>
      <c r="P45" s="416"/>
      <c r="Q45" s="417"/>
      <c r="R45" s="417"/>
      <c r="S45" s="417"/>
      <c r="T45" s="417"/>
      <c r="U45" s="417"/>
      <c r="V45" s="417"/>
      <c r="W45" s="417"/>
      <c r="X45" s="417"/>
      <c r="Y45" s="417"/>
      <c r="Z45" s="417"/>
      <c r="AA45" s="418"/>
    </row>
    <row r="46" spans="1:67" ht="18">
      <c r="A46" s="268"/>
      <c r="B46" s="269"/>
      <c r="C46" s="377"/>
      <c r="D46" s="274"/>
      <c r="E46" s="379"/>
      <c r="F46" s="277"/>
      <c r="G46" s="259"/>
      <c r="H46" s="260"/>
      <c r="I46" s="261"/>
      <c r="J46" s="266"/>
      <c r="K46" s="199" t="s">
        <v>443</v>
      </c>
      <c r="L46" s="199"/>
      <c r="M46" s="224" t="s">
        <v>443</v>
      </c>
      <c r="N46" s="40">
        <f>Criterios!AQ58</f>
        <v>0.90909090909090906</v>
      </c>
      <c r="P46" s="416"/>
      <c r="Q46" s="417"/>
      <c r="R46" s="417"/>
      <c r="S46" s="417"/>
      <c r="T46" s="417"/>
      <c r="U46" s="417"/>
      <c r="V46" s="417"/>
      <c r="W46" s="417"/>
      <c r="X46" s="417"/>
      <c r="Y46" s="417"/>
      <c r="Z46" s="417"/>
      <c r="AA46" s="418"/>
    </row>
    <row r="47" spans="1:67" ht="18">
      <c r="A47" s="268"/>
      <c r="B47" s="269"/>
      <c r="C47" s="377"/>
      <c r="D47" s="274"/>
      <c r="E47" s="379"/>
      <c r="F47" s="277"/>
      <c r="G47" s="259"/>
      <c r="H47" s="260"/>
      <c r="I47" s="261"/>
      <c r="J47" s="266"/>
      <c r="K47" s="199" t="s">
        <v>444</v>
      </c>
      <c r="L47" s="199"/>
      <c r="M47" s="224" t="s">
        <v>444</v>
      </c>
      <c r="N47" s="40">
        <f>Criterios!AQ59</f>
        <v>0.93939393939393945</v>
      </c>
      <c r="P47" s="419"/>
      <c r="Q47" s="420"/>
      <c r="R47" s="420"/>
      <c r="S47" s="420"/>
      <c r="T47" s="420"/>
      <c r="U47" s="420"/>
      <c r="V47" s="420"/>
      <c r="W47" s="420"/>
      <c r="X47" s="420"/>
      <c r="Y47" s="420"/>
      <c r="Z47" s="420"/>
      <c r="AA47" s="421"/>
    </row>
    <row r="48" spans="1:67" ht="18">
      <c r="A48" s="268"/>
      <c r="B48" s="269"/>
      <c r="C48" s="377"/>
      <c r="D48" s="274"/>
      <c r="E48" s="379"/>
      <c r="F48" s="277"/>
      <c r="G48" s="259"/>
      <c r="H48" s="260"/>
      <c r="I48" s="261"/>
      <c r="J48" s="266"/>
      <c r="K48" s="199" t="s">
        <v>506</v>
      </c>
      <c r="L48" s="199"/>
      <c r="M48" s="224" t="s">
        <v>506</v>
      </c>
      <c r="N48" s="40">
        <f>Criterios!AQ60</f>
        <v>0.5757575757575758</v>
      </c>
    </row>
    <row r="49" spans="1:14" ht="18">
      <c r="A49" s="268"/>
      <c r="B49" s="269"/>
      <c r="C49" s="377"/>
      <c r="D49" s="274"/>
      <c r="E49" s="379"/>
      <c r="F49" s="277"/>
      <c r="G49" s="259"/>
      <c r="H49" s="260"/>
      <c r="I49" s="261"/>
      <c r="J49" s="266"/>
      <c r="K49" s="199" t="s">
        <v>507</v>
      </c>
      <c r="L49" s="199"/>
      <c r="M49" s="224" t="s">
        <v>507</v>
      </c>
      <c r="N49" s="40">
        <f>Criterios!AQ61</f>
        <v>0.66666666666666663</v>
      </c>
    </row>
    <row r="50" spans="1:14" ht="18">
      <c r="A50" s="268"/>
      <c r="B50" s="269"/>
      <c r="C50" s="377"/>
      <c r="D50" s="274"/>
      <c r="E50" s="379"/>
      <c r="F50" s="277"/>
      <c r="G50" s="262"/>
      <c r="H50" s="263"/>
      <c r="I50" s="264"/>
      <c r="J50" s="267"/>
      <c r="K50" s="224" t="s">
        <v>570</v>
      </c>
      <c r="L50" s="281"/>
      <c r="M50" s="225"/>
      <c r="N50" s="40">
        <f>Criterios!AQ65</f>
        <v>0.36363636363636365</v>
      </c>
    </row>
    <row r="51" spans="1:14" ht="18">
      <c r="A51" s="268"/>
      <c r="B51" s="269"/>
      <c r="C51" s="377"/>
      <c r="D51" s="274"/>
      <c r="E51" s="379"/>
      <c r="F51" s="277"/>
      <c r="G51" s="256" t="s">
        <v>551</v>
      </c>
      <c r="H51" s="257"/>
      <c r="I51" s="258"/>
      <c r="J51" s="265">
        <f>Indicadores!AM11</f>
        <v>0.84343434343434343</v>
      </c>
      <c r="K51" s="224" t="s">
        <v>571</v>
      </c>
      <c r="L51" s="281"/>
      <c r="M51" s="225"/>
      <c r="N51" s="40">
        <f>Criterios!AQ66</f>
        <v>0.60606060606060608</v>
      </c>
    </row>
    <row r="52" spans="1:14" ht="18">
      <c r="A52" s="268"/>
      <c r="B52" s="269"/>
      <c r="C52" s="377"/>
      <c r="D52" s="274"/>
      <c r="E52" s="379"/>
      <c r="F52" s="277"/>
      <c r="G52" s="259"/>
      <c r="H52" s="260"/>
      <c r="I52" s="261"/>
      <c r="J52" s="266"/>
      <c r="K52" s="224" t="s">
        <v>572</v>
      </c>
      <c r="L52" s="281"/>
      <c r="M52" s="225"/>
      <c r="N52" s="40">
        <f>Criterios!AQ67</f>
        <v>1</v>
      </c>
    </row>
    <row r="53" spans="1:14" ht="18">
      <c r="A53" s="268"/>
      <c r="B53" s="269"/>
      <c r="C53" s="377"/>
      <c r="D53" s="274"/>
      <c r="E53" s="379"/>
      <c r="F53" s="277"/>
      <c r="G53" s="259"/>
      <c r="H53" s="260"/>
      <c r="I53" s="261"/>
      <c r="J53" s="266"/>
      <c r="K53" s="224" t="s">
        <v>573</v>
      </c>
      <c r="L53" s="281"/>
      <c r="M53" s="225"/>
      <c r="N53" s="40">
        <f>Criterios!AQ68</f>
        <v>1</v>
      </c>
    </row>
    <row r="54" spans="1:14" ht="18">
      <c r="A54" s="268"/>
      <c r="B54" s="269"/>
      <c r="C54" s="377"/>
      <c r="D54" s="274"/>
      <c r="E54" s="379"/>
      <c r="F54" s="277"/>
      <c r="G54" s="259"/>
      <c r="H54" s="260"/>
      <c r="I54" s="261"/>
      <c r="J54" s="266"/>
      <c r="K54" s="224" t="s">
        <v>574</v>
      </c>
      <c r="L54" s="281"/>
      <c r="M54" s="225"/>
      <c r="N54" s="40">
        <f>Criterios!AQ69</f>
        <v>1</v>
      </c>
    </row>
    <row r="55" spans="1:14" ht="18">
      <c r="A55" s="268"/>
      <c r="B55" s="269"/>
      <c r="C55" s="377"/>
      <c r="D55" s="274"/>
      <c r="E55" s="379"/>
      <c r="F55" s="277"/>
      <c r="G55" s="259"/>
      <c r="H55" s="260"/>
      <c r="I55" s="261"/>
      <c r="J55" s="266"/>
      <c r="K55" s="224" t="s">
        <v>575</v>
      </c>
      <c r="L55" s="281"/>
      <c r="M55" s="225"/>
      <c r="N55" s="40">
        <f>Criterios!AQ70</f>
        <v>0.96969696969696972</v>
      </c>
    </row>
    <row r="56" spans="1:14" ht="18">
      <c r="A56" s="268"/>
      <c r="B56" s="269"/>
      <c r="C56" s="377"/>
      <c r="D56" s="274"/>
      <c r="E56" s="379"/>
      <c r="F56" s="277"/>
      <c r="G56" s="262"/>
      <c r="H56" s="263"/>
      <c r="I56" s="264"/>
      <c r="J56" s="267"/>
      <c r="K56" s="224" t="s">
        <v>576</v>
      </c>
      <c r="L56" s="281"/>
      <c r="M56" s="225"/>
      <c r="N56" s="40">
        <f>Criterios!AQ71</f>
        <v>0.48484848484848486</v>
      </c>
    </row>
    <row r="57" spans="1:14" ht="18.75" customHeight="1">
      <c r="A57" s="268"/>
      <c r="B57" s="269"/>
      <c r="C57" s="377"/>
      <c r="D57" s="274"/>
      <c r="E57" s="379"/>
      <c r="F57" s="277"/>
      <c r="G57" s="256" t="s">
        <v>448</v>
      </c>
      <c r="H57" s="257"/>
      <c r="I57" s="258"/>
      <c r="J57" s="265">
        <f>Indicadores!AM12</f>
        <v>0.81818181818181812</v>
      </c>
      <c r="K57" s="199" t="s">
        <v>552</v>
      </c>
      <c r="L57" s="367">
        <f>Criterios!AQ228</f>
        <v>0.84848484848484851</v>
      </c>
      <c r="M57" s="5" t="s">
        <v>555</v>
      </c>
      <c r="N57" s="40">
        <f>Criterios!AQ72</f>
        <v>0.81818181818181823</v>
      </c>
    </row>
    <row r="58" spans="1:14" ht="18.75" customHeight="1">
      <c r="A58" s="268"/>
      <c r="B58" s="269"/>
      <c r="C58" s="377"/>
      <c r="D58" s="274"/>
      <c r="E58" s="379"/>
      <c r="F58" s="277"/>
      <c r="G58" s="259"/>
      <c r="H58" s="260"/>
      <c r="I58" s="261"/>
      <c r="J58" s="266"/>
      <c r="K58" s="199"/>
      <c r="L58" s="368"/>
      <c r="M58" s="5" t="s">
        <v>556</v>
      </c>
      <c r="N58" s="40">
        <f>Criterios!AQ73</f>
        <v>0.87878787878787878</v>
      </c>
    </row>
    <row r="59" spans="1:14" ht="18">
      <c r="A59" s="268"/>
      <c r="B59" s="269"/>
      <c r="C59" s="377"/>
      <c r="D59" s="274"/>
      <c r="E59" s="379"/>
      <c r="F59" s="277"/>
      <c r="G59" s="259"/>
      <c r="H59" s="260"/>
      <c r="I59" s="261"/>
      <c r="J59" s="266"/>
      <c r="K59" s="224" t="s">
        <v>577</v>
      </c>
      <c r="L59" s="281"/>
      <c r="M59" s="225"/>
      <c r="N59" s="40">
        <f>Criterios!AQ74</f>
        <v>0.78787878787878785</v>
      </c>
    </row>
    <row r="60" spans="1:14" ht="18">
      <c r="A60" s="268"/>
      <c r="B60" s="269"/>
      <c r="C60" s="377"/>
      <c r="D60" s="274"/>
      <c r="E60" s="380" t="s">
        <v>431</v>
      </c>
      <c r="F60" s="277">
        <f>'Variables e índice'!AL8</f>
        <v>0.51010101010101017</v>
      </c>
      <c r="G60" s="256" t="s">
        <v>432</v>
      </c>
      <c r="H60" s="257"/>
      <c r="I60" s="258"/>
      <c r="J60" s="265">
        <f>Indicadores!AM13</f>
        <v>0.65656565656565657</v>
      </c>
      <c r="K60" s="224" t="s">
        <v>579</v>
      </c>
      <c r="L60" s="281"/>
      <c r="M60" s="225"/>
      <c r="N60" s="40">
        <f>Criterios!AQ76</f>
        <v>1</v>
      </c>
    </row>
    <row r="61" spans="1:14" ht="18">
      <c r="A61" s="268"/>
      <c r="B61" s="269"/>
      <c r="C61" s="377"/>
      <c r="D61" s="274"/>
      <c r="E61" s="380"/>
      <c r="F61" s="277"/>
      <c r="G61" s="259"/>
      <c r="H61" s="260"/>
      <c r="I61" s="261"/>
      <c r="J61" s="266"/>
      <c r="K61" s="224" t="s">
        <v>580</v>
      </c>
      <c r="L61" s="281"/>
      <c r="M61" s="225"/>
      <c r="N61" s="40">
        <f>Criterios!AQ77</f>
        <v>0.30303030303030304</v>
      </c>
    </row>
    <row r="62" spans="1:14" ht="18">
      <c r="A62" s="268"/>
      <c r="B62" s="269"/>
      <c r="C62" s="377"/>
      <c r="D62" s="274"/>
      <c r="E62" s="380"/>
      <c r="F62" s="277"/>
      <c r="G62" s="262"/>
      <c r="H62" s="263"/>
      <c r="I62" s="264"/>
      <c r="J62" s="267"/>
      <c r="K62" s="224" t="s">
        <v>581</v>
      </c>
      <c r="L62" s="281"/>
      <c r="M62" s="225"/>
      <c r="N62" s="40">
        <f>Criterios!AQ78</f>
        <v>0.66666666666666663</v>
      </c>
    </row>
    <row r="63" spans="1:14" ht="18.75" customHeight="1">
      <c r="A63" s="268"/>
      <c r="B63" s="269"/>
      <c r="C63" s="378"/>
      <c r="D63" s="275"/>
      <c r="E63" s="380"/>
      <c r="F63" s="277"/>
      <c r="G63" s="292" t="s">
        <v>464</v>
      </c>
      <c r="H63" s="293"/>
      <c r="I63" s="294"/>
      <c r="J63" s="36">
        <f>Indicadores!AM14</f>
        <v>0.36363636363636365</v>
      </c>
      <c r="K63" s="224" t="s">
        <v>584</v>
      </c>
      <c r="L63" s="281"/>
      <c r="M63" s="225"/>
      <c r="N63" s="40">
        <f>Criterios!AQ81</f>
        <v>0.36363636363636365</v>
      </c>
    </row>
    <row r="64" spans="1:14" ht="18.75" customHeight="1">
      <c r="A64" s="268"/>
      <c r="B64" s="269"/>
      <c r="C64" s="381" t="s">
        <v>340</v>
      </c>
      <c r="D64" s="273">
        <f>'Variables e índice'!AL17</f>
        <v>0.73803511303511316</v>
      </c>
      <c r="E64" s="379" t="s">
        <v>341</v>
      </c>
      <c r="F64" s="277">
        <f>'Variables e índice'!AL9</f>
        <v>0.61742424242424243</v>
      </c>
      <c r="G64" s="282" t="s">
        <v>465</v>
      </c>
      <c r="H64" s="283"/>
      <c r="I64" s="284"/>
      <c r="J64" s="36">
        <f>Indicadores!AM15</f>
        <v>0.96969696969696972</v>
      </c>
      <c r="K64" s="224" t="s">
        <v>585</v>
      </c>
      <c r="L64" s="281"/>
      <c r="M64" s="225"/>
      <c r="N64" s="40">
        <f>Criterios!AQ82</f>
        <v>0.96969696969696972</v>
      </c>
    </row>
    <row r="65" spans="1:14" ht="18">
      <c r="A65" s="268"/>
      <c r="B65" s="269"/>
      <c r="C65" s="382"/>
      <c r="D65" s="274"/>
      <c r="E65" s="379"/>
      <c r="F65" s="277"/>
      <c r="G65" s="256" t="s">
        <v>466</v>
      </c>
      <c r="H65" s="257"/>
      <c r="I65" s="258"/>
      <c r="J65" s="265">
        <f>Indicadores!AM16</f>
        <v>0.77777777777777779</v>
      </c>
      <c r="K65" s="224" t="s">
        <v>587</v>
      </c>
      <c r="L65" s="281"/>
      <c r="M65" s="225"/>
      <c r="N65" s="40">
        <f>Criterios!AQ84</f>
        <v>0.96969696969696972</v>
      </c>
    </row>
    <row r="66" spans="1:14" ht="18">
      <c r="A66" s="268"/>
      <c r="B66" s="269"/>
      <c r="C66" s="382"/>
      <c r="D66" s="274"/>
      <c r="E66" s="379"/>
      <c r="F66" s="277"/>
      <c r="G66" s="259"/>
      <c r="H66" s="260"/>
      <c r="I66" s="261"/>
      <c r="J66" s="266"/>
      <c r="K66" s="224" t="s">
        <v>588</v>
      </c>
      <c r="L66" s="281"/>
      <c r="M66" s="225"/>
      <c r="N66" s="40">
        <f>Criterios!AQ85</f>
        <v>0.81818181818181823</v>
      </c>
    </row>
    <row r="67" spans="1:14" ht="18">
      <c r="A67" s="268"/>
      <c r="B67" s="269"/>
      <c r="C67" s="382"/>
      <c r="D67" s="274"/>
      <c r="E67" s="379"/>
      <c r="F67" s="277"/>
      <c r="G67" s="259"/>
      <c r="H67" s="260"/>
      <c r="I67" s="261"/>
      <c r="J67" s="266"/>
      <c r="K67" s="224" t="s">
        <v>589</v>
      </c>
      <c r="L67" s="281"/>
      <c r="M67" s="225"/>
      <c r="N67" s="40">
        <f>Criterios!AQ86</f>
        <v>0.51515151515151514</v>
      </c>
    </row>
    <row r="68" spans="1:14" ht="18">
      <c r="A68" s="268"/>
      <c r="B68" s="269"/>
      <c r="C68" s="382"/>
      <c r="D68" s="274"/>
      <c r="E68" s="379"/>
      <c r="F68" s="277"/>
      <c r="G68" s="259"/>
      <c r="H68" s="260"/>
      <c r="I68" s="261"/>
      <c r="J68" s="266"/>
      <c r="K68" s="224" t="s">
        <v>590</v>
      </c>
      <c r="L68" s="281"/>
      <c r="M68" s="225"/>
      <c r="N68" s="40">
        <f>Criterios!AQ87</f>
        <v>0.81818181818181823</v>
      </c>
    </row>
    <row r="69" spans="1:14" ht="18">
      <c r="A69" s="268"/>
      <c r="B69" s="269"/>
      <c r="C69" s="382"/>
      <c r="D69" s="274"/>
      <c r="E69" s="379"/>
      <c r="F69" s="277"/>
      <c r="G69" s="259"/>
      <c r="H69" s="260"/>
      <c r="I69" s="261"/>
      <c r="J69" s="266"/>
      <c r="K69" s="224" t="s">
        <v>591</v>
      </c>
      <c r="L69" s="281"/>
      <c r="M69" s="225"/>
      <c r="N69" s="40">
        <f>Criterios!AQ88</f>
        <v>0.87878787878787878</v>
      </c>
    </row>
    <row r="70" spans="1:14" ht="18">
      <c r="A70" s="268"/>
      <c r="B70" s="269"/>
      <c r="C70" s="382"/>
      <c r="D70" s="274"/>
      <c r="E70" s="379"/>
      <c r="F70" s="277"/>
      <c r="G70" s="262"/>
      <c r="H70" s="263"/>
      <c r="I70" s="264"/>
      <c r="J70" s="267"/>
      <c r="K70" s="224" t="s">
        <v>592</v>
      </c>
      <c r="L70" s="281"/>
      <c r="M70" s="225"/>
      <c r="N70" s="40">
        <f>Criterios!AQ89</f>
        <v>0.66666666666666663</v>
      </c>
    </row>
    <row r="71" spans="1:14" ht="18">
      <c r="A71" s="268"/>
      <c r="B71" s="269"/>
      <c r="C71" s="382"/>
      <c r="D71" s="274"/>
      <c r="E71" s="379"/>
      <c r="F71" s="277"/>
      <c r="G71" s="282" t="s">
        <v>426</v>
      </c>
      <c r="H71" s="283"/>
      <c r="I71" s="284"/>
      <c r="J71" s="265">
        <f>Indicadores!AM17</f>
        <v>0.46969696969696972</v>
      </c>
      <c r="K71" s="224" t="s">
        <v>593</v>
      </c>
      <c r="L71" s="281"/>
      <c r="M71" s="225"/>
      <c r="N71" s="40">
        <f>Criterios!AQ90</f>
        <v>0.48484848484848486</v>
      </c>
    </row>
    <row r="72" spans="1:14" ht="18">
      <c r="A72" s="268"/>
      <c r="B72" s="269"/>
      <c r="C72" s="382"/>
      <c r="D72" s="274"/>
      <c r="E72" s="379"/>
      <c r="F72" s="277"/>
      <c r="G72" s="285"/>
      <c r="H72" s="286"/>
      <c r="I72" s="287"/>
      <c r="J72" s="267"/>
      <c r="K72" s="224" t="s">
        <v>594</v>
      </c>
      <c r="L72" s="281"/>
      <c r="M72" s="225"/>
      <c r="N72" s="40">
        <f>Criterios!AQ91</f>
        <v>0.45454545454545453</v>
      </c>
    </row>
    <row r="73" spans="1:14" ht="18">
      <c r="A73" s="268"/>
      <c r="B73" s="269"/>
      <c r="C73" s="382"/>
      <c r="D73" s="274"/>
      <c r="E73" s="379"/>
      <c r="F73" s="277"/>
      <c r="G73" s="256" t="s">
        <v>427</v>
      </c>
      <c r="H73" s="257"/>
      <c r="I73" s="258"/>
      <c r="J73" s="265">
        <f>Indicadores!AM18</f>
        <v>0.25252525252525254</v>
      </c>
      <c r="K73" s="224" t="s">
        <v>595</v>
      </c>
      <c r="L73" s="281"/>
      <c r="M73" s="225"/>
      <c r="N73" s="40">
        <f>Criterios!AQ92</f>
        <v>0.42424242424242425</v>
      </c>
    </row>
    <row r="74" spans="1:14" ht="18">
      <c r="A74" s="268"/>
      <c r="B74" s="269"/>
      <c r="C74" s="382"/>
      <c r="D74" s="274"/>
      <c r="E74" s="379"/>
      <c r="F74" s="277"/>
      <c r="G74" s="259"/>
      <c r="H74" s="260"/>
      <c r="I74" s="261"/>
      <c r="J74" s="266"/>
      <c r="K74" s="224" t="s">
        <v>596</v>
      </c>
      <c r="L74" s="281"/>
      <c r="M74" s="225"/>
      <c r="N74" s="40">
        <f>Criterios!AQ93</f>
        <v>0.39393939393939392</v>
      </c>
    </row>
    <row r="75" spans="1:14" ht="18">
      <c r="A75" s="268"/>
      <c r="B75" s="269"/>
      <c r="C75" s="382"/>
      <c r="D75" s="274"/>
      <c r="E75" s="379"/>
      <c r="F75" s="277"/>
      <c r="G75" s="259"/>
      <c r="H75" s="260"/>
      <c r="I75" s="261"/>
      <c r="J75" s="266"/>
      <c r="K75" s="224" t="s">
        <v>597</v>
      </c>
      <c r="L75" s="281"/>
      <c r="M75" s="225"/>
      <c r="N75" s="40">
        <f>Criterios!AQ94</f>
        <v>0.21212121212121213</v>
      </c>
    </row>
    <row r="76" spans="1:14" ht="18">
      <c r="A76" s="268"/>
      <c r="B76" s="269"/>
      <c r="C76" s="382"/>
      <c r="D76" s="274"/>
      <c r="E76" s="379"/>
      <c r="F76" s="277"/>
      <c r="G76" s="259"/>
      <c r="H76" s="260"/>
      <c r="I76" s="261"/>
      <c r="J76" s="266"/>
      <c r="K76" s="224" t="s">
        <v>598</v>
      </c>
      <c r="L76" s="281"/>
      <c r="M76" s="225"/>
      <c r="N76" s="40">
        <f>Criterios!AQ95</f>
        <v>9.0909090909090912E-2</v>
      </c>
    </row>
    <row r="77" spans="1:14" ht="18">
      <c r="A77" s="268"/>
      <c r="B77" s="269"/>
      <c r="C77" s="382"/>
      <c r="D77" s="274"/>
      <c r="E77" s="379"/>
      <c r="F77" s="277"/>
      <c r="G77" s="259"/>
      <c r="H77" s="260"/>
      <c r="I77" s="261"/>
      <c r="J77" s="266"/>
      <c r="K77" s="224" t="s">
        <v>599</v>
      </c>
      <c r="L77" s="281"/>
      <c r="M77" s="225"/>
      <c r="N77" s="40">
        <f>Criterios!AQ96</f>
        <v>0.27272727272727271</v>
      </c>
    </row>
    <row r="78" spans="1:14" ht="18">
      <c r="A78" s="268"/>
      <c r="B78" s="269"/>
      <c r="C78" s="382"/>
      <c r="D78" s="274"/>
      <c r="E78" s="379"/>
      <c r="F78" s="277"/>
      <c r="G78" s="262"/>
      <c r="H78" s="263"/>
      <c r="I78" s="264"/>
      <c r="J78" s="267"/>
      <c r="K78" s="224" t="s">
        <v>601</v>
      </c>
      <c r="L78" s="281"/>
      <c r="M78" s="225"/>
      <c r="N78" s="40">
        <f>Criterios!AQ98</f>
        <v>0.12121212121212122</v>
      </c>
    </row>
    <row r="79" spans="1:14" ht="18.75" customHeight="1">
      <c r="A79" s="268"/>
      <c r="B79" s="269"/>
      <c r="C79" s="382"/>
      <c r="D79" s="274"/>
      <c r="E79" s="379" t="s">
        <v>509</v>
      </c>
      <c r="F79" s="277">
        <f>'Variables e índice'!AL10</f>
        <v>0.80808080808080807</v>
      </c>
      <c r="G79" s="256" t="s">
        <v>446</v>
      </c>
      <c r="H79" s="257"/>
      <c r="I79" s="258"/>
      <c r="J79" s="36">
        <f>Indicadores!AM19</f>
        <v>0.93939393939393945</v>
      </c>
      <c r="K79" s="224" t="s">
        <v>602</v>
      </c>
      <c r="L79" s="281"/>
      <c r="M79" s="225"/>
      <c r="N79" s="40">
        <f>Criterios!AQ99</f>
        <v>0.93939393939393945</v>
      </c>
    </row>
    <row r="80" spans="1:14" ht="18">
      <c r="A80" s="268"/>
      <c r="B80" s="269"/>
      <c r="C80" s="382"/>
      <c r="D80" s="274"/>
      <c r="E80" s="379"/>
      <c r="F80" s="277"/>
      <c r="G80" s="256" t="s">
        <v>447</v>
      </c>
      <c r="H80" s="257"/>
      <c r="I80" s="258"/>
      <c r="J80" s="265">
        <f>Indicadores!AM20</f>
        <v>0.80303030303030298</v>
      </c>
      <c r="K80" s="224" t="s">
        <v>605</v>
      </c>
      <c r="L80" s="281"/>
      <c r="M80" s="225"/>
      <c r="N80" s="40">
        <f>Criterios!AQ102</f>
        <v>0.93939393939393945</v>
      </c>
    </row>
    <row r="81" spans="1:14" ht="18">
      <c r="A81" s="268"/>
      <c r="B81" s="269"/>
      <c r="C81" s="382"/>
      <c r="D81" s="274"/>
      <c r="E81" s="379"/>
      <c r="F81" s="277"/>
      <c r="G81" s="262"/>
      <c r="H81" s="263"/>
      <c r="I81" s="264"/>
      <c r="J81" s="267"/>
      <c r="K81" s="224" t="s">
        <v>606</v>
      </c>
      <c r="L81" s="281"/>
      <c r="M81" s="225"/>
      <c r="N81" s="40">
        <f>Criterios!AQ103</f>
        <v>0.66666666666666663</v>
      </c>
    </row>
    <row r="82" spans="1:14" ht="18">
      <c r="A82" s="268"/>
      <c r="B82" s="269"/>
      <c r="C82" s="382"/>
      <c r="D82" s="274"/>
      <c r="E82" s="379"/>
      <c r="F82" s="277"/>
      <c r="G82" s="256" t="s">
        <v>342</v>
      </c>
      <c r="H82" s="257"/>
      <c r="I82" s="258"/>
      <c r="J82" s="265">
        <f>Indicadores!AM21</f>
        <v>0.68181818181818188</v>
      </c>
      <c r="K82" s="224" t="s">
        <v>607</v>
      </c>
      <c r="L82" s="281"/>
      <c r="M82" s="225"/>
      <c r="N82" s="40">
        <f>Criterios!AQ104</f>
        <v>0.78787878787878785</v>
      </c>
    </row>
    <row r="83" spans="1:14" ht="18">
      <c r="A83" s="268"/>
      <c r="B83" s="269"/>
      <c r="C83" s="382"/>
      <c r="D83" s="274"/>
      <c r="E83" s="379"/>
      <c r="F83" s="277"/>
      <c r="G83" s="259"/>
      <c r="H83" s="260"/>
      <c r="I83" s="261"/>
      <c r="J83" s="266"/>
      <c r="K83" s="224" t="s">
        <v>608</v>
      </c>
      <c r="L83" s="281"/>
      <c r="M83" s="225"/>
      <c r="N83" s="40">
        <f>Criterios!AQ105</f>
        <v>0.96969696969696972</v>
      </c>
    </row>
    <row r="84" spans="1:14" ht="18">
      <c r="A84" s="268"/>
      <c r="B84" s="269"/>
      <c r="C84" s="382"/>
      <c r="D84" s="274"/>
      <c r="E84" s="379"/>
      <c r="F84" s="277"/>
      <c r="G84" s="259"/>
      <c r="H84" s="260"/>
      <c r="I84" s="261"/>
      <c r="J84" s="266"/>
      <c r="K84" s="224" t="s">
        <v>609</v>
      </c>
      <c r="L84" s="281"/>
      <c r="M84" s="225"/>
      <c r="N84" s="40">
        <f>Criterios!AQ106</f>
        <v>0.5757575757575758</v>
      </c>
    </row>
    <row r="85" spans="1:14" ht="18">
      <c r="A85" s="268"/>
      <c r="B85" s="269"/>
      <c r="C85" s="382"/>
      <c r="D85" s="274"/>
      <c r="E85" s="379"/>
      <c r="F85" s="277"/>
      <c r="G85" s="259"/>
      <c r="H85" s="260"/>
      <c r="I85" s="261"/>
      <c r="J85" s="266"/>
      <c r="K85" s="224" t="s">
        <v>610</v>
      </c>
      <c r="L85" s="281"/>
      <c r="M85" s="225"/>
      <c r="N85" s="40">
        <f>Criterios!AQ107</f>
        <v>0.39393939393939392</v>
      </c>
    </row>
    <row r="86" spans="1:14" ht="18">
      <c r="A86" s="268"/>
      <c r="B86" s="269"/>
      <c r="C86" s="382"/>
      <c r="D86" s="274"/>
      <c r="E86" s="379" t="s">
        <v>421</v>
      </c>
      <c r="F86" s="277">
        <f>'Variables e índice'!AL11</f>
        <v>0.78860028860028863</v>
      </c>
      <c r="G86" s="256" t="s">
        <v>422</v>
      </c>
      <c r="H86" s="257"/>
      <c r="I86" s="258"/>
      <c r="J86" s="265">
        <f>Indicadores!AM22</f>
        <v>0.85714285714285732</v>
      </c>
      <c r="K86" s="224" t="s">
        <v>612</v>
      </c>
      <c r="L86" s="281"/>
      <c r="M86" s="225"/>
      <c r="N86" s="40">
        <f>Criterios!AQ109</f>
        <v>0.93939393939393945</v>
      </c>
    </row>
    <row r="87" spans="1:14" ht="18">
      <c r="A87" s="268"/>
      <c r="B87" s="269"/>
      <c r="C87" s="382"/>
      <c r="D87" s="274"/>
      <c r="E87" s="379"/>
      <c r="F87" s="277"/>
      <c r="G87" s="259"/>
      <c r="H87" s="260"/>
      <c r="I87" s="261"/>
      <c r="J87" s="266"/>
      <c r="K87" s="224" t="s">
        <v>613</v>
      </c>
      <c r="L87" s="281"/>
      <c r="M87" s="225"/>
      <c r="N87" s="40">
        <f>Criterios!AQ110</f>
        <v>0.84848484848484851</v>
      </c>
    </row>
    <row r="88" spans="1:14" ht="18">
      <c r="A88" s="268"/>
      <c r="B88" s="269"/>
      <c r="C88" s="382"/>
      <c r="D88" s="274"/>
      <c r="E88" s="379"/>
      <c r="F88" s="277"/>
      <c r="G88" s="259"/>
      <c r="H88" s="260"/>
      <c r="I88" s="261"/>
      <c r="J88" s="266"/>
      <c r="K88" s="224" t="s">
        <v>614</v>
      </c>
      <c r="L88" s="281"/>
      <c r="M88" s="225"/>
      <c r="N88" s="40">
        <f>Criterios!AQ111</f>
        <v>0.87878787878787878</v>
      </c>
    </row>
    <row r="89" spans="1:14" ht="18">
      <c r="A89" s="268"/>
      <c r="B89" s="269"/>
      <c r="C89" s="382"/>
      <c r="D89" s="274"/>
      <c r="E89" s="379"/>
      <c r="F89" s="277"/>
      <c r="G89" s="259"/>
      <c r="H89" s="260"/>
      <c r="I89" s="261"/>
      <c r="J89" s="266"/>
      <c r="K89" s="224" t="s">
        <v>615</v>
      </c>
      <c r="L89" s="281"/>
      <c r="M89" s="225"/>
      <c r="N89" s="40">
        <f>Criterios!AQ112</f>
        <v>0.93939393939393945</v>
      </c>
    </row>
    <row r="90" spans="1:14" ht="18">
      <c r="A90" s="268"/>
      <c r="B90" s="269"/>
      <c r="C90" s="382"/>
      <c r="D90" s="274"/>
      <c r="E90" s="379"/>
      <c r="F90" s="277"/>
      <c r="G90" s="259"/>
      <c r="H90" s="260"/>
      <c r="I90" s="261"/>
      <c r="J90" s="266"/>
      <c r="K90" s="224" t="s">
        <v>616</v>
      </c>
      <c r="L90" s="281"/>
      <c r="M90" s="225"/>
      <c r="N90" s="40">
        <f>Criterios!AQ113</f>
        <v>0.93939393939393945</v>
      </c>
    </row>
    <row r="91" spans="1:14" ht="18">
      <c r="A91" s="268"/>
      <c r="B91" s="269"/>
      <c r="C91" s="382"/>
      <c r="D91" s="274"/>
      <c r="E91" s="379"/>
      <c r="F91" s="277"/>
      <c r="G91" s="259"/>
      <c r="H91" s="260"/>
      <c r="I91" s="261"/>
      <c r="J91" s="266"/>
      <c r="K91" s="224" t="s">
        <v>617</v>
      </c>
      <c r="L91" s="281"/>
      <c r="M91" s="225"/>
      <c r="N91" s="40">
        <f>Criterios!AQ114</f>
        <v>0.69696969696969702</v>
      </c>
    </row>
    <row r="92" spans="1:14" ht="18">
      <c r="A92" s="268"/>
      <c r="B92" s="269"/>
      <c r="C92" s="382"/>
      <c r="D92" s="274"/>
      <c r="E92" s="379"/>
      <c r="F92" s="277"/>
      <c r="G92" s="262"/>
      <c r="H92" s="263"/>
      <c r="I92" s="264"/>
      <c r="J92" s="267"/>
      <c r="K92" s="224" t="s">
        <v>618</v>
      </c>
      <c r="L92" s="281"/>
      <c r="M92" s="225"/>
      <c r="N92" s="40">
        <f>Criterios!AQ115</f>
        <v>0.75757575757575757</v>
      </c>
    </row>
    <row r="93" spans="1:14" ht="18.75" customHeight="1">
      <c r="A93" s="268"/>
      <c r="B93" s="269"/>
      <c r="C93" s="382"/>
      <c r="D93" s="274"/>
      <c r="E93" s="379"/>
      <c r="F93" s="277"/>
      <c r="G93" s="256" t="s">
        <v>343</v>
      </c>
      <c r="H93" s="257"/>
      <c r="I93" s="258"/>
      <c r="J93" s="265">
        <f>Indicadores!AM23</f>
        <v>0.73593073593073588</v>
      </c>
      <c r="K93" s="199" t="s">
        <v>553</v>
      </c>
      <c r="L93" s="367">
        <f>Criterios!AQ229</f>
        <v>0.93939393939393945</v>
      </c>
      <c r="M93" s="5" t="s">
        <v>557</v>
      </c>
      <c r="N93" s="40">
        <f>Criterios!AQ116</f>
        <v>0.93939393939393945</v>
      </c>
    </row>
    <row r="94" spans="1:14" ht="18.75" customHeight="1">
      <c r="A94" s="268"/>
      <c r="B94" s="269"/>
      <c r="C94" s="382"/>
      <c r="D94" s="274"/>
      <c r="E94" s="379"/>
      <c r="F94" s="277"/>
      <c r="G94" s="259"/>
      <c r="H94" s="260"/>
      <c r="I94" s="261"/>
      <c r="J94" s="266"/>
      <c r="K94" s="199"/>
      <c r="L94" s="368"/>
      <c r="M94" s="5" t="s">
        <v>558</v>
      </c>
      <c r="N94" s="40">
        <f>Criterios!AQ117</f>
        <v>0.93939393939393945</v>
      </c>
    </row>
    <row r="95" spans="1:14" ht="18">
      <c r="A95" s="268"/>
      <c r="B95" s="269"/>
      <c r="C95" s="382"/>
      <c r="D95" s="274"/>
      <c r="E95" s="379"/>
      <c r="F95" s="277"/>
      <c r="G95" s="259"/>
      <c r="H95" s="260"/>
      <c r="I95" s="261"/>
      <c r="J95" s="266"/>
      <c r="K95" s="224" t="s">
        <v>619</v>
      </c>
      <c r="L95" s="281"/>
      <c r="M95" s="225"/>
      <c r="N95" s="40">
        <f>Criterios!AQ118</f>
        <v>0.60606060606060608</v>
      </c>
    </row>
    <row r="96" spans="1:14" ht="18">
      <c r="A96" s="268"/>
      <c r="B96" s="269"/>
      <c r="C96" s="382"/>
      <c r="D96" s="274"/>
      <c r="E96" s="379"/>
      <c r="F96" s="277"/>
      <c r="G96" s="259"/>
      <c r="H96" s="260"/>
      <c r="I96" s="261"/>
      <c r="J96" s="266"/>
      <c r="K96" s="224" t="s">
        <v>620</v>
      </c>
      <c r="L96" s="281"/>
      <c r="M96" s="225"/>
      <c r="N96" s="40">
        <f>Criterios!AQ119</f>
        <v>0.66666666666666663</v>
      </c>
    </row>
    <row r="97" spans="1:14" ht="18">
      <c r="A97" s="268"/>
      <c r="B97" s="269"/>
      <c r="C97" s="382"/>
      <c r="D97" s="274"/>
      <c r="E97" s="379"/>
      <c r="F97" s="277"/>
      <c r="G97" s="259"/>
      <c r="H97" s="260"/>
      <c r="I97" s="261"/>
      <c r="J97" s="266"/>
      <c r="K97" s="224" t="s">
        <v>621</v>
      </c>
      <c r="L97" s="281"/>
      <c r="M97" s="225"/>
      <c r="N97" s="40">
        <f>Criterios!AQ120</f>
        <v>0.72727272727272729</v>
      </c>
    </row>
    <row r="98" spans="1:14" ht="18">
      <c r="A98" s="268"/>
      <c r="B98" s="269"/>
      <c r="C98" s="382"/>
      <c r="D98" s="274"/>
      <c r="E98" s="379"/>
      <c r="F98" s="277"/>
      <c r="G98" s="259"/>
      <c r="H98" s="260"/>
      <c r="I98" s="261"/>
      <c r="J98" s="266"/>
      <c r="K98" s="224" t="s">
        <v>622</v>
      </c>
      <c r="L98" s="281"/>
      <c r="M98" s="225"/>
      <c r="N98" s="40">
        <f>Criterios!AQ121</f>
        <v>0.84848484848484851</v>
      </c>
    </row>
    <row r="99" spans="1:14" ht="18">
      <c r="A99" s="268"/>
      <c r="B99" s="269"/>
      <c r="C99" s="382"/>
      <c r="D99" s="274"/>
      <c r="E99" s="379"/>
      <c r="F99" s="277"/>
      <c r="G99" s="259"/>
      <c r="H99" s="260"/>
      <c r="I99" s="261"/>
      <c r="J99" s="266"/>
      <c r="K99" s="224" t="s">
        <v>623</v>
      </c>
      <c r="L99" s="281"/>
      <c r="M99" s="225"/>
      <c r="N99" s="40">
        <f>Criterios!AQ122</f>
        <v>0.5757575757575758</v>
      </c>
    </row>
    <row r="100" spans="1:14" ht="18">
      <c r="A100" s="268"/>
      <c r="B100" s="269"/>
      <c r="C100" s="382"/>
      <c r="D100" s="274"/>
      <c r="E100" s="379"/>
      <c r="F100" s="277"/>
      <c r="G100" s="262"/>
      <c r="H100" s="263"/>
      <c r="I100" s="264"/>
      <c r="J100" s="267"/>
      <c r="K100" s="224" t="s">
        <v>625</v>
      </c>
      <c r="L100" s="281"/>
      <c r="M100" s="225"/>
      <c r="N100" s="40">
        <f>Criterios!AQ124</f>
        <v>0.78787878787878785</v>
      </c>
    </row>
    <row r="101" spans="1:14" ht="18">
      <c r="A101" s="268"/>
      <c r="B101" s="269"/>
      <c r="C101" s="382"/>
      <c r="D101" s="274"/>
      <c r="E101" s="379"/>
      <c r="F101" s="277"/>
      <c r="G101" s="276" t="s">
        <v>402</v>
      </c>
      <c r="H101" s="280">
        <f>Indicadores!AM24</f>
        <v>0.77272727272727271</v>
      </c>
      <c r="I101" s="276" t="s">
        <v>436</v>
      </c>
      <c r="J101" s="280">
        <f>Indicadores!AM39</f>
        <v>0.90909090909090917</v>
      </c>
      <c r="K101" s="224" t="s">
        <v>626</v>
      </c>
      <c r="L101" s="281"/>
      <c r="M101" s="225"/>
      <c r="N101" s="40">
        <f>Criterios!AQ125</f>
        <v>0.81818181818181823</v>
      </c>
    </row>
    <row r="102" spans="1:14" ht="18">
      <c r="A102" s="268"/>
      <c r="B102" s="269"/>
      <c r="C102" s="382"/>
      <c r="D102" s="274"/>
      <c r="E102" s="379"/>
      <c r="F102" s="277"/>
      <c r="G102" s="276"/>
      <c r="H102" s="280"/>
      <c r="I102" s="276"/>
      <c r="J102" s="280"/>
      <c r="K102" s="224" t="s">
        <v>632</v>
      </c>
      <c r="L102" s="281"/>
      <c r="M102" s="225"/>
      <c r="N102" s="40">
        <f>Criterios!AQ131</f>
        <v>0.90909090909090906</v>
      </c>
    </row>
    <row r="103" spans="1:14" ht="18">
      <c r="A103" s="268"/>
      <c r="B103" s="269"/>
      <c r="C103" s="382"/>
      <c r="D103" s="274"/>
      <c r="E103" s="379"/>
      <c r="F103" s="277"/>
      <c r="G103" s="276"/>
      <c r="H103" s="280"/>
      <c r="I103" s="276"/>
      <c r="J103" s="280"/>
      <c r="K103" s="224" t="s">
        <v>634</v>
      </c>
      <c r="L103" s="281"/>
      <c r="M103" s="225"/>
      <c r="N103" s="40">
        <f>Criterios!AQ133</f>
        <v>1</v>
      </c>
    </row>
    <row r="104" spans="1:14" ht="66" customHeight="1">
      <c r="A104" s="268"/>
      <c r="B104" s="269"/>
      <c r="C104" s="383"/>
      <c r="D104" s="274"/>
      <c r="E104" s="379"/>
      <c r="F104" s="277"/>
      <c r="G104" s="276"/>
      <c r="H104" s="280"/>
      <c r="I104" s="38" t="s">
        <v>418</v>
      </c>
      <c r="J104" s="37">
        <f>Indicadores!AM40</f>
        <v>0.63636363636363635</v>
      </c>
      <c r="K104" s="224" t="s">
        <v>637</v>
      </c>
      <c r="L104" s="281"/>
      <c r="M104" s="225"/>
      <c r="N104" s="163">
        <f>Criterios!AQ140</f>
        <v>0.63636363636363635</v>
      </c>
    </row>
    <row r="105" spans="1:14" ht="18">
      <c r="A105" s="268"/>
      <c r="B105" s="269"/>
      <c r="C105" s="381" t="s">
        <v>403</v>
      </c>
      <c r="D105" s="289">
        <f>'Variables e índice'!AL18</f>
        <v>0.72812249478916147</v>
      </c>
      <c r="E105" s="379" t="s">
        <v>346</v>
      </c>
      <c r="F105" s="277">
        <f>'Variables e índice'!AL12</f>
        <v>0.71969696969696972</v>
      </c>
      <c r="G105" s="256" t="s">
        <v>347</v>
      </c>
      <c r="H105" s="257"/>
      <c r="I105" s="258"/>
      <c r="J105" s="265">
        <f>Indicadores!AM25</f>
        <v>0.5505050505050505</v>
      </c>
      <c r="K105" s="224" t="s">
        <v>639</v>
      </c>
      <c r="L105" s="281"/>
      <c r="M105" s="225"/>
      <c r="N105" s="40">
        <f>Criterios!AQ142</f>
        <v>1</v>
      </c>
    </row>
    <row r="106" spans="1:14" ht="18">
      <c r="A106" s="268"/>
      <c r="B106" s="269"/>
      <c r="C106" s="382"/>
      <c r="D106" s="289"/>
      <c r="E106" s="379"/>
      <c r="F106" s="277"/>
      <c r="G106" s="259"/>
      <c r="H106" s="260"/>
      <c r="I106" s="261"/>
      <c r="J106" s="266"/>
      <c r="K106" s="224" t="s">
        <v>640</v>
      </c>
      <c r="L106" s="281"/>
      <c r="M106" s="225"/>
      <c r="N106" s="40">
        <f>Criterios!AQ143</f>
        <v>9.0909090909090912E-2</v>
      </c>
    </row>
    <row r="107" spans="1:14" ht="18">
      <c r="A107" s="268"/>
      <c r="B107" s="269"/>
      <c r="C107" s="382"/>
      <c r="D107" s="289"/>
      <c r="E107" s="379"/>
      <c r="F107" s="277"/>
      <c r="G107" s="259"/>
      <c r="H107" s="260"/>
      <c r="I107" s="261"/>
      <c r="J107" s="266"/>
      <c r="K107" s="224" t="s">
        <v>642</v>
      </c>
      <c r="L107" s="281"/>
      <c r="M107" s="225"/>
      <c r="N107" s="40">
        <f>Criterios!AQ145</f>
        <v>6.0606060606060608E-2</v>
      </c>
    </row>
    <row r="108" spans="1:14" ht="18">
      <c r="A108" s="268"/>
      <c r="B108" s="269"/>
      <c r="C108" s="382"/>
      <c r="D108" s="289"/>
      <c r="E108" s="379"/>
      <c r="F108" s="277"/>
      <c r="G108" s="259"/>
      <c r="H108" s="260"/>
      <c r="I108" s="261"/>
      <c r="J108" s="266"/>
      <c r="K108" s="224" t="s">
        <v>643</v>
      </c>
      <c r="L108" s="281"/>
      <c r="M108" s="225"/>
      <c r="N108" s="40">
        <f>Criterios!AQ146</f>
        <v>0.66666666666666663</v>
      </c>
    </row>
    <row r="109" spans="1:14" ht="18">
      <c r="A109" s="268"/>
      <c r="B109" s="269"/>
      <c r="C109" s="382"/>
      <c r="D109" s="289"/>
      <c r="E109" s="379"/>
      <c r="F109" s="277"/>
      <c r="G109" s="259"/>
      <c r="H109" s="260"/>
      <c r="I109" s="261"/>
      <c r="J109" s="266"/>
      <c r="K109" s="224" t="s">
        <v>644</v>
      </c>
      <c r="L109" s="281"/>
      <c r="M109" s="225"/>
      <c r="N109" s="40">
        <f>Criterios!AQ147</f>
        <v>0.60606060606060608</v>
      </c>
    </row>
    <row r="110" spans="1:14" ht="18">
      <c r="A110" s="268"/>
      <c r="B110" s="269"/>
      <c r="C110" s="382"/>
      <c r="D110" s="289"/>
      <c r="E110" s="379"/>
      <c r="F110" s="277"/>
      <c r="G110" s="262"/>
      <c r="H110" s="263"/>
      <c r="I110" s="264"/>
      <c r="J110" s="267"/>
      <c r="K110" s="224" t="s">
        <v>645</v>
      </c>
      <c r="L110" s="281"/>
      <c r="M110" s="225"/>
      <c r="N110" s="40">
        <f>Criterios!AQ148</f>
        <v>0.87878787878787878</v>
      </c>
    </row>
    <row r="111" spans="1:14" ht="18">
      <c r="A111" s="268"/>
      <c r="B111" s="269"/>
      <c r="C111" s="382"/>
      <c r="D111" s="289"/>
      <c r="E111" s="379"/>
      <c r="F111" s="277"/>
      <c r="G111" s="256" t="s">
        <v>445</v>
      </c>
      <c r="H111" s="257"/>
      <c r="I111" s="258"/>
      <c r="J111" s="265">
        <f>Indicadores!AM26</f>
        <v>0.79292929292929293</v>
      </c>
      <c r="K111" s="224" t="s">
        <v>646</v>
      </c>
      <c r="L111" s="281"/>
      <c r="M111" s="225"/>
      <c r="N111" s="40">
        <f>Criterios!AQ149</f>
        <v>0.87878787878787878</v>
      </c>
    </row>
    <row r="112" spans="1:14" ht="18">
      <c r="A112" s="268"/>
      <c r="B112" s="269"/>
      <c r="C112" s="382"/>
      <c r="D112" s="289"/>
      <c r="E112" s="379"/>
      <c r="F112" s="277"/>
      <c r="G112" s="259"/>
      <c r="H112" s="260"/>
      <c r="I112" s="261"/>
      <c r="J112" s="266"/>
      <c r="K112" s="224" t="s">
        <v>647</v>
      </c>
      <c r="L112" s="281"/>
      <c r="M112" s="225"/>
      <c r="N112" s="40">
        <f>Criterios!AQ150</f>
        <v>0.90909090909090906</v>
      </c>
    </row>
    <row r="113" spans="1:14" ht="18">
      <c r="A113" s="268"/>
      <c r="B113" s="269"/>
      <c r="C113" s="382"/>
      <c r="D113" s="289"/>
      <c r="E113" s="379"/>
      <c r="F113" s="277"/>
      <c r="G113" s="259"/>
      <c r="H113" s="260"/>
      <c r="I113" s="261"/>
      <c r="J113" s="266"/>
      <c r="K113" s="224" t="s">
        <v>648</v>
      </c>
      <c r="L113" s="281"/>
      <c r="M113" s="225"/>
      <c r="N113" s="40">
        <f>Criterios!AQ151</f>
        <v>0.63636363636363635</v>
      </c>
    </row>
    <row r="114" spans="1:14" ht="18">
      <c r="A114" s="268"/>
      <c r="B114" s="269"/>
      <c r="C114" s="382"/>
      <c r="D114" s="289"/>
      <c r="E114" s="379"/>
      <c r="F114" s="277"/>
      <c r="G114" s="259"/>
      <c r="H114" s="260"/>
      <c r="I114" s="261"/>
      <c r="J114" s="266"/>
      <c r="K114" s="224" t="s">
        <v>649</v>
      </c>
      <c r="L114" s="281"/>
      <c r="M114" s="225"/>
      <c r="N114" s="40">
        <f>Criterios!AQ152</f>
        <v>0.60606060606060608</v>
      </c>
    </row>
    <row r="115" spans="1:14" ht="18">
      <c r="A115" s="268"/>
      <c r="B115" s="269"/>
      <c r="C115" s="382"/>
      <c r="D115" s="289"/>
      <c r="E115" s="379"/>
      <c r="F115" s="277"/>
      <c r="G115" s="259"/>
      <c r="H115" s="260"/>
      <c r="I115" s="261"/>
      <c r="J115" s="266"/>
      <c r="K115" s="224" t="s">
        <v>650</v>
      </c>
      <c r="L115" s="281"/>
      <c r="M115" s="225"/>
      <c r="N115" s="40">
        <f>Criterios!AQ153</f>
        <v>0.93939393939393945</v>
      </c>
    </row>
    <row r="116" spans="1:14" ht="18">
      <c r="A116" s="268"/>
      <c r="B116" s="269"/>
      <c r="C116" s="382"/>
      <c r="D116" s="289"/>
      <c r="E116" s="379"/>
      <c r="F116" s="277"/>
      <c r="G116" s="259"/>
      <c r="H116" s="260"/>
      <c r="I116" s="261"/>
      <c r="J116" s="266"/>
      <c r="K116" s="224" t="s">
        <v>651</v>
      </c>
      <c r="L116" s="281"/>
      <c r="M116" s="225"/>
      <c r="N116" s="40">
        <f>Criterios!AQ154</f>
        <v>0.78787878787878785</v>
      </c>
    </row>
    <row r="117" spans="1:14" ht="18">
      <c r="A117" s="268"/>
      <c r="B117" s="269"/>
      <c r="C117" s="382"/>
      <c r="D117" s="289"/>
      <c r="E117" s="379"/>
      <c r="F117" s="277"/>
      <c r="G117" s="256" t="s">
        <v>348</v>
      </c>
      <c r="H117" s="257"/>
      <c r="I117" s="258"/>
      <c r="J117" s="265">
        <f>Indicadores!AM27</f>
        <v>0.81818181818181823</v>
      </c>
      <c r="K117" s="224" t="s">
        <v>653</v>
      </c>
      <c r="L117" s="281"/>
      <c r="M117" s="225"/>
      <c r="N117" s="40">
        <f>Criterios!AQ156</f>
        <v>0.96969696969696972</v>
      </c>
    </row>
    <row r="118" spans="1:14" ht="18">
      <c r="A118" s="268"/>
      <c r="B118" s="269"/>
      <c r="C118" s="382"/>
      <c r="D118" s="289"/>
      <c r="E118" s="379"/>
      <c r="F118" s="277"/>
      <c r="G118" s="259"/>
      <c r="H118" s="260"/>
      <c r="I118" s="261"/>
      <c r="J118" s="266"/>
      <c r="K118" s="224" t="s">
        <v>654</v>
      </c>
      <c r="L118" s="281"/>
      <c r="M118" s="225"/>
      <c r="N118" s="40">
        <f>Criterios!AQ157</f>
        <v>0.54545454545454541</v>
      </c>
    </row>
    <row r="119" spans="1:14" ht="18">
      <c r="A119" s="268"/>
      <c r="B119" s="269"/>
      <c r="C119" s="382"/>
      <c r="D119" s="289"/>
      <c r="E119" s="379"/>
      <c r="F119" s="277"/>
      <c r="G119" s="262"/>
      <c r="H119" s="263"/>
      <c r="I119" s="264"/>
      <c r="J119" s="267"/>
      <c r="K119" s="224" t="s">
        <v>656</v>
      </c>
      <c r="L119" s="281"/>
      <c r="M119" s="225"/>
      <c r="N119" s="40">
        <f>Criterios!AQ159</f>
        <v>0.93939393939393945</v>
      </c>
    </row>
    <row r="120" spans="1:14" ht="18.75" customHeight="1">
      <c r="A120" s="268"/>
      <c r="B120" s="269"/>
      <c r="C120" s="382"/>
      <c r="D120" s="289"/>
      <c r="E120" s="379"/>
      <c r="F120" s="277"/>
      <c r="G120" s="256" t="s">
        <v>349</v>
      </c>
      <c r="H120" s="257"/>
      <c r="I120" s="258"/>
      <c r="J120" s="265">
        <f>Indicadores!AM28</f>
        <v>0.71717171717171713</v>
      </c>
      <c r="K120" s="224" t="s">
        <v>658</v>
      </c>
      <c r="L120" s="281"/>
      <c r="M120" s="225"/>
      <c r="N120" s="40">
        <f>Criterios!AQ161</f>
        <v>0.87878787878787878</v>
      </c>
    </row>
    <row r="121" spans="1:14" ht="18.75" customHeight="1">
      <c r="A121" s="268"/>
      <c r="B121" s="269"/>
      <c r="C121" s="382"/>
      <c r="D121" s="289"/>
      <c r="E121" s="379"/>
      <c r="F121" s="277"/>
      <c r="G121" s="259"/>
      <c r="H121" s="260"/>
      <c r="I121" s="261"/>
      <c r="J121" s="266"/>
      <c r="K121" s="224" t="s">
        <v>659</v>
      </c>
      <c r="L121" s="281"/>
      <c r="M121" s="225"/>
      <c r="N121" s="40">
        <f>Criterios!AQ162</f>
        <v>0.90909090909090906</v>
      </c>
    </row>
    <row r="122" spans="1:14" ht="18.75" customHeight="1">
      <c r="A122" s="268"/>
      <c r="B122" s="269"/>
      <c r="C122" s="382"/>
      <c r="D122" s="289"/>
      <c r="E122" s="379"/>
      <c r="F122" s="277"/>
      <c r="G122" s="262"/>
      <c r="H122" s="263"/>
      <c r="I122" s="264"/>
      <c r="J122" s="267"/>
      <c r="K122" s="224" t="s">
        <v>660</v>
      </c>
      <c r="L122" s="281"/>
      <c r="M122" s="225"/>
      <c r="N122" s="40">
        <f>Criterios!AQ163</f>
        <v>0.36363636363636365</v>
      </c>
    </row>
    <row r="123" spans="1:14" ht="18">
      <c r="A123" s="268"/>
      <c r="B123" s="269"/>
      <c r="C123" s="382"/>
      <c r="D123" s="289"/>
      <c r="E123" s="379" t="s">
        <v>424</v>
      </c>
      <c r="F123" s="277">
        <f>'Variables e índice'!AL13</f>
        <v>0.78922558922558927</v>
      </c>
      <c r="G123" s="256" t="s">
        <v>425</v>
      </c>
      <c r="H123" s="257"/>
      <c r="I123" s="258"/>
      <c r="J123" s="265">
        <f>Indicadores!AM29</f>
        <v>0.90909090909090917</v>
      </c>
      <c r="K123" s="224" t="s">
        <v>661</v>
      </c>
      <c r="L123" s="281"/>
      <c r="M123" s="225"/>
      <c r="N123" s="40">
        <f>Criterios!AQ164</f>
        <v>0.81818181818181823</v>
      </c>
    </row>
    <row r="124" spans="1:14" ht="18">
      <c r="A124" s="268"/>
      <c r="B124" s="269"/>
      <c r="C124" s="382"/>
      <c r="D124" s="289"/>
      <c r="E124" s="379"/>
      <c r="F124" s="277"/>
      <c r="G124" s="259"/>
      <c r="H124" s="260"/>
      <c r="I124" s="261"/>
      <c r="J124" s="266"/>
      <c r="K124" s="224" t="s">
        <v>662</v>
      </c>
      <c r="L124" s="281"/>
      <c r="M124" s="225"/>
      <c r="N124" s="40">
        <f>Criterios!AQ165</f>
        <v>0.93939393939393945</v>
      </c>
    </row>
    <row r="125" spans="1:14" ht="18">
      <c r="A125" s="268"/>
      <c r="B125" s="269"/>
      <c r="C125" s="382"/>
      <c r="D125" s="289"/>
      <c r="E125" s="379"/>
      <c r="F125" s="277"/>
      <c r="G125" s="262"/>
      <c r="H125" s="263"/>
      <c r="I125" s="264"/>
      <c r="J125" s="267"/>
      <c r="K125" s="224" t="s">
        <v>663</v>
      </c>
      <c r="L125" s="281"/>
      <c r="M125" s="225"/>
      <c r="N125" s="40">
        <f>Criterios!AQ166</f>
        <v>0.96969696969696972</v>
      </c>
    </row>
    <row r="126" spans="1:14" ht="18">
      <c r="A126" s="268"/>
      <c r="B126" s="269"/>
      <c r="C126" s="382"/>
      <c r="D126" s="289"/>
      <c r="E126" s="379"/>
      <c r="F126" s="277"/>
      <c r="G126" s="256" t="s">
        <v>433</v>
      </c>
      <c r="H126" s="257"/>
      <c r="I126" s="258"/>
      <c r="J126" s="265">
        <f>Indicadores!AM30</f>
        <v>0.61616161616161624</v>
      </c>
      <c r="K126" s="224" t="s">
        <v>664</v>
      </c>
      <c r="L126" s="281"/>
      <c r="M126" s="225"/>
      <c r="N126" s="40">
        <f>Criterios!AQ167</f>
        <v>0.69696969696969702</v>
      </c>
    </row>
    <row r="127" spans="1:14" ht="18">
      <c r="A127" s="268"/>
      <c r="B127" s="269"/>
      <c r="C127" s="382"/>
      <c r="D127" s="289"/>
      <c r="E127" s="379"/>
      <c r="F127" s="277"/>
      <c r="G127" s="259"/>
      <c r="H127" s="260"/>
      <c r="I127" s="261"/>
      <c r="J127" s="266"/>
      <c r="K127" s="224" t="s">
        <v>665</v>
      </c>
      <c r="L127" s="281"/>
      <c r="M127" s="225"/>
      <c r="N127" s="40">
        <f>Criterios!AQ168</f>
        <v>0.78787878787878785</v>
      </c>
    </row>
    <row r="128" spans="1:14" ht="18">
      <c r="A128" s="268"/>
      <c r="B128" s="269"/>
      <c r="C128" s="382"/>
      <c r="D128" s="289"/>
      <c r="E128" s="379"/>
      <c r="F128" s="277"/>
      <c r="G128" s="259"/>
      <c r="H128" s="260"/>
      <c r="I128" s="261"/>
      <c r="J128" s="266"/>
      <c r="K128" s="224" t="s">
        <v>666</v>
      </c>
      <c r="L128" s="281"/>
      <c r="M128" s="225"/>
      <c r="N128" s="40">
        <f>Criterios!AQ169</f>
        <v>0.36363636363636365</v>
      </c>
    </row>
    <row r="129" spans="1:14" ht="18">
      <c r="A129" s="268"/>
      <c r="B129" s="269"/>
      <c r="C129" s="382"/>
      <c r="D129" s="289"/>
      <c r="E129" s="379"/>
      <c r="F129" s="277"/>
      <c r="G129" s="256" t="s">
        <v>434</v>
      </c>
      <c r="H129" s="257"/>
      <c r="I129" s="258"/>
      <c r="J129" s="265">
        <f>Indicadores!AM31</f>
        <v>0.84242424242424241</v>
      </c>
      <c r="K129" s="224" t="s">
        <v>668</v>
      </c>
      <c r="L129" s="281"/>
      <c r="M129" s="225"/>
      <c r="N129" s="40">
        <f>Criterios!AQ171</f>
        <v>0.87878787878787878</v>
      </c>
    </row>
    <row r="130" spans="1:14" ht="18">
      <c r="A130" s="268"/>
      <c r="B130" s="269"/>
      <c r="C130" s="382"/>
      <c r="D130" s="289"/>
      <c r="E130" s="379"/>
      <c r="F130" s="277"/>
      <c r="G130" s="259"/>
      <c r="H130" s="260"/>
      <c r="I130" s="261"/>
      <c r="J130" s="266"/>
      <c r="K130" s="224" t="s">
        <v>669</v>
      </c>
      <c r="L130" s="281"/>
      <c r="M130" s="225"/>
      <c r="N130" s="40">
        <f>Criterios!AQ172</f>
        <v>0.87878787878787878</v>
      </c>
    </row>
    <row r="131" spans="1:14" ht="18">
      <c r="A131" s="268"/>
      <c r="B131" s="269"/>
      <c r="C131" s="382"/>
      <c r="D131" s="289"/>
      <c r="E131" s="379"/>
      <c r="F131" s="277"/>
      <c r="G131" s="259"/>
      <c r="H131" s="260"/>
      <c r="I131" s="261"/>
      <c r="J131" s="266"/>
      <c r="K131" s="224" t="s">
        <v>670</v>
      </c>
      <c r="L131" s="281"/>
      <c r="M131" s="225"/>
      <c r="N131" s="40">
        <f>Criterios!AQ173</f>
        <v>0.87878787878787878</v>
      </c>
    </row>
    <row r="132" spans="1:14" ht="18">
      <c r="A132" s="268"/>
      <c r="B132" s="269"/>
      <c r="C132" s="382"/>
      <c r="D132" s="289"/>
      <c r="E132" s="379"/>
      <c r="F132" s="277"/>
      <c r="G132" s="259"/>
      <c r="H132" s="260"/>
      <c r="I132" s="261"/>
      <c r="J132" s="266"/>
      <c r="K132" s="224" t="s">
        <v>671</v>
      </c>
      <c r="L132" s="281"/>
      <c r="M132" s="225"/>
      <c r="N132" s="40">
        <f>Criterios!AQ174</f>
        <v>0.93939393939393945</v>
      </c>
    </row>
    <row r="133" spans="1:14" ht="18">
      <c r="A133" s="268"/>
      <c r="B133" s="269"/>
      <c r="C133" s="382"/>
      <c r="D133" s="289"/>
      <c r="E133" s="379"/>
      <c r="F133" s="277"/>
      <c r="G133" s="259"/>
      <c r="H133" s="260"/>
      <c r="I133" s="261"/>
      <c r="J133" s="266"/>
      <c r="K133" s="224" t="s">
        <v>672</v>
      </c>
      <c r="L133" s="281"/>
      <c r="M133" s="225"/>
      <c r="N133" s="40">
        <f>Criterios!AQ175</f>
        <v>0.63636363636363635</v>
      </c>
    </row>
    <row r="134" spans="1:14" ht="18">
      <c r="A134" s="268"/>
      <c r="B134" s="269"/>
      <c r="C134" s="382"/>
      <c r="D134" s="289"/>
      <c r="E134" s="379" t="s">
        <v>350</v>
      </c>
      <c r="F134" s="277">
        <f>'Variables e índice'!AL14</f>
        <v>0.6754449254449254</v>
      </c>
      <c r="G134" s="276" t="s">
        <v>351</v>
      </c>
      <c r="H134" s="280">
        <f>Indicadores!AM32</f>
        <v>0.73340548340548339</v>
      </c>
      <c r="I134" s="276" t="s">
        <v>401</v>
      </c>
      <c r="J134" s="280">
        <f>Indicadores!AM41</f>
        <v>0.8232323232323232</v>
      </c>
      <c r="K134" s="224" t="s">
        <v>674</v>
      </c>
      <c r="L134" s="281"/>
      <c r="M134" s="225"/>
      <c r="N134" s="40">
        <f>Criterios!AQ177</f>
        <v>0.96969696969696972</v>
      </c>
    </row>
    <row r="135" spans="1:14" ht="18">
      <c r="A135" s="268"/>
      <c r="B135" s="269"/>
      <c r="C135" s="382"/>
      <c r="D135" s="289"/>
      <c r="E135" s="379"/>
      <c r="F135" s="277"/>
      <c r="G135" s="276"/>
      <c r="H135" s="280"/>
      <c r="I135" s="276"/>
      <c r="J135" s="280"/>
      <c r="K135" s="224" t="s">
        <v>675</v>
      </c>
      <c r="L135" s="281"/>
      <c r="M135" s="225"/>
      <c r="N135" s="40">
        <f>Criterios!AQ178</f>
        <v>0.84848484848484851</v>
      </c>
    </row>
    <row r="136" spans="1:14" ht="18">
      <c r="A136" s="268"/>
      <c r="B136" s="269"/>
      <c r="C136" s="382"/>
      <c r="D136" s="289"/>
      <c r="E136" s="379"/>
      <c r="F136" s="277"/>
      <c r="G136" s="276"/>
      <c r="H136" s="280"/>
      <c r="I136" s="276"/>
      <c r="J136" s="280"/>
      <c r="K136" s="224" t="s">
        <v>676</v>
      </c>
      <c r="L136" s="281"/>
      <c r="M136" s="225"/>
      <c r="N136" s="40">
        <f>Criterios!AQ179</f>
        <v>0.93939393939393945</v>
      </c>
    </row>
    <row r="137" spans="1:14" ht="18">
      <c r="A137" s="268"/>
      <c r="B137" s="269"/>
      <c r="C137" s="382"/>
      <c r="D137" s="289"/>
      <c r="E137" s="379"/>
      <c r="F137" s="277"/>
      <c r="G137" s="276"/>
      <c r="H137" s="280"/>
      <c r="I137" s="276"/>
      <c r="J137" s="280"/>
      <c r="K137" s="224" t="s">
        <v>678</v>
      </c>
      <c r="L137" s="281"/>
      <c r="M137" s="225"/>
      <c r="N137" s="40">
        <f>Criterios!AQ181</f>
        <v>0.27272727272727271</v>
      </c>
    </row>
    <row r="138" spans="1:14" ht="18">
      <c r="A138" s="268"/>
      <c r="B138" s="269"/>
      <c r="C138" s="382"/>
      <c r="D138" s="289"/>
      <c r="E138" s="379"/>
      <c r="F138" s="277"/>
      <c r="G138" s="276"/>
      <c r="H138" s="280"/>
      <c r="I138" s="276"/>
      <c r="J138" s="280"/>
      <c r="K138" s="224" t="s">
        <v>679</v>
      </c>
      <c r="L138" s="281"/>
      <c r="M138" s="225"/>
      <c r="N138" s="40">
        <f>Criterios!AQ182</f>
        <v>1</v>
      </c>
    </row>
    <row r="139" spans="1:14" ht="18">
      <c r="A139" s="268"/>
      <c r="B139" s="269"/>
      <c r="C139" s="382"/>
      <c r="D139" s="289"/>
      <c r="E139" s="379"/>
      <c r="F139" s="277"/>
      <c r="G139" s="276"/>
      <c r="H139" s="280"/>
      <c r="I139" s="276"/>
      <c r="J139" s="280"/>
      <c r="K139" s="224" t="s">
        <v>680</v>
      </c>
      <c r="L139" s="281"/>
      <c r="M139" s="225"/>
      <c r="N139" s="40">
        <f>Criterios!AQ183</f>
        <v>0.90909090909090906</v>
      </c>
    </row>
    <row r="140" spans="1:14" ht="18">
      <c r="A140" s="268"/>
      <c r="B140" s="269"/>
      <c r="C140" s="382"/>
      <c r="D140" s="289"/>
      <c r="E140" s="379"/>
      <c r="F140" s="277"/>
      <c r="G140" s="276"/>
      <c r="H140" s="280"/>
      <c r="I140" s="276" t="s">
        <v>419</v>
      </c>
      <c r="J140" s="280">
        <f>Indicadores!AM42</f>
        <v>0.69696969696969702</v>
      </c>
      <c r="K140" s="224" t="s">
        <v>681</v>
      </c>
      <c r="L140" s="281"/>
      <c r="M140" s="225"/>
      <c r="N140" s="40">
        <f>Criterios!AQ184</f>
        <v>0.60606060606060608</v>
      </c>
    </row>
    <row r="141" spans="1:14" ht="18">
      <c r="A141" s="268"/>
      <c r="B141" s="269"/>
      <c r="C141" s="382"/>
      <c r="D141" s="289"/>
      <c r="E141" s="379"/>
      <c r="F141" s="277"/>
      <c r="G141" s="276"/>
      <c r="H141" s="280"/>
      <c r="I141" s="276"/>
      <c r="J141" s="280"/>
      <c r="K141" s="224" t="s">
        <v>682</v>
      </c>
      <c r="L141" s="281"/>
      <c r="M141" s="225"/>
      <c r="N141" s="40">
        <f>Criterios!AQ185</f>
        <v>0.69696969696969702</v>
      </c>
    </row>
    <row r="142" spans="1:14" ht="18">
      <c r="A142" s="268"/>
      <c r="B142" s="269"/>
      <c r="C142" s="382"/>
      <c r="D142" s="289"/>
      <c r="E142" s="379"/>
      <c r="F142" s="277"/>
      <c r="G142" s="276"/>
      <c r="H142" s="280"/>
      <c r="I142" s="276"/>
      <c r="J142" s="280"/>
      <c r="K142" s="224" t="s">
        <v>683</v>
      </c>
      <c r="L142" s="281"/>
      <c r="M142" s="225"/>
      <c r="N142" s="40">
        <f>Criterios!AQ186</f>
        <v>0.60606060606060608</v>
      </c>
    </row>
    <row r="143" spans="1:14" ht="18">
      <c r="A143" s="268"/>
      <c r="B143" s="269"/>
      <c r="C143" s="382"/>
      <c r="D143" s="289"/>
      <c r="E143" s="379"/>
      <c r="F143" s="277"/>
      <c r="G143" s="276"/>
      <c r="H143" s="280"/>
      <c r="I143" s="276"/>
      <c r="J143" s="280"/>
      <c r="K143" s="224" t="s">
        <v>684</v>
      </c>
      <c r="L143" s="281"/>
      <c r="M143" s="225"/>
      <c r="N143" s="40">
        <f>Criterios!AQ187</f>
        <v>0.21212121212121213</v>
      </c>
    </row>
    <row r="144" spans="1:14" ht="18">
      <c r="A144" s="268"/>
      <c r="B144" s="269"/>
      <c r="C144" s="382"/>
      <c r="D144" s="289"/>
      <c r="E144" s="379"/>
      <c r="F144" s="277"/>
      <c r="G144" s="276"/>
      <c r="H144" s="280"/>
      <c r="I144" s="276"/>
      <c r="J144" s="280"/>
      <c r="K144" s="224" t="s">
        <v>685</v>
      </c>
      <c r="L144" s="281"/>
      <c r="M144" s="225"/>
      <c r="N144" s="40">
        <f>Criterios!AQ188</f>
        <v>0.72727272727272729</v>
      </c>
    </row>
    <row r="145" spans="1:14" ht="18">
      <c r="A145" s="268"/>
      <c r="B145" s="269"/>
      <c r="C145" s="382"/>
      <c r="D145" s="289"/>
      <c r="E145" s="379"/>
      <c r="F145" s="277"/>
      <c r="G145" s="276"/>
      <c r="H145" s="280"/>
      <c r="I145" s="276"/>
      <c r="J145" s="280"/>
      <c r="K145" s="224" t="s">
        <v>686</v>
      </c>
      <c r="L145" s="281"/>
      <c r="M145" s="225"/>
      <c r="N145" s="40">
        <f>Criterios!AQ189</f>
        <v>0.96969696969696972</v>
      </c>
    </row>
    <row r="146" spans="1:14" ht="18">
      <c r="A146" s="268"/>
      <c r="B146" s="269"/>
      <c r="C146" s="382"/>
      <c r="D146" s="289"/>
      <c r="E146" s="379"/>
      <c r="F146" s="277"/>
      <c r="G146" s="276"/>
      <c r="H146" s="280"/>
      <c r="I146" s="276"/>
      <c r="J146" s="280"/>
      <c r="K146" s="224" t="s">
        <v>687</v>
      </c>
      <c r="L146" s="281"/>
      <c r="M146" s="225"/>
      <c r="N146" s="40">
        <f>Criterios!AQ190</f>
        <v>0.81818181818181823</v>
      </c>
    </row>
    <row r="147" spans="1:14" ht="18">
      <c r="A147" s="268"/>
      <c r="B147" s="269"/>
      <c r="C147" s="382"/>
      <c r="D147" s="289"/>
      <c r="E147" s="379"/>
      <c r="F147" s="277"/>
      <c r="G147" s="276"/>
      <c r="H147" s="280"/>
      <c r="I147" s="276"/>
      <c r="J147" s="280"/>
      <c r="K147" s="224" t="s">
        <v>690</v>
      </c>
      <c r="L147" s="281"/>
      <c r="M147" s="225"/>
      <c r="N147" s="40">
        <f>Criterios!AQ193</f>
        <v>0.93939393939393945</v>
      </c>
    </row>
    <row r="148" spans="1:14" ht="18.75" customHeight="1">
      <c r="A148" s="268"/>
      <c r="B148" s="269"/>
      <c r="C148" s="382"/>
      <c r="D148" s="289"/>
      <c r="E148" s="379"/>
      <c r="F148" s="277"/>
      <c r="G148" s="276"/>
      <c r="H148" s="280"/>
      <c r="I148" s="276" t="s">
        <v>407</v>
      </c>
      <c r="J148" s="280">
        <f>Indicadores!AM43</f>
        <v>0.77705627705627711</v>
      </c>
      <c r="K148" s="199" t="s">
        <v>564</v>
      </c>
      <c r="L148" s="367">
        <f>Criterios!AQ232</f>
        <v>0.83333333333333337</v>
      </c>
      <c r="M148" s="5" t="s">
        <v>565</v>
      </c>
      <c r="N148" s="40">
        <f>Criterios!AQ195</f>
        <v>0.90909090909090906</v>
      </c>
    </row>
    <row r="149" spans="1:14" ht="18.75" customHeight="1">
      <c r="A149" s="268"/>
      <c r="B149" s="269"/>
      <c r="C149" s="382"/>
      <c r="D149" s="289"/>
      <c r="E149" s="379"/>
      <c r="F149" s="277"/>
      <c r="G149" s="276"/>
      <c r="H149" s="280"/>
      <c r="I149" s="276"/>
      <c r="J149" s="280"/>
      <c r="K149" s="199"/>
      <c r="L149" s="368"/>
      <c r="M149" s="5" t="s">
        <v>366</v>
      </c>
      <c r="N149" s="40">
        <f>Criterios!AQ196</f>
        <v>0.75757575757575757</v>
      </c>
    </row>
    <row r="150" spans="1:14" ht="18">
      <c r="A150" s="268"/>
      <c r="B150" s="269"/>
      <c r="C150" s="382"/>
      <c r="D150" s="289"/>
      <c r="E150" s="379"/>
      <c r="F150" s="277"/>
      <c r="G150" s="276"/>
      <c r="H150" s="280"/>
      <c r="I150" s="276"/>
      <c r="J150" s="280"/>
      <c r="K150" s="224" t="s">
        <v>692</v>
      </c>
      <c r="L150" s="281"/>
      <c r="M150" s="225"/>
      <c r="N150" s="40">
        <f>Criterios!AQ197</f>
        <v>0.81818181818181823</v>
      </c>
    </row>
    <row r="151" spans="1:14" ht="18">
      <c r="A151" s="268"/>
      <c r="B151" s="269"/>
      <c r="C151" s="382"/>
      <c r="D151" s="289"/>
      <c r="E151" s="379"/>
      <c r="F151" s="277"/>
      <c r="G151" s="276"/>
      <c r="H151" s="280"/>
      <c r="I151" s="276"/>
      <c r="J151" s="280"/>
      <c r="K151" s="224" t="s">
        <v>693</v>
      </c>
      <c r="L151" s="281"/>
      <c r="M151" s="225"/>
      <c r="N151" s="40">
        <f>Criterios!AQ198</f>
        <v>0.93939393939393945</v>
      </c>
    </row>
    <row r="152" spans="1:14" ht="18">
      <c r="A152" s="268"/>
      <c r="B152" s="269"/>
      <c r="C152" s="382"/>
      <c r="D152" s="289"/>
      <c r="E152" s="379"/>
      <c r="F152" s="277"/>
      <c r="G152" s="276"/>
      <c r="H152" s="280"/>
      <c r="I152" s="276"/>
      <c r="J152" s="280"/>
      <c r="K152" s="224" t="s">
        <v>694</v>
      </c>
      <c r="L152" s="281"/>
      <c r="M152" s="225"/>
      <c r="N152" s="40">
        <f>Criterios!AQ199</f>
        <v>0.90909090909090906</v>
      </c>
    </row>
    <row r="153" spans="1:14" ht="18">
      <c r="A153" s="268"/>
      <c r="B153" s="269"/>
      <c r="C153" s="382"/>
      <c r="D153" s="289"/>
      <c r="E153" s="379"/>
      <c r="F153" s="277"/>
      <c r="G153" s="276"/>
      <c r="H153" s="280"/>
      <c r="I153" s="276"/>
      <c r="J153" s="280"/>
      <c r="K153" s="224" t="s">
        <v>695</v>
      </c>
      <c r="L153" s="281"/>
      <c r="M153" s="225"/>
      <c r="N153" s="40">
        <f>Criterios!AQ200</f>
        <v>0.5757575757575758</v>
      </c>
    </row>
    <row r="154" spans="1:14" ht="18">
      <c r="A154" s="268"/>
      <c r="B154" s="269"/>
      <c r="C154" s="382"/>
      <c r="D154" s="289"/>
      <c r="E154" s="379"/>
      <c r="F154" s="277"/>
      <c r="G154" s="276"/>
      <c r="H154" s="280"/>
      <c r="I154" s="276"/>
      <c r="J154" s="280"/>
      <c r="K154" s="224" t="s">
        <v>696</v>
      </c>
      <c r="L154" s="281"/>
      <c r="M154" s="225"/>
      <c r="N154" s="40">
        <f>Criterios!AQ201</f>
        <v>0.5757575757575758</v>
      </c>
    </row>
    <row r="155" spans="1:14" ht="18">
      <c r="A155" s="268"/>
      <c r="B155" s="269"/>
      <c r="C155" s="382"/>
      <c r="D155" s="289"/>
      <c r="E155" s="379"/>
      <c r="F155" s="277"/>
      <c r="G155" s="276"/>
      <c r="H155" s="280"/>
      <c r="I155" s="276"/>
      <c r="J155" s="280"/>
      <c r="K155" s="224" t="s">
        <v>697</v>
      </c>
      <c r="L155" s="281"/>
      <c r="M155" s="225"/>
      <c r="N155" s="40">
        <f>Criterios!AQ202</f>
        <v>0.78787878787878785</v>
      </c>
    </row>
    <row r="156" spans="1:14" ht="18.75" customHeight="1">
      <c r="A156" s="268"/>
      <c r="B156" s="269"/>
      <c r="C156" s="382"/>
      <c r="D156" s="289"/>
      <c r="E156" s="379"/>
      <c r="F156" s="277"/>
      <c r="G156" s="276"/>
      <c r="H156" s="280"/>
      <c r="I156" s="34" t="s">
        <v>409</v>
      </c>
      <c r="J156" s="35">
        <f>Indicadores!AM44</f>
        <v>0.63636363636363635</v>
      </c>
      <c r="K156" s="224" t="s">
        <v>699</v>
      </c>
      <c r="L156" s="281"/>
      <c r="M156" s="225"/>
      <c r="N156" s="40">
        <f>Criterios!AQ204</f>
        <v>0.63636363636363635</v>
      </c>
    </row>
    <row r="157" spans="1:14" ht="18">
      <c r="A157" s="268"/>
      <c r="B157" s="269"/>
      <c r="C157" s="382"/>
      <c r="D157" s="289"/>
      <c r="E157" s="379"/>
      <c r="F157" s="277"/>
      <c r="G157" s="256" t="s">
        <v>330</v>
      </c>
      <c r="H157" s="257"/>
      <c r="I157" s="258"/>
      <c r="J157" s="265">
        <f>Indicadores!AM33</f>
        <v>0.81818181818181812</v>
      </c>
      <c r="K157" s="224" t="s">
        <v>707</v>
      </c>
      <c r="L157" s="281"/>
      <c r="M157" s="225"/>
      <c r="N157" s="40">
        <f>Criterios!AQ212</f>
        <v>0.96969696969696972</v>
      </c>
    </row>
    <row r="158" spans="1:14" ht="18">
      <c r="A158" s="268"/>
      <c r="B158" s="269"/>
      <c r="C158" s="382"/>
      <c r="D158" s="289"/>
      <c r="E158" s="379"/>
      <c r="F158" s="277"/>
      <c r="G158" s="262"/>
      <c r="H158" s="263"/>
      <c r="I158" s="264"/>
      <c r="J158" s="267"/>
      <c r="K158" s="224" t="s">
        <v>708</v>
      </c>
      <c r="L158" s="281"/>
      <c r="M158" s="225"/>
      <c r="N158" s="40">
        <f>Criterios!AQ213</f>
        <v>0.66666666666666663</v>
      </c>
    </row>
    <row r="159" spans="1:14" ht="18">
      <c r="A159" s="268"/>
      <c r="B159" s="269"/>
      <c r="C159" s="382"/>
      <c r="D159" s="289"/>
      <c r="E159" s="379"/>
      <c r="F159" s="277"/>
      <c r="G159" s="256" t="s">
        <v>331</v>
      </c>
      <c r="H159" s="257"/>
      <c r="I159" s="258"/>
      <c r="J159" s="265">
        <f>Indicadores!AM34</f>
        <v>0.47474747474747475</v>
      </c>
      <c r="K159" s="224" t="s">
        <v>709</v>
      </c>
      <c r="L159" s="281"/>
      <c r="M159" s="225"/>
      <c r="N159" s="40">
        <f>Criterios!AQ214</f>
        <v>0.21212121212121213</v>
      </c>
    </row>
    <row r="160" spans="1:14" ht="18.75" customHeight="1">
      <c r="A160" s="268"/>
      <c r="B160" s="269"/>
      <c r="C160" s="382"/>
      <c r="D160" s="289"/>
      <c r="E160" s="379"/>
      <c r="F160" s="277"/>
      <c r="G160" s="259"/>
      <c r="H160" s="260"/>
      <c r="I160" s="261"/>
      <c r="J160" s="266"/>
      <c r="K160" s="199" t="s">
        <v>566</v>
      </c>
      <c r="L160" s="367">
        <f>Criterios!AQ233</f>
        <v>0.42424242424242425</v>
      </c>
      <c r="M160" s="5" t="s">
        <v>567</v>
      </c>
      <c r="N160" s="40">
        <f>Criterios!AQ215</f>
        <v>0.36363636363636365</v>
      </c>
    </row>
    <row r="161" spans="1:59" ht="18.75" customHeight="1">
      <c r="A161" s="268"/>
      <c r="B161" s="269"/>
      <c r="C161" s="382"/>
      <c r="D161" s="289"/>
      <c r="E161" s="379"/>
      <c r="F161" s="277"/>
      <c r="G161" s="259"/>
      <c r="H161" s="260"/>
      <c r="I161" s="261"/>
      <c r="J161" s="266"/>
      <c r="K161" s="199"/>
      <c r="L161" s="368"/>
      <c r="M161" s="5" t="s">
        <v>568</v>
      </c>
      <c r="N161" s="40">
        <f>Criterios!AQ216</f>
        <v>0.48484848484848486</v>
      </c>
    </row>
    <row r="162" spans="1:59" ht="18">
      <c r="A162" s="268"/>
      <c r="B162" s="269"/>
      <c r="C162" s="382"/>
      <c r="D162" s="289"/>
      <c r="E162" s="379"/>
      <c r="F162" s="277"/>
      <c r="G162" s="259"/>
      <c r="H162" s="260"/>
      <c r="I162" s="261"/>
      <c r="J162" s="266"/>
      <c r="K162" s="224" t="s">
        <v>711</v>
      </c>
      <c r="L162" s="281"/>
      <c r="M162" s="225"/>
      <c r="N162" s="40">
        <f>Criterios!AQ218</f>
        <v>0.96969696969696972</v>
      </c>
    </row>
    <row r="163" spans="1:59" ht="18">
      <c r="A163" s="268"/>
      <c r="B163" s="269"/>
      <c r="C163" s="382"/>
      <c r="D163" s="289"/>
      <c r="E163" s="379"/>
      <c r="F163" s="277"/>
      <c r="G163" s="259"/>
      <c r="H163" s="260"/>
      <c r="I163" s="261"/>
      <c r="J163" s="266"/>
      <c r="K163" s="224" t="s">
        <v>712</v>
      </c>
      <c r="L163" s="281"/>
      <c r="M163" s="225"/>
      <c r="N163" s="40">
        <f>Criterios!AQ219</f>
        <v>0.21212121212121213</v>
      </c>
    </row>
    <row r="164" spans="1:59" ht="18">
      <c r="A164" s="268"/>
      <c r="B164" s="269"/>
      <c r="C164" s="382"/>
      <c r="D164" s="289"/>
      <c r="E164" s="379"/>
      <c r="F164" s="277"/>
      <c r="G164" s="259"/>
      <c r="H164" s="260"/>
      <c r="I164" s="261"/>
      <c r="J164" s="266"/>
      <c r="K164" s="224" t="s">
        <v>716</v>
      </c>
      <c r="L164" s="281"/>
      <c r="M164" s="225"/>
      <c r="N164" s="40">
        <f>Criterios!AQ223</f>
        <v>0.27272727272727271</v>
      </c>
    </row>
    <row r="165" spans="1:59" ht="18">
      <c r="A165" s="268"/>
      <c r="B165" s="269"/>
      <c r="C165" s="383"/>
      <c r="D165" s="289"/>
      <c r="E165" s="379"/>
      <c r="F165" s="277"/>
      <c r="G165" s="262"/>
      <c r="H165" s="263"/>
      <c r="I165" s="264"/>
      <c r="J165" s="267"/>
      <c r="K165" s="224" t="s">
        <v>717</v>
      </c>
      <c r="L165" s="281"/>
      <c r="M165" s="225"/>
      <c r="N165" s="40">
        <f>Criterios!AQ224</f>
        <v>0.75757575757575757</v>
      </c>
    </row>
    <row r="171" spans="1:59" ht="60">
      <c r="A171" s="374" t="s">
        <v>354</v>
      </c>
      <c r="B171" s="374"/>
      <c r="C171" s="374"/>
      <c r="D171" s="374"/>
      <c r="E171" s="374"/>
      <c r="F171" s="374"/>
      <c r="G171" s="41"/>
      <c r="H171" s="41"/>
      <c r="I171" s="41"/>
      <c r="J171" s="42"/>
      <c r="K171" s="43"/>
      <c r="L171" s="13"/>
      <c r="M171" s="13"/>
      <c r="AC171" s="295" t="s">
        <v>271</v>
      </c>
      <c r="AD171" s="295"/>
      <c r="AE171" s="295"/>
      <c r="AF171" s="295"/>
      <c r="AG171" s="295"/>
      <c r="AH171" s="305">
        <v>0.4</v>
      </c>
      <c r="AI171" s="305"/>
      <c r="AJ171" s="305"/>
    </row>
    <row r="172" spans="1:59" ht="21" customHeight="1" thickBot="1">
      <c r="A172" s="375" t="s">
        <v>332</v>
      </c>
      <c r="B172" s="375"/>
      <c r="C172" s="375" t="s">
        <v>333</v>
      </c>
      <c r="D172" s="375"/>
      <c r="E172" s="362" t="s">
        <v>469</v>
      </c>
      <c r="F172" s="363"/>
      <c r="G172" s="384" t="s">
        <v>470</v>
      </c>
      <c r="H172" s="385"/>
      <c r="I172" s="44" t="s">
        <v>471</v>
      </c>
      <c r="J172" s="45"/>
      <c r="K172" s="364" t="s">
        <v>472</v>
      </c>
      <c r="L172" s="365"/>
      <c r="M172" s="27" t="s">
        <v>473</v>
      </c>
      <c r="AC172" s="295"/>
      <c r="AD172" s="295"/>
      <c r="AE172" s="295"/>
      <c r="AF172" s="295"/>
      <c r="AG172" s="295"/>
      <c r="AH172" s="305"/>
      <c r="AI172" s="305"/>
      <c r="AJ172" s="305"/>
    </row>
    <row r="173" spans="1:59" ht="18.75" customHeight="1">
      <c r="A173" s="268" t="s">
        <v>332</v>
      </c>
      <c r="B173" s="269">
        <f>'Variables e índice'!AL38</f>
        <v>0.61377138574108281</v>
      </c>
      <c r="C173" s="376" t="s">
        <v>334</v>
      </c>
      <c r="D173" s="273">
        <f>'Variables e índice'!AL34</f>
        <v>0.57747992747992749</v>
      </c>
      <c r="E173" s="276" t="s">
        <v>335</v>
      </c>
      <c r="F173" s="386">
        <f>'Variables e índice'!AL24</f>
        <v>0.65920745920745927</v>
      </c>
      <c r="G173" s="387" t="s">
        <v>546</v>
      </c>
      <c r="H173" s="388"/>
      <c r="I173" s="389"/>
      <c r="J173" s="396">
        <f>Indicadores!AM49</f>
        <v>0.60173160173160167</v>
      </c>
      <c r="K173" s="224" t="s">
        <v>547</v>
      </c>
      <c r="L173" s="281"/>
      <c r="M173" s="225"/>
      <c r="N173" s="46">
        <f>Criterios!AQ10</f>
        <v>0.18181818181818182</v>
      </c>
      <c r="P173" s="413" t="s">
        <v>183</v>
      </c>
      <c r="Q173" s="414"/>
      <c r="R173" s="414"/>
      <c r="S173" s="414"/>
      <c r="T173" s="414"/>
      <c r="U173" s="414"/>
      <c r="V173" s="414"/>
      <c r="W173" s="414"/>
      <c r="X173" s="414"/>
      <c r="Y173" s="414"/>
      <c r="Z173" s="414"/>
      <c r="AA173" s="415"/>
      <c r="AC173" s="295" t="s">
        <v>269</v>
      </c>
      <c r="AD173" s="295"/>
      <c r="AE173" s="295"/>
      <c r="AF173" s="295"/>
      <c r="AG173" s="295"/>
      <c r="AH173" s="305">
        <v>0.6</v>
      </c>
      <c r="AI173" s="305"/>
      <c r="AJ173" s="305"/>
      <c r="AM173" s="351" t="str">
        <f>A173</f>
        <v>Índice Progresivo</v>
      </c>
      <c r="AN173" s="352"/>
      <c r="AO173" s="352"/>
      <c r="AP173" s="352"/>
      <c r="AQ173" s="352"/>
      <c r="AR173" s="352"/>
      <c r="AS173" s="352"/>
      <c r="AT173" s="352"/>
      <c r="AU173" s="352"/>
      <c r="AV173" s="352"/>
      <c r="AW173" s="352"/>
      <c r="AX173" s="352"/>
      <c r="AY173" s="352"/>
      <c r="AZ173" s="352"/>
      <c r="BA173" s="352"/>
      <c r="BB173" s="352"/>
      <c r="BC173" s="352"/>
      <c r="BD173" s="352"/>
      <c r="BE173" s="352"/>
      <c r="BF173" s="352"/>
      <c r="BG173" s="353"/>
    </row>
    <row r="174" spans="1:59" ht="18.75" customHeight="1">
      <c r="A174" s="268"/>
      <c r="B174" s="269"/>
      <c r="C174" s="377"/>
      <c r="D174" s="274"/>
      <c r="E174" s="276"/>
      <c r="F174" s="386"/>
      <c r="G174" s="390"/>
      <c r="H174" s="391"/>
      <c r="I174" s="392"/>
      <c r="J174" s="397"/>
      <c r="K174" s="224" t="s">
        <v>548</v>
      </c>
      <c r="L174" s="281"/>
      <c r="M174" s="225"/>
      <c r="N174" s="46">
        <f>Criterios!AQ11</f>
        <v>0.63636363636363635</v>
      </c>
      <c r="P174" s="416"/>
      <c r="Q174" s="417"/>
      <c r="R174" s="417"/>
      <c r="S174" s="417"/>
      <c r="T174" s="417"/>
      <c r="U174" s="417"/>
      <c r="V174" s="417"/>
      <c r="W174" s="417"/>
      <c r="X174" s="417"/>
      <c r="Y174" s="417"/>
      <c r="Z174" s="417"/>
      <c r="AA174" s="418"/>
      <c r="AC174" s="295"/>
      <c r="AD174" s="295"/>
      <c r="AE174" s="295"/>
      <c r="AF174" s="295"/>
      <c r="AG174" s="295"/>
      <c r="AH174" s="305"/>
      <c r="AI174" s="305"/>
      <c r="AJ174" s="305"/>
      <c r="AM174" s="354"/>
      <c r="AN174" s="355"/>
      <c r="AO174" s="355"/>
      <c r="AP174" s="355"/>
      <c r="AQ174" s="355"/>
      <c r="AR174" s="355"/>
      <c r="AS174" s="355"/>
      <c r="AT174" s="355"/>
      <c r="AU174" s="355"/>
      <c r="AV174" s="355"/>
      <c r="AW174" s="355"/>
      <c r="AX174" s="355"/>
      <c r="AY174" s="355"/>
      <c r="AZ174" s="355"/>
      <c r="BA174" s="355"/>
      <c r="BB174" s="355"/>
      <c r="BC174" s="355"/>
      <c r="BD174" s="355"/>
      <c r="BE174" s="355"/>
      <c r="BF174" s="355"/>
      <c r="BG174" s="356"/>
    </row>
    <row r="175" spans="1:59" ht="18.75" customHeight="1">
      <c r="A175" s="268"/>
      <c r="B175" s="269"/>
      <c r="C175" s="377"/>
      <c r="D175" s="274"/>
      <c r="E175" s="276"/>
      <c r="F175" s="386"/>
      <c r="G175" s="390"/>
      <c r="H175" s="391"/>
      <c r="I175" s="392"/>
      <c r="J175" s="397"/>
      <c r="K175" s="224" t="s">
        <v>549</v>
      </c>
      <c r="L175" s="281"/>
      <c r="M175" s="225"/>
      <c r="N175" s="46">
        <f>Criterios!AQ12</f>
        <v>0.54545454545454541</v>
      </c>
      <c r="P175" s="416"/>
      <c r="Q175" s="417"/>
      <c r="R175" s="417"/>
      <c r="S175" s="417"/>
      <c r="T175" s="417"/>
      <c r="U175" s="417"/>
      <c r="V175" s="417"/>
      <c r="W175" s="417"/>
      <c r="X175" s="417"/>
      <c r="Y175" s="417"/>
      <c r="Z175" s="417"/>
      <c r="AA175" s="418"/>
      <c r="AC175" s="295" t="s">
        <v>270</v>
      </c>
      <c r="AD175" s="295"/>
      <c r="AE175" s="295"/>
      <c r="AF175" s="295"/>
      <c r="AG175" s="295"/>
      <c r="AH175" s="305">
        <v>0.9</v>
      </c>
      <c r="AI175" s="305"/>
      <c r="AJ175" s="305"/>
      <c r="AM175" s="354"/>
      <c r="AN175" s="355"/>
      <c r="AO175" s="355"/>
      <c r="AP175" s="355"/>
      <c r="AQ175" s="355"/>
      <c r="AR175" s="355"/>
      <c r="AS175" s="355"/>
      <c r="AT175" s="355"/>
      <c r="AU175" s="355"/>
      <c r="AV175" s="355"/>
      <c r="AW175" s="355"/>
      <c r="AX175" s="355"/>
      <c r="AY175" s="355"/>
      <c r="AZ175" s="355"/>
      <c r="BA175" s="355"/>
      <c r="BB175" s="355"/>
      <c r="BC175" s="355"/>
      <c r="BD175" s="355"/>
      <c r="BE175" s="355"/>
      <c r="BF175" s="355"/>
      <c r="BG175" s="356"/>
    </row>
    <row r="176" spans="1:59" ht="19.5" customHeight="1">
      <c r="A176" s="268"/>
      <c r="B176" s="269"/>
      <c r="C176" s="377"/>
      <c r="D176" s="274"/>
      <c r="E176" s="276"/>
      <c r="F176" s="386"/>
      <c r="G176" s="390"/>
      <c r="H176" s="391"/>
      <c r="I176" s="392"/>
      <c r="J176" s="397"/>
      <c r="K176" s="224" t="s">
        <v>510</v>
      </c>
      <c r="L176" s="281"/>
      <c r="M176" s="225"/>
      <c r="N176" s="46">
        <f>Criterios!AQ13</f>
        <v>0.78787878787878785</v>
      </c>
      <c r="P176" s="416"/>
      <c r="Q176" s="417"/>
      <c r="R176" s="417"/>
      <c r="S176" s="417"/>
      <c r="T176" s="417"/>
      <c r="U176" s="417"/>
      <c r="V176" s="417"/>
      <c r="W176" s="417"/>
      <c r="X176" s="417"/>
      <c r="Y176" s="417"/>
      <c r="Z176" s="417"/>
      <c r="AA176" s="418"/>
      <c r="AC176" s="295"/>
      <c r="AD176" s="295"/>
      <c r="AE176" s="295"/>
      <c r="AF176" s="295"/>
      <c r="AG176" s="295"/>
      <c r="AH176" s="305"/>
      <c r="AI176" s="305"/>
      <c r="AJ176" s="305"/>
      <c r="AM176" s="354"/>
      <c r="AN176" s="355"/>
      <c r="AO176" s="355"/>
      <c r="AP176" s="355"/>
      <c r="AQ176" s="355"/>
      <c r="AR176" s="355"/>
      <c r="AS176" s="355"/>
      <c r="AT176" s="355"/>
      <c r="AU176" s="355"/>
      <c r="AV176" s="355"/>
      <c r="AW176" s="355"/>
      <c r="AX176" s="355"/>
      <c r="AY176" s="355"/>
      <c r="AZ176" s="355"/>
      <c r="BA176" s="355"/>
      <c r="BB176" s="355"/>
      <c r="BC176" s="355"/>
      <c r="BD176" s="355"/>
      <c r="BE176" s="355"/>
      <c r="BF176" s="355"/>
      <c r="BG176" s="356"/>
    </row>
    <row r="177" spans="1:67" ht="33.75" customHeight="1" thickBot="1">
      <c r="A177" s="268"/>
      <c r="B177" s="269"/>
      <c r="C177" s="377"/>
      <c r="D177" s="274"/>
      <c r="E177" s="276"/>
      <c r="F177" s="386"/>
      <c r="G177" s="390"/>
      <c r="H177" s="391"/>
      <c r="I177" s="392"/>
      <c r="J177" s="397"/>
      <c r="K177" s="224" t="s">
        <v>511</v>
      </c>
      <c r="L177" s="281"/>
      <c r="M177" s="225"/>
      <c r="N177" s="46">
        <f>Criterios!AQ14</f>
        <v>0.24242424242424243</v>
      </c>
      <c r="P177" s="416"/>
      <c r="Q177" s="417"/>
      <c r="R177" s="417"/>
      <c r="S177" s="417"/>
      <c r="T177" s="417"/>
      <c r="U177" s="417"/>
      <c r="V177" s="417"/>
      <c r="W177" s="417"/>
      <c r="X177" s="417"/>
      <c r="Y177" s="417"/>
      <c r="Z177" s="417"/>
      <c r="AA177" s="418"/>
      <c r="AD177" s="127"/>
      <c r="AE177" s="137"/>
      <c r="AF177" s="137"/>
      <c r="AG177" s="137"/>
      <c r="AH177" s="137"/>
      <c r="AI177" s="137"/>
      <c r="AJ177" s="137"/>
      <c r="AK177" s="137"/>
      <c r="AM177" s="357"/>
      <c r="AN177" s="358"/>
      <c r="AO177" s="358"/>
      <c r="AP177" s="358"/>
      <c r="AQ177" s="358"/>
      <c r="AR177" s="358"/>
      <c r="AS177" s="358"/>
      <c r="AT177" s="358"/>
      <c r="AU177" s="358"/>
      <c r="AV177" s="358"/>
      <c r="AW177" s="358"/>
      <c r="AX177" s="358"/>
      <c r="AY177" s="358"/>
      <c r="AZ177" s="358"/>
      <c r="BA177" s="358"/>
      <c r="BB177" s="358"/>
      <c r="BC177" s="358"/>
      <c r="BD177" s="358"/>
      <c r="BE177" s="358"/>
      <c r="BF177" s="358"/>
      <c r="BG177" s="359"/>
      <c r="BH177" s="137"/>
    </row>
    <row r="178" spans="1:67" ht="33.75" customHeight="1">
      <c r="A178" s="268"/>
      <c r="B178" s="269"/>
      <c r="C178" s="377"/>
      <c r="D178" s="274"/>
      <c r="E178" s="276"/>
      <c r="F178" s="386"/>
      <c r="G178" s="390"/>
      <c r="H178" s="391"/>
      <c r="I178" s="392"/>
      <c r="J178" s="397"/>
      <c r="K178" s="224" t="s">
        <v>512</v>
      </c>
      <c r="L178" s="281"/>
      <c r="M178" s="225"/>
      <c r="N178" s="46">
        <f>Criterios!AQ15</f>
        <v>0.96969696969696972</v>
      </c>
      <c r="P178" s="416"/>
      <c r="Q178" s="417"/>
      <c r="R178" s="417"/>
      <c r="S178" s="417"/>
      <c r="T178" s="417"/>
      <c r="U178" s="417"/>
      <c r="V178" s="417"/>
      <c r="W178" s="417"/>
      <c r="X178" s="417"/>
      <c r="Y178" s="417"/>
      <c r="Z178" s="417"/>
      <c r="AA178" s="418"/>
      <c r="AD178" s="127"/>
      <c r="AE178" s="137"/>
      <c r="AF178" s="137"/>
      <c r="AH178" s="306" t="str">
        <f>C173</f>
        <v>Disposiciones Normativas</v>
      </c>
      <c r="AI178" s="307"/>
      <c r="AJ178" s="307"/>
      <c r="AK178" s="307"/>
      <c r="AL178" s="307"/>
      <c r="AM178" s="307"/>
      <c r="AN178" s="308"/>
      <c r="AO178" s="141"/>
      <c r="AP178" s="141"/>
      <c r="AQ178" s="141"/>
      <c r="AR178" s="141"/>
      <c r="AS178" s="141"/>
      <c r="AT178" s="306" t="str">
        <f>C245</f>
        <v>Diseño institucional para la implementación de las leyes de acceso</v>
      </c>
      <c r="AU178" s="307"/>
      <c r="AV178" s="307"/>
      <c r="AW178" s="307"/>
      <c r="AX178" s="307"/>
      <c r="AY178" s="307"/>
      <c r="AZ178" s="308"/>
      <c r="BA178" s="140"/>
      <c r="BB178" s="140"/>
      <c r="BC178" s="140"/>
      <c r="BD178" s="140"/>
      <c r="BE178" s="140"/>
      <c r="BF178" s="306" t="str">
        <f>C305</f>
        <v>Procedimientos para el acceso a la información, recursos de revisión y la difusión de obligaciones de transparencia</v>
      </c>
      <c r="BG178" s="307"/>
      <c r="BH178" s="307"/>
      <c r="BI178" s="307"/>
      <c r="BJ178" s="307"/>
      <c r="BK178" s="307"/>
      <c r="BL178" s="307"/>
      <c r="BM178" s="307"/>
      <c r="BN178" s="308"/>
    </row>
    <row r="179" spans="1:67" ht="33">
      <c r="A179" s="268"/>
      <c r="B179" s="269"/>
      <c r="C179" s="377"/>
      <c r="D179" s="274"/>
      <c r="E179" s="276"/>
      <c r="F179" s="386"/>
      <c r="G179" s="393"/>
      <c r="H179" s="394"/>
      <c r="I179" s="395"/>
      <c r="J179" s="398"/>
      <c r="K179" s="224" t="s">
        <v>513</v>
      </c>
      <c r="L179" s="281"/>
      <c r="M179" s="225"/>
      <c r="N179" s="46">
        <f>Criterios!AQ16</f>
        <v>0.84848484848484851</v>
      </c>
      <c r="P179" s="416"/>
      <c r="Q179" s="417"/>
      <c r="R179" s="417"/>
      <c r="S179" s="417"/>
      <c r="T179" s="417"/>
      <c r="U179" s="417"/>
      <c r="V179" s="417"/>
      <c r="W179" s="417"/>
      <c r="X179" s="417"/>
      <c r="Y179" s="417"/>
      <c r="Z179" s="417"/>
      <c r="AA179" s="418"/>
      <c r="AD179" s="127"/>
      <c r="AE179" s="137"/>
      <c r="AF179" s="137"/>
      <c r="AH179" s="309"/>
      <c r="AI179" s="310"/>
      <c r="AJ179" s="310"/>
      <c r="AK179" s="310"/>
      <c r="AL179" s="310"/>
      <c r="AM179" s="310"/>
      <c r="AN179" s="311"/>
      <c r="AO179" s="141"/>
      <c r="AP179" s="141"/>
      <c r="AQ179" s="141"/>
      <c r="AR179" s="141"/>
      <c r="AS179" s="141"/>
      <c r="AT179" s="309"/>
      <c r="AU179" s="310"/>
      <c r="AV179" s="310"/>
      <c r="AW179" s="310"/>
      <c r="AX179" s="310"/>
      <c r="AY179" s="310"/>
      <c r="AZ179" s="311"/>
      <c r="BA179" s="140"/>
      <c r="BB179" s="140"/>
      <c r="BC179" s="140"/>
      <c r="BD179" s="140"/>
      <c r="BE179" s="140"/>
      <c r="BF179" s="309"/>
      <c r="BG179" s="310"/>
      <c r="BH179" s="310"/>
      <c r="BI179" s="310"/>
      <c r="BJ179" s="310"/>
      <c r="BK179" s="310"/>
      <c r="BL179" s="310"/>
      <c r="BM179" s="310"/>
      <c r="BN179" s="311"/>
    </row>
    <row r="180" spans="1:67" ht="33">
      <c r="A180" s="268"/>
      <c r="B180" s="269"/>
      <c r="C180" s="377"/>
      <c r="D180" s="274"/>
      <c r="E180" s="276"/>
      <c r="F180" s="386"/>
      <c r="G180" s="387" t="s">
        <v>514</v>
      </c>
      <c r="H180" s="388"/>
      <c r="I180" s="389"/>
      <c r="J180" s="396">
        <f>Indicadores!AM50</f>
        <v>0.56060606060606055</v>
      </c>
      <c r="K180" s="224" t="s">
        <v>515</v>
      </c>
      <c r="L180" s="281"/>
      <c r="M180" s="225"/>
      <c r="N180" s="46">
        <f>Criterios!AQ17</f>
        <v>0.96969696969696972</v>
      </c>
      <c r="P180" s="416"/>
      <c r="Q180" s="417"/>
      <c r="R180" s="417"/>
      <c r="S180" s="417"/>
      <c r="T180" s="417"/>
      <c r="U180" s="417"/>
      <c r="V180" s="417"/>
      <c r="W180" s="417"/>
      <c r="X180" s="417"/>
      <c r="Y180" s="417"/>
      <c r="Z180" s="417"/>
      <c r="AA180" s="418"/>
      <c r="AD180" s="127"/>
      <c r="AE180" s="137"/>
      <c r="AF180" s="137"/>
      <c r="AH180" s="309"/>
      <c r="AI180" s="310"/>
      <c r="AJ180" s="310"/>
      <c r="AK180" s="310"/>
      <c r="AL180" s="310"/>
      <c r="AM180" s="310"/>
      <c r="AN180" s="311"/>
      <c r="AO180" s="141"/>
      <c r="AP180" s="141"/>
      <c r="AQ180" s="141"/>
      <c r="AR180" s="141"/>
      <c r="AS180" s="141"/>
      <c r="AT180" s="309"/>
      <c r="AU180" s="310"/>
      <c r="AV180" s="310"/>
      <c r="AW180" s="310"/>
      <c r="AX180" s="310"/>
      <c r="AY180" s="310"/>
      <c r="AZ180" s="311"/>
      <c r="BA180" s="140"/>
      <c r="BB180" s="140"/>
      <c r="BC180" s="140"/>
      <c r="BD180" s="140"/>
      <c r="BE180" s="140"/>
      <c r="BF180" s="309"/>
      <c r="BG180" s="310"/>
      <c r="BH180" s="310"/>
      <c r="BI180" s="310"/>
      <c r="BJ180" s="310"/>
      <c r="BK180" s="310"/>
      <c r="BL180" s="310"/>
      <c r="BM180" s="310"/>
      <c r="BN180" s="311"/>
    </row>
    <row r="181" spans="1:67" ht="33">
      <c r="A181" s="268"/>
      <c r="B181" s="269"/>
      <c r="C181" s="377"/>
      <c r="D181" s="274"/>
      <c r="E181" s="276"/>
      <c r="F181" s="386"/>
      <c r="G181" s="390"/>
      <c r="H181" s="391"/>
      <c r="I181" s="392"/>
      <c r="J181" s="397"/>
      <c r="K181" s="224" t="s">
        <v>516</v>
      </c>
      <c r="L181" s="281"/>
      <c r="M181" s="225"/>
      <c r="N181" s="46">
        <f>Criterios!AQ18</f>
        <v>0.78787878787878785</v>
      </c>
      <c r="P181" s="416"/>
      <c r="Q181" s="417"/>
      <c r="R181" s="417"/>
      <c r="S181" s="417"/>
      <c r="T181" s="417"/>
      <c r="U181" s="417"/>
      <c r="V181" s="417"/>
      <c r="W181" s="417"/>
      <c r="X181" s="417"/>
      <c r="Y181" s="417"/>
      <c r="Z181" s="417"/>
      <c r="AA181" s="418"/>
      <c r="AD181" s="127"/>
      <c r="AE181" s="137"/>
      <c r="AF181" s="137"/>
      <c r="AH181" s="309"/>
      <c r="AI181" s="310"/>
      <c r="AJ181" s="310"/>
      <c r="AK181" s="310"/>
      <c r="AL181" s="310"/>
      <c r="AM181" s="310"/>
      <c r="AN181" s="311"/>
      <c r="AO181" s="141"/>
      <c r="AP181" s="141"/>
      <c r="AQ181" s="141"/>
      <c r="AR181" s="141"/>
      <c r="AS181" s="141"/>
      <c r="AT181" s="309"/>
      <c r="AU181" s="310"/>
      <c r="AV181" s="310"/>
      <c r="AW181" s="310"/>
      <c r="AX181" s="310"/>
      <c r="AY181" s="310"/>
      <c r="AZ181" s="311"/>
      <c r="BA181" s="140"/>
      <c r="BB181" s="140"/>
      <c r="BC181" s="140"/>
      <c r="BD181" s="140"/>
      <c r="BE181" s="140"/>
      <c r="BF181" s="309"/>
      <c r="BG181" s="310"/>
      <c r="BH181" s="310"/>
      <c r="BI181" s="310"/>
      <c r="BJ181" s="310"/>
      <c r="BK181" s="310"/>
      <c r="BL181" s="310"/>
      <c r="BM181" s="310"/>
      <c r="BN181" s="311"/>
    </row>
    <row r="182" spans="1:67" ht="33">
      <c r="A182" s="268"/>
      <c r="B182" s="269"/>
      <c r="C182" s="377"/>
      <c r="D182" s="274"/>
      <c r="E182" s="276"/>
      <c r="F182" s="386"/>
      <c r="G182" s="390"/>
      <c r="H182" s="391"/>
      <c r="I182" s="392"/>
      <c r="J182" s="397"/>
      <c r="K182" s="224" t="s">
        <v>517</v>
      </c>
      <c r="L182" s="281"/>
      <c r="M182" s="225"/>
      <c r="N182" s="46">
        <f>Criterios!AQ19</f>
        <v>0.75757575757575757</v>
      </c>
      <c r="P182" s="416"/>
      <c r="Q182" s="417"/>
      <c r="R182" s="417"/>
      <c r="S182" s="417"/>
      <c r="T182" s="417"/>
      <c r="U182" s="417"/>
      <c r="V182" s="417"/>
      <c r="W182" s="417"/>
      <c r="X182" s="417"/>
      <c r="Y182" s="417"/>
      <c r="Z182" s="417"/>
      <c r="AA182" s="418"/>
      <c r="AD182" s="127"/>
      <c r="AE182" s="137"/>
      <c r="AF182" s="137"/>
      <c r="AH182" s="309"/>
      <c r="AI182" s="310"/>
      <c r="AJ182" s="310"/>
      <c r="AK182" s="310"/>
      <c r="AL182" s="310"/>
      <c r="AM182" s="310"/>
      <c r="AN182" s="311"/>
      <c r="AO182" s="141"/>
      <c r="AP182" s="141"/>
      <c r="AQ182" s="141"/>
      <c r="AR182" s="141"/>
      <c r="AS182" s="141"/>
      <c r="AT182" s="309"/>
      <c r="AU182" s="310"/>
      <c r="AV182" s="310"/>
      <c r="AW182" s="310"/>
      <c r="AX182" s="310"/>
      <c r="AY182" s="310"/>
      <c r="AZ182" s="311"/>
      <c r="BA182" s="140"/>
      <c r="BB182" s="140"/>
      <c r="BC182" s="140"/>
      <c r="BD182" s="140"/>
      <c r="BE182" s="140"/>
      <c r="BF182" s="309"/>
      <c r="BG182" s="310"/>
      <c r="BH182" s="310"/>
      <c r="BI182" s="310"/>
      <c r="BJ182" s="310"/>
      <c r="BK182" s="310"/>
      <c r="BL182" s="310"/>
      <c r="BM182" s="310"/>
      <c r="BN182" s="311"/>
    </row>
    <row r="183" spans="1:67" ht="18.75" customHeight="1" thickBot="1">
      <c r="A183" s="268"/>
      <c r="B183" s="269"/>
      <c r="C183" s="377"/>
      <c r="D183" s="274"/>
      <c r="E183" s="276"/>
      <c r="F183" s="386"/>
      <c r="G183" s="390"/>
      <c r="H183" s="391"/>
      <c r="I183" s="392"/>
      <c r="J183" s="397"/>
      <c r="K183" s="224" t="s">
        <v>250</v>
      </c>
      <c r="L183" s="281"/>
      <c r="M183" s="225"/>
      <c r="N183" s="46">
        <f>Criterios!AQ20</f>
        <v>0.51515151515151514</v>
      </c>
      <c r="P183" s="416"/>
      <c r="Q183" s="417"/>
      <c r="R183" s="417"/>
      <c r="S183" s="417"/>
      <c r="T183" s="417"/>
      <c r="U183" s="417"/>
      <c r="V183" s="417"/>
      <c r="W183" s="417"/>
      <c r="X183" s="417"/>
      <c r="Y183" s="417"/>
      <c r="Z183" s="417"/>
      <c r="AA183" s="418"/>
      <c r="AD183" s="127"/>
      <c r="AE183" s="137"/>
      <c r="AF183" s="137"/>
      <c r="AH183" s="312"/>
      <c r="AI183" s="313"/>
      <c r="AJ183" s="313"/>
      <c r="AK183" s="313"/>
      <c r="AL183" s="313"/>
      <c r="AM183" s="313"/>
      <c r="AN183" s="314"/>
      <c r="AO183" s="141"/>
      <c r="AP183" s="141"/>
      <c r="AQ183" s="141"/>
      <c r="AR183" s="141"/>
      <c r="AS183" s="141"/>
      <c r="AT183" s="312"/>
      <c r="AU183" s="313"/>
      <c r="AV183" s="313"/>
      <c r="AW183" s="313"/>
      <c r="AX183" s="313"/>
      <c r="AY183" s="313"/>
      <c r="AZ183" s="314"/>
      <c r="BA183" s="140"/>
      <c r="BB183" s="140"/>
      <c r="BC183" s="140"/>
      <c r="BD183" s="140"/>
      <c r="BE183" s="140"/>
      <c r="BF183" s="312"/>
      <c r="BG183" s="313"/>
      <c r="BH183" s="313"/>
      <c r="BI183" s="313"/>
      <c r="BJ183" s="313"/>
      <c r="BK183" s="313"/>
      <c r="BL183" s="313"/>
      <c r="BM183" s="313"/>
      <c r="BN183" s="314"/>
    </row>
    <row r="184" spans="1:67" ht="18.75" customHeight="1">
      <c r="A184" s="268"/>
      <c r="B184" s="269"/>
      <c r="C184" s="377"/>
      <c r="D184" s="274"/>
      <c r="E184" s="276"/>
      <c r="F184" s="386"/>
      <c r="G184" s="390"/>
      <c r="H184" s="391"/>
      <c r="I184" s="392"/>
      <c r="J184" s="397"/>
      <c r="K184" s="224" t="s">
        <v>519</v>
      </c>
      <c r="L184" s="281"/>
      <c r="M184" s="225"/>
      <c r="N184" s="46">
        <f>Criterios!AQ21</f>
        <v>0.51515151515151514</v>
      </c>
      <c r="P184" s="416"/>
      <c r="Q184" s="417"/>
      <c r="R184" s="417"/>
      <c r="S184" s="417"/>
      <c r="T184" s="417"/>
      <c r="U184" s="417"/>
      <c r="V184" s="417"/>
      <c r="W184" s="417"/>
      <c r="X184" s="417"/>
      <c r="Y184" s="417"/>
      <c r="Z184" s="417"/>
      <c r="AA184" s="418"/>
      <c r="AD184" s="296" t="str">
        <f>E173</f>
        <v>A. Positivación del DAI</v>
      </c>
      <c r="AE184" s="297"/>
      <c r="AF184" s="297"/>
      <c r="AG184" s="297"/>
      <c r="AH184" s="298"/>
      <c r="AI184" s="142"/>
      <c r="AJ184" s="296" t="str">
        <f>E217</f>
        <v>B. Información restringida</v>
      </c>
      <c r="AK184" s="297"/>
      <c r="AL184" s="298"/>
      <c r="AM184" s="142"/>
      <c r="AN184" s="296" t="str">
        <f>E239</f>
        <v>C. Sanciones al incumplimiento de la ley</v>
      </c>
      <c r="AO184" s="298"/>
      <c r="AP184" s="142"/>
      <c r="AQ184" s="296" t="str">
        <f>E245</f>
        <v>D. Instituciones internas de acceso a la información</v>
      </c>
      <c r="AR184" s="297"/>
      <c r="AS184" s="297"/>
      <c r="AT184" s="298"/>
      <c r="AU184" s="142"/>
      <c r="AV184" s="296" t="str">
        <f>E262</f>
        <v>E. Promoción del DAI</v>
      </c>
      <c r="AW184" s="297"/>
      <c r="AX184" s="298"/>
      <c r="AY184" s="142"/>
      <c r="AZ184" s="296" t="str">
        <f>E272</f>
        <v>F. Órganos garantes</v>
      </c>
      <c r="BA184" s="297"/>
      <c r="BB184" s="298"/>
      <c r="BC184" s="142"/>
      <c r="BD184" s="296" t="str">
        <f>E305</f>
        <v>G. Procedimientos de acceso a la información</v>
      </c>
      <c r="BE184" s="297"/>
      <c r="BF184" s="297"/>
      <c r="BG184" s="298"/>
      <c r="BH184" s="142"/>
      <c r="BI184" s="296" t="str">
        <f>E327</f>
        <v>H. Procedimientos de revisión</v>
      </c>
      <c r="BJ184" s="297"/>
      <c r="BK184" s="298"/>
      <c r="BL184" s="142"/>
      <c r="BM184" s="296" t="str">
        <f>E340</f>
        <v>I. Difusión proactiva de información pública (obligaciones de transparencia)</v>
      </c>
      <c r="BN184" s="297"/>
      <c r="BO184" s="298"/>
    </row>
    <row r="185" spans="1:67" ht="18">
      <c r="A185" s="268"/>
      <c r="B185" s="269"/>
      <c r="C185" s="377"/>
      <c r="D185" s="274"/>
      <c r="E185" s="276"/>
      <c r="F185" s="386"/>
      <c r="G185" s="390"/>
      <c r="H185" s="391"/>
      <c r="I185" s="392"/>
      <c r="J185" s="397"/>
      <c r="K185" s="224" t="s">
        <v>528</v>
      </c>
      <c r="L185" s="281"/>
      <c r="M185" s="225"/>
      <c r="N185" s="46">
        <f>Criterios!AQ22</f>
        <v>0.5757575757575758</v>
      </c>
      <c r="P185" s="416"/>
      <c r="Q185" s="417"/>
      <c r="R185" s="417"/>
      <c r="S185" s="417"/>
      <c r="T185" s="417"/>
      <c r="U185" s="417"/>
      <c r="V185" s="417"/>
      <c r="W185" s="417"/>
      <c r="X185" s="417"/>
      <c r="Y185" s="417"/>
      <c r="Z185" s="417"/>
      <c r="AA185" s="418"/>
      <c r="AD185" s="299"/>
      <c r="AE185" s="300"/>
      <c r="AF185" s="300"/>
      <c r="AG185" s="300"/>
      <c r="AH185" s="301"/>
      <c r="AI185" s="142"/>
      <c r="AJ185" s="299"/>
      <c r="AK185" s="300"/>
      <c r="AL185" s="301"/>
      <c r="AM185" s="142"/>
      <c r="AN185" s="299"/>
      <c r="AO185" s="301"/>
      <c r="AP185" s="142"/>
      <c r="AQ185" s="299"/>
      <c r="AR185" s="300"/>
      <c r="AS185" s="300"/>
      <c r="AT185" s="301"/>
      <c r="AU185" s="142"/>
      <c r="AV185" s="299"/>
      <c r="AW185" s="300"/>
      <c r="AX185" s="301"/>
      <c r="AY185" s="142"/>
      <c r="AZ185" s="299"/>
      <c r="BA185" s="300"/>
      <c r="BB185" s="301"/>
      <c r="BC185" s="142"/>
      <c r="BD185" s="299"/>
      <c r="BE185" s="300"/>
      <c r="BF185" s="300"/>
      <c r="BG185" s="301"/>
      <c r="BH185" s="142"/>
      <c r="BI185" s="299"/>
      <c r="BJ185" s="300"/>
      <c r="BK185" s="301"/>
      <c r="BL185" s="142"/>
      <c r="BM185" s="299"/>
      <c r="BN185" s="300"/>
      <c r="BO185" s="301"/>
    </row>
    <row r="186" spans="1:67" ht="19" thickBot="1">
      <c r="A186" s="268"/>
      <c r="B186" s="269"/>
      <c r="C186" s="377"/>
      <c r="D186" s="274"/>
      <c r="E186" s="276"/>
      <c r="F186" s="386"/>
      <c r="G186" s="390"/>
      <c r="H186" s="391"/>
      <c r="I186" s="392"/>
      <c r="J186" s="397"/>
      <c r="K186" s="224" t="s">
        <v>529</v>
      </c>
      <c r="L186" s="281"/>
      <c r="M186" s="225"/>
      <c r="N186" s="46">
        <f>Criterios!AQ23</f>
        <v>0.36363636363636365</v>
      </c>
      <c r="P186" s="416"/>
      <c r="Q186" s="417"/>
      <c r="R186" s="417"/>
      <c r="S186" s="417"/>
      <c r="T186" s="417"/>
      <c r="U186" s="417"/>
      <c r="V186" s="417"/>
      <c r="W186" s="417"/>
      <c r="X186" s="417"/>
      <c r="Y186" s="417"/>
      <c r="Z186" s="417"/>
      <c r="AA186" s="418"/>
      <c r="AD186" s="302"/>
      <c r="AE186" s="303"/>
      <c r="AF186" s="303"/>
      <c r="AG186" s="303"/>
      <c r="AH186" s="304"/>
      <c r="AI186" s="142"/>
      <c r="AJ186" s="302"/>
      <c r="AK186" s="303"/>
      <c r="AL186" s="304"/>
      <c r="AM186" s="142"/>
      <c r="AN186" s="302"/>
      <c r="AO186" s="304"/>
      <c r="AP186" s="142"/>
      <c r="AQ186" s="302"/>
      <c r="AR186" s="303"/>
      <c r="AS186" s="303"/>
      <c r="AT186" s="304"/>
      <c r="AU186" s="142"/>
      <c r="AV186" s="302"/>
      <c r="AW186" s="303"/>
      <c r="AX186" s="304"/>
      <c r="AY186" s="142"/>
      <c r="AZ186" s="302"/>
      <c r="BA186" s="303"/>
      <c r="BB186" s="304"/>
      <c r="BC186" s="142"/>
      <c r="BD186" s="302"/>
      <c r="BE186" s="303"/>
      <c r="BF186" s="303"/>
      <c r="BG186" s="304"/>
      <c r="BH186" s="142"/>
      <c r="BI186" s="302"/>
      <c r="BJ186" s="303"/>
      <c r="BK186" s="304"/>
      <c r="BL186" s="142"/>
      <c r="BM186" s="302"/>
      <c r="BN186" s="303"/>
      <c r="BO186" s="304"/>
    </row>
    <row r="187" spans="1:67" ht="19" thickBot="1">
      <c r="A187" s="268"/>
      <c r="B187" s="269"/>
      <c r="C187" s="377"/>
      <c r="D187" s="274"/>
      <c r="E187" s="276"/>
      <c r="F187" s="386"/>
      <c r="G187" s="393"/>
      <c r="H187" s="394"/>
      <c r="I187" s="395"/>
      <c r="J187" s="398"/>
      <c r="K187" s="224" t="s">
        <v>530</v>
      </c>
      <c r="L187" s="281"/>
      <c r="M187" s="225"/>
      <c r="N187" s="46">
        <f>Criterios!AQ24</f>
        <v>0</v>
      </c>
      <c r="P187" s="416"/>
      <c r="Q187" s="417"/>
      <c r="R187" s="417"/>
      <c r="S187" s="417"/>
      <c r="T187" s="417"/>
      <c r="U187" s="417"/>
      <c r="V187" s="417"/>
      <c r="W187" s="417"/>
      <c r="X187" s="417"/>
      <c r="Y187" s="417"/>
      <c r="Z187" s="417"/>
      <c r="AA187" s="418"/>
      <c r="AD187" s="145">
        <v>1</v>
      </c>
      <c r="AE187" s="145">
        <v>2</v>
      </c>
      <c r="AF187" s="145">
        <v>3</v>
      </c>
      <c r="AG187" s="145">
        <v>4</v>
      </c>
      <c r="AH187" s="145">
        <v>5</v>
      </c>
      <c r="AI187" s="143"/>
      <c r="AJ187" s="145">
        <v>6</v>
      </c>
      <c r="AK187" s="145">
        <v>7</v>
      </c>
      <c r="AL187" s="145">
        <v>8</v>
      </c>
      <c r="AM187" s="143"/>
      <c r="AN187" s="145">
        <v>9</v>
      </c>
      <c r="AO187" s="145">
        <v>10</v>
      </c>
      <c r="AP187" s="143"/>
      <c r="AQ187" s="145">
        <v>11</v>
      </c>
      <c r="AR187" s="145">
        <v>12</v>
      </c>
      <c r="AS187" s="145">
        <v>13</v>
      </c>
      <c r="AT187" s="145">
        <v>14</v>
      </c>
      <c r="AU187" s="143"/>
      <c r="AV187" s="145">
        <v>15</v>
      </c>
      <c r="AW187" s="145">
        <v>16</v>
      </c>
      <c r="AX187" s="145">
        <v>17</v>
      </c>
      <c r="AY187" s="143"/>
      <c r="AZ187" s="145">
        <v>18</v>
      </c>
      <c r="BA187" s="145">
        <v>19</v>
      </c>
      <c r="BB187" s="145">
        <v>20</v>
      </c>
      <c r="BC187" s="143"/>
      <c r="BD187" s="145">
        <v>21</v>
      </c>
      <c r="BE187" s="145">
        <v>22</v>
      </c>
      <c r="BF187" s="145">
        <v>23</v>
      </c>
      <c r="BG187" s="145">
        <v>24</v>
      </c>
      <c r="BH187" s="143"/>
      <c r="BI187" s="145">
        <v>25</v>
      </c>
      <c r="BJ187" s="145">
        <v>26</v>
      </c>
      <c r="BK187" s="145">
        <v>27</v>
      </c>
      <c r="BL187" s="143"/>
      <c r="BM187" s="145">
        <v>28</v>
      </c>
      <c r="BN187" s="145">
        <v>29.2</v>
      </c>
      <c r="BO187" s="145">
        <v>30</v>
      </c>
    </row>
    <row r="188" spans="1:67" ht="18.75" customHeight="1" thickBot="1">
      <c r="A188" s="268"/>
      <c r="B188" s="269"/>
      <c r="C188" s="377"/>
      <c r="D188" s="274"/>
      <c r="E188" s="276"/>
      <c r="F188" s="386"/>
      <c r="G188" s="401" t="s">
        <v>531</v>
      </c>
      <c r="H188" s="400">
        <f>Indicadores!AM51</f>
        <v>0.70512820512820518</v>
      </c>
      <c r="I188" s="401" t="s">
        <v>532</v>
      </c>
      <c r="J188" s="400">
        <f>Indicadores!AM80</f>
        <v>1</v>
      </c>
      <c r="K188" s="224" t="s">
        <v>449</v>
      </c>
      <c r="L188" s="281"/>
      <c r="M188" s="225"/>
      <c r="N188" s="46">
        <f>Criterios!AQ25</f>
        <v>1</v>
      </c>
      <c r="P188" s="416"/>
      <c r="Q188" s="417"/>
      <c r="R188" s="417"/>
      <c r="S188" s="417"/>
      <c r="T188" s="417"/>
      <c r="U188" s="417"/>
      <c r="V188" s="417"/>
      <c r="W188" s="417"/>
      <c r="X188" s="417"/>
      <c r="Y188" s="417"/>
      <c r="Z188" s="417"/>
      <c r="AA188" s="418"/>
    </row>
    <row r="189" spans="1:67" ht="18.75" customHeight="1">
      <c r="A189" s="268"/>
      <c r="B189" s="269"/>
      <c r="C189" s="377"/>
      <c r="D189" s="274"/>
      <c r="E189" s="276"/>
      <c r="F189" s="386"/>
      <c r="G189" s="401"/>
      <c r="H189" s="400"/>
      <c r="I189" s="401"/>
      <c r="J189" s="400"/>
      <c r="K189" s="224" t="s">
        <v>450</v>
      </c>
      <c r="L189" s="281"/>
      <c r="M189" s="225"/>
      <c r="N189" s="46">
        <f>Criterios!AQ26</f>
        <v>1</v>
      </c>
      <c r="P189" s="416"/>
      <c r="Q189" s="417"/>
      <c r="R189" s="417"/>
      <c r="S189" s="417"/>
      <c r="T189" s="417"/>
      <c r="U189" s="417"/>
      <c r="V189" s="417"/>
      <c r="W189" s="417"/>
      <c r="X189" s="417"/>
      <c r="Y189" s="417"/>
      <c r="Z189" s="417"/>
      <c r="AA189" s="418"/>
      <c r="AD189" s="147"/>
      <c r="AE189" s="147"/>
      <c r="AF189" s="147"/>
      <c r="AG189" s="147"/>
      <c r="AH189" s="147"/>
      <c r="AI189" s="147"/>
      <c r="AJ189" s="147"/>
      <c r="AK189" s="147"/>
      <c r="AL189" s="147"/>
      <c r="AM189" s="333">
        <f>B173</f>
        <v>0.61377138574108281</v>
      </c>
      <c r="AN189" s="334"/>
      <c r="AO189" s="334"/>
      <c r="AP189" s="334"/>
      <c r="AQ189" s="334"/>
      <c r="AR189" s="334"/>
      <c r="AS189" s="334"/>
      <c r="AT189" s="334"/>
      <c r="AU189" s="334"/>
      <c r="AV189" s="334"/>
      <c r="AW189" s="334"/>
      <c r="AX189" s="334"/>
      <c r="AY189" s="334"/>
      <c r="AZ189" s="334"/>
      <c r="BA189" s="334"/>
      <c r="BB189" s="334"/>
      <c r="BC189" s="334"/>
      <c r="BD189" s="334"/>
      <c r="BE189" s="334"/>
      <c r="BF189" s="334"/>
      <c r="BG189" s="335"/>
      <c r="BH189" s="147"/>
      <c r="BI189" s="147"/>
      <c r="BJ189" s="147"/>
      <c r="BK189" s="147"/>
      <c r="BL189" s="147"/>
      <c r="BM189" s="147"/>
      <c r="BN189" s="147"/>
      <c r="BO189" s="147"/>
    </row>
    <row r="190" spans="1:67" ht="18.75" customHeight="1">
      <c r="A190" s="268"/>
      <c r="B190" s="269"/>
      <c r="C190" s="377"/>
      <c r="D190" s="274"/>
      <c r="E190" s="276"/>
      <c r="F190" s="386"/>
      <c r="G190" s="401"/>
      <c r="H190" s="400"/>
      <c r="I190" s="401"/>
      <c r="J190" s="400"/>
      <c r="K190" s="224" t="s">
        <v>451</v>
      </c>
      <c r="L190" s="281"/>
      <c r="M190" s="225"/>
      <c r="N190" s="46">
        <f>Criterios!AQ27</f>
        <v>1</v>
      </c>
      <c r="P190" s="416"/>
      <c r="Q190" s="417"/>
      <c r="R190" s="417"/>
      <c r="S190" s="417"/>
      <c r="T190" s="417"/>
      <c r="U190" s="417"/>
      <c r="V190" s="417"/>
      <c r="W190" s="417"/>
      <c r="X190" s="417"/>
      <c r="Y190" s="417"/>
      <c r="Z190" s="417"/>
      <c r="AA190" s="418"/>
      <c r="AD190" s="147"/>
      <c r="AE190" s="147"/>
      <c r="AF190" s="147"/>
      <c r="AG190" s="147"/>
      <c r="AH190" s="147"/>
      <c r="AI190" s="147"/>
      <c r="AJ190" s="147"/>
      <c r="AK190" s="147"/>
      <c r="AL190" s="147"/>
      <c r="AM190" s="336"/>
      <c r="AN190" s="337"/>
      <c r="AO190" s="337"/>
      <c r="AP190" s="337"/>
      <c r="AQ190" s="337"/>
      <c r="AR190" s="337"/>
      <c r="AS190" s="337"/>
      <c r="AT190" s="337"/>
      <c r="AU190" s="337"/>
      <c r="AV190" s="337"/>
      <c r="AW190" s="337"/>
      <c r="AX190" s="337"/>
      <c r="AY190" s="337"/>
      <c r="AZ190" s="337"/>
      <c r="BA190" s="337"/>
      <c r="BB190" s="337"/>
      <c r="BC190" s="337"/>
      <c r="BD190" s="337"/>
      <c r="BE190" s="337"/>
      <c r="BF190" s="337"/>
      <c r="BG190" s="338"/>
      <c r="BH190" s="147"/>
      <c r="BI190" s="147"/>
      <c r="BJ190" s="147"/>
      <c r="BK190" s="147"/>
      <c r="BL190" s="147"/>
      <c r="BM190" s="147"/>
      <c r="BN190" s="147"/>
      <c r="BO190" s="147"/>
    </row>
    <row r="191" spans="1:67" ht="18.75" customHeight="1">
      <c r="A191" s="268"/>
      <c r="B191" s="269"/>
      <c r="C191" s="377"/>
      <c r="D191" s="274"/>
      <c r="E191" s="276"/>
      <c r="F191" s="386"/>
      <c r="G191" s="401"/>
      <c r="H191" s="400"/>
      <c r="I191" s="401" t="s">
        <v>338</v>
      </c>
      <c r="J191" s="400">
        <f>Indicadores!AM81</f>
        <v>0.49417249417249415</v>
      </c>
      <c r="K191" s="224" t="s">
        <v>453</v>
      </c>
      <c r="L191" s="281"/>
      <c r="M191" s="225"/>
      <c r="N191" s="46">
        <f>Criterios!AQ28</f>
        <v>0.48484848484848486</v>
      </c>
      <c r="P191" s="416"/>
      <c r="Q191" s="417"/>
      <c r="R191" s="417"/>
      <c r="S191" s="417"/>
      <c r="T191" s="417"/>
      <c r="U191" s="417"/>
      <c r="V191" s="417"/>
      <c r="W191" s="417"/>
      <c r="X191" s="417"/>
      <c r="Y191" s="417"/>
      <c r="Z191" s="417"/>
      <c r="AA191" s="418"/>
      <c r="AD191" s="147"/>
      <c r="AE191" s="147"/>
      <c r="AF191" s="147"/>
      <c r="AG191" s="147"/>
      <c r="AH191" s="147"/>
      <c r="AI191" s="147"/>
      <c r="AJ191" s="147"/>
      <c r="AK191" s="147"/>
      <c r="AL191" s="147"/>
      <c r="AM191" s="336"/>
      <c r="AN191" s="337"/>
      <c r="AO191" s="337"/>
      <c r="AP191" s="337"/>
      <c r="AQ191" s="337"/>
      <c r="AR191" s="337"/>
      <c r="AS191" s="337"/>
      <c r="AT191" s="337"/>
      <c r="AU191" s="337"/>
      <c r="AV191" s="337"/>
      <c r="AW191" s="337"/>
      <c r="AX191" s="337"/>
      <c r="AY191" s="337"/>
      <c r="AZ191" s="337"/>
      <c r="BA191" s="337"/>
      <c r="BB191" s="337"/>
      <c r="BC191" s="337"/>
      <c r="BD191" s="337"/>
      <c r="BE191" s="337"/>
      <c r="BF191" s="337"/>
      <c r="BG191" s="338"/>
      <c r="BH191" s="147"/>
      <c r="BI191" s="147"/>
      <c r="BJ191" s="147"/>
      <c r="BK191" s="147"/>
      <c r="BL191" s="147"/>
      <c r="BM191" s="147"/>
      <c r="BN191" s="147"/>
      <c r="BO191" s="147"/>
    </row>
    <row r="192" spans="1:67" ht="19.5" customHeight="1">
      <c r="A192" s="268"/>
      <c r="B192" s="269"/>
      <c r="C192" s="377"/>
      <c r="D192" s="274"/>
      <c r="E192" s="276"/>
      <c r="F192" s="386"/>
      <c r="G192" s="401"/>
      <c r="H192" s="400"/>
      <c r="I192" s="401"/>
      <c r="J192" s="400"/>
      <c r="K192" s="224" t="s">
        <v>454</v>
      </c>
      <c r="L192" s="281"/>
      <c r="M192" s="225"/>
      <c r="N192" s="46">
        <f>Criterios!AQ29</f>
        <v>0.21212121212121213</v>
      </c>
      <c r="P192" s="416"/>
      <c r="Q192" s="417"/>
      <c r="R192" s="417"/>
      <c r="S192" s="417"/>
      <c r="T192" s="417"/>
      <c r="U192" s="417"/>
      <c r="V192" s="417"/>
      <c r="W192" s="417"/>
      <c r="X192" s="417"/>
      <c r="Y192" s="417"/>
      <c r="Z192" s="417"/>
      <c r="AA192" s="418"/>
      <c r="AD192" s="147"/>
      <c r="AE192" s="147"/>
      <c r="AF192" s="147"/>
      <c r="AG192" s="147"/>
      <c r="AH192" s="147"/>
      <c r="AI192" s="147"/>
      <c r="AJ192" s="147"/>
      <c r="AK192" s="147"/>
      <c r="AL192" s="147"/>
      <c r="AM192" s="336"/>
      <c r="AN192" s="337"/>
      <c r="AO192" s="337"/>
      <c r="AP192" s="337"/>
      <c r="AQ192" s="337"/>
      <c r="AR192" s="337"/>
      <c r="AS192" s="337"/>
      <c r="AT192" s="337"/>
      <c r="AU192" s="337"/>
      <c r="AV192" s="337"/>
      <c r="AW192" s="337"/>
      <c r="AX192" s="337"/>
      <c r="AY192" s="337"/>
      <c r="AZ192" s="337"/>
      <c r="BA192" s="337"/>
      <c r="BB192" s="337"/>
      <c r="BC192" s="337"/>
      <c r="BD192" s="337"/>
      <c r="BE192" s="337"/>
      <c r="BF192" s="337"/>
      <c r="BG192" s="338"/>
      <c r="BH192" s="147"/>
      <c r="BI192" s="147"/>
      <c r="BJ192" s="147"/>
      <c r="BK192" s="147"/>
      <c r="BL192" s="147"/>
      <c r="BM192" s="147"/>
      <c r="BN192" s="147"/>
      <c r="BO192" s="147"/>
    </row>
    <row r="193" spans="1:67" ht="36" customHeight="1" thickBot="1">
      <c r="A193" s="268"/>
      <c r="B193" s="269"/>
      <c r="C193" s="377"/>
      <c r="D193" s="274"/>
      <c r="E193" s="276"/>
      <c r="F193" s="386"/>
      <c r="G193" s="401"/>
      <c r="H193" s="400"/>
      <c r="I193" s="401"/>
      <c r="J193" s="400"/>
      <c r="K193" s="224" t="s">
        <v>455</v>
      </c>
      <c r="L193" s="281"/>
      <c r="M193" s="225"/>
      <c r="N193" s="46">
        <f>Criterios!AQ30</f>
        <v>0.36363636363636365</v>
      </c>
      <c r="P193" s="416"/>
      <c r="Q193" s="417"/>
      <c r="R193" s="417"/>
      <c r="S193" s="417"/>
      <c r="T193" s="417"/>
      <c r="U193" s="417"/>
      <c r="V193" s="417"/>
      <c r="W193" s="417"/>
      <c r="X193" s="417"/>
      <c r="Y193" s="417"/>
      <c r="Z193" s="417"/>
      <c r="AA193" s="418"/>
      <c r="AD193" s="14"/>
      <c r="AE193" s="148"/>
      <c r="AF193" s="148"/>
      <c r="AG193" s="148"/>
      <c r="AH193" s="148"/>
      <c r="AI193" s="148"/>
      <c r="AJ193" s="148"/>
      <c r="AK193" s="148"/>
      <c r="AL193" s="147"/>
      <c r="AM193" s="339"/>
      <c r="AN193" s="340"/>
      <c r="AO193" s="340"/>
      <c r="AP193" s="340"/>
      <c r="AQ193" s="340"/>
      <c r="AR193" s="340"/>
      <c r="AS193" s="340"/>
      <c r="AT193" s="340"/>
      <c r="AU193" s="340"/>
      <c r="AV193" s="340"/>
      <c r="AW193" s="340"/>
      <c r="AX193" s="340"/>
      <c r="AY193" s="340"/>
      <c r="AZ193" s="340"/>
      <c r="BA193" s="340"/>
      <c r="BB193" s="340"/>
      <c r="BC193" s="340"/>
      <c r="BD193" s="340"/>
      <c r="BE193" s="340"/>
      <c r="BF193" s="340"/>
      <c r="BG193" s="341"/>
      <c r="BH193" s="148"/>
      <c r="BI193" s="147"/>
      <c r="BJ193" s="147"/>
      <c r="BK193" s="147"/>
      <c r="BL193" s="147"/>
      <c r="BM193" s="147"/>
      <c r="BN193" s="147"/>
      <c r="BO193" s="147"/>
    </row>
    <row r="194" spans="1:67" ht="36" customHeight="1">
      <c r="A194" s="268"/>
      <c r="B194" s="269"/>
      <c r="C194" s="377"/>
      <c r="D194" s="274"/>
      <c r="E194" s="276"/>
      <c r="F194" s="386"/>
      <c r="G194" s="401"/>
      <c r="H194" s="400"/>
      <c r="I194" s="401"/>
      <c r="J194" s="400"/>
      <c r="K194" s="224" t="s">
        <v>456</v>
      </c>
      <c r="L194" s="281"/>
      <c r="M194" s="225"/>
      <c r="N194" s="46">
        <f>Criterios!AQ31</f>
        <v>0.48484848484848486</v>
      </c>
      <c r="P194" s="416"/>
      <c r="Q194" s="417"/>
      <c r="R194" s="417"/>
      <c r="S194" s="417"/>
      <c r="T194" s="417"/>
      <c r="U194" s="417"/>
      <c r="V194" s="417"/>
      <c r="W194" s="417"/>
      <c r="X194" s="417"/>
      <c r="Y194" s="417"/>
      <c r="Z194" s="417"/>
      <c r="AA194" s="418"/>
      <c r="AD194" s="14"/>
      <c r="AE194" s="148"/>
      <c r="AF194" s="148"/>
      <c r="AG194" s="147"/>
      <c r="AH194" s="324">
        <f>D173</f>
        <v>0.57747992747992749</v>
      </c>
      <c r="AI194" s="325"/>
      <c r="AJ194" s="325"/>
      <c r="AK194" s="325"/>
      <c r="AL194" s="325"/>
      <c r="AM194" s="325"/>
      <c r="AN194" s="326"/>
      <c r="AO194" s="149"/>
      <c r="AP194" s="149"/>
      <c r="AQ194" s="149"/>
      <c r="AR194" s="149"/>
      <c r="AS194" s="149"/>
      <c r="AT194" s="324">
        <f>D245</f>
        <v>0.62867564534231202</v>
      </c>
      <c r="AU194" s="325"/>
      <c r="AV194" s="325"/>
      <c r="AW194" s="325"/>
      <c r="AX194" s="325"/>
      <c r="AY194" s="325"/>
      <c r="AZ194" s="326"/>
      <c r="BA194" s="149"/>
      <c r="BB194" s="149"/>
      <c r="BC194" s="149"/>
      <c r="BD194" s="149"/>
      <c r="BE194" s="149"/>
      <c r="BF194" s="324">
        <f>D305</f>
        <v>0.6351585844010087</v>
      </c>
      <c r="BG194" s="325"/>
      <c r="BH194" s="325"/>
      <c r="BI194" s="325"/>
      <c r="BJ194" s="325"/>
      <c r="BK194" s="325"/>
      <c r="BL194" s="325"/>
      <c r="BM194" s="325"/>
      <c r="BN194" s="326"/>
      <c r="BO194" s="147"/>
    </row>
    <row r="195" spans="1:67" ht="36" customHeight="1">
      <c r="A195" s="268"/>
      <c r="B195" s="269"/>
      <c r="C195" s="377"/>
      <c r="D195" s="274"/>
      <c r="E195" s="276"/>
      <c r="F195" s="386"/>
      <c r="G195" s="401"/>
      <c r="H195" s="400"/>
      <c r="I195" s="401"/>
      <c r="J195" s="400"/>
      <c r="K195" s="224" t="s">
        <v>457</v>
      </c>
      <c r="L195" s="281"/>
      <c r="M195" s="225"/>
      <c r="N195" s="46">
        <f>Criterios!AQ32</f>
        <v>0.96969696969696972</v>
      </c>
      <c r="P195" s="416"/>
      <c r="Q195" s="417"/>
      <c r="R195" s="417"/>
      <c r="S195" s="417"/>
      <c r="T195" s="417"/>
      <c r="U195" s="417"/>
      <c r="V195" s="417"/>
      <c r="W195" s="417"/>
      <c r="X195" s="417"/>
      <c r="Y195" s="417"/>
      <c r="Z195" s="417"/>
      <c r="AA195" s="418"/>
      <c r="AD195" s="14"/>
      <c r="AE195" s="148"/>
      <c r="AF195" s="148"/>
      <c r="AG195" s="147"/>
      <c r="AH195" s="327"/>
      <c r="AI195" s="328"/>
      <c r="AJ195" s="328"/>
      <c r="AK195" s="328"/>
      <c r="AL195" s="328"/>
      <c r="AM195" s="328"/>
      <c r="AN195" s="329"/>
      <c r="AO195" s="149"/>
      <c r="AP195" s="149"/>
      <c r="AQ195" s="149"/>
      <c r="AR195" s="149"/>
      <c r="AS195" s="149"/>
      <c r="AT195" s="327"/>
      <c r="AU195" s="328"/>
      <c r="AV195" s="328"/>
      <c r="AW195" s="328"/>
      <c r="AX195" s="328"/>
      <c r="AY195" s="328"/>
      <c r="AZ195" s="329"/>
      <c r="BA195" s="149"/>
      <c r="BB195" s="149"/>
      <c r="BC195" s="149"/>
      <c r="BD195" s="149"/>
      <c r="BE195" s="149"/>
      <c r="BF195" s="327"/>
      <c r="BG195" s="328"/>
      <c r="BH195" s="328"/>
      <c r="BI195" s="328"/>
      <c r="BJ195" s="328"/>
      <c r="BK195" s="328"/>
      <c r="BL195" s="328"/>
      <c r="BM195" s="328"/>
      <c r="BN195" s="329"/>
      <c r="BO195" s="147"/>
    </row>
    <row r="196" spans="1:67" ht="36" customHeight="1">
      <c r="A196" s="268"/>
      <c r="B196" s="269"/>
      <c r="C196" s="377"/>
      <c r="D196" s="274"/>
      <c r="E196" s="276"/>
      <c r="F196" s="386"/>
      <c r="G196" s="401"/>
      <c r="H196" s="400"/>
      <c r="I196" s="401"/>
      <c r="J196" s="400"/>
      <c r="K196" s="224" t="s">
        <v>458</v>
      </c>
      <c r="L196" s="281"/>
      <c r="M196" s="225"/>
      <c r="N196" s="46">
        <f>Criterios!AQ33</f>
        <v>0.51515151515151514</v>
      </c>
      <c r="P196" s="416"/>
      <c r="Q196" s="417"/>
      <c r="R196" s="417"/>
      <c r="S196" s="417"/>
      <c r="T196" s="417"/>
      <c r="U196" s="417"/>
      <c r="V196" s="417"/>
      <c r="W196" s="417"/>
      <c r="X196" s="417"/>
      <c r="Y196" s="417"/>
      <c r="Z196" s="417"/>
      <c r="AA196" s="418"/>
      <c r="AD196" s="14"/>
      <c r="AE196" s="148"/>
      <c r="AF196" s="148"/>
      <c r="AG196" s="147"/>
      <c r="AH196" s="327"/>
      <c r="AI196" s="328"/>
      <c r="AJ196" s="328"/>
      <c r="AK196" s="328"/>
      <c r="AL196" s="328"/>
      <c r="AM196" s="328"/>
      <c r="AN196" s="329"/>
      <c r="AO196" s="149"/>
      <c r="AP196" s="149"/>
      <c r="AQ196" s="149"/>
      <c r="AR196" s="149"/>
      <c r="AS196" s="149"/>
      <c r="AT196" s="327"/>
      <c r="AU196" s="328"/>
      <c r="AV196" s="328"/>
      <c r="AW196" s="328"/>
      <c r="AX196" s="328"/>
      <c r="AY196" s="328"/>
      <c r="AZ196" s="329"/>
      <c r="BA196" s="149"/>
      <c r="BB196" s="149"/>
      <c r="BC196" s="149"/>
      <c r="BD196" s="149"/>
      <c r="BE196" s="149"/>
      <c r="BF196" s="327"/>
      <c r="BG196" s="328"/>
      <c r="BH196" s="328"/>
      <c r="BI196" s="328"/>
      <c r="BJ196" s="328"/>
      <c r="BK196" s="328"/>
      <c r="BL196" s="328"/>
      <c r="BM196" s="328"/>
      <c r="BN196" s="329"/>
      <c r="BO196" s="147"/>
    </row>
    <row r="197" spans="1:67" ht="36" customHeight="1">
      <c r="A197" s="268"/>
      <c r="B197" s="269"/>
      <c r="C197" s="377"/>
      <c r="D197" s="274"/>
      <c r="E197" s="276"/>
      <c r="F197" s="386"/>
      <c r="G197" s="401"/>
      <c r="H197" s="400"/>
      <c r="I197" s="401"/>
      <c r="J197" s="400"/>
      <c r="K197" s="224" t="s">
        <v>459</v>
      </c>
      <c r="L197" s="281"/>
      <c r="M197" s="225"/>
      <c r="N197" s="46">
        <f>Criterios!AQ34</f>
        <v>0.54545454545454541</v>
      </c>
      <c r="P197" s="416"/>
      <c r="Q197" s="417"/>
      <c r="R197" s="417"/>
      <c r="S197" s="417"/>
      <c r="T197" s="417"/>
      <c r="U197" s="417"/>
      <c r="V197" s="417"/>
      <c r="W197" s="417"/>
      <c r="X197" s="417"/>
      <c r="Y197" s="417"/>
      <c r="Z197" s="417"/>
      <c r="AA197" s="418"/>
      <c r="AD197" s="14"/>
      <c r="AE197" s="148"/>
      <c r="AF197" s="148"/>
      <c r="AG197" s="147"/>
      <c r="AH197" s="327"/>
      <c r="AI197" s="328"/>
      <c r="AJ197" s="328"/>
      <c r="AK197" s="328"/>
      <c r="AL197" s="328"/>
      <c r="AM197" s="328"/>
      <c r="AN197" s="329"/>
      <c r="AO197" s="149"/>
      <c r="AP197" s="149"/>
      <c r="AQ197" s="149"/>
      <c r="AR197" s="149"/>
      <c r="AS197" s="149"/>
      <c r="AT197" s="327"/>
      <c r="AU197" s="328"/>
      <c r="AV197" s="328"/>
      <c r="AW197" s="328"/>
      <c r="AX197" s="328"/>
      <c r="AY197" s="328"/>
      <c r="AZ197" s="329"/>
      <c r="BA197" s="149"/>
      <c r="BB197" s="149"/>
      <c r="BC197" s="149"/>
      <c r="BD197" s="149"/>
      <c r="BE197" s="149"/>
      <c r="BF197" s="327"/>
      <c r="BG197" s="328"/>
      <c r="BH197" s="328"/>
      <c r="BI197" s="328"/>
      <c r="BJ197" s="328"/>
      <c r="BK197" s="328"/>
      <c r="BL197" s="328"/>
      <c r="BM197" s="328"/>
      <c r="BN197" s="329"/>
      <c r="BO197" s="147"/>
    </row>
    <row r="198" spans="1:67" ht="36.75" customHeight="1">
      <c r="A198" s="268"/>
      <c r="B198" s="269"/>
      <c r="C198" s="377"/>
      <c r="D198" s="274"/>
      <c r="E198" s="276"/>
      <c r="F198" s="386"/>
      <c r="G198" s="401"/>
      <c r="H198" s="400"/>
      <c r="I198" s="401"/>
      <c r="J198" s="400"/>
      <c r="K198" s="199" t="s">
        <v>460</v>
      </c>
      <c r="L198" s="367">
        <f>Criterios!AQ227</f>
        <v>0.39393939393939392</v>
      </c>
      <c r="M198" s="5" t="s">
        <v>461</v>
      </c>
      <c r="N198" s="46">
        <f>Criterios!AQ35</f>
        <v>0.54545454545454541</v>
      </c>
      <c r="P198" s="416"/>
      <c r="Q198" s="417"/>
      <c r="R198" s="417"/>
      <c r="S198" s="417"/>
      <c r="T198" s="417"/>
      <c r="U198" s="417"/>
      <c r="V198" s="417"/>
      <c r="W198" s="417"/>
      <c r="X198" s="417"/>
      <c r="Y198" s="417"/>
      <c r="Z198" s="417"/>
      <c r="AA198" s="418"/>
      <c r="AD198" s="14"/>
      <c r="AE198" s="148"/>
      <c r="AF198" s="148"/>
      <c r="AG198" s="147"/>
      <c r="AH198" s="327"/>
      <c r="AI198" s="328"/>
      <c r="AJ198" s="328"/>
      <c r="AK198" s="328"/>
      <c r="AL198" s="328"/>
      <c r="AM198" s="328"/>
      <c r="AN198" s="329"/>
      <c r="AO198" s="149"/>
      <c r="AP198" s="149"/>
      <c r="AQ198" s="149"/>
      <c r="AR198" s="149"/>
      <c r="AS198" s="149"/>
      <c r="AT198" s="327"/>
      <c r="AU198" s="328"/>
      <c r="AV198" s="328"/>
      <c r="AW198" s="328"/>
      <c r="AX198" s="328"/>
      <c r="AY198" s="328"/>
      <c r="AZ198" s="329"/>
      <c r="BA198" s="149"/>
      <c r="BB198" s="149"/>
      <c r="BC198" s="149"/>
      <c r="BD198" s="149"/>
      <c r="BE198" s="149"/>
      <c r="BF198" s="327"/>
      <c r="BG198" s="328"/>
      <c r="BH198" s="328"/>
      <c r="BI198" s="328"/>
      <c r="BJ198" s="328"/>
      <c r="BK198" s="328"/>
      <c r="BL198" s="328"/>
      <c r="BM198" s="328"/>
      <c r="BN198" s="329"/>
      <c r="BO198" s="147"/>
    </row>
    <row r="199" spans="1:67" ht="36.75" customHeight="1" thickBot="1">
      <c r="A199" s="268"/>
      <c r="B199" s="269"/>
      <c r="C199" s="377"/>
      <c r="D199" s="274"/>
      <c r="E199" s="276"/>
      <c r="F199" s="386"/>
      <c r="G199" s="401"/>
      <c r="H199" s="400"/>
      <c r="I199" s="401"/>
      <c r="J199" s="400"/>
      <c r="K199" s="199"/>
      <c r="L199" s="368"/>
      <c r="M199" s="5" t="s">
        <v>462</v>
      </c>
      <c r="N199" s="46">
        <f>Criterios!AQ36</f>
        <v>0.24242424242424243</v>
      </c>
      <c r="P199" s="416"/>
      <c r="Q199" s="417"/>
      <c r="R199" s="417"/>
      <c r="S199" s="417"/>
      <c r="T199" s="417"/>
      <c r="U199" s="417"/>
      <c r="V199" s="417"/>
      <c r="W199" s="417"/>
      <c r="X199" s="417"/>
      <c r="Y199" s="417"/>
      <c r="Z199" s="417"/>
      <c r="AA199" s="418"/>
      <c r="AD199" s="14"/>
      <c r="AE199" s="148"/>
      <c r="AF199" s="148"/>
      <c r="AG199" s="147"/>
      <c r="AH199" s="330"/>
      <c r="AI199" s="331"/>
      <c r="AJ199" s="331"/>
      <c r="AK199" s="331"/>
      <c r="AL199" s="331"/>
      <c r="AM199" s="331"/>
      <c r="AN199" s="332"/>
      <c r="AO199" s="149"/>
      <c r="AP199" s="149"/>
      <c r="AQ199" s="149"/>
      <c r="AR199" s="149"/>
      <c r="AS199" s="149"/>
      <c r="AT199" s="330"/>
      <c r="AU199" s="331"/>
      <c r="AV199" s="331"/>
      <c r="AW199" s="331"/>
      <c r="AX199" s="331"/>
      <c r="AY199" s="331"/>
      <c r="AZ199" s="332"/>
      <c r="BA199" s="149"/>
      <c r="BB199" s="149"/>
      <c r="BC199" s="149"/>
      <c r="BD199" s="149"/>
      <c r="BE199" s="149"/>
      <c r="BF199" s="330"/>
      <c r="BG199" s="331"/>
      <c r="BH199" s="331"/>
      <c r="BI199" s="331"/>
      <c r="BJ199" s="331"/>
      <c r="BK199" s="331"/>
      <c r="BL199" s="331"/>
      <c r="BM199" s="331"/>
      <c r="BN199" s="332"/>
      <c r="BO199" s="147"/>
    </row>
    <row r="200" spans="1:67" ht="23">
      <c r="A200" s="268"/>
      <c r="B200" s="269"/>
      <c r="C200" s="377"/>
      <c r="D200" s="274"/>
      <c r="E200" s="276"/>
      <c r="F200" s="386"/>
      <c r="G200" s="401"/>
      <c r="H200" s="400"/>
      <c r="I200" s="401"/>
      <c r="J200" s="400"/>
      <c r="K200" s="199" t="s">
        <v>463</v>
      </c>
      <c r="L200" s="199"/>
      <c r="M200" s="199" t="s">
        <v>463</v>
      </c>
      <c r="N200" s="46">
        <f>Criterios!AQ37</f>
        <v>0.48484848484848486</v>
      </c>
      <c r="P200" s="416"/>
      <c r="Q200" s="417"/>
      <c r="R200" s="417"/>
      <c r="S200" s="417"/>
      <c r="T200" s="417"/>
      <c r="U200" s="417"/>
      <c r="V200" s="417"/>
      <c r="W200" s="417"/>
      <c r="X200" s="417"/>
      <c r="Y200" s="417"/>
      <c r="Z200" s="417"/>
      <c r="AA200" s="418"/>
      <c r="AD200" s="342">
        <f>F173</f>
        <v>0.65920745920745927</v>
      </c>
      <c r="AE200" s="343"/>
      <c r="AF200" s="343"/>
      <c r="AG200" s="343"/>
      <c r="AH200" s="344"/>
      <c r="AI200" s="152"/>
      <c r="AJ200" s="342">
        <f>F217</f>
        <v>0.6742424242424242</v>
      </c>
      <c r="AK200" s="343"/>
      <c r="AL200" s="344"/>
      <c r="AM200" s="152"/>
      <c r="AN200" s="342">
        <f>F239</f>
        <v>0.39898989898989901</v>
      </c>
      <c r="AO200" s="344"/>
      <c r="AP200" s="152"/>
      <c r="AQ200" s="342">
        <f>F245</f>
        <v>0.54888167388167397</v>
      </c>
      <c r="AR200" s="343"/>
      <c r="AS200" s="343"/>
      <c r="AT200" s="344"/>
      <c r="AU200" s="152"/>
      <c r="AV200" s="342">
        <f>F262</f>
        <v>0.67306397306397303</v>
      </c>
      <c r="AW200" s="343"/>
      <c r="AX200" s="344"/>
      <c r="AY200" s="152"/>
      <c r="AZ200" s="342">
        <f>F272</f>
        <v>0.66408128908128905</v>
      </c>
      <c r="BA200" s="343"/>
      <c r="BB200" s="344"/>
      <c r="BC200" s="152"/>
      <c r="BD200" s="342">
        <f>F305</f>
        <v>0.59604978354978355</v>
      </c>
      <c r="BE200" s="343"/>
      <c r="BF200" s="343"/>
      <c r="BG200" s="344"/>
      <c r="BH200" s="152"/>
      <c r="BI200" s="342">
        <f>F327</f>
        <v>0.72558922558922567</v>
      </c>
      <c r="BJ200" s="343"/>
      <c r="BK200" s="344"/>
      <c r="BL200" s="152"/>
      <c r="BM200" s="342">
        <f>F340</f>
        <v>0.58383674406401675</v>
      </c>
      <c r="BN200" s="343"/>
      <c r="BO200" s="344"/>
    </row>
    <row r="201" spans="1:67" ht="23">
      <c r="A201" s="268"/>
      <c r="B201" s="269"/>
      <c r="C201" s="377"/>
      <c r="D201" s="274"/>
      <c r="E201" s="276"/>
      <c r="F201" s="386"/>
      <c r="G201" s="401"/>
      <c r="H201" s="400"/>
      <c r="I201" s="401"/>
      <c r="J201" s="400"/>
      <c r="K201" s="199" t="s">
        <v>520</v>
      </c>
      <c r="L201" s="199"/>
      <c r="M201" s="199" t="s">
        <v>520</v>
      </c>
      <c r="N201" s="46">
        <f>Criterios!AQ38</f>
        <v>0.72727272727272729</v>
      </c>
      <c r="P201" s="416"/>
      <c r="Q201" s="417"/>
      <c r="R201" s="417"/>
      <c r="S201" s="417"/>
      <c r="T201" s="417"/>
      <c r="U201" s="417"/>
      <c r="V201" s="417"/>
      <c r="W201" s="417"/>
      <c r="X201" s="417"/>
      <c r="Y201" s="417"/>
      <c r="Z201" s="417"/>
      <c r="AA201" s="418"/>
      <c r="AD201" s="345"/>
      <c r="AE201" s="346"/>
      <c r="AF201" s="346"/>
      <c r="AG201" s="346"/>
      <c r="AH201" s="347"/>
      <c r="AI201" s="152"/>
      <c r="AJ201" s="345"/>
      <c r="AK201" s="346"/>
      <c r="AL201" s="347"/>
      <c r="AM201" s="152"/>
      <c r="AN201" s="345"/>
      <c r="AO201" s="347"/>
      <c r="AP201" s="152"/>
      <c r="AQ201" s="345"/>
      <c r="AR201" s="346"/>
      <c r="AS201" s="346"/>
      <c r="AT201" s="347"/>
      <c r="AU201" s="152"/>
      <c r="AV201" s="345"/>
      <c r="AW201" s="346"/>
      <c r="AX201" s="347"/>
      <c r="AY201" s="152"/>
      <c r="AZ201" s="345"/>
      <c r="BA201" s="346"/>
      <c r="BB201" s="347"/>
      <c r="BC201" s="152"/>
      <c r="BD201" s="345"/>
      <c r="BE201" s="346"/>
      <c r="BF201" s="346"/>
      <c r="BG201" s="347"/>
      <c r="BH201" s="152"/>
      <c r="BI201" s="345"/>
      <c r="BJ201" s="346"/>
      <c r="BK201" s="347"/>
      <c r="BL201" s="152"/>
      <c r="BM201" s="345"/>
      <c r="BN201" s="346"/>
      <c r="BO201" s="347"/>
    </row>
    <row r="202" spans="1:67" ht="24" thickBot="1">
      <c r="A202" s="268"/>
      <c r="B202" s="269"/>
      <c r="C202" s="377"/>
      <c r="D202" s="274"/>
      <c r="E202" s="276"/>
      <c r="F202" s="386"/>
      <c r="G202" s="401"/>
      <c r="H202" s="400"/>
      <c r="I202" s="401"/>
      <c r="J202" s="400"/>
      <c r="K202" s="199" t="s">
        <v>521</v>
      </c>
      <c r="L202" s="199"/>
      <c r="M202" s="199" t="s">
        <v>521</v>
      </c>
      <c r="N202" s="46">
        <f>Criterios!AQ39</f>
        <v>0.15151515151515152</v>
      </c>
      <c r="P202" s="416"/>
      <c r="Q202" s="417"/>
      <c r="R202" s="417"/>
      <c r="S202" s="417"/>
      <c r="T202" s="417"/>
      <c r="U202" s="417"/>
      <c r="V202" s="417"/>
      <c r="W202" s="417"/>
      <c r="X202" s="417"/>
      <c r="Y202" s="417"/>
      <c r="Z202" s="417"/>
      <c r="AA202" s="418"/>
      <c r="AD202" s="348"/>
      <c r="AE202" s="349"/>
      <c r="AF202" s="349"/>
      <c r="AG202" s="349"/>
      <c r="AH202" s="350"/>
      <c r="AI202" s="152"/>
      <c r="AJ202" s="348"/>
      <c r="AK202" s="349"/>
      <c r="AL202" s="350"/>
      <c r="AM202" s="152"/>
      <c r="AN202" s="348"/>
      <c r="AO202" s="350"/>
      <c r="AP202" s="152"/>
      <c r="AQ202" s="348"/>
      <c r="AR202" s="349"/>
      <c r="AS202" s="349"/>
      <c r="AT202" s="350"/>
      <c r="AU202" s="152"/>
      <c r="AV202" s="348"/>
      <c r="AW202" s="349"/>
      <c r="AX202" s="350"/>
      <c r="AY202" s="152"/>
      <c r="AZ202" s="348"/>
      <c r="BA202" s="349"/>
      <c r="BB202" s="350"/>
      <c r="BC202" s="152"/>
      <c r="BD202" s="348"/>
      <c r="BE202" s="349"/>
      <c r="BF202" s="349"/>
      <c r="BG202" s="350"/>
      <c r="BH202" s="152"/>
      <c r="BI202" s="348"/>
      <c r="BJ202" s="349"/>
      <c r="BK202" s="350"/>
      <c r="BL202" s="152"/>
      <c r="BM202" s="348"/>
      <c r="BN202" s="349"/>
      <c r="BO202" s="350"/>
    </row>
    <row r="203" spans="1:67" ht="19" thickBot="1">
      <c r="A203" s="268"/>
      <c r="B203" s="269"/>
      <c r="C203" s="377"/>
      <c r="D203" s="274"/>
      <c r="E203" s="276"/>
      <c r="F203" s="386"/>
      <c r="G203" s="401"/>
      <c r="H203" s="400"/>
      <c r="I203" s="401"/>
      <c r="J203" s="400"/>
      <c r="K203" s="199" t="s">
        <v>522</v>
      </c>
      <c r="L203" s="199"/>
      <c r="M203" s="199" t="s">
        <v>522</v>
      </c>
      <c r="N203" s="46">
        <f>Criterios!AQ40</f>
        <v>0.12121212121212122</v>
      </c>
      <c r="P203" s="416"/>
      <c r="Q203" s="417"/>
      <c r="R203" s="417"/>
      <c r="S203" s="417"/>
      <c r="T203" s="417"/>
      <c r="U203" s="417"/>
      <c r="V203" s="417"/>
      <c r="W203" s="417"/>
      <c r="X203" s="417"/>
      <c r="Y203" s="417"/>
      <c r="Z203" s="417"/>
      <c r="AA203" s="418"/>
      <c r="AD203" s="151">
        <f>J173</f>
        <v>0.60173160173160167</v>
      </c>
      <c r="AE203" s="151">
        <f>J180</f>
        <v>0.56060606060606055</v>
      </c>
      <c r="AF203" s="151">
        <f>H188</f>
        <v>0.70512820512820518</v>
      </c>
      <c r="AG203" s="151">
        <f>J207</f>
        <v>0.58008658008658009</v>
      </c>
      <c r="AH203" s="151">
        <f>J214</f>
        <v>0.84848484848484851</v>
      </c>
      <c r="AI203" s="150"/>
      <c r="AJ203" s="151">
        <f>J217</f>
        <v>0.59343434343434343</v>
      </c>
      <c r="AK203" s="151">
        <f>J229</f>
        <v>0.84343434343434343</v>
      </c>
      <c r="AL203" s="151">
        <f>J235</f>
        <v>0.58585858585858586</v>
      </c>
      <c r="AM203" s="150"/>
      <c r="AN203" s="151">
        <f>J239</f>
        <v>0.65656565656565657</v>
      </c>
      <c r="AO203" s="151">
        <f>J242</f>
        <v>0.14141414141414141</v>
      </c>
      <c r="AP203" s="150"/>
      <c r="AQ203" s="151">
        <f>J245</f>
        <v>0.72727272727272729</v>
      </c>
      <c r="AR203" s="151">
        <f>J247</f>
        <v>0.77777777777777779</v>
      </c>
      <c r="AS203" s="151">
        <f>J253</f>
        <v>0.46969696969696972</v>
      </c>
      <c r="AT203" s="151">
        <f>J255</f>
        <v>0.22077922077922077</v>
      </c>
      <c r="AU203" s="150"/>
      <c r="AV203" s="151">
        <f>J262</f>
        <v>0.64646464646464652</v>
      </c>
      <c r="AW203" s="151">
        <f>J265</f>
        <v>0.80303030303030298</v>
      </c>
      <c r="AX203" s="151">
        <f>J267</f>
        <v>0.5696969696969697</v>
      </c>
      <c r="AY203" s="150"/>
      <c r="AZ203" s="151">
        <f>J272</f>
        <v>0.85714285714285732</v>
      </c>
      <c r="BA203" s="151">
        <f>J279</f>
        <v>0.71969696969696972</v>
      </c>
      <c r="BB203" s="151">
        <f>H288</f>
        <v>0.41540404040404033</v>
      </c>
      <c r="BC203" s="150"/>
      <c r="BD203" s="151">
        <f>J305</f>
        <v>0.4935064935064935</v>
      </c>
      <c r="BE203" s="151">
        <f>J312</f>
        <v>0.70129870129870131</v>
      </c>
      <c r="BF203" s="151">
        <f>J319</f>
        <v>0.6515151515151516</v>
      </c>
      <c r="BG203" s="151">
        <f>J323</f>
        <v>0.53787878787878785</v>
      </c>
      <c r="BH203" s="150"/>
      <c r="BI203" s="151">
        <f>J327</f>
        <v>0.90909090909090917</v>
      </c>
      <c r="BJ203" s="151">
        <f>J330</f>
        <v>0.46969696969696972</v>
      </c>
      <c r="BK203" s="151">
        <f>J334</f>
        <v>0.79797979797979801</v>
      </c>
      <c r="BL203" s="150"/>
      <c r="BM203" s="151">
        <f>H340</f>
        <v>0.62754329004329001</v>
      </c>
      <c r="BN203" s="151">
        <f>J375</f>
        <v>0.81818181818181812</v>
      </c>
      <c r="BO203" s="151">
        <f>J377</f>
        <v>0.30578512396694219</v>
      </c>
    </row>
    <row r="204" spans="1:67" ht="18">
      <c r="A204" s="268"/>
      <c r="B204" s="269"/>
      <c r="C204" s="377"/>
      <c r="D204" s="274"/>
      <c r="E204" s="276"/>
      <c r="F204" s="386"/>
      <c r="G204" s="401"/>
      <c r="H204" s="400"/>
      <c r="I204" s="401"/>
      <c r="J204" s="400"/>
      <c r="K204" s="199" t="s">
        <v>523</v>
      </c>
      <c r="L204" s="199"/>
      <c r="M204" s="199" t="s">
        <v>523</v>
      </c>
      <c r="N204" s="46">
        <f>Criterios!AQ41</f>
        <v>0.96969696969696972</v>
      </c>
      <c r="P204" s="416"/>
      <c r="Q204" s="417"/>
      <c r="R204" s="417"/>
      <c r="S204" s="417"/>
      <c r="T204" s="417"/>
      <c r="U204" s="417"/>
      <c r="V204" s="417"/>
      <c r="W204" s="417"/>
      <c r="X204" s="417"/>
      <c r="Y204" s="417"/>
      <c r="Z204" s="417"/>
      <c r="AA204" s="418"/>
    </row>
    <row r="205" spans="1:67" ht="18">
      <c r="A205" s="268"/>
      <c r="B205" s="269"/>
      <c r="C205" s="377"/>
      <c r="D205" s="274"/>
      <c r="E205" s="276"/>
      <c r="F205" s="386"/>
      <c r="G205" s="401"/>
      <c r="H205" s="400"/>
      <c r="I205" s="399" t="s">
        <v>524</v>
      </c>
      <c r="J205" s="400">
        <f>Indicadores!AM82</f>
        <v>0.62121212121212122</v>
      </c>
      <c r="K205" s="199" t="s">
        <v>525</v>
      </c>
      <c r="L205" s="199"/>
      <c r="M205" s="199" t="s">
        <v>525</v>
      </c>
      <c r="N205" s="46">
        <f>Criterios!AQ42</f>
        <v>0.78787878787878785</v>
      </c>
      <c r="P205" s="416"/>
      <c r="Q205" s="417"/>
      <c r="R205" s="417"/>
      <c r="S205" s="417"/>
      <c r="T205" s="417"/>
      <c r="U205" s="417"/>
      <c r="V205" s="417"/>
      <c r="W205" s="417"/>
      <c r="X205" s="417"/>
      <c r="Y205" s="417"/>
      <c r="Z205" s="417"/>
      <c r="AA205" s="418"/>
    </row>
    <row r="206" spans="1:67" ht="18">
      <c r="A206" s="268"/>
      <c r="B206" s="269"/>
      <c r="C206" s="377"/>
      <c r="D206" s="274"/>
      <c r="E206" s="276"/>
      <c r="F206" s="386"/>
      <c r="G206" s="401"/>
      <c r="H206" s="400"/>
      <c r="I206" s="399"/>
      <c r="J206" s="400"/>
      <c r="K206" s="199" t="s">
        <v>526</v>
      </c>
      <c r="L206" s="199"/>
      <c r="M206" s="199" t="s">
        <v>526</v>
      </c>
      <c r="N206" s="46">
        <f>Criterios!AQ43</f>
        <v>0.45454545454545453</v>
      </c>
      <c r="P206" s="416"/>
      <c r="Q206" s="417"/>
      <c r="R206" s="417"/>
      <c r="S206" s="417"/>
      <c r="T206" s="417"/>
      <c r="U206" s="417"/>
      <c r="V206" s="417"/>
      <c r="W206" s="417"/>
      <c r="X206" s="417"/>
      <c r="Y206" s="417"/>
      <c r="Z206" s="417"/>
      <c r="AA206" s="418"/>
    </row>
    <row r="207" spans="1:67" ht="18">
      <c r="A207" s="268"/>
      <c r="B207" s="269"/>
      <c r="C207" s="377"/>
      <c r="D207" s="274"/>
      <c r="E207" s="276"/>
      <c r="F207" s="386"/>
      <c r="G207" s="387" t="s">
        <v>534</v>
      </c>
      <c r="H207" s="388"/>
      <c r="I207" s="389"/>
      <c r="J207" s="396">
        <f>Indicadores!AM52</f>
        <v>0.58008658008658009</v>
      </c>
      <c r="K207" s="199" t="s">
        <v>251</v>
      </c>
      <c r="L207" s="199"/>
      <c r="M207" s="199" t="s">
        <v>535</v>
      </c>
      <c r="N207" s="46">
        <f>Criterios!AQ44</f>
        <v>0.45454545454545453</v>
      </c>
      <c r="P207" s="416"/>
      <c r="Q207" s="417"/>
      <c r="R207" s="417"/>
      <c r="S207" s="417"/>
      <c r="T207" s="417"/>
      <c r="U207" s="417"/>
      <c r="V207" s="417"/>
      <c r="W207" s="417"/>
      <c r="X207" s="417"/>
      <c r="Y207" s="417"/>
      <c r="Z207" s="417"/>
      <c r="AA207" s="418"/>
    </row>
    <row r="208" spans="1:67" ht="18">
      <c r="A208" s="268"/>
      <c r="B208" s="269"/>
      <c r="C208" s="377"/>
      <c r="D208" s="274"/>
      <c r="E208" s="276"/>
      <c r="F208" s="386"/>
      <c r="G208" s="390"/>
      <c r="H208" s="391"/>
      <c r="I208" s="392"/>
      <c r="J208" s="397"/>
      <c r="K208" s="199" t="s">
        <v>536</v>
      </c>
      <c r="L208" s="199"/>
      <c r="M208" s="199" t="s">
        <v>536</v>
      </c>
      <c r="N208" s="46">
        <f>Criterios!AQ45</f>
        <v>0.96969696969696972</v>
      </c>
      <c r="P208" s="416"/>
      <c r="Q208" s="417"/>
      <c r="R208" s="417"/>
      <c r="S208" s="417"/>
      <c r="T208" s="417"/>
      <c r="U208" s="417"/>
      <c r="V208" s="417"/>
      <c r="W208" s="417"/>
      <c r="X208" s="417"/>
      <c r="Y208" s="417"/>
      <c r="Z208" s="417"/>
      <c r="AA208" s="418"/>
    </row>
    <row r="209" spans="1:27" ht="18">
      <c r="A209" s="268"/>
      <c r="B209" s="269"/>
      <c r="C209" s="377"/>
      <c r="D209" s="274"/>
      <c r="E209" s="276"/>
      <c r="F209" s="386"/>
      <c r="G209" s="390"/>
      <c r="H209" s="391"/>
      <c r="I209" s="392"/>
      <c r="J209" s="397"/>
      <c r="K209" s="199" t="s">
        <v>537</v>
      </c>
      <c r="L209" s="199"/>
      <c r="M209" s="199" t="s">
        <v>537</v>
      </c>
      <c r="N209" s="46">
        <f>Criterios!AQ46</f>
        <v>0.5757575757575758</v>
      </c>
      <c r="P209" s="416"/>
      <c r="Q209" s="417"/>
      <c r="R209" s="417"/>
      <c r="S209" s="417"/>
      <c r="T209" s="417"/>
      <c r="U209" s="417"/>
      <c r="V209" s="417"/>
      <c r="W209" s="417"/>
      <c r="X209" s="417"/>
      <c r="Y209" s="417"/>
      <c r="Z209" s="417"/>
      <c r="AA209" s="418"/>
    </row>
    <row r="210" spans="1:27" ht="18">
      <c r="A210" s="268"/>
      <c r="B210" s="269"/>
      <c r="C210" s="377"/>
      <c r="D210" s="274"/>
      <c r="E210" s="276"/>
      <c r="F210" s="386"/>
      <c r="G210" s="390"/>
      <c r="H210" s="391"/>
      <c r="I210" s="392"/>
      <c r="J210" s="397"/>
      <c r="K210" s="199" t="s">
        <v>538</v>
      </c>
      <c r="L210" s="199"/>
      <c r="M210" s="199" t="s">
        <v>538</v>
      </c>
      <c r="N210" s="46">
        <f>Criterios!AQ47</f>
        <v>0.81818181818181823</v>
      </c>
      <c r="P210" s="416"/>
      <c r="Q210" s="417"/>
      <c r="R210" s="417"/>
      <c r="S210" s="417"/>
      <c r="T210" s="417"/>
      <c r="U210" s="417"/>
      <c r="V210" s="417"/>
      <c r="W210" s="417"/>
      <c r="X210" s="417"/>
      <c r="Y210" s="417"/>
      <c r="Z210" s="417"/>
      <c r="AA210" s="418"/>
    </row>
    <row r="211" spans="1:27" ht="18">
      <c r="A211" s="268"/>
      <c r="B211" s="269"/>
      <c r="C211" s="377"/>
      <c r="D211" s="274"/>
      <c r="E211" s="276"/>
      <c r="F211" s="386"/>
      <c r="G211" s="390"/>
      <c r="H211" s="391"/>
      <c r="I211" s="392"/>
      <c r="J211" s="397"/>
      <c r="K211" s="199" t="s">
        <v>539</v>
      </c>
      <c r="L211" s="199"/>
      <c r="M211" s="199" t="s">
        <v>539</v>
      </c>
      <c r="N211" s="46">
        <f>Criterios!AQ48</f>
        <v>0.63636363636363635</v>
      </c>
      <c r="P211" s="416"/>
      <c r="Q211" s="417"/>
      <c r="R211" s="417"/>
      <c r="S211" s="417"/>
      <c r="T211" s="417"/>
      <c r="U211" s="417"/>
      <c r="V211" s="417"/>
      <c r="W211" s="417"/>
      <c r="X211" s="417"/>
      <c r="Y211" s="417"/>
      <c r="Z211" s="417"/>
      <c r="AA211" s="418"/>
    </row>
    <row r="212" spans="1:27" ht="18">
      <c r="A212" s="268"/>
      <c r="B212" s="269"/>
      <c r="C212" s="377"/>
      <c r="D212" s="274"/>
      <c r="E212" s="276"/>
      <c r="F212" s="386"/>
      <c r="G212" s="390"/>
      <c r="H212" s="391"/>
      <c r="I212" s="392"/>
      <c r="J212" s="397"/>
      <c r="K212" s="199" t="s">
        <v>540</v>
      </c>
      <c r="L212" s="199"/>
      <c r="M212" s="199" t="s">
        <v>540</v>
      </c>
      <c r="N212" s="46">
        <f>Criterios!AQ49</f>
        <v>3.0303030303030304E-2</v>
      </c>
      <c r="P212" s="416"/>
      <c r="Q212" s="417"/>
      <c r="R212" s="417"/>
      <c r="S212" s="417"/>
      <c r="T212" s="417"/>
      <c r="U212" s="417"/>
      <c r="V212" s="417"/>
      <c r="W212" s="417"/>
      <c r="X212" s="417"/>
      <c r="Y212" s="417"/>
      <c r="Z212" s="417"/>
      <c r="AA212" s="418"/>
    </row>
    <row r="213" spans="1:27" ht="18">
      <c r="A213" s="268"/>
      <c r="B213" s="269"/>
      <c r="C213" s="377"/>
      <c r="D213" s="274"/>
      <c r="E213" s="276"/>
      <c r="F213" s="386"/>
      <c r="G213" s="393"/>
      <c r="H213" s="394"/>
      <c r="I213" s="395"/>
      <c r="J213" s="398"/>
      <c r="K213" s="199" t="s">
        <v>541</v>
      </c>
      <c r="L213" s="199"/>
      <c r="M213" s="199" t="s">
        <v>541</v>
      </c>
      <c r="N213" s="46">
        <f>Criterios!AQ50</f>
        <v>0.5757575757575758</v>
      </c>
      <c r="P213" s="416"/>
      <c r="Q213" s="417"/>
      <c r="R213" s="417"/>
      <c r="S213" s="417"/>
      <c r="T213" s="417"/>
      <c r="U213" s="417"/>
      <c r="V213" s="417"/>
      <c r="W213" s="417"/>
      <c r="X213" s="417"/>
      <c r="Y213" s="417"/>
      <c r="Z213" s="417"/>
      <c r="AA213" s="418"/>
    </row>
    <row r="214" spans="1:27" ht="18">
      <c r="A214" s="268"/>
      <c r="B214" s="269"/>
      <c r="C214" s="377"/>
      <c r="D214" s="274"/>
      <c r="E214" s="276"/>
      <c r="F214" s="386"/>
      <c r="G214" s="387" t="s">
        <v>542</v>
      </c>
      <c r="H214" s="388"/>
      <c r="I214" s="389"/>
      <c r="J214" s="396">
        <f>Indicadores!AM53</f>
        <v>0.84848484848484851</v>
      </c>
      <c r="K214" s="199" t="s">
        <v>543</v>
      </c>
      <c r="L214" s="199"/>
      <c r="M214" s="199" t="s">
        <v>543</v>
      </c>
      <c r="N214" s="46">
        <f>Criterios!AQ51</f>
        <v>0.93939393939393945</v>
      </c>
      <c r="P214" s="419"/>
      <c r="Q214" s="420"/>
      <c r="R214" s="420"/>
      <c r="S214" s="420"/>
      <c r="T214" s="420"/>
      <c r="U214" s="420"/>
      <c r="V214" s="420"/>
      <c r="W214" s="420"/>
      <c r="X214" s="420"/>
      <c r="Y214" s="420"/>
      <c r="Z214" s="420"/>
      <c r="AA214" s="421"/>
    </row>
    <row r="215" spans="1:27" ht="18">
      <c r="A215" s="268"/>
      <c r="B215" s="269"/>
      <c r="C215" s="377"/>
      <c r="D215" s="274"/>
      <c r="E215" s="276"/>
      <c r="F215" s="386"/>
      <c r="G215" s="390"/>
      <c r="H215" s="391"/>
      <c r="I215" s="392"/>
      <c r="J215" s="397"/>
      <c r="K215" s="199" t="s">
        <v>467</v>
      </c>
      <c r="L215" s="199"/>
      <c r="M215" s="199" t="s">
        <v>467</v>
      </c>
      <c r="N215" s="46">
        <f>Criterios!AQ52</f>
        <v>0.78787878787878785</v>
      </c>
    </row>
    <row r="216" spans="1:27" ht="18">
      <c r="A216" s="268"/>
      <c r="B216" s="269"/>
      <c r="C216" s="377"/>
      <c r="D216" s="274"/>
      <c r="E216" s="276"/>
      <c r="F216" s="386"/>
      <c r="G216" s="393"/>
      <c r="H216" s="394"/>
      <c r="I216" s="395"/>
      <c r="J216" s="398"/>
      <c r="K216" s="199" t="s">
        <v>468</v>
      </c>
      <c r="L216" s="199"/>
      <c r="M216" s="199" t="s">
        <v>468</v>
      </c>
      <c r="N216" s="46">
        <f>Criterios!AQ53</f>
        <v>0.81818181818181823</v>
      </c>
    </row>
    <row r="217" spans="1:27" ht="18">
      <c r="A217" s="268"/>
      <c r="B217" s="269"/>
      <c r="C217" s="377"/>
      <c r="D217" s="274"/>
      <c r="E217" s="276" t="s">
        <v>437</v>
      </c>
      <c r="F217" s="386">
        <f>'Variables e índice'!AL25</f>
        <v>0.6742424242424242</v>
      </c>
      <c r="G217" s="387" t="s">
        <v>339</v>
      </c>
      <c r="H217" s="388"/>
      <c r="I217" s="389"/>
      <c r="J217" s="396">
        <f>Indicadores!AM54</f>
        <v>0.59343434343434343</v>
      </c>
      <c r="K217" s="199" t="s">
        <v>439</v>
      </c>
      <c r="L217" s="199"/>
      <c r="M217" s="199" t="s">
        <v>439</v>
      </c>
      <c r="N217" s="46">
        <f>Criterios!AQ54</f>
        <v>0.93939393939393945</v>
      </c>
    </row>
    <row r="218" spans="1:27" ht="18">
      <c r="A218" s="268"/>
      <c r="B218" s="269"/>
      <c r="C218" s="377"/>
      <c r="D218" s="274"/>
      <c r="E218" s="276"/>
      <c r="F218" s="386"/>
      <c r="G218" s="390"/>
      <c r="H218" s="391"/>
      <c r="I218" s="392"/>
      <c r="J218" s="397"/>
      <c r="K218" s="199" t="s">
        <v>440</v>
      </c>
      <c r="L218" s="199"/>
      <c r="M218" s="199" t="s">
        <v>440</v>
      </c>
      <c r="N218" s="46">
        <f>Criterios!AQ55</f>
        <v>0.96969696969696972</v>
      </c>
    </row>
    <row r="219" spans="1:27" ht="18">
      <c r="A219" s="268"/>
      <c r="B219" s="269"/>
      <c r="C219" s="377"/>
      <c r="D219" s="274"/>
      <c r="E219" s="276"/>
      <c r="F219" s="386"/>
      <c r="G219" s="390"/>
      <c r="H219" s="391"/>
      <c r="I219" s="392"/>
      <c r="J219" s="397"/>
      <c r="K219" s="199" t="s">
        <v>441</v>
      </c>
      <c r="L219" s="199"/>
      <c r="M219" s="199" t="s">
        <v>441</v>
      </c>
      <c r="N219" s="46">
        <f>Criterios!AQ56</f>
        <v>0.78787878787878785</v>
      </c>
    </row>
    <row r="220" spans="1:27" ht="18">
      <c r="A220" s="268"/>
      <c r="B220" s="269"/>
      <c r="C220" s="377"/>
      <c r="D220" s="274"/>
      <c r="E220" s="276"/>
      <c r="F220" s="386"/>
      <c r="G220" s="390"/>
      <c r="H220" s="391"/>
      <c r="I220" s="392"/>
      <c r="J220" s="397"/>
      <c r="K220" s="199" t="s">
        <v>442</v>
      </c>
      <c r="L220" s="199"/>
      <c r="M220" s="199" t="s">
        <v>442</v>
      </c>
      <c r="N220" s="46">
        <f>Criterios!AQ57</f>
        <v>0.42424242424242425</v>
      </c>
    </row>
    <row r="221" spans="1:27" ht="18">
      <c r="A221" s="268"/>
      <c r="B221" s="269"/>
      <c r="C221" s="377"/>
      <c r="D221" s="274"/>
      <c r="E221" s="276"/>
      <c r="F221" s="386"/>
      <c r="G221" s="390"/>
      <c r="H221" s="391"/>
      <c r="I221" s="392"/>
      <c r="J221" s="397"/>
      <c r="K221" s="199" t="s">
        <v>443</v>
      </c>
      <c r="L221" s="199"/>
      <c r="M221" s="199" t="s">
        <v>443</v>
      </c>
      <c r="N221" s="46">
        <f>Criterios!AQ58</f>
        <v>0.90909090909090906</v>
      </c>
    </row>
    <row r="222" spans="1:27" ht="18">
      <c r="A222" s="268"/>
      <c r="B222" s="269"/>
      <c r="C222" s="377"/>
      <c r="D222" s="274"/>
      <c r="E222" s="276"/>
      <c r="F222" s="386"/>
      <c r="G222" s="390"/>
      <c r="H222" s="391"/>
      <c r="I222" s="392"/>
      <c r="J222" s="397"/>
      <c r="K222" s="199" t="s">
        <v>444</v>
      </c>
      <c r="L222" s="199"/>
      <c r="M222" s="199" t="s">
        <v>444</v>
      </c>
      <c r="N222" s="46">
        <f>Criterios!AQ59</f>
        <v>0.93939393939393945</v>
      </c>
    </row>
    <row r="223" spans="1:27" ht="18">
      <c r="A223" s="268"/>
      <c r="B223" s="269"/>
      <c r="C223" s="377"/>
      <c r="D223" s="274"/>
      <c r="E223" s="276"/>
      <c r="F223" s="386"/>
      <c r="G223" s="390"/>
      <c r="H223" s="391"/>
      <c r="I223" s="392"/>
      <c r="J223" s="397"/>
      <c r="K223" s="199" t="s">
        <v>506</v>
      </c>
      <c r="L223" s="199"/>
      <c r="M223" s="199" t="s">
        <v>506</v>
      </c>
      <c r="N223" s="46">
        <f>Criterios!AQ60</f>
        <v>0.5757575757575758</v>
      </c>
    </row>
    <row r="224" spans="1:27" ht="18">
      <c r="A224" s="268"/>
      <c r="B224" s="269"/>
      <c r="C224" s="377"/>
      <c r="D224" s="274"/>
      <c r="E224" s="276"/>
      <c r="F224" s="386"/>
      <c r="G224" s="390"/>
      <c r="H224" s="391"/>
      <c r="I224" s="392"/>
      <c r="J224" s="397"/>
      <c r="K224" s="199" t="s">
        <v>507</v>
      </c>
      <c r="L224" s="199"/>
      <c r="M224" s="199" t="s">
        <v>507</v>
      </c>
      <c r="N224" s="46">
        <f>Criterios!AQ61</f>
        <v>0.66666666666666663</v>
      </c>
    </row>
    <row r="225" spans="1:14" ht="18">
      <c r="A225" s="268"/>
      <c r="B225" s="269"/>
      <c r="C225" s="377"/>
      <c r="D225" s="274"/>
      <c r="E225" s="276"/>
      <c r="F225" s="386"/>
      <c r="G225" s="390"/>
      <c r="H225" s="391"/>
      <c r="I225" s="392"/>
      <c r="J225" s="397"/>
      <c r="K225" s="199" t="s">
        <v>508</v>
      </c>
      <c r="L225" s="199"/>
      <c r="M225" s="199" t="s">
        <v>508</v>
      </c>
      <c r="N225" s="46">
        <f>Criterios!AQ62</f>
        <v>0.21212121212121213</v>
      </c>
    </row>
    <row r="226" spans="1:14" ht="18">
      <c r="A226" s="268"/>
      <c r="B226" s="269"/>
      <c r="C226" s="377"/>
      <c r="D226" s="274"/>
      <c r="E226" s="276"/>
      <c r="F226" s="386"/>
      <c r="G226" s="390"/>
      <c r="H226" s="391"/>
      <c r="I226" s="392"/>
      <c r="J226" s="397"/>
      <c r="K226" s="199" t="s">
        <v>550</v>
      </c>
      <c r="L226" s="199"/>
      <c r="M226" s="199" t="s">
        <v>550</v>
      </c>
      <c r="N226" s="46">
        <f>Criterios!AQ63</f>
        <v>0.24242424242424243</v>
      </c>
    </row>
    <row r="227" spans="1:14" ht="18">
      <c r="A227" s="268"/>
      <c r="B227" s="269"/>
      <c r="C227" s="377"/>
      <c r="D227" s="274"/>
      <c r="E227" s="276"/>
      <c r="F227" s="386"/>
      <c r="G227" s="390"/>
      <c r="H227" s="391"/>
      <c r="I227" s="392"/>
      <c r="J227" s="397"/>
      <c r="K227" s="224" t="s">
        <v>569</v>
      </c>
      <c r="L227" s="281"/>
      <c r="M227" s="225"/>
      <c r="N227" s="46">
        <f>Criterios!AQ64</f>
        <v>9.0909090909090912E-2</v>
      </c>
    </row>
    <row r="228" spans="1:14" ht="18">
      <c r="A228" s="268"/>
      <c r="B228" s="269"/>
      <c r="C228" s="377"/>
      <c r="D228" s="274"/>
      <c r="E228" s="276"/>
      <c r="F228" s="386"/>
      <c r="G228" s="393"/>
      <c r="H228" s="394"/>
      <c r="I228" s="395"/>
      <c r="J228" s="398"/>
      <c r="K228" s="224" t="s">
        <v>570</v>
      </c>
      <c r="L228" s="281"/>
      <c r="M228" s="225"/>
      <c r="N228" s="46">
        <f>Criterios!AQ65</f>
        <v>0.36363636363636365</v>
      </c>
    </row>
    <row r="229" spans="1:14" ht="18">
      <c r="A229" s="268"/>
      <c r="B229" s="269"/>
      <c r="C229" s="377"/>
      <c r="D229" s="274"/>
      <c r="E229" s="276"/>
      <c r="F229" s="386"/>
      <c r="G229" s="387" t="s">
        <v>551</v>
      </c>
      <c r="H229" s="388"/>
      <c r="I229" s="389"/>
      <c r="J229" s="396">
        <f>Indicadores!AM55</f>
        <v>0.84343434343434343</v>
      </c>
      <c r="K229" s="224" t="s">
        <v>571</v>
      </c>
      <c r="L229" s="281"/>
      <c r="M229" s="225"/>
      <c r="N229" s="46">
        <f>Criterios!AQ66</f>
        <v>0.60606060606060608</v>
      </c>
    </row>
    <row r="230" spans="1:14" ht="18">
      <c r="A230" s="268"/>
      <c r="B230" s="269"/>
      <c r="C230" s="377"/>
      <c r="D230" s="274"/>
      <c r="E230" s="276"/>
      <c r="F230" s="386"/>
      <c r="G230" s="390"/>
      <c r="H230" s="391"/>
      <c r="I230" s="392"/>
      <c r="J230" s="397"/>
      <c r="K230" s="224" t="s">
        <v>572</v>
      </c>
      <c r="L230" s="281"/>
      <c r="M230" s="225"/>
      <c r="N230" s="46">
        <f>Criterios!AQ67</f>
        <v>1</v>
      </c>
    </row>
    <row r="231" spans="1:14" ht="18">
      <c r="A231" s="268"/>
      <c r="B231" s="269"/>
      <c r="C231" s="377"/>
      <c r="D231" s="274"/>
      <c r="E231" s="276"/>
      <c r="F231" s="386"/>
      <c r="G231" s="390"/>
      <c r="H231" s="391"/>
      <c r="I231" s="392"/>
      <c r="J231" s="397"/>
      <c r="K231" s="224" t="s">
        <v>573</v>
      </c>
      <c r="L231" s="281"/>
      <c r="M231" s="225"/>
      <c r="N231" s="46">
        <f>Criterios!AQ68</f>
        <v>1</v>
      </c>
    </row>
    <row r="232" spans="1:14" ht="18">
      <c r="A232" s="268"/>
      <c r="B232" s="269"/>
      <c r="C232" s="377"/>
      <c r="D232" s="274"/>
      <c r="E232" s="276"/>
      <c r="F232" s="386"/>
      <c r="G232" s="390"/>
      <c r="H232" s="391"/>
      <c r="I232" s="392"/>
      <c r="J232" s="397"/>
      <c r="K232" s="224" t="s">
        <v>574</v>
      </c>
      <c r="L232" s="281"/>
      <c r="M232" s="225"/>
      <c r="N232" s="46">
        <f>Criterios!AQ69</f>
        <v>1</v>
      </c>
    </row>
    <row r="233" spans="1:14" ht="18">
      <c r="A233" s="268"/>
      <c r="B233" s="269"/>
      <c r="C233" s="377"/>
      <c r="D233" s="274"/>
      <c r="E233" s="276"/>
      <c r="F233" s="386"/>
      <c r="G233" s="390"/>
      <c r="H233" s="391"/>
      <c r="I233" s="392"/>
      <c r="J233" s="397"/>
      <c r="K233" s="224" t="s">
        <v>575</v>
      </c>
      <c r="L233" s="281"/>
      <c r="M233" s="225"/>
      <c r="N233" s="46">
        <f>Criterios!AQ70</f>
        <v>0.96969696969696972</v>
      </c>
    </row>
    <row r="234" spans="1:14" ht="18">
      <c r="A234" s="268"/>
      <c r="B234" s="269"/>
      <c r="C234" s="377"/>
      <c r="D234" s="274"/>
      <c r="E234" s="276"/>
      <c r="F234" s="386"/>
      <c r="G234" s="393"/>
      <c r="H234" s="394"/>
      <c r="I234" s="395"/>
      <c r="J234" s="398"/>
      <c r="K234" s="224" t="s">
        <v>576</v>
      </c>
      <c r="L234" s="281"/>
      <c r="M234" s="225"/>
      <c r="N234" s="46">
        <f>Criterios!AQ71</f>
        <v>0.48484848484848486</v>
      </c>
    </row>
    <row r="235" spans="1:14" ht="18">
      <c r="A235" s="268"/>
      <c r="B235" s="269"/>
      <c r="C235" s="377"/>
      <c r="D235" s="274"/>
      <c r="E235" s="276"/>
      <c r="F235" s="386"/>
      <c r="G235" s="387" t="s">
        <v>448</v>
      </c>
      <c r="H235" s="388"/>
      <c r="I235" s="389"/>
      <c r="J235" s="396">
        <f>Indicadores!AM56</f>
        <v>0.58585858585858586</v>
      </c>
      <c r="K235" s="199" t="s">
        <v>552</v>
      </c>
      <c r="L235" s="367">
        <f>Criterios!AQ228</f>
        <v>0.84848484848484851</v>
      </c>
      <c r="M235" s="5" t="s">
        <v>555</v>
      </c>
      <c r="N235" s="46">
        <f>Criterios!AQ72</f>
        <v>0.81818181818181823</v>
      </c>
    </row>
    <row r="236" spans="1:14" ht="18">
      <c r="A236" s="268"/>
      <c r="B236" s="269"/>
      <c r="C236" s="377"/>
      <c r="D236" s="274"/>
      <c r="E236" s="276"/>
      <c r="F236" s="386"/>
      <c r="G236" s="390"/>
      <c r="H236" s="391"/>
      <c r="I236" s="392"/>
      <c r="J236" s="397"/>
      <c r="K236" s="199"/>
      <c r="L236" s="368"/>
      <c r="M236" s="5" t="s">
        <v>556</v>
      </c>
      <c r="N236" s="46">
        <f>Criterios!AQ73</f>
        <v>0.87878787878787878</v>
      </c>
    </row>
    <row r="237" spans="1:14" ht="18">
      <c r="A237" s="268"/>
      <c r="B237" s="269"/>
      <c r="C237" s="377"/>
      <c r="D237" s="274"/>
      <c r="E237" s="276"/>
      <c r="F237" s="386"/>
      <c r="G237" s="390"/>
      <c r="H237" s="391"/>
      <c r="I237" s="392"/>
      <c r="J237" s="397"/>
      <c r="K237" s="224" t="s">
        <v>577</v>
      </c>
      <c r="L237" s="281"/>
      <c r="M237" s="225"/>
      <c r="N237" s="46">
        <f>Criterios!AQ74</f>
        <v>0.78787878787878785</v>
      </c>
    </row>
    <row r="238" spans="1:14" ht="18">
      <c r="A238" s="268"/>
      <c r="B238" s="269"/>
      <c r="C238" s="377"/>
      <c r="D238" s="274"/>
      <c r="E238" s="276"/>
      <c r="F238" s="386"/>
      <c r="G238" s="393"/>
      <c r="H238" s="394"/>
      <c r="I238" s="395"/>
      <c r="J238" s="398"/>
      <c r="K238" s="224" t="s">
        <v>578</v>
      </c>
      <c r="L238" s="281"/>
      <c r="M238" s="225"/>
      <c r="N238" s="46">
        <f>Criterios!AQ75</f>
        <v>0.12121212121212122</v>
      </c>
    </row>
    <row r="239" spans="1:14" ht="18">
      <c r="A239" s="268"/>
      <c r="B239" s="269"/>
      <c r="C239" s="377"/>
      <c r="D239" s="274"/>
      <c r="E239" s="276" t="s">
        <v>431</v>
      </c>
      <c r="F239" s="386">
        <f>'Variables e índice'!AL26</f>
        <v>0.39898989898989901</v>
      </c>
      <c r="G239" s="387" t="s">
        <v>432</v>
      </c>
      <c r="H239" s="388"/>
      <c r="I239" s="389"/>
      <c r="J239" s="396">
        <f>Indicadores!AM57</f>
        <v>0.65656565656565657</v>
      </c>
      <c r="K239" s="224" t="s">
        <v>579</v>
      </c>
      <c r="L239" s="281"/>
      <c r="M239" s="225"/>
      <c r="N239" s="46">
        <f>Criterios!AQ76</f>
        <v>1</v>
      </c>
    </row>
    <row r="240" spans="1:14" ht="18">
      <c r="A240" s="268"/>
      <c r="B240" s="269"/>
      <c r="C240" s="377"/>
      <c r="D240" s="274"/>
      <c r="E240" s="276"/>
      <c r="F240" s="386"/>
      <c r="G240" s="390"/>
      <c r="H240" s="391"/>
      <c r="I240" s="392"/>
      <c r="J240" s="397"/>
      <c r="K240" s="224" t="s">
        <v>580</v>
      </c>
      <c r="L240" s="281"/>
      <c r="M240" s="225"/>
      <c r="N240" s="46">
        <f>Criterios!AQ77</f>
        <v>0.30303030303030304</v>
      </c>
    </row>
    <row r="241" spans="1:14" ht="18">
      <c r="A241" s="268"/>
      <c r="B241" s="269"/>
      <c r="C241" s="377"/>
      <c r="D241" s="274"/>
      <c r="E241" s="276"/>
      <c r="F241" s="386"/>
      <c r="G241" s="393"/>
      <c r="H241" s="394"/>
      <c r="I241" s="395"/>
      <c r="J241" s="398"/>
      <c r="K241" s="224" t="s">
        <v>581</v>
      </c>
      <c r="L241" s="281"/>
      <c r="M241" s="225"/>
      <c r="N241" s="46">
        <f>Criterios!AQ78</f>
        <v>0.66666666666666663</v>
      </c>
    </row>
    <row r="242" spans="1:14" ht="18">
      <c r="A242" s="268"/>
      <c r="B242" s="269"/>
      <c r="C242" s="377"/>
      <c r="D242" s="274"/>
      <c r="E242" s="276"/>
      <c r="F242" s="386"/>
      <c r="G242" s="402" t="s">
        <v>464</v>
      </c>
      <c r="H242" s="403"/>
      <c r="I242" s="404"/>
      <c r="J242" s="396">
        <f>Indicadores!AM58</f>
        <v>0.14141414141414141</v>
      </c>
      <c r="K242" s="224" t="s">
        <v>582</v>
      </c>
      <c r="L242" s="281"/>
      <c r="M242" s="225"/>
      <c r="N242" s="46">
        <f>Criterios!AQ79</f>
        <v>0</v>
      </c>
    </row>
    <row r="243" spans="1:14" ht="18">
      <c r="A243" s="268"/>
      <c r="B243" s="269"/>
      <c r="C243" s="377"/>
      <c r="D243" s="274"/>
      <c r="E243" s="276"/>
      <c r="F243" s="386"/>
      <c r="G243" s="405"/>
      <c r="H243" s="406"/>
      <c r="I243" s="407"/>
      <c r="J243" s="397"/>
      <c r="K243" s="224" t="s">
        <v>583</v>
      </c>
      <c r="L243" s="281"/>
      <c r="M243" s="225"/>
      <c r="N243" s="46">
        <f>Criterios!AQ80</f>
        <v>6.0606060606060608E-2</v>
      </c>
    </row>
    <row r="244" spans="1:14" ht="18">
      <c r="A244" s="268"/>
      <c r="B244" s="269"/>
      <c r="C244" s="378"/>
      <c r="D244" s="275"/>
      <c r="E244" s="276"/>
      <c r="F244" s="386"/>
      <c r="G244" s="408"/>
      <c r="H244" s="409"/>
      <c r="I244" s="410"/>
      <c r="J244" s="398"/>
      <c r="K244" s="224" t="s">
        <v>584</v>
      </c>
      <c r="L244" s="281"/>
      <c r="M244" s="225"/>
      <c r="N244" s="46">
        <f>Criterios!AQ81</f>
        <v>0.36363636363636365</v>
      </c>
    </row>
    <row r="245" spans="1:14" ht="18">
      <c r="A245" s="268"/>
      <c r="B245" s="269"/>
      <c r="C245" s="381" t="s">
        <v>340</v>
      </c>
      <c r="D245" s="273">
        <f>'Variables e índice'!AL35</f>
        <v>0.62867564534231202</v>
      </c>
      <c r="E245" s="276" t="s">
        <v>341</v>
      </c>
      <c r="F245" s="386">
        <f>'Variables e índice'!AL27</f>
        <v>0.54888167388167397</v>
      </c>
      <c r="G245" s="402" t="s">
        <v>465</v>
      </c>
      <c r="H245" s="403"/>
      <c r="I245" s="404"/>
      <c r="J245" s="396">
        <f>Indicadores!AM59</f>
        <v>0.72727272727272729</v>
      </c>
      <c r="K245" s="224" t="s">
        <v>585</v>
      </c>
      <c r="L245" s="281"/>
      <c r="M245" s="225"/>
      <c r="N245" s="46">
        <f>Criterios!AQ82</f>
        <v>0.96969696969696972</v>
      </c>
    </row>
    <row r="246" spans="1:14" ht="18">
      <c r="A246" s="268"/>
      <c r="B246" s="269"/>
      <c r="C246" s="382"/>
      <c r="D246" s="274"/>
      <c r="E246" s="276"/>
      <c r="F246" s="386"/>
      <c r="G246" s="408"/>
      <c r="H246" s="409"/>
      <c r="I246" s="410"/>
      <c r="J246" s="398"/>
      <c r="K246" s="224" t="s">
        <v>586</v>
      </c>
      <c r="L246" s="281"/>
      <c r="M246" s="225"/>
      <c r="N246" s="46">
        <f>Criterios!AQ83</f>
        <v>0.48484848484848486</v>
      </c>
    </row>
    <row r="247" spans="1:14" ht="18">
      <c r="A247" s="268"/>
      <c r="B247" s="269"/>
      <c r="C247" s="382"/>
      <c r="D247" s="274"/>
      <c r="E247" s="276"/>
      <c r="F247" s="386"/>
      <c r="G247" s="387" t="s">
        <v>466</v>
      </c>
      <c r="H247" s="388"/>
      <c r="I247" s="389"/>
      <c r="J247" s="396">
        <f>Indicadores!AM60</f>
        <v>0.77777777777777779</v>
      </c>
      <c r="K247" s="224" t="s">
        <v>587</v>
      </c>
      <c r="L247" s="281"/>
      <c r="M247" s="225"/>
      <c r="N247" s="46">
        <f>Criterios!AQ84</f>
        <v>0.96969696969696972</v>
      </c>
    </row>
    <row r="248" spans="1:14" ht="18">
      <c r="A248" s="268"/>
      <c r="B248" s="269"/>
      <c r="C248" s="382"/>
      <c r="D248" s="274"/>
      <c r="E248" s="276"/>
      <c r="F248" s="386"/>
      <c r="G248" s="390"/>
      <c r="H248" s="391"/>
      <c r="I248" s="392"/>
      <c r="J248" s="397"/>
      <c r="K248" s="224" t="s">
        <v>588</v>
      </c>
      <c r="L248" s="281"/>
      <c r="M248" s="225"/>
      <c r="N248" s="46">
        <f>Criterios!AQ85</f>
        <v>0.81818181818181823</v>
      </c>
    </row>
    <row r="249" spans="1:14" ht="18">
      <c r="A249" s="268"/>
      <c r="B249" s="269"/>
      <c r="C249" s="382"/>
      <c r="D249" s="274"/>
      <c r="E249" s="276"/>
      <c r="F249" s="386"/>
      <c r="G249" s="390"/>
      <c r="H249" s="391"/>
      <c r="I249" s="392"/>
      <c r="J249" s="397"/>
      <c r="K249" s="224" t="s">
        <v>589</v>
      </c>
      <c r="L249" s="281"/>
      <c r="M249" s="225"/>
      <c r="N249" s="46">
        <f>Criterios!AQ86</f>
        <v>0.51515151515151514</v>
      </c>
    </row>
    <row r="250" spans="1:14" ht="18">
      <c r="A250" s="268"/>
      <c r="B250" s="269"/>
      <c r="C250" s="382"/>
      <c r="D250" s="274"/>
      <c r="E250" s="276"/>
      <c r="F250" s="386"/>
      <c r="G250" s="390"/>
      <c r="H250" s="391"/>
      <c r="I250" s="392"/>
      <c r="J250" s="397"/>
      <c r="K250" s="224" t="s">
        <v>590</v>
      </c>
      <c r="L250" s="281"/>
      <c r="M250" s="225"/>
      <c r="N250" s="46">
        <f>Criterios!AQ87</f>
        <v>0.81818181818181823</v>
      </c>
    </row>
    <row r="251" spans="1:14" ht="18">
      <c r="A251" s="268"/>
      <c r="B251" s="269"/>
      <c r="C251" s="382"/>
      <c r="D251" s="274"/>
      <c r="E251" s="276"/>
      <c r="F251" s="386"/>
      <c r="G251" s="390"/>
      <c r="H251" s="391"/>
      <c r="I251" s="392"/>
      <c r="J251" s="397"/>
      <c r="K251" s="224" t="s">
        <v>591</v>
      </c>
      <c r="L251" s="281"/>
      <c r="M251" s="225"/>
      <c r="N251" s="46">
        <f>Criterios!AQ88</f>
        <v>0.87878787878787878</v>
      </c>
    </row>
    <row r="252" spans="1:14" ht="18">
      <c r="A252" s="268"/>
      <c r="B252" s="269"/>
      <c r="C252" s="382"/>
      <c r="D252" s="274"/>
      <c r="E252" s="276"/>
      <c r="F252" s="386"/>
      <c r="G252" s="393"/>
      <c r="H252" s="394"/>
      <c r="I252" s="395"/>
      <c r="J252" s="398"/>
      <c r="K252" s="224" t="s">
        <v>592</v>
      </c>
      <c r="L252" s="281"/>
      <c r="M252" s="225"/>
      <c r="N252" s="46">
        <f>Criterios!AQ89</f>
        <v>0.66666666666666663</v>
      </c>
    </row>
    <row r="253" spans="1:14" ht="18">
      <c r="A253" s="268"/>
      <c r="B253" s="269"/>
      <c r="C253" s="382"/>
      <c r="D253" s="274"/>
      <c r="E253" s="276"/>
      <c r="F253" s="386"/>
      <c r="G253" s="402" t="s">
        <v>426</v>
      </c>
      <c r="H253" s="403"/>
      <c r="I253" s="404"/>
      <c r="J253" s="396">
        <f>Indicadores!AM61</f>
        <v>0.46969696969696972</v>
      </c>
      <c r="K253" s="224" t="s">
        <v>593</v>
      </c>
      <c r="L253" s="281"/>
      <c r="M253" s="225"/>
      <c r="N253" s="46">
        <f>Criterios!AQ90</f>
        <v>0.48484848484848486</v>
      </c>
    </row>
    <row r="254" spans="1:14" ht="18">
      <c r="A254" s="268"/>
      <c r="B254" s="269"/>
      <c r="C254" s="382"/>
      <c r="D254" s="274"/>
      <c r="E254" s="276"/>
      <c r="F254" s="386"/>
      <c r="G254" s="408"/>
      <c r="H254" s="409"/>
      <c r="I254" s="410"/>
      <c r="J254" s="398"/>
      <c r="K254" s="224" t="s">
        <v>594</v>
      </c>
      <c r="L254" s="281"/>
      <c r="M254" s="225"/>
      <c r="N254" s="46">
        <f>Criterios!AQ91</f>
        <v>0.45454545454545453</v>
      </c>
    </row>
    <row r="255" spans="1:14" ht="18">
      <c r="A255" s="268"/>
      <c r="B255" s="269"/>
      <c r="C255" s="382"/>
      <c r="D255" s="274"/>
      <c r="E255" s="276"/>
      <c r="F255" s="386"/>
      <c r="G255" s="387" t="s">
        <v>427</v>
      </c>
      <c r="H255" s="388"/>
      <c r="I255" s="389"/>
      <c r="J255" s="396">
        <f>Indicadores!AM62</f>
        <v>0.22077922077922077</v>
      </c>
      <c r="K255" s="224" t="s">
        <v>595</v>
      </c>
      <c r="L255" s="281"/>
      <c r="M255" s="225"/>
      <c r="N255" s="46">
        <f>Criterios!AQ92</f>
        <v>0.42424242424242425</v>
      </c>
    </row>
    <row r="256" spans="1:14" ht="18">
      <c r="A256" s="268"/>
      <c r="B256" s="269"/>
      <c r="C256" s="382"/>
      <c r="D256" s="274"/>
      <c r="E256" s="276"/>
      <c r="F256" s="386"/>
      <c r="G256" s="390"/>
      <c r="H256" s="391"/>
      <c r="I256" s="392"/>
      <c r="J256" s="397"/>
      <c r="K256" s="224" t="s">
        <v>596</v>
      </c>
      <c r="L256" s="281"/>
      <c r="M256" s="225"/>
      <c r="N256" s="46">
        <f>Criterios!AQ93</f>
        <v>0.39393939393939392</v>
      </c>
    </row>
    <row r="257" spans="1:14" ht="18">
      <c r="A257" s="268"/>
      <c r="B257" s="269"/>
      <c r="C257" s="382"/>
      <c r="D257" s="274"/>
      <c r="E257" s="276"/>
      <c r="F257" s="386"/>
      <c r="G257" s="390"/>
      <c r="H257" s="391"/>
      <c r="I257" s="392"/>
      <c r="J257" s="397"/>
      <c r="K257" s="224" t="s">
        <v>597</v>
      </c>
      <c r="L257" s="281"/>
      <c r="M257" s="225"/>
      <c r="N257" s="46">
        <f>Criterios!AQ94</f>
        <v>0.21212121212121213</v>
      </c>
    </row>
    <row r="258" spans="1:14" ht="18">
      <c r="A258" s="268"/>
      <c r="B258" s="269"/>
      <c r="C258" s="382"/>
      <c r="D258" s="274"/>
      <c r="E258" s="276"/>
      <c r="F258" s="386"/>
      <c r="G258" s="390"/>
      <c r="H258" s="391"/>
      <c r="I258" s="392"/>
      <c r="J258" s="397"/>
      <c r="K258" s="224" t="s">
        <v>598</v>
      </c>
      <c r="L258" s="281"/>
      <c r="M258" s="225"/>
      <c r="N258" s="46">
        <f>Criterios!AQ95</f>
        <v>9.0909090909090912E-2</v>
      </c>
    </row>
    <row r="259" spans="1:14" ht="18">
      <c r="A259" s="268"/>
      <c r="B259" s="269"/>
      <c r="C259" s="382"/>
      <c r="D259" s="274"/>
      <c r="E259" s="276"/>
      <c r="F259" s="386"/>
      <c r="G259" s="390"/>
      <c r="H259" s="391"/>
      <c r="I259" s="392"/>
      <c r="J259" s="397"/>
      <c r="K259" s="224" t="s">
        <v>599</v>
      </c>
      <c r="L259" s="281"/>
      <c r="M259" s="225"/>
      <c r="N259" s="46">
        <f>Criterios!AQ96</f>
        <v>0.27272727272727271</v>
      </c>
    </row>
    <row r="260" spans="1:14" ht="18">
      <c r="A260" s="268"/>
      <c r="B260" s="269"/>
      <c r="C260" s="382"/>
      <c r="D260" s="274"/>
      <c r="E260" s="276"/>
      <c r="F260" s="386"/>
      <c r="G260" s="390"/>
      <c r="H260" s="391"/>
      <c r="I260" s="392"/>
      <c r="J260" s="397"/>
      <c r="K260" s="224" t="s">
        <v>600</v>
      </c>
      <c r="L260" s="281"/>
      <c r="M260" s="225"/>
      <c r="N260" s="46">
        <f>Criterios!AQ97</f>
        <v>3.0303030303030304E-2</v>
      </c>
    </row>
    <row r="261" spans="1:14" ht="18">
      <c r="A261" s="268"/>
      <c r="B261" s="269"/>
      <c r="C261" s="382"/>
      <c r="D261" s="274"/>
      <c r="E261" s="276"/>
      <c r="F261" s="386"/>
      <c r="G261" s="393"/>
      <c r="H261" s="394"/>
      <c r="I261" s="395"/>
      <c r="J261" s="398"/>
      <c r="K261" s="224" t="s">
        <v>601</v>
      </c>
      <c r="L261" s="281"/>
      <c r="M261" s="225"/>
      <c r="N261" s="46">
        <f>Criterios!AQ98</f>
        <v>0.12121212121212122</v>
      </c>
    </row>
    <row r="262" spans="1:14" ht="18">
      <c r="A262" s="268"/>
      <c r="B262" s="269"/>
      <c r="C262" s="382"/>
      <c r="D262" s="274"/>
      <c r="E262" s="276" t="s">
        <v>509</v>
      </c>
      <c r="F262" s="386">
        <f>'Variables e índice'!AL28</f>
        <v>0.67306397306397303</v>
      </c>
      <c r="G262" s="387" t="s">
        <v>446</v>
      </c>
      <c r="H262" s="388"/>
      <c r="I262" s="389"/>
      <c r="J262" s="396">
        <f>Indicadores!AM63</f>
        <v>0.64646464646464652</v>
      </c>
      <c r="K262" s="224" t="s">
        <v>602</v>
      </c>
      <c r="L262" s="281"/>
      <c r="M262" s="225"/>
      <c r="N262" s="46">
        <f>Criterios!AQ99</f>
        <v>0.93939393939393945</v>
      </c>
    </row>
    <row r="263" spans="1:14" ht="18">
      <c r="A263" s="268"/>
      <c r="B263" s="269"/>
      <c r="C263" s="382"/>
      <c r="D263" s="274"/>
      <c r="E263" s="276"/>
      <c r="F263" s="386"/>
      <c r="G263" s="390"/>
      <c r="H263" s="391"/>
      <c r="I263" s="392"/>
      <c r="J263" s="397"/>
      <c r="K263" s="224" t="s">
        <v>603</v>
      </c>
      <c r="L263" s="281"/>
      <c r="M263" s="225"/>
      <c r="N263" s="46">
        <f>Criterios!AQ100</f>
        <v>0.15151515151515152</v>
      </c>
    </row>
    <row r="264" spans="1:14" ht="18">
      <c r="A264" s="268"/>
      <c r="B264" s="269"/>
      <c r="C264" s="382"/>
      <c r="D264" s="274"/>
      <c r="E264" s="276"/>
      <c r="F264" s="386"/>
      <c r="G264" s="393"/>
      <c r="H264" s="394"/>
      <c r="I264" s="395"/>
      <c r="J264" s="398"/>
      <c r="K264" s="224" t="s">
        <v>604</v>
      </c>
      <c r="L264" s="281"/>
      <c r="M264" s="225"/>
      <c r="N264" s="46">
        <f>Criterios!AQ101</f>
        <v>0.84848484848484851</v>
      </c>
    </row>
    <row r="265" spans="1:14" ht="18">
      <c r="A265" s="268"/>
      <c r="B265" s="269"/>
      <c r="C265" s="382"/>
      <c r="D265" s="274"/>
      <c r="E265" s="276"/>
      <c r="F265" s="386"/>
      <c r="G265" s="387" t="s">
        <v>447</v>
      </c>
      <c r="H265" s="388"/>
      <c r="I265" s="389"/>
      <c r="J265" s="396">
        <f>Indicadores!AM64</f>
        <v>0.80303030303030298</v>
      </c>
      <c r="K265" s="224" t="s">
        <v>605</v>
      </c>
      <c r="L265" s="281"/>
      <c r="M265" s="225"/>
      <c r="N265" s="46">
        <f>Criterios!AQ102</f>
        <v>0.93939393939393945</v>
      </c>
    </row>
    <row r="266" spans="1:14" ht="18">
      <c r="A266" s="268"/>
      <c r="B266" s="269"/>
      <c r="C266" s="382"/>
      <c r="D266" s="274"/>
      <c r="E266" s="276"/>
      <c r="F266" s="386"/>
      <c r="G266" s="393"/>
      <c r="H266" s="394"/>
      <c r="I266" s="395"/>
      <c r="J266" s="398"/>
      <c r="K266" s="224" t="s">
        <v>606</v>
      </c>
      <c r="L266" s="281"/>
      <c r="M266" s="225"/>
      <c r="N266" s="46">
        <f>Criterios!AQ103</f>
        <v>0.66666666666666663</v>
      </c>
    </row>
    <row r="267" spans="1:14" ht="18">
      <c r="A267" s="268"/>
      <c r="B267" s="269"/>
      <c r="C267" s="382"/>
      <c r="D267" s="274"/>
      <c r="E267" s="276"/>
      <c r="F267" s="386"/>
      <c r="G267" s="387" t="s">
        <v>342</v>
      </c>
      <c r="H267" s="388"/>
      <c r="I267" s="389"/>
      <c r="J267" s="396">
        <f>Indicadores!AM65</f>
        <v>0.5696969696969697</v>
      </c>
      <c r="K267" s="224" t="s">
        <v>607</v>
      </c>
      <c r="L267" s="281"/>
      <c r="M267" s="225"/>
      <c r="N267" s="46">
        <f>Criterios!AQ104</f>
        <v>0.78787878787878785</v>
      </c>
    </row>
    <row r="268" spans="1:14" ht="18">
      <c r="A268" s="268"/>
      <c r="B268" s="269"/>
      <c r="C268" s="382"/>
      <c r="D268" s="274"/>
      <c r="E268" s="276"/>
      <c r="F268" s="386"/>
      <c r="G268" s="390"/>
      <c r="H268" s="391"/>
      <c r="I268" s="392"/>
      <c r="J268" s="397"/>
      <c r="K268" s="224" t="s">
        <v>608</v>
      </c>
      <c r="L268" s="281"/>
      <c r="M268" s="225"/>
      <c r="N268" s="46">
        <f>Criterios!AQ105</f>
        <v>0.96969696969696972</v>
      </c>
    </row>
    <row r="269" spans="1:14" ht="18">
      <c r="A269" s="268"/>
      <c r="B269" s="269"/>
      <c r="C269" s="382"/>
      <c r="D269" s="274"/>
      <c r="E269" s="276"/>
      <c r="F269" s="386"/>
      <c r="G269" s="390"/>
      <c r="H269" s="391"/>
      <c r="I269" s="392"/>
      <c r="J269" s="397"/>
      <c r="K269" s="224" t="s">
        <v>609</v>
      </c>
      <c r="L269" s="281"/>
      <c r="M269" s="225"/>
      <c r="N269" s="46">
        <f>Criterios!AQ106</f>
        <v>0.5757575757575758</v>
      </c>
    </row>
    <row r="270" spans="1:14" ht="18">
      <c r="A270" s="268"/>
      <c r="B270" s="269"/>
      <c r="C270" s="382"/>
      <c r="D270" s="274"/>
      <c r="E270" s="276"/>
      <c r="F270" s="386"/>
      <c r="G270" s="390"/>
      <c r="H270" s="391"/>
      <c r="I270" s="392"/>
      <c r="J270" s="397"/>
      <c r="K270" s="224" t="s">
        <v>610</v>
      </c>
      <c r="L270" s="281"/>
      <c r="M270" s="225"/>
      <c r="N270" s="46">
        <f>Criterios!AQ107</f>
        <v>0.39393939393939392</v>
      </c>
    </row>
    <row r="271" spans="1:14" ht="18">
      <c r="A271" s="268"/>
      <c r="B271" s="269"/>
      <c r="C271" s="382"/>
      <c r="D271" s="274"/>
      <c r="E271" s="276"/>
      <c r="F271" s="386"/>
      <c r="G271" s="393"/>
      <c r="H271" s="394"/>
      <c r="I271" s="395"/>
      <c r="J271" s="398"/>
      <c r="K271" s="224" t="s">
        <v>611</v>
      </c>
      <c r="L271" s="281"/>
      <c r="M271" s="225"/>
      <c r="N271" s="46">
        <f>Criterios!AQ108</f>
        <v>0.12121212121212122</v>
      </c>
    </row>
    <row r="272" spans="1:14" ht="18">
      <c r="A272" s="268"/>
      <c r="B272" s="269"/>
      <c r="C272" s="382"/>
      <c r="D272" s="274"/>
      <c r="E272" s="276" t="s">
        <v>421</v>
      </c>
      <c r="F272" s="386">
        <f>'Variables e índice'!AL29</f>
        <v>0.66408128908128905</v>
      </c>
      <c r="G272" s="387" t="s">
        <v>422</v>
      </c>
      <c r="H272" s="388"/>
      <c r="I272" s="389"/>
      <c r="J272" s="396">
        <f>Indicadores!AM66</f>
        <v>0.85714285714285732</v>
      </c>
      <c r="K272" s="224" t="s">
        <v>612</v>
      </c>
      <c r="L272" s="281"/>
      <c r="M272" s="225"/>
      <c r="N272" s="46">
        <f>Criterios!AQ109</f>
        <v>0.93939393939393945</v>
      </c>
    </row>
    <row r="273" spans="1:14" ht="18">
      <c r="A273" s="268"/>
      <c r="B273" s="269"/>
      <c r="C273" s="382"/>
      <c r="D273" s="274"/>
      <c r="E273" s="276"/>
      <c r="F273" s="386"/>
      <c r="G273" s="390"/>
      <c r="H273" s="391"/>
      <c r="I273" s="392"/>
      <c r="J273" s="397"/>
      <c r="K273" s="224" t="s">
        <v>613</v>
      </c>
      <c r="L273" s="281"/>
      <c r="M273" s="225"/>
      <c r="N273" s="46">
        <f>Criterios!AQ110</f>
        <v>0.84848484848484851</v>
      </c>
    </row>
    <row r="274" spans="1:14" ht="18">
      <c r="A274" s="268"/>
      <c r="B274" s="269"/>
      <c r="C274" s="382"/>
      <c r="D274" s="274"/>
      <c r="E274" s="276"/>
      <c r="F274" s="386"/>
      <c r="G274" s="390"/>
      <c r="H274" s="391"/>
      <c r="I274" s="392"/>
      <c r="J274" s="397"/>
      <c r="K274" s="224" t="s">
        <v>614</v>
      </c>
      <c r="L274" s="281"/>
      <c r="M274" s="225"/>
      <c r="N274" s="46">
        <f>Criterios!AQ111</f>
        <v>0.87878787878787878</v>
      </c>
    </row>
    <row r="275" spans="1:14" ht="18">
      <c r="A275" s="268"/>
      <c r="B275" s="269"/>
      <c r="C275" s="382"/>
      <c r="D275" s="274"/>
      <c r="E275" s="276"/>
      <c r="F275" s="386"/>
      <c r="G275" s="390"/>
      <c r="H275" s="391"/>
      <c r="I275" s="392"/>
      <c r="J275" s="397"/>
      <c r="K275" s="224" t="s">
        <v>615</v>
      </c>
      <c r="L275" s="281"/>
      <c r="M275" s="225"/>
      <c r="N275" s="46">
        <f>Criterios!AQ112</f>
        <v>0.93939393939393945</v>
      </c>
    </row>
    <row r="276" spans="1:14" ht="18">
      <c r="A276" s="268"/>
      <c r="B276" s="269"/>
      <c r="C276" s="382"/>
      <c r="D276" s="274"/>
      <c r="E276" s="276"/>
      <c r="F276" s="386"/>
      <c r="G276" s="390"/>
      <c r="H276" s="391"/>
      <c r="I276" s="392"/>
      <c r="J276" s="397"/>
      <c r="K276" s="224" t="s">
        <v>616</v>
      </c>
      <c r="L276" s="281"/>
      <c r="M276" s="225"/>
      <c r="N276" s="46">
        <f>Criterios!AQ113</f>
        <v>0.93939393939393945</v>
      </c>
    </row>
    <row r="277" spans="1:14" ht="18">
      <c r="A277" s="268"/>
      <c r="B277" s="269"/>
      <c r="C277" s="382"/>
      <c r="D277" s="274"/>
      <c r="E277" s="276"/>
      <c r="F277" s="386"/>
      <c r="G277" s="390"/>
      <c r="H277" s="391"/>
      <c r="I277" s="392"/>
      <c r="J277" s="397"/>
      <c r="K277" s="224" t="s">
        <v>617</v>
      </c>
      <c r="L277" s="281"/>
      <c r="M277" s="225"/>
      <c r="N277" s="46">
        <f>Criterios!AQ114</f>
        <v>0.69696969696969702</v>
      </c>
    </row>
    <row r="278" spans="1:14" ht="18">
      <c r="A278" s="268"/>
      <c r="B278" s="269"/>
      <c r="C278" s="382"/>
      <c r="D278" s="274"/>
      <c r="E278" s="276"/>
      <c r="F278" s="386"/>
      <c r="G278" s="393"/>
      <c r="H278" s="394"/>
      <c r="I278" s="395"/>
      <c r="J278" s="398"/>
      <c r="K278" s="224" t="s">
        <v>618</v>
      </c>
      <c r="L278" s="281"/>
      <c r="M278" s="225"/>
      <c r="N278" s="46">
        <f>Criterios!AQ115</f>
        <v>0.75757575757575757</v>
      </c>
    </row>
    <row r="279" spans="1:14" ht="18">
      <c r="A279" s="268"/>
      <c r="B279" s="269"/>
      <c r="C279" s="382"/>
      <c r="D279" s="274"/>
      <c r="E279" s="276"/>
      <c r="F279" s="386"/>
      <c r="G279" s="387" t="s">
        <v>343</v>
      </c>
      <c r="H279" s="388"/>
      <c r="I279" s="389"/>
      <c r="J279" s="396">
        <f>Indicadores!AM67</f>
        <v>0.71969696969696972</v>
      </c>
      <c r="K279" s="199" t="s">
        <v>553</v>
      </c>
      <c r="L279" s="367">
        <f>Criterios!AQ229</f>
        <v>0.93939393939393945</v>
      </c>
      <c r="M279" s="5" t="s">
        <v>557</v>
      </c>
      <c r="N279" s="46">
        <f>Criterios!AQ116</f>
        <v>0.93939393939393945</v>
      </c>
    </row>
    <row r="280" spans="1:14" ht="18">
      <c r="A280" s="268"/>
      <c r="B280" s="269"/>
      <c r="C280" s="382"/>
      <c r="D280" s="274"/>
      <c r="E280" s="276"/>
      <c r="F280" s="386"/>
      <c r="G280" s="390"/>
      <c r="H280" s="391"/>
      <c r="I280" s="392"/>
      <c r="J280" s="397"/>
      <c r="K280" s="199"/>
      <c r="L280" s="368"/>
      <c r="M280" s="5" t="s">
        <v>558</v>
      </c>
      <c r="N280" s="46">
        <f>Criterios!AQ117</f>
        <v>0.93939393939393945</v>
      </c>
    </row>
    <row r="281" spans="1:14" ht="18">
      <c r="A281" s="268"/>
      <c r="B281" s="269"/>
      <c r="C281" s="382"/>
      <c r="D281" s="274"/>
      <c r="E281" s="276"/>
      <c r="F281" s="386"/>
      <c r="G281" s="390"/>
      <c r="H281" s="391"/>
      <c r="I281" s="392"/>
      <c r="J281" s="397"/>
      <c r="K281" s="224" t="s">
        <v>619</v>
      </c>
      <c r="L281" s="281"/>
      <c r="M281" s="225"/>
      <c r="N281" s="46">
        <f>Criterios!AQ118</f>
        <v>0.60606060606060608</v>
      </c>
    </row>
    <row r="282" spans="1:14" ht="18">
      <c r="A282" s="268"/>
      <c r="B282" s="269"/>
      <c r="C282" s="382"/>
      <c r="D282" s="274"/>
      <c r="E282" s="276"/>
      <c r="F282" s="386"/>
      <c r="G282" s="390"/>
      <c r="H282" s="391"/>
      <c r="I282" s="392"/>
      <c r="J282" s="397"/>
      <c r="K282" s="224" t="s">
        <v>620</v>
      </c>
      <c r="L282" s="281"/>
      <c r="M282" s="225"/>
      <c r="N282" s="46">
        <f>Criterios!AQ119</f>
        <v>0.66666666666666663</v>
      </c>
    </row>
    <row r="283" spans="1:14" ht="18">
      <c r="A283" s="268"/>
      <c r="B283" s="269"/>
      <c r="C283" s="382"/>
      <c r="D283" s="274"/>
      <c r="E283" s="276"/>
      <c r="F283" s="386"/>
      <c r="G283" s="390"/>
      <c r="H283" s="391"/>
      <c r="I283" s="392"/>
      <c r="J283" s="397"/>
      <c r="K283" s="224" t="s">
        <v>621</v>
      </c>
      <c r="L283" s="281"/>
      <c r="M283" s="225"/>
      <c r="N283" s="46">
        <f>Criterios!AQ120</f>
        <v>0.72727272727272729</v>
      </c>
    </row>
    <row r="284" spans="1:14" ht="18">
      <c r="A284" s="268"/>
      <c r="B284" s="269"/>
      <c r="C284" s="382"/>
      <c r="D284" s="274"/>
      <c r="E284" s="276"/>
      <c r="F284" s="386"/>
      <c r="G284" s="390"/>
      <c r="H284" s="391"/>
      <c r="I284" s="392"/>
      <c r="J284" s="397"/>
      <c r="K284" s="224" t="s">
        <v>622</v>
      </c>
      <c r="L284" s="281"/>
      <c r="M284" s="225"/>
      <c r="N284" s="46">
        <f>Criterios!AQ121</f>
        <v>0.84848484848484851</v>
      </c>
    </row>
    <row r="285" spans="1:14" ht="18">
      <c r="A285" s="268"/>
      <c r="B285" s="269"/>
      <c r="C285" s="382"/>
      <c r="D285" s="274"/>
      <c r="E285" s="276"/>
      <c r="F285" s="386"/>
      <c r="G285" s="390"/>
      <c r="H285" s="391"/>
      <c r="I285" s="392"/>
      <c r="J285" s="397"/>
      <c r="K285" s="224" t="s">
        <v>623</v>
      </c>
      <c r="L285" s="281"/>
      <c r="M285" s="225"/>
      <c r="N285" s="46">
        <f>Criterios!AQ122</f>
        <v>0.5757575757575758</v>
      </c>
    </row>
    <row r="286" spans="1:14" ht="18">
      <c r="A286" s="268"/>
      <c r="B286" s="269"/>
      <c r="C286" s="382"/>
      <c r="D286" s="274"/>
      <c r="E286" s="276"/>
      <c r="F286" s="386"/>
      <c r="G286" s="390"/>
      <c r="H286" s="391"/>
      <c r="I286" s="392"/>
      <c r="J286" s="397"/>
      <c r="K286" s="224" t="s">
        <v>624</v>
      </c>
      <c r="L286" s="281"/>
      <c r="M286" s="225"/>
      <c r="N286" s="46">
        <f>Criterios!AQ123</f>
        <v>0.60606060606060608</v>
      </c>
    </row>
    <row r="287" spans="1:14" ht="18">
      <c r="A287" s="268"/>
      <c r="B287" s="269"/>
      <c r="C287" s="382"/>
      <c r="D287" s="274"/>
      <c r="E287" s="276"/>
      <c r="F287" s="386"/>
      <c r="G287" s="393"/>
      <c r="H287" s="394"/>
      <c r="I287" s="395"/>
      <c r="J287" s="398"/>
      <c r="K287" s="224" t="s">
        <v>625</v>
      </c>
      <c r="L287" s="281"/>
      <c r="M287" s="225"/>
      <c r="N287" s="46">
        <f>Criterios!AQ124</f>
        <v>0.78787878787878785</v>
      </c>
    </row>
    <row r="288" spans="1:14" ht="18">
      <c r="A288" s="268"/>
      <c r="B288" s="269"/>
      <c r="C288" s="382"/>
      <c r="D288" s="274"/>
      <c r="E288" s="276"/>
      <c r="F288" s="386"/>
      <c r="G288" s="401" t="s">
        <v>402</v>
      </c>
      <c r="H288" s="400">
        <f>Indicadores!AM68</f>
        <v>0.41540404040404033</v>
      </c>
      <c r="I288" s="401" t="s">
        <v>436</v>
      </c>
      <c r="J288" s="400">
        <f>Indicadores!AM83</f>
        <v>0.46717171717171707</v>
      </c>
      <c r="K288" s="224" t="s">
        <v>626</v>
      </c>
      <c r="L288" s="281"/>
      <c r="M288" s="225"/>
      <c r="N288" s="46">
        <f>Criterios!AQ125</f>
        <v>0.81818181818181823</v>
      </c>
    </row>
    <row r="289" spans="1:14" ht="18">
      <c r="A289" s="268"/>
      <c r="B289" s="269"/>
      <c r="C289" s="382"/>
      <c r="D289" s="274"/>
      <c r="E289" s="276"/>
      <c r="F289" s="386"/>
      <c r="G289" s="401"/>
      <c r="H289" s="400"/>
      <c r="I289" s="401"/>
      <c r="J289" s="400"/>
      <c r="K289" s="224" t="s">
        <v>627</v>
      </c>
      <c r="L289" s="281"/>
      <c r="M289" s="225"/>
      <c r="N289" s="46">
        <f>Criterios!AQ126</f>
        <v>0.72727272727272729</v>
      </c>
    </row>
    <row r="290" spans="1:14" ht="18">
      <c r="A290" s="268"/>
      <c r="B290" s="269"/>
      <c r="C290" s="382"/>
      <c r="D290" s="274"/>
      <c r="E290" s="276"/>
      <c r="F290" s="386"/>
      <c r="G290" s="401"/>
      <c r="H290" s="400"/>
      <c r="I290" s="401"/>
      <c r="J290" s="400"/>
      <c r="K290" s="224" t="s">
        <v>628</v>
      </c>
      <c r="L290" s="281"/>
      <c r="M290" s="225"/>
      <c r="N290" s="46">
        <f>Criterios!AQ127</f>
        <v>0.54545454545454541</v>
      </c>
    </row>
    <row r="291" spans="1:14" ht="18">
      <c r="A291" s="268"/>
      <c r="B291" s="269"/>
      <c r="C291" s="382"/>
      <c r="D291" s="274"/>
      <c r="E291" s="276"/>
      <c r="F291" s="386"/>
      <c r="G291" s="401"/>
      <c r="H291" s="400"/>
      <c r="I291" s="401"/>
      <c r="J291" s="400"/>
      <c r="K291" s="224" t="s">
        <v>629</v>
      </c>
      <c r="L291" s="281"/>
      <c r="M291" s="225"/>
      <c r="N291" s="46">
        <f>Criterios!AQ128</f>
        <v>6.0606060606060608E-2</v>
      </c>
    </row>
    <row r="292" spans="1:14" ht="18">
      <c r="A292" s="268"/>
      <c r="B292" s="269"/>
      <c r="C292" s="382"/>
      <c r="D292" s="274"/>
      <c r="E292" s="276"/>
      <c r="F292" s="386"/>
      <c r="G292" s="401"/>
      <c r="H292" s="400"/>
      <c r="I292" s="401"/>
      <c r="J292" s="400"/>
      <c r="K292" s="224" t="s">
        <v>630</v>
      </c>
      <c r="L292" s="281"/>
      <c r="M292" s="225"/>
      <c r="N292" s="46">
        <f>Criterios!AQ129</f>
        <v>0.21212121212121213</v>
      </c>
    </row>
    <row r="293" spans="1:14" ht="18">
      <c r="A293" s="268"/>
      <c r="B293" s="269"/>
      <c r="C293" s="382"/>
      <c r="D293" s="274"/>
      <c r="E293" s="276"/>
      <c r="F293" s="386"/>
      <c r="G293" s="401"/>
      <c r="H293" s="400"/>
      <c r="I293" s="401"/>
      <c r="J293" s="400"/>
      <c r="K293" s="224" t="s">
        <v>631</v>
      </c>
      <c r="L293" s="281"/>
      <c r="M293" s="225"/>
      <c r="N293" s="46">
        <f>Criterios!AQ130</f>
        <v>3.0303030303030304E-2</v>
      </c>
    </row>
    <row r="294" spans="1:14" ht="18">
      <c r="A294" s="268"/>
      <c r="B294" s="269"/>
      <c r="C294" s="382"/>
      <c r="D294" s="274"/>
      <c r="E294" s="276"/>
      <c r="F294" s="386"/>
      <c r="G294" s="401"/>
      <c r="H294" s="400"/>
      <c r="I294" s="401"/>
      <c r="J294" s="400"/>
      <c r="K294" s="224" t="s">
        <v>632</v>
      </c>
      <c r="L294" s="281"/>
      <c r="M294" s="225"/>
      <c r="N294" s="46">
        <f>Criterios!AQ131</f>
        <v>0.90909090909090906</v>
      </c>
    </row>
    <row r="295" spans="1:14" ht="18">
      <c r="A295" s="268"/>
      <c r="B295" s="269"/>
      <c r="C295" s="382"/>
      <c r="D295" s="274"/>
      <c r="E295" s="276"/>
      <c r="F295" s="386"/>
      <c r="G295" s="401"/>
      <c r="H295" s="400"/>
      <c r="I295" s="401"/>
      <c r="J295" s="400"/>
      <c r="K295" s="224" t="s">
        <v>633</v>
      </c>
      <c r="L295" s="281"/>
      <c r="M295" s="225"/>
      <c r="N295" s="46">
        <f>Criterios!AQ132</f>
        <v>0.30303030303030304</v>
      </c>
    </row>
    <row r="296" spans="1:14" ht="18">
      <c r="A296" s="268"/>
      <c r="B296" s="269"/>
      <c r="C296" s="382"/>
      <c r="D296" s="274"/>
      <c r="E296" s="276"/>
      <c r="F296" s="386"/>
      <c r="G296" s="401"/>
      <c r="H296" s="400"/>
      <c r="I296" s="401"/>
      <c r="J296" s="400"/>
      <c r="K296" s="224" t="s">
        <v>634</v>
      </c>
      <c r="L296" s="281"/>
      <c r="M296" s="225"/>
      <c r="N296" s="46">
        <f>Criterios!AQ133</f>
        <v>1</v>
      </c>
    </row>
    <row r="297" spans="1:14" ht="18">
      <c r="A297" s="268"/>
      <c r="B297" s="269"/>
      <c r="C297" s="382"/>
      <c r="D297" s="274"/>
      <c r="E297" s="276"/>
      <c r="F297" s="386"/>
      <c r="G297" s="401"/>
      <c r="H297" s="400"/>
      <c r="I297" s="401"/>
      <c r="J297" s="400"/>
      <c r="K297" s="199" t="s">
        <v>554</v>
      </c>
      <c r="L297" s="367">
        <f>Criterios!AQ230</f>
        <v>0.30303030303030304</v>
      </c>
      <c r="M297" s="5" t="s">
        <v>559</v>
      </c>
      <c r="N297" s="46">
        <f>Criterios!AQ134</f>
        <v>0.27272727272727271</v>
      </c>
    </row>
    <row r="298" spans="1:14" ht="18">
      <c r="A298" s="268"/>
      <c r="B298" s="269"/>
      <c r="C298" s="382"/>
      <c r="D298" s="274"/>
      <c r="E298" s="276"/>
      <c r="F298" s="386"/>
      <c r="G298" s="401"/>
      <c r="H298" s="400"/>
      <c r="I298" s="401"/>
      <c r="J298" s="400"/>
      <c r="K298" s="199"/>
      <c r="L298" s="368"/>
      <c r="M298" s="5" t="s">
        <v>560</v>
      </c>
      <c r="N298" s="46">
        <f>Criterios!AQ135</f>
        <v>0.33333333333333331</v>
      </c>
    </row>
    <row r="299" spans="1:14" ht="18">
      <c r="A299" s="268"/>
      <c r="B299" s="269"/>
      <c r="C299" s="382"/>
      <c r="D299" s="274"/>
      <c r="E299" s="276"/>
      <c r="F299" s="386"/>
      <c r="G299" s="401"/>
      <c r="H299" s="400"/>
      <c r="I299" s="401"/>
      <c r="J299" s="400"/>
      <c r="K299" s="224" t="s">
        <v>635</v>
      </c>
      <c r="L299" s="281"/>
      <c r="M299" s="225"/>
      <c r="N299" s="46">
        <f>Criterios!AQ136</f>
        <v>0.27272727272727271</v>
      </c>
    </row>
    <row r="300" spans="1:14" ht="18">
      <c r="A300" s="268"/>
      <c r="B300" s="269"/>
      <c r="C300" s="382"/>
      <c r="D300" s="274"/>
      <c r="E300" s="276"/>
      <c r="F300" s="386"/>
      <c r="G300" s="401"/>
      <c r="H300" s="400"/>
      <c r="I300" s="401"/>
      <c r="J300" s="400"/>
      <c r="K300" s="224" t="s">
        <v>636</v>
      </c>
      <c r="L300" s="281"/>
      <c r="M300" s="225"/>
      <c r="N300" s="46">
        <f>Criterios!AQ137</f>
        <v>0.42424242424242425</v>
      </c>
    </row>
    <row r="301" spans="1:14" ht="18">
      <c r="A301" s="268"/>
      <c r="B301" s="269"/>
      <c r="C301" s="382"/>
      <c r="D301" s="274"/>
      <c r="E301" s="276"/>
      <c r="F301" s="386"/>
      <c r="G301" s="401"/>
      <c r="H301" s="400"/>
      <c r="I301" s="411" t="s">
        <v>418</v>
      </c>
      <c r="J301" s="400">
        <f>Indicadores!AM84</f>
        <v>0.36363636363636359</v>
      </c>
      <c r="K301" s="199" t="s">
        <v>563</v>
      </c>
      <c r="L301" s="367">
        <f>Criterios!AQ231</f>
        <v>0.18181818181818182</v>
      </c>
      <c r="M301" s="196" t="s">
        <v>561</v>
      </c>
      <c r="N301" s="46">
        <f>Criterios!AQ138</f>
        <v>0.21212121212121213</v>
      </c>
    </row>
    <row r="302" spans="1:14" ht="18">
      <c r="A302" s="268"/>
      <c r="B302" s="269"/>
      <c r="C302" s="382"/>
      <c r="D302" s="274"/>
      <c r="E302" s="276"/>
      <c r="F302" s="386"/>
      <c r="G302" s="401"/>
      <c r="H302" s="400"/>
      <c r="I302" s="411"/>
      <c r="J302" s="400"/>
      <c r="K302" s="199"/>
      <c r="L302" s="368"/>
      <c r="M302" s="5" t="s">
        <v>562</v>
      </c>
      <c r="N302" s="46">
        <f>Criterios!AQ139</f>
        <v>0.15151515151515152</v>
      </c>
    </row>
    <row r="303" spans="1:14" ht="18">
      <c r="A303" s="268"/>
      <c r="B303" s="269"/>
      <c r="C303" s="382"/>
      <c r="D303" s="274"/>
      <c r="E303" s="276"/>
      <c r="F303" s="386"/>
      <c r="G303" s="401"/>
      <c r="H303" s="400"/>
      <c r="I303" s="411"/>
      <c r="J303" s="400"/>
      <c r="K303" s="224" t="s">
        <v>637</v>
      </c>
      <c r="L303" s="281"/>
      <c r="M303" s="225"/>
      <c r="N303" s="46">
        <f>Criterios!AQ140</f>
        <v>0.63636363636363635</v>
      </c>
    </row>
    <row r="304" spans="1:14" ht="18">
      <c r="A304" s="268"/>
      <c r="B304" s="269"/>
      <c r="C304" s="382"/>
      <c r="D304" s="274"/>
      <c r="E304" s="276"/>
      <c r="F304" s="386"/>
      <c r="G304" s="401"/>
      <c r="H304" s="400"/>
      <c r="I304" s="411"/>
      <c r="J304" s="400"/>
      <c r="K304" s="224" t="s">
        <v>638</v>
      </c>
      <c r="L304" s="281"/>
      <c r="M304" s="225"/>
      <c r="N304" s="46">
        <f>Criterios!AQ141</f>
        <v>0.27272727272727271</v>
      </c>
    </row>
    <row r="305" spans="1:14" ht="18">
      <c r="A305" s="268"/>
      <c r="B305" s="269"/>
      <c r="C305" s="412" t="s">
        <v>403</v>
      </c>
      <c r="D305" s="289">
        <f>'Variables e índice'!AL36</f>
        <v>0.6351585844010087</v>
      </c>
      <c r="E305" s="276" t="s">
        <v>346</v>
      </c>
      <c r="F305" s="386">
        <f>'Variables e índice'!AL30</f>
        <v>0.59604978354978355</v>
      </c>
      <c r="G305" s="387" t="s">
        <v>347</v>
      </c>
      <c r="H305" s="388"/>
      <c r="I305" s="389"/>
      <c r="J305" s="396">
        <f>Indicadores!AM69</f>
        <v>0.4935064935064935</v>
      </c>
      <c r="K305" s="224" t="s">
        <v>639</v>
      </c>
      <c r="L305" s="281"/>
      <c r="M305" s="225"/>
      <c r="N305" s="46">
        <f>Criterios!AQ142</f>
        <v>1</v>
      </c>
    </row>
    <row r="306" spans="1:14" ht="18">
      <c r="A306" s="268"/>
      <c r="B306" s="269"/>
      <c r="C306" s="412"/>
      <c r="D306" s="289"/>
      <c r="E306" s="276"/>
      <c r="F306" s="386"/>
      <c r="G306" s="390"/>
      <c r="H306" s="391"/>
      <c r="I306" s="392"/>
      <c r="J306" s="397"/>
      <c r="K306" s="224" t="s">
        <v>640</v>
      </c>
      <c r="L306" s="281"/>
      <c r="M306" s="225"/>
      <c r="N306" s="46">
        <f>Criterios!AQ143</f>
        <v>9.0909090909090912E-2</v>
      </c>
    </row>
    <row r="307" spans="1:14" ht="18">
      <c r="A307" s="268"/>
      <c r="B307" s="269"/>
      <c r="C307" s="412"/>
      <c r="D307" s="289"/>
      <c r="E307" s="276"/>
      <c r="F307" s="386"/>
      <c r="G307" s="390"/>
      <c r="H307" s="391"/>
      <c r="I307" s="392"/>
      <c r="J307" s="397"/>
      <c r="K307" s="224" t="s">
        <v>641</v>
      </c>
      <c r="L307" s="281"/>
      <c r="M307" s="225"/>
      <c r="N307" s="46">
        <f>Criterios!AQ144</f>
        <v>0.15151515151515152</v>
      </c>
    </row>
    <row r="308" spans="1:14" ht="18">
      <c r="A308" s="268"/>
      <c r="B308" s="269"/>
      <c r="C308" s="412"/>
      <c r="D308" s="289"/>
      <c r="E308" s="276"/>
      <c r="F308" s="386"/>
      <c r="G308" s="390"/>
      <c r="H308" s="391"/>
      <c r="I308" s="392"/>
      <c r="J308" s="397"/>
      <c r="K308" s="224" t="s">
        <v>642</v>
      </c>
      <c r="L308" s="281"/>
      <c r="M308" s="225"/>
      <c r="N308" s="46">
        <f>Criterios!AQ145</f>
        <v>6.0606060606060608E-2</v>
      </c>
    </row>
    <row r="309" spans="1:14" ht="18">
      <c r="A309" s="268"/>
      <c r="B309" s="269"/>
      <c r="C309" s="412"/>
      <c r="D309" s="289"/>
      <c r="E309" s="276"/>
      <c r="F309" s="386"/>
      <c r="G309" s="390"/>
      <c r="H309" s="391"/>
      <c r="I309" s="392"/>
      <c r="J309" s="397"/>
      <c r="K309" s="224" t="s">
        <v>643</v>
      </c>
      <c r="L309" s="281"/>
      <c r="M309" s="225"/>
      <c r="N309" s="46">
        <f>Criterios!AQ146</f>
        <v>0.66666666666666663</v>
      </c>
    </row>
    <row r="310" spans="1:14" ht="18">
      <c r="A310" s="268"/>
      <c r="B310" s="269"/>
      <c r="C310" s="412"/>
      <c r="D310" s="289"/>
      <c r="E310" s="276"/>
      <c r="F310" s="386"/>
      <c r="G310" s="390"/>
      <c r="H310" s="391"/>
      <c r="I310" s="392"/>
      <c r="J310" s="397"/>
      <c r="K310" s="224" t="s">
        <v>644</v>
      </c>
      <c r="L310" s="281"/>
      <c r="M310" s="225"/>
      <c r="N310" s="46">
        <f>Criterios!AQ147</f>
        <v>0.60606060606060608</v>
      </c>
    </row>
    <row r="311" spans="1:14" ht="18">
      <c r="A311" s="268"/>
      <c r="B311" s="269"/>
      <c r="C311" s="412"/>
      <c r="D311" s="289"/>
      <c r="E311" s="276"/>
      <c r="F311" s="386"/>
      <c r="G311" s="393"/>
      <c r="H311" s="394"/>
      <c r="I311" s="395"/>
      <c r="J311" s="398"/>
      <c r="K311" s="224" t="s">
        <v>645</v>
      </c>
      <c r="L311" s="281"/>
      <c r="M311" s="225"/>
      <c r="N311" s="46">
        <f>Criterios!AQ148</f>
        <v>0.87878787878787878</v>
      </c>
    </row>
    <row r="312" spans="1:14" ht="18">
      <c r="A312" s="268"/>
      <c r="B312" s="269"/>
      <c r="C312" s="412"/>
      <c r="D312" s="289"/>
      <c r="E312" s="276"/>
      <c r="F312" s="386"/>
      <c r="G312" s="387" t="s">
        <v>445</v>
      </c>
      <c r="H312" s="388"/>
      <c r="I312" s="389"/>
      <c r="J312" s="396">
        <f>Indicadores!AM70</f>
        <v>0.70129870129870131</v>
      </c>
      <c r="K312" s="224" t="s">
        <v>646</v>
      </c>
      <c r="L312" s="281"/>
      <c r="M312" s="225"/>
      <c r="N312" s="46">
        <f>Criterios!AQ149</f>
        <v>0.87878787878787878</v>
      </c>
    </row>
    <row r="313" spans="1:14" ht="18">
      <c r="A313" s="268"/>
      <c r="B313" s="269"/>
      <c r="C313" s="412"/>
      <c r="D313" s="289"/>
      <c r="E313" s="276"/>
      <c r="F313" s="386"/>
      <c r="G313" s="390"/>
      <c r="H313" s="391"/>
      <c r="I313" s="392"/>
      <c r="J313" s="397"/>
      <c r="K313" s="224" t="s">
        <v>647</v>
      </c>
      <c r="L313" s="281"/>
      <c r="M313" s="225"/>
      <c r="N313" s="46">
        <f>Criterios!AQ150</f>
        <v>0.90909090909090906</v>
      </c>
    </row>
    <row r="314" spans="1:14" ht="18">
      <c r="A314" s="268"/>
      <c r="B314" s="269"/>
      <c r="C314" s="412"/>
      <c r="D314" s="289"/>
      <c r="E314" s="276"/>
      <c r="F314" s="386"/>
      <c r="G314" s="390"/>
      <c r="H314" s="391"/>
      <c r="I314" s="392"/>
      <c r="J314" s="397"/>
      <c r="K314" s="224" t="s">
        <v>648</v>
      </c>
      <c r="L314" s="281"/>
      <c r="M314" s="225"/>
      <c r="N314" s="46">
        <f>Criterios!AQ151</f>
        <v>0.63636363636363635</v>
      </c>
    </row>
    <row r="315" spans="1:14" ht="18">
      <c r="A315" s="268"/>
      <c r="B315" s="269"/>
      <c r="C315" s="412"/>
      <c r="D315" s="289"/>
      <c r="E315" s="276"/>
      <c r="F315" s="386"/>
      <c r="G315" s="390"/>
      <c r="H315" s="391"/>
      <c r="I315" s="392"/>
      <c r="J315" s="397"/>
      <c r="K315" s="224" t="s">
        <v>649</v>
      </c>
      <c r="L315" s="281"/>
      <c r="M315" s="225"/>
      <c r="N315" s="46">
        <f>Criterios!AQ152</f>
        <v>0.60606060606060608</v>
      </c>
    </row>
    <row r="316" spans="1:14" ht="18">
      <c r="A316" s="268"/>
      <c r="B316" s="269"/>
      <c r="C316" s="412"/>
      <c r="D316" s="289"/>
      <c r="E316" s="276"/>
      <c r="F316" s="386"/>
      <c r="G316" s="390"/>
      <c r="H316" s="391"/>
      <c r="I316" s="392"/>
      <c r="J316" s="397"/>
      <c r="K316" s="224" t="s">
        <v>650</v>
      </c>
      <c r="L316" s="281"/>
      <c r="M316" s="225"/>
      <c r="N316" s="46">
        <f>Criterios!AQ153</f>
        <v>0.93939393939393945</v>
      </c>
    </row>
    <row r="317" spans="1:14" ht="18">
      <c r="A317" s="268"/>
      <c r="B317" s="269"/>
      <c r="C317" s="412"/>
      <c r="D317" s="289"/>
      <c r="E317" s="276"/>
      <c r="F317" s="386"/>
      <c r="G317" s="390"/>
      <c r="H317" s="391"/>
      <c r="I317" s="392"/>
      <c r="J317" s="397"/>
      <c r="K317" s="224" t="s">
        <v>651</v>
      </c>
      <c r="L317" s="281"/>
      <c r="M317" s="225"/>
      <c r="N317" s="46">
        <f>Criterios!AQ154</f>
        <v>0.78787878787878785</v>
      </c>
    </row>
    <row r="318" spans="1:14" ht="18">
      <c r="A318" s="268"/>
      <c r="B318" s="269"/>
      <c r="C318" s="412"/>
      <c r="D318" s="289"/>
      <c r="E318" s="276"/>
      <c r="F318" s="386"/>
      <c r="G318" s="393"/>
      <c r="H318" s="394"/>
      <c r="I318" s="395"/>
      <c r="J318" s="398"/>
      <c r="K318" s="224" t="s">
        <v>652</v>
      </c>
      <c r="L318" s="281"/>
      <c r="M318" s="225"/>
      <c r="N318" s="46">
        <f>Criterios!AQ155</f>
        <v>0.15151515151515152</v>
      </c>
    </row>
    <row r="319" spans="1:14" ht="18">
      <c r="A319" s="268"/>
      <c r="B319" s="269"/>
      <c r="C319" s="412"/>
      <c r="D319" s="289"/>
      <c r="E319" s="276"/>
      <c r="F319" s="386"/>
      <c r="G319" s="387" t="s">
        <v>348</v>
      </c>
      <c r="H319" s="388"/>
      <c r="I319" s="389"/>
      <c r="J319" s="396">
        <f>Indicadores!AM71</f>
        <v>0.6515151515151516</v>
      </c>
      <c r="K319" s="224" t="s">
        <v>653</v>
      </c>
      <c r="L319" s="281"/>
      <c r="M319" s="225"/>
      <c r="N319" s="46">
        <f>Criterios!AQ156</f>
        <v>0.96969696969696972</v>
      </c>
    </row>
    <row r="320" spans="1:14" ht="18">
      <c r="A320" s="268"/>
      <c r="B320" s="269"/>
      <c r="C320" s="412"/>
      <c r="D320" s="289"/>
      <c r="E320" s="276"/>
      <c r="F320" s="386"/>
      <c r="G320" s="390"/>
      <c r="H320" s="391"/>
      <c r="I320" s="392"/>
      <c r="J320" s="397"/>
      <c r="K320" s="224" t="s">
        <v>654</v>
      </c>
      <c r="L320" s="281"/>
      <c r="M320" s="225"/>
      <c r="N320" s="46">
        <f>Criterios!AQ157</f>
        <v>0.54545454545454541</v>
      </c>
    </row>
    <row r="321" spans="1:14" ht="18">
      <c r="A321" s="268"/>
      <c r="B321" s="269"/>
      <c r="C321" s="412"/>
      <c r="D321" s="289"/>
      <c r="E321" s="276"/>
      <c r="F321" s="386"/>
      <c r="G321" s="390"/>
      <c r="H321" s="391"/>
      <c r="I321" s="392"/>
      <c r="J321" s="397"/>
      <c r="K321" s="224" t="s">
        <v>655</v>
      </c>
      <c r="L321" s="281"/>
      <c r="M321" s="225"/>
      <c r="N321" s="46">
        <f>Criterios!AQ158</f>
        <v>0.15151515151515152</v>
      </c>
    </row>
    <row r="322" spans="1:14" ht="18">
      <c r="A322" s="268"/>
      <c r="B322" s="269"/>
      <c r="C322" s="412"/>
      <c r="D322" s="289"/>
      <c r="E322" s="276"/>
      <c r="F322" s="386"/>
      <c r="G322" s="393"/>
      <c r="H322" s="394"/>
      <c r="I322" s="395"/>
      <c r="J322" s="398"/>
      <c r="K322" s="224" t="s">
        <v>656</v>
      </c>
      <c r="L322" s="281"/>
      <c r="M322" s="225"/>
      <c r="N322" s="46">
        <f>Criterios!AQ159</f>
        <v>0.93939393939393945</v>
      </c>
    </row>
    <row r="323" spans="1:14" ht="18">
      <c r="A323" s="268"/>
      <c r="B323" s="269"/>
      <c r="C323" s="412"/>
      <c r="D323" s="289"/>
      <c r="E323" s="276"/>
      <c r="F323" s="386"/>
      <c r="G323" s="387" t="s">
        <v>349</v>
      </c>
      <c r="H323" s="388"/>
      <c r="I323" s="389"/>
      <c r="J323" s="396">
        <f>Indicadores!AM72</f>
        <v>0.53787878787878785</v>
      </c>
      <c r="K323" s="224" t="s">
        <v>657</v>
      </c>
      <c r="L323" s="281"/>
      <c r="M323" s="225"/>
      <c r="N323" s="46">
        <f>Criterios!AQ160</f>
        <v>0</v>
      </c>
    </row>
    <row r="324" spans="1:14" ht="18">
      <c r="A324" s="268"/>
      <c r="B324" s="269"/>
      <c r="C324" s="412"/>
      <c r="D324" s="289"/>
      <c r="E324" s="276"/>
      <c r="F324" s="386"/>
      <c r="G324" s="390"/>
      <c r="H324" s="391"/>
      <c r="I324" s="392"/>
      <c r="J324" s="397"/>
      <c r="K324" s="224" t="s">
        <v>658</v>
      </c>
      <c r="L324" s="281"/>
      <c r="M324" s="225"/>
      <c r="N324" s="46">
        <f>Criterios!AQ161</f>
        <v>0.87878787878787878</v>
      </c>
    </row>
    <row r="325" spans="1:14" ht="18">
      <c r="A325" s="268"/>
      <c r="B325" s="269"/>
      <c r="C325" s="412"/>
      <c r="D325" s="289"/>
      <c r="E325" s="276"/>
      <c r="F325" s="386"/>
      <c r="G325" s="390"/>
      <c r="H325" s="391"/>
      <c r="I325" s="392"/>
      <c r="J325" s="397"/>
      <c r="K325" s="224" t="s">
        <v>659</v>
      </c>
      <c r="L325" s="281"/>
      <c r="M325" s="225"/>
      <c r="N325" s="46">
        <f>Criterios!AQ162</f>
        <v>0.90909090909090906</v>
      </c>
    </row>
    <row r="326" spans="1:14" ht="18">
      <c r="A326" s="268"/>
      <c r="B326" s="269"/>
      <c r="C326" s="412"/>
      <c r="D326" s="289"/>
      <c r="E326" s="276"/>
      <c r="F326" s="386"/>
      <c r="G326" s="393"/>
      <c r="H326" s="394"/>
      <c r="I326" s="395"/>
      <c r="J326" s="398"/>
      <c r="K326" s="224" t="s">
        <v>660</v>
      </c>
      <c r="L326" s="281"/>
      <c r="M326" s="225"/>
      <c r="N326" s="46">
        <f>Criterios!AQ163</f>
        <v>0.36363636363636365</v>
      </c>
    </row>
    <row r="327" spans="1:14" ht="18">
      <c r="A327" s="268"/>
      <c r="B327" s="269"/>
      <c r="C327" s="412"/>
      <c r="D327" s="289"/>
      <c r="E327" s="276" t="s">
        <v>424</v>
      </c>
      <c r="F327" s="386">
        <f>'Variables e índice'!AL31</f>
        <v>0.72558922558922567</v>
      </c>
      <c r="G327" s="387" t="s">
        <v>425</v>
      </c>
      <c r="H327" s="388"/>
      <c r="I327" s="389"/>
      <c r="J327" s="396">
        <f>Indicadores!AM73</f>
        <v>0.90909090909090917</v>
      </c>
      <c r="K327" s="224" t="s">
        <v>661</v>
      </c>
      <c r="L327" s="281"/>
      <c r="M327" s="225"/>
      <c r="N327" s="46">
        <f>Criterios!AQ164</f>
        <v>0.81818181818181823</v>
      </c>
    </row>
    <row r="328" spans="1:14" ht="18">
      <c r="A328" s="268"/>
      <c r="B328" s="269"/>
      <c r="C328" s="412"/>
      <c r="D328" s="289"/>
      <c r="E328" s="276"/>
      <c r="F328" s="386"/>
      <c r="G328" s="390"/>
      <c r="H328" s="391"/>
      <c r="I328" s="392"/>
      <c r="J328" s="397"/>
      <c r="K328" s="224" t="s">
        <v>662</v>
      </c>
      <c r="L328" s="281"/>
      <c r="M328" s="225"/>
      <c r="N328" s="46">
        <f>Criterios!AQ165</f>
        <v>0.93939393939393945</v>
      </c>
    </row>
    <row r="329" spans="1:14" ht="18">
      <c r="A329" s="268"/>
      <c r="B329" s="269"/>
      <c r="C329" s="412"/>
      <c r="D329" s="289"/>
      <c r="E329" s="276"/>
      <c r="F329" s="386"/>
      <c r="G329" s="393"/>
      <c r="H329" s="394"/>
      <c r="I329" s="395"/>
      <c r="J329" s="398"/>
      <c r="K329" s="224" t="s">
        <v>663</v>
      </c>
      <c r="L329" s="281"/>
      <c r="M329" s="225"/>
      <c r="N329" s="46">
        <f>Criterios!AQ166</f>
        <v>0.96969696969696972</v>
      </c>
    </row>
    <row r="330" spans="1:14" ht="18">
      <c r="A330" s="268"/>
      <c r="B330" s="269"/>
      <c r="C330" s="412"/>
      <c r="D330" s="289"/>
      <c r="E330" s="276"/>
      <c r="F330" s="386"/>
      <c r="G330" s="387" t="s">
        <v>433</v>
      </c>
      <c r="H330" s="388"/>
      <c r="I330" s="389"/>
      <c r="J330" s="396">
        <f>Indicadores!AM74</f>
        <v>0.46969696969696972</v>
      </c>
      <c r="K330" s="224" t="s">
        <v>664</v>
      </c>
      <c r="L330" s="281"/>
      <c r="M330" s="225"/>
      <c r="N330" s="46">
        <f>Criterios!AQ167</f>
        <v>0.69696969696969702</v>
      </c>
    </row>
    <row r="331" spans="1:14" ht="18">
      <c r="A331" s="268"/>
      <c r="B331" s="269"/>
      <c r="C331" s="412"/>
      <c r="D331" s="289"/>
      <c r="E331" s="276"/>
      <c r="F331" s="386"/>
      <c r="G331" s="390"/>
      <c r="H331" s="391"/>
      <c r="I331" s="392"/>
      <c r="J331" s="397"/>
      <c r="K331" s="224" t="s">
        <v>665</v>
      </c>
      <c r="L331" s="281"/>
      <c r="M331" s="225"/>
      <c r="N331" s="46">
        <f>Criterios!AQ168</f>
        <v>0.78787878787878785</v>
      </c>
    </row>
    <row r="332" spans="1:14" ht="18">
      <c r="A332" s="268"/>
      <c r="B332" s="269"/>
      <c r="C332" s="412"/>
      <c r="D332" s="289"/>
      <c r="E332" s="276"/>
      <c r="F332" s="386"/>
      <c r="G332" s="390"/>
      <c r="H332" s="391"/>
      <c r="I332" s="392"/>
      <c r="J332" s="397"/>
      <c r="K332" s="224" t="s">
        <v>666</v>
      </c>
      <c r="L332" s="281"/>
      <c r="M332" s="225"/>
      <c r="N332" s="46">
        <f>Criterios!AQ169</f>
        <v>0.36363636363636365</v>
      </c>
    </row>
    <row r="333" spans="1:14" ht="18">
      <c r="A333" s="268"/>
      <c r="B333" s="269"/>
      <c r="C333" s="412"/>
      <c r="D333" s="289"/>
      <c r="E333" s="276"/>
      <c r="F333" s="386"/>
      <c r="G333" s="393"/>
      <c r="H333" s="394"/>
      <c r="I333" s="395"/>
      <c r="J333" s="398"/>
      <c r="K333" s="224" t="s">
        <v>667</v>
      </c>
      <c r="L333" s="281"/>
      <c r="M333" s="225"/>
      <c r="N333" s="46">
        <f>Criterios!AQ170</f>
        <v>3.0303030303030304E-2</v>
      </c>
    </row>
    <row r="334" spans="1:14" ht="18">
      <c r="A334" s="268"/>
      <c r="B334" s="269"/>
      <c r="C334" s="412"/>
      <c r="D334" s="289"/>
      <c r="E334" s="276"/>
      <c r="F334" s="386"/>
      <c r="G334" s="387" t="s">
        <v>434</v>
      </c>
      <c r="H334" s="388"/>
      <c r="I334" s="389"/>
      <c r="J334" s="396">
        <f>Indicadores!AM75</f>
        <v>0.79797979797979801</v>
      </c>
      <c r="K334" s="224" t="s">
        <v>668</v>
      </c>
      <c r="L334" s="281"/>
      <c r="M334" s="225"/>
      <c r="N334" s="46">
        <f>Criterios!AQ171</f>
        <v>0.87878787878787878</v>
      </c>
    </row>
    <row r="335" spans="1:14" ht="18">
      <c r="A335" s="268"/>
      <c r="B335" s="269"/>
      <c r="C335" s="412"/>
      <c r="D335" s="289"/>
      <c r="E335" s="276"/>
      <c r="F335" s="386"/>
      <c r="G335" s="390"/>
      <c r="H335" s="391"/>
      <c r="I335" s="392"/>
      <c r="J335" s="397"/>
      <c r="K335" s="224" t="s">
        <v>669</v>
      </c>
      <c r="L335" s="281"/>
      <c r="M335" s="225"/>
      <c r="N335" s="46">
        <f>Criterios!AQ172</f>
        <v>0.87878787878787878</v>
      </c>
    </row>
    <row r="336" spans="1:14" ht="18">
      <c r="A336" s="268"/>
      <c r="B336" s="269"/>
      <c r="C336" s="412"/>
      <c r="D336" s="289"/>
      <c r="E336" s="276"/>
      <c r="F336" s="386"/>
      <c r="G336" s="390"/>
      <c r="H336" s="391"/>
      <c r="I336" s="392"/>
      <c r="J336" s="397"/>
      <c r="K336" s="224" t="s">
        <v>670</v>
      </c>
      <c r="L336" s="281"/>
      <c r="M336" s="225"/>
      <c r="N336" s="46">
        <f>Criterios!AQ173</f>
        <v>0.87878787878787878</v>
      </c>
    </row>
    <row r="337" spans="1:14" ht="18">
      <c r="A337" s="268"/>
      <c r="B337" s="269"/>
      <c r="C337" s="412"/>
      <c r="D337" s="289"/>
      <c r="E337" s="276"/>
      <c r="F337" s="386"/>
      <c r="G337" s="390"/>
      <c r="H337" s="391"/>
      <c r="I337" s="392"/>
      <c r="J337" s="397"/>
      <c r="K337" s="224" t="s">
        <v>671</v>
      </c>
      <c r="L337" s="281"/>
      <c r="M337" s="225"/>
      <c r="N337" s="46">
        <f>Criterios!AQ174</f>
        <v>0.93939393939393945</v>
      </c>
    </row>
    <row r="338" spans="1:14" ht="18">
      <c r="A338" s="268"/>
      <c r="B338" s="269"/>
      <c r="C338" s="412"/>
      <c r="D338" s="289"/>
      <c r="E338" s="276"/>
      <c r="F338" s="386"/>
      <c r="G338" s="390"/>
      <c r="H338" s="391"/>
      <c r="I338" s="392"/>
      <c r="J338" s="397"/>
      <c r="K338" s="224" t="s">
        <v>672</v>
      </c>
      <c r="L338" s="281"/>
      <c r="M338" s="225"/>
      <c r="N338" s="46">
        <f>Criterios!AQ175</f>
        <v>0.63636363636363635</v>
      </c>
    </row>
    <row r="339" spans="1:14" ht="18">
      <c r="A339" s="268"/>
      <c r="B339" s="269"/>
      <c r="C339" s="412"/>
      <c r="D339" s="289"/>
      <c r="E339" s="276"/>
      <c r="F339" s="386"/>
      <c r="G339" s="393"/>
      <c r="H339" s="394"/>
      <c r="I339" s="395"/>
      <c r="J339" s="398"/>
      <c r="K339" s="224" t="s">
        <v>673</v>
      </c>
      <c r="L339" s="281"/>
      <c r="M339" s="225"/>
      <c r="N339" s="46">
        <f>Criterios!AQ176</f>
        <v>0.5757575757575758</v>
      </c>
    </row>
    <row r="340" spans="1:14" ht="18">
      <c r="A340" s="268"/>
      <c r="B340" s="269"/>
      <c r="C340" s="412"/>
      <c r="D340" s="289"/>
      <c r="E340" s="276" t="s">
        <v>350</v>
      </c>
      <c r="F340" s="386">
        <f>'Variables e índice'!AL32</f>
        <v>0.58383674406401675</v>
      </c>
      <c r="G340" s="401" t="s">
        <v>351</v>
      </c>
      <c r="H340" s="400">
        <f>Indicadores!AM76</f>
        <v>0.62754329004329001</v>
      </c>
      <c r="I340" s="401" t="s">
        <v>401</v>
      </c>
      <c r="J340" s="400">
        <f>Indicadores!AM85</f>
        <v>0.72294372294372289</v>
      </c>
      <c r="K340" s="224" t="s">
        <v>674</v>
      </c>
      <c r="L340" s="281"/>
      <c r="M340" s="225"/>
      <c r="N340" s="46">
        <f>Criterios!AQ177</f>
        <v>0.96969696969696972</v>
      </c>
    </row>
    <row r="341" spans="1:14" ht="18">
      <c r="A341" s="268"/>
      <c r="B341" s="269"/>
      <c r="C341" s="412"/>
      <c r="D341" s="289"/>
      <c r="E341" s="276"/>
      <c r="F341" s="386"/>
      <c r="G341" s="401"/>
      <c r="H341" s="400"/>
      <c r="I341" s="401"/>
      <c r="J341" s="400"/>
      <c r="K341" s="224" t="s">
        <v>675</v>
      </c>
      <c r="L341" s="281"/>
      <c r="M341" s="225"/>
      <c r="N341" s="46">
        <f>Criterios!AQ178</f>
        <v>0.84848484848484851</v>
      </c>
    </row>
    <row r="342" spans="1:14" ht="18">
      <c r="A342" s="268"/>
      <c r="B342" s="269"/>
      <c r="C342" s="412"/>
      <c r="D342" s="289"/>
      <c r="E342" s="276"/>
      <c r="F342" s="386"/>
      <c r="G342" s="401"/>
      <c r="H342" s="400"/>
      <c r="I342" s="401"/>
      <c r="J342" s="400"/>
      <c r="K342" s="224" t="s">
        <v>676</v>
      </c>
      <c r="L342" s="281"/>
      <c r="M342" s="225"/>
      <c r="N342" s="46">
        <f>Criterios!AQ179</f>
        <v>0.93939393939393945</v>
      </c>
    </row>
    <row r="343" spans="1:14" ht="18">
      <c r="A343" s="268"/>
      <c r="B343" s="269"/>
      <c r="C343" s="412"/>
      <c r="D343" s="289"/>
      <c r="E343" s="276"/>
      <c r="F343" s="386"/>
      <c r="G343" s="401"/>
      <c r="H343" s="400"/>
      <c r="I343" s="401"/>
      <c r="J343" s="400"/>
      <c r="K343" s="224" t="s">
        <v>677</v>
      </c>
      <c r="L343" s="281"/>
      <c r="M343" s="225"/>
      <c r="N343" s="46">
        <f>Criterios!AQ180</f>
        <v>0.12121212121212122</v>
      </c>
    </row>
    <row r="344" spans="1:14" ht="18">
      <c r="A344" s="268"/>
      <c r="B344" s="269"/>
      <c r="C344" s="412"/>
      <c r="D344" s="289"/>
      <c r="E344" s="276"/>
      <c r="F344" s="386"/>
      <c r="G344" s="401"/>
      <c r="H344" s="400"/>
      <c r="I344" s="401"/>
      <c r="J344" s="400"/>
      <c r="K344" s="224" t="s">
        <v>678</v>
      </c>
      <c r="L344" s="281"/>
      <c r="M344" s="225"/>
      <c r="N344" s="46">
        <f>Criterios!AQ181</f>
        <v>0.27272727272727271</v>
      </c>
    </row>
    <row r="345" spans="1:14" ht="18">
      <c r="A345" s="268"/>
      <c r="B345" s="269"/>
      <c r="C345" s="412"/>
      <c r="D345" s="289"/>
      <c r="E345" s="276"/>
      <c r="F345" s="386"/>
      <c r="G345" s="401"/>
      <c r="H345" s="400"/>
      <c r="I345" s="401"/>
      <c r="J345" s="400"/>
      <c r="K345" s="224" t="s">
        <v>679</v>
      </c>
      <c r="L345" s="281"/>
      <c r="M345" s="225"/>
      <c r="N345" s="46">
        <f>Criterios!AQ182</f>
        <v>1</v>
      </c>
    </row>
    <row r="346" spans="1:14" ht="18">
      <c r="A346" s="268"/>
      <c r="B346" s="269"/>
      <c r="C346" s="412"/>
      <c r="D346" s="289"/>
      <c r="E346" s="276"/>
      <c r="F346" s="386"/>
      <c r="G346" s="401"/>
      <c r="H346" s="400"/>
      <c r="I346" s="401"/>
      <c r="J346" s="400"/>
      <c r="K346" s="224" t="s">
        <v>680</v>
      </c>
      <c r="L346" s="281"/>
      <c r="M346" s="225"/>
      <c r="N346" s="46">
        <f>Criterios!AQ183</f>
        <v>0.90909090909090906</v>
      </c>
    </row>
    <row r="347" spans="1:14" ht="18">
      <c r="A347" s="268"/>
      <c r="B347" s="269"/>
      <c r="C347" s="412"/>
      <c r="D347" s="289"/>
      <c r="E347" s="276"/>
      <c r="F347" s="386"/>
      <c r="G347" s="401"/>
      <c r="H347" s="400"/>
      <c r="I347" s="401" t="s">
        <v>419</v>
      </c>
      <c r="J347" s="400" t="s">
        <v>185</v>
      </c>
      <c r="K347" s="224" t="s">
        <v>681</v>
      </c>
      <c r="L347" s="281"/>
      <c r="M347" s="225"/>
      <c r="N347" s="46">
        <f>Criterios!AQ184</f>
        <v>0.60606060606060608</v>
      </c>
    </row>
    <row r="348" spans="1:14" ht="18">
      <c r="A348" s="268"/>
      <c r="B348" s="269"/>
      <c r="C348" s="412"/>
      <c r="D348" s="289"/>
      <c r="E348" s="276"/>
      <c r="F348" s="386"/>
      <c r="G348" s="401"/>
      <c r="H348" s="400"/>
      <c r="I348" s="401"/>
      <c r="J348" s="400"/>
      <c r="K348" s="224" t="s">
        <v>682</v>
      </c>
      <c r="L348" s="281"/>
      <c r="M348" s="225"/>
      <c r="N348" s="46">
        <f>Criterios!AQ185</f>
        <v>0.69696969696969702</v>
      </c>
    </row>
    <row r="349" spans="1:14" ht="18">
      <c r="A349" s="268"/>
      <c r="B349" s="269"/>
      <c r="C349" s="412"/>
      <c r="D349" s="289"/>
      <c r="E349" s="276"/>
      <c r="F349" s="386"/>
      <c r="G349" s="401"/>
      <c r="H349" s="400"/>
      <c r="I349" s="401"/>
      <c r="J349" s="400"/>
      <c r="K349" s="224" t="s">
        <v>683</v>
      </c>
      <c r="L349" s="281"/>
      <c r="M349" s="225"/>
      <c r="N349" s="46">
        <f>Criterios!AQ186</f>
        <v>0.60606060606060608</v>
      </c>
    </row>
    <row r="350" spans="1:14" ht="18">
      <c r="A350" s="268"/>
      <c r="B350" s="269"/>
      <c r="C350" s="412"/>
      <c r="D350" s="289"/>
      <c r="E350" s="276"/>
      <c r="F350" s="386"/>
      <c r="G350" s="401"/>
      <c r="H350" s="400"/>
      <c r="I350" s="401"/>
      <c r="J350" s="400"/>
      <c r="K350" s="224" t="s">
        <v>684</v>
      </c>
      <c r="L350" s="281"/>
      <c r="M350" s="225"/>
      <c r="N350" s="46">
        <f>Criterios!AQ187</f>
        <v>0.21212121212121213</v>
      </c>
    </row>
    <row r="351" spans="1:14" ht="18">
      <c r="A351" s="268"/>
      <c r="B351" s="269"/>
      <c r="C351" s="412"/>
      <c r="D351" s="289"/>
      <c r="E351" s="276"/>
      <c r="F351" s="386"/>
      <c r="G351" s="401"/>
      <c r="H351" s="400"/>
      <c r="I351" s="401"/>
      <c r="J351" s="400"/>
      <c r="K351" s="224" t="s">
        <v>685</v>
      </c>
      <c r="L351" s="281"/>
      <c r="M351" s="225"/>
      <c r="N351" s="46">
        <f>Criterios!AQ188</f>
        <v>0.72727272727272729</v>
      </c>
    </row>
    <row r="352" spans="1:14" ht="18">
      <c r="A352" s="268"/>
      <c r="B352" s="269"/>
      <c r="C352" s="412"/>
      <c r="D352" s="289"/>
      <c r="E352" s="276"/>
      <c r="F352" s="386"/>
      <c r="G352" s="401"/>
      <c r="H352" s="400"/>
      <c r="I352" s="401"/>
      <c r="J352" s="400"/>
      <c r="K352" s="224" t="s">
        <v>686</v>
      </c>
      <c r="L352" s="281"/>
      <c r="M352" s="225"/>
      <c r="N352" s="46">
        <f>Criterios!AQ189</f>
        <v>0.96969696969696972</v>
      </c>
    </row>
    <row r="353" spans="1:14" ht="18">
      <c r="A353" s="268"/>
      <c r="B353" s="269"/>
      <c r="C353" s="412"/>
      <c r="D353" s="289"/>
      <c r="E353" s="276"/>
      <c r="F353" s="386"/>
      <c r="G353" s="401"/>
      <c r="H353" s="400"/>
      <c r="I353" s="401"/>
      <c r="J353" s="400"/>
      <c r="K353" s="224" t="s">
        <v>687</v>
      </c>
      <c r="L353" s="281"/>
      <c r="M353" s="225"/>
      <c r="N353" s="46">
        <f>Criterios!AQ190</f>
        <v>0.81818181818181823</v>
      </c>
    </row>
    <row r="354" spans="1:14" ht="18">
      <c r="A354" s="268"/>
      <c r="B354" s="269"/>
      <c r="C354" s="412"/>
      <c r="D354" s="289"/>
      <c r="E354" s="276"/>
      <c r="F354" s="386"/>
      <c r="G354" s="401"/>
      <c r="H354" s="400"/>
      <c r="I354" s="401"/>
      <c r="J354" s="400"/>
      <c r="K354" s="224" t="s">
        <v>688</v>
      </c>
      <c r="L354" s="281"/>
      <c r="M354" s="225"/>
      <c r="N354" s="46">
        <f>Criterios!AQ191</f>
        <v>0.51515151515151514</v>
      </c>
    </row>
    <row r="355" spans="1:14" ht="18">
      <c r="A355" s="268"/>
      <c r="B355" s="269"/>
      <c r="C355" s="412"/>
      <c r="D355" s="289"/>
      <c r="E355" s="276"/>
      <c r="F355" s="386"/>
      <c r="G355" s="401"/>
      <c r="H355" s="400"/>
      <c r="I355" s="401"/>
      <c r="J355" s="400"/>
      <c r="K355" s="224" t="s">
        <v>689</v>
      </c>
      <c r="L355" s="281"/>
      <c r="M355" s="225"/>
      <c r="N355" s="46">
        <f>Criterios!AQ192</f>
        <v>6.0606060606060608E-2</v>
      </c>
    </row>
    <row r="356" spans="1:14" ht="18">
      <c r="A356" s="268"/>
      <c r="B356" s="269"/>
      <c r="C356" s="412"/>
      <c r="D356" s="289"/>
      <c r="E356" s="276"/>
      <c r="F356" s="386"/>
      <c r="G356" s="401"/>
      <c r="H356" s="400"/>
      <c r="I356" s="401"/>
      <c r="J356" s="400"/>
      <c r="K356" s="224" t="s">
        <v>690</v>
      </c>
      <c r="L356" s="281"/>
      <c r="M356" s="225"/>
      <c r="N356" s="46">
        <f>Criterios!AQ193</f>
        <v>0.93939393939393945</v>
      </c>
    </row>
    <row r="357" spans="1:14" ht="18">
      <c r="A357" s="268"/>
      <c r="B357" s="269"/>
      <c r="C357" s="412"/>
      <c r="D357" s="289"/>
      <c r="E357" s="276"/>
      <c r="F357" s="386"/>
      <c r="G357" s="401"/>
      <c r="H357" s="400"/>
      <c r="I357" s="401"/>
      <c r="J357" s="400"/>
      <c r="K357" s="224" t="s">
        <v>691</v>
      </c>
      <c r="L357" s="281"/>
      <c r="M357" s="225"/>
      <c r="N357" s="46">
        <f>Criterios!AQ194</f>
        <v>0.51515151515151514</v>
      </c>
    </row>
    <row r="358" spans="1:14" ht="18">
      <c r="A358" s="268"/>
      <c r="B358" s="269"/>
      <c r="C358" s="412"/>
      <c r="D358" s="289"/>
      <c r="E358" s="276"/>
      <c r="F358" s="386"/>
      <c r="G358" s="401"/>
      <c r="H358" s="400"/>
      <c r="I358" s="401" t="s">
        <v>407</v>
      </c>
      <c r="J358" s="400">
        <f>Indicadores!AM87</f>
        <v>0.74810606060606066</v>
      </c>
      <c r="K358" s="199" t="s">
        <v>564</v>
      </c>
      <c r="L358" s="367">
        <f>Criterios!AQ232</f>
        <v>0.83333333333333337</v>
      </c>
      <c r="M358" s="5" t="s">
        <v>565</v>
      </c>
      <c r="N358" s="46">
        <f>Criterios!AQ195</f>
        <v>0.90909090909090906</v>
      </c>
    </row>
    <row r="359" spans="1:14" ht="18">
      <c r="A359" s="268"/>
      <c r="B359" s="269"/>
      <c r="C359" s="412"/>
      <c r="D359" s="289"/>
      <c r="E359" s="276"/>
      <c r="F359" s="386"/>
      <c r="G359" s="401"/>
      <c r="H359" s="400"/>
      <c r="I359" s="401"/>
      <c r="J359" s="400"/>
      <c r="K359" s="199"/>
      <c r="L359" s="368"/>
      <c r="M359" s="5" t="s">
        <v>366</v>
      </c>
      <c r="N359" s="46">
        <f>Criterios!AQ196</f>
        <v>0.75757575757575757</v>
      </c>
    </row>
    <row r="360" spans="1:14" ht="18">
      <c r="A360" s="268"/>
      <c r="B360" s="269"/>
      <c r="C360" s="412"/>
      <c r="D360" s="289"/>
      <c r="E360" s="276"/>
      <c r="F360" s="386"/>
      <c r="G360" s="401"/>
      <c r="H360" s="400"/>
      <c r="I360" s="401"/>
      <c r="J360" s="400"/>
      <c r="K360" s="224" t="s">
        <v>692</v>
      </c>
      <c r="L360" s="281"/>
      <c r="M360" s="225"/>
      <c r="N360" s="46">
        <f>Criterios!AQ197</f>
        <v>0.81818181818181823</v>
      </c>
    </row>
    <row r="361" spans="1:14" ht="18">
      <c r="A361" s="268"/>
      <c r="B361" s="269"/>
      <c r="C361" s="412"/>
      <c r="D361" s="289"/>
      <c r="E361" s="276"/>
      <c r="F361" s="386"/>
      <c r="G361" s="401"/>
      <c r="H361" s="400"/>
      <c r="I361" s="401"/>
      <c r="J361" s="400"/>
      <c r="K361" s="224" t="s">
        <v>693</v>
      </c>
      <c r="L361" s="281"/>
      <c r="M361" s="225"/>
      <c r="N361" s="46">
        <f>Criterios!AQ198</f>
        <v>0.93939393939393945</v>
      </c>
    </row>
    <row r="362" spans="1:14" ht="18">
      <c r="A362" s="268"/>
      <c r="B362" s="269"/>
      <c r="C362" s="412"/>
      <c r="D362" s="289"/>
      <c r="E362" s="276"/>
      <c r="F362" s="386"/>
      <c r="G362" s="401"/>
      <c r="H362" s="400"/>
      <c r="I362" s="401"/>
      <c r="J362" s="400"/>
      <c r="K362" s="224" t="s">
        <v>694</v>
      </c>
      <c r="L362" s="281"/>
      <c r="M362" s="225"/>
      <c r="N362" s="46">
        <f>Criterios!AQ199</f>
        <v>0.90909090909090906</v>
      </c>
    </row>
    <row r="363" spans="1:14" ht="18">
      <c r="A363" s="268"/>
      <c r="B363" s="269"/>
      <c r="C363" s="412"/>
      <c r="D363" s="289"/>
      <c r="E363" s="276"/>
      <c r="F363" s="386"/>
      <c r="G363" s="401"/>
      <c r="H363" s="400"/>
      <c r="I363" s="401"/>
      <c r="J363" s="400"/>
      <c r="K363" s="224" t="s">
        <v>695</v>
      </c>
      <c r="L363" s="281"/>
      <c r="M363" s="225"/>
      <c r="N363" s="46">
        <f>Criterios!AQ200</f>
        <v>0.5757575757575758</v>
      </c>
    </row>
    <row r="364" spans="1:14" ht="18">
      <c r="A364" s="268"/>
      <c r="B364" s="269"/>
      <c r="C364" s="412"/>
      <c r="D364" s="289"/>
      <c r="E364" s="276"/>
      <c r="F364" s="386"/>
      <c r="G364" s="401"/>
      <c r="H364" s="400"/>
      <c r="I364" s="401"/>
      <c r="J364" s="400"/>
      <c r="K364" s="224" t="s">
        <v>696</v>
      </c>
      <c r="L364" s="281"/>
      <c r="M364" s="225"/>
      <c r="N364" s="46">
        <f>Criterios!AQ201</f>
        <v>0.5757575757575758</v>
      </c>
    </row>
    <row r="365" spans="1:14" ht="18">
      <c r="A365" s="268"/>
      <c r="B365" s="269"/>
      <c r="C365" s="412"/>
      <c r="D365" s="289"/>
      <c r="E365" s="276"/>
      <c r="F365" s="386"/>
      <c r="G365" s="401"/>
      <c r="H365" s="400"/>
      <c r="I365" s="401"/>
      <c r="J365" s="400"/>
      <c r="K365" s="224" t="s">
        <v>697</v>
      </c>
      <c r="L365" s="281"/>
      <c r="M365" s="225"/>
      <c r="N365" s="46">
        <f>Criterios!AQ202</f>
        <v>0.78787878787878785</v>
      </c>
    </row>
    <row r="366" spans="1:14" ht="18">
      <c r="A366" s="268"/>
      <c r="B366" s="269"/>
      <c r="C366" s="412"/>
      <c r="D366" s="289"/>
      <c r="E366" s="276"/>
      <c r="F366" s="386"/>
      <c r="G366" s="401"/>
      <c r="H366" s="400"/>
      <c r="I366" s="401"/>
      <c r="J366" s="400"/>
      <c r="K366" s="224" t="s">
        <v>698</v>
      </c>
      <c r="L366" s="281"/>
      <c r="M366" s="225"/>
      <c r="N366" s="46">
        <f>Criterios!AQ203</f>
        <v>0.54545454545454541</v>
      </c>
    </row>
    <row r="367" spans="1:14" ht="18">
      <c r="A367" s="268"/>
      <c r="B367" s="269"/>
      <c r="C367" s="412"/>
      <c r="D367" s="289"/>
      <c r="E367" s="276"/>
      <c r="F367" s="386"/>
      <c r="G367" s="401"/>
      <c r="H367" s="400"/>
      <c r="I367" s="399" t="s">
        <v>409</v>
      </c>
      <c r="J367" s="400">
        <f>Indicadores!AM88</f>
        <v>0.45454545454545453</v>
      </c>
      <c r="K367" s="224" t="s">
        <v>699</v>
      </c>
      <c r="L367" s="281"/>
      <c r="M367" s="225"/>
      <c r="N367" s="46">
        <f>Criterios!AQ204</f>
        <v>0.63636363636363635</v>
      </c>
    </row>
    <row r="368" spans="1:14" ht="18">
      <c r="A368" s="268"/>
      <c r="B368" s="269"/>
      <c r="C368" s="412"/>
      <c r="D368" s="289"/>
      <c r="E368" s="276"/>
      <c r="F368" s="386"/>
      <c r="G368" s="401"/>
      <c r="H368" s="400"/>
      <c r="I368" s="399"/>
      <c r="J368" s="400"/>
      <c r="K368" s="224" t="s">
        <v>700</v>
      </c>
      <c r="L368" s="281"/>
      <c r="M368" s="225"/>
      <c r="N368" s="46">
        <f>Criterios!AQ205</f>
        <v>0.27272727272727271</v>
      </c>
    </row>
    <row r="369" spans="1:14" ht="18">
      <c r="A369" s="268"/>
      <c r="B369" s="269"/>
      <c r="C369" s="412"/>
      <c r="D369" s="289"/>
      <c r="E369" s="276"/>
      <c r="F369" s="386"/>
      <c r="G369" s="401"/>
      <c r="H369" s="400"/>
      <c r="I369" s="399"/>
      <c r="J369" s="400"/>
      <c r="K369" s="224" t="s">
        <v>701</v>
      </c>
      <c r="L369" s="281"/>
      <c r="M369" s="225"/>
      <c r="N369" s="46">
        <f>Criterios!AQ206</f>
        <v>0.45454545454545453</v>
      </c>
    </row>
    <row r="370" spans="1:14" ht="18">
      <c r="A370" s="268"/>
      <c r="B370" s="269"/>
      <c r="C370" s="412"/>
      <c r="D370" s="289"/>
      <c r="E370" s="276"/>
      <c r="F370" s="386"/>
      <c r="G370" s="401"/>
      <c r="H370" s="400"/>
      <c r="I370" s="399" t="s">
        <v>417</v>
      </c>
      <c r="J370" s="400">
        <f>Indicadores!AM89</f>
        <v>0.60606060606060608</v>
      </c>
      <c r="K370" s="224" t="s">
        <v>702</v>
      </c>
      <c r="L370" s="281"/>
      <c r="M370" s="225"/>
      <c r="N370" s="46">
        <f>Criterios!AQ207</f>
        <v>0.84848484848484851</v>
      </c>
    </row>
    <row r="371" spans="1:14" ht="18">
      <c r="A371" s="268"/>
      <c r="B371" s="269"/>
      <c r="C371" s="412"/>
      <c r="D371" s="289"/>
      <c r="E371" s="276"/>
      <c r="F371" s="386"/>
      <c r="G371" s="401"/>
      <c r="H371" s="400"/>
      <c r="I371" s="399"/>
      <c r="J371" s="400"/>
      <c r="K371" s="224" t="s">
        <v>703</v>
      </c>
      <c r="L371" s="281"/>
      <c r="M371" s="225"/>
      <c r="N371" s="46">
        <f>Criterios!AQ208</f>
        <v>0.54545454545454541</v>
      </c>
    </row>
    <row r="372" spans="1:14" ht="18">
      <c r="A372" s="268"/>
      <c r="B372" s="269"/>
      <c r="C372" s="412"/>
      <c r="D372" s="289"/>
      <c r="E372" s="276"/>
      <c r="F372" s="386"/>
      <c r="G372" s="401"/>
      <c r="H372" s="400"/>
      <c r="I372" s="399"/>
      <c r="J372" s="400"/>
      <c r="K372" s="224" t="s">
        <v>704</v>
      </c>
      <c r="L372" s="281"/>
      <c r="M372" s="225"/>
      <c r="N372" s="46">
        <f>Criterios!AQ209</f>
        <v>0.30303030303030304</v>
      </c>
    </row>
    <row r="373" spans="1:14" ht="18">
      <c r="A373" s="268"/>
      <c r="B373" s="269"/>
      <c r="C373" s="412"/>
      <c r="D373" s="289"/>
      <c r="E373" s="276"/>
      <c r="F373" s="386"/>
      <c r="G373" s="401"/>
      <c r="H373" s="400"/>
      <c r="I373" s="399"/>
      <c r="J373" s="400"/>
      <c r="K373" s="224" t="s">
        <v>705</v>
      </c>
      <c r="L373" s="281"/>
      <c r="M373" s="225"/>
      <c r="N373" s="46">
        <f>Criterios!AQ210</f>
        <v>0.42424242424242425</v>
      </c>
    </row>
    <row r="374" spans="1:14" ht="18">
      <c r="A374" s="268"/>
      <c r="B374" s="269"/>
      <c r="C374" s="412"/>
      <c r="D374" s="289"/>
      <c r="E374" s="276"/>
      <c r="F374" s="386"/>
      <c r="G374" s="401"/>
      <c r="H374" s="400"/>
      <c r="I374" s="399"/>
      <c r="J374" s="400"/>
      <c r="K374" s="224" t="s">
        <v>706</v>
      </c>
      <c r="L374" s="281"/>
      <c r="M374" s="225"/>
      <c r="N374" s="46">
        <f>Criterios!AQ211</f>
        <v>0.90909090909090906</v>
      </c>
    </row>
    <row r="375" spans="1:14" ht="18">
      <c r="A375" s="268"/>
      <c r="B375" s="269"/>
      <c r="C375" s="412"/>
      <c r="D375" s="289"/>
      <c r="E375" s="276"/>
      <c r="F375" s="386"/>
      <c r="G375" s="387" t="s">
        <v>330</v>
      </c>
      <c r="H375" s="388"/>
      <c r="I375" s="389"/>
      <c r="J375" s="396">
        <f>Indicadores!AM77</f>
        <v>0.81818181818181812</v>
      </c>
      <c r="K375" s="224" t="s">
        <v>707</v>
      </c>
      <c r="L375" s="281"/>
      <c r="M375" s="225"/>
      <c r="N375" s="46">
        <f>Criterios!AQ212</f>
        <v>0.96969696969696972</v>
      </c>
    </row>
    <row r="376" spans="1:14" ht="18">
      <c r="A376" s="268"/>
      <c r="B376" s="269"/>
      <c r="C376" s="412"/>
      <c r="D376" s="289"/>
      <c r="E376" s="276"/>
      <c r="F376" s="386"/>
      <c r="G376" s="393"/>
      <c r="H376" s="394"/>
      <c r="I376" s="395"/>
      <c r="J376" s="398"/>
      <c r="K376" s="224" t="s">
        <v>708</v>
      </c>
      <c r="L376" s="281"/>
      <c r="M376" s="225"/>
      <c r="N376" s="46">
        <f>Criterios!AQ213</f>
        <v>0.66666666666666663</v>
      </c>
    </row>
    <row r="377" spans="1:14" ht="18">
      <c r="A377" s="268"/>
      <c r="B377" s="269"/>
      <c r="C377" s="412"/>
      <c r="D377" s="289"/>
      <c r="E377" s="276"/>
      <c r="F377" s="386"/>
      <c r="G377" s="387" t="s">
        <v>331</v>
      </c>
      <c r="H377" s="388"/>
      <c r="I377" s="389"/>
      <c r="J377" s="396">
        <f>Indicadores!AM78</f>
        <v>0.30578512396694219</v>
      </c>
      <c r="K377" s="224" t="s">
        <v>709</v>
      </c>
      <c r="L377" s="281"/>
      <c r="M377" s="225"/>
      <c r="N377" s="46">
        <f>Criterios!AQ214</f>
        <v>0.21212121212121213</v>
      </c>
    </row>
    <row r="378" spans="1:14" ht="18">
      <c r="A378" s="268"/>
      <c r="B378" s="269"/>
      <c r="C378" s="412"/>
      <c r="D378" s="289"/>
      <c r="E378" s="276"/>
      <c r="F378" s="386"/>
      <c r="G378" s="390"/>
      <c r="H378" s="391"/>
      <c r="I378" s="392"/>
      <c r="J378" s="397"/>
      <c r="K378" s="199" t="s">
        <v>566</v>
      </c>
      <c r="L378" s="367">
        <f>Criterios!AQ233</f>
        <v>0.42424242424242425</v>
      </c>
      <c r="M378" s="5" t="s">
        <v>567</v>
      </c>
      <c r="N378" s="46">
        <f>Criterios!AQ215</f>
        <v>0.36363636363636365</v>
      </c>
    </row>
    <row r="379" spans="1:14" ht="18">
      <c r="A379" s="268"/>
      <c r="B379" s="269"/>
      <c r="C379" s="412"/>
      <c r="D379" s="289"/>
      <c r="E379" s="276"/>
      <c r="F379" s="386"/>
      <c r="G379" s="390"/>
      <c r="H379" s="391"/>
      <c r="I379" s="392"/>
      <c r="J379" s="397"/>
      <c r="K379" s="199"/>
      <c r="L379" s="368"/>
      <c r="M379" s="5" t="s">
        <v>568</v>
      </c>
      <c r="N379" s="46">
        <f>Criterios!AQ216</f>
        <v>0.48484848484848486</v>
      </c>
    </row>
    <row r="380" spans="1:14" ht="18">
      <c r="A380" s="268"/>
      <c r="B380" s="269"/>
      <c r="C380" s="412"/>
      <c r="D380" s="289"/>
      <c r="E380" s="276"/>
      <c r="F380" s="386"/>
      <c r="G380" s="390"/>
      <c r="H380" s="391"/>
      <c r="I380" s="392"/>
      <c r="J380" s="397"/>
      <c r="K380" s="224" t="s">
        <v>710</v>
      </c>
      <c r="L380" s="281"/>
      <c r="M380" s="225"/>
      <c r="N380" s="46">
        <f>Criterios!AQ217</f>
        <v>3.0303030303030304E-2</v>
      </c>
    </row>
    <row r="381" spans="1:14" ht="18">
      <c r="A381" s="268"/>
      <c r="B381" s="269"/>
      <c r="C381" s="412"/>
      <c r="D381" s="289"/>
      <c r="E381" s="276"/>
      <c r="F381" s="386"/>
      <c r="G381" s="390"/>
      <c r="H381" s="391"/>
      <c r="I381" s="392"/>
      <c r="J381" s="397"/>
      <c r="K381" s="224" t="s">
        <v>711</v>
      </c>
      <c r="L381" s="281"/>
      <c r="M381" s="225"/>
      <c r="N381" s="46">
        <f>Criterios!AQ218</f>
        <v>0.96969696969696972</v>
      </c>
    </row>
    <row r="382" spans="1:14" ht="18">
      <c r="A382" s="268"/>
      <c r="B382" s="269"/>
      <c r="C382" s="412"/>
      <c r="D382" s="289"/>
      <c r="E382" s="276"/>
      <c r="F382" s="386"/>
      <c r="G382" s="390"/>
      <c r="H382" s="391"/>
      <c r="I382" s="392"/>
      <c r="J382" s="397"/>
      <c r="K382" s="224" t="s">
        <v>712</v>
      </c>
      <c r="L382" s="281"/>
      <c r="M382" s="225"/>
      <c r="N382" s="46">
        <f>Criterios!AQ219</f>
        <v>0.21212121212121213</v>
      </c>
    </row>
    <row r="383" spans="1:14" ht="18">
      <c r="A383" s="268"/>
      <c r="B383" s="269"/>
      <c r="C383" s="412"/>
      <c r="D383" s="289"/>
      <c r="E383" s="276"/>
      <c r="F383" s="386"/>
      <c r="G383" s="390"/>
      <c r="H383" s="391"/>
      <c r="I383" s="392"/>
      <c r="J383" s="397"/>
      <c r="K383" s="224" t="s">
        <v>713</v>
      </c>
      <c r="L383" s="281"/>
      <c r="M383" s="225"/>
      <c r="N383" s="46">
        <f>Criterios!AQ220</f>
        <v>0.18181818181818182</v>
      </c>
    </row>
    <row r="384" spans="1:14" ht="18">
      <c r="A384" s="268"/>
      <c r="B384" s="269"/>
      <c r="C384" s="412"/>
      <c r="D384" s="289"/>
      <c r="E384" s="276"/>
      <c r="F384" s="386"/>
      <c r="G384" s="390"/>
      <c r="H384" s="391"/>
      <c r="I384" s="392"/>
      <c r="J384" s="397"/>
      <c r="K384" s="224" t="s">
        <v>714</v>
      </c>
      <c r="L384" s="281"/>
      <c r="M384" s="225"/>
      <c r="N384" s="46">
        <f>Criterios!AQ221</f>
        <v>6.0606060606060608E-2</v>
      </c>
    </row>
    <row r="385" spans="1:14" ht="18">
      <c r="A385" s="268"/>
      <c r="B385" s="269"/>
      <c r="C385" s="412"/>
      <c r="D385" s="289"/>
      <c r="E385" s="276"/>
      <c r="F385" s="386"/>
      <c r="G385" s="390"/>
      <c r="H385" s="391"/>
      <c r="I385" s="392"/>
      <c r="J385" s="397"/>
      <c r="K385" s="224" t="s">
        <v>715</v>
      </c>
      <c r="L385" s="281"/>
      <c r="M385" s="225"/>
      <c r="N385" s="46">
        <f>Criterios!AQ222</f>
        <v>6.0606060606060608E-2</v>
      </c>
    </row>
    <row r="386" spans="1:14" ht="18">
      <c r="A386" s="268"/>
      <c r="B386" s="269"/>
      <c r="C386" s="412"/>
      <c r="D386" s="289"/>
      <c r="E386" s="276"/>
      <c r="F386" s="386"/>
      <c r="G386" s="390"/>
      <c r="H386" s="391"/>
      <c r="I386" s="392"/>
      <c r="J386" s="397"/>
      <c r="K386" s="224" t="s">
        <v>716</v>
      </c>
      <c r="L386" s="281"/>
      <c r="M386" s="225"/>
      <c r="N386" s="46">
        <f>Criterios!AQ223</f>
        <v>0.27272727272727271</v>
      </c>
    </row>
    <row r="387" spans="1:14" ht="18">
      <c r="A387" s="268"/>
      <c r="B387" s="269"/>
      <c r="C387" s="412"/>
      <c r="D387" s="289"/>
      <c r="E387" s="276"/>
      <c r="F387" s="386"/>
      <c r="G387" s="390"/>
      <c r="H387" s="391"/>
      <c r="I387" s="392"/>
      <c r="J387" s="397"/>
      <c r="K387" s="224" t="s">
        <v>717</v>
      </c>
      <c r="L387" s="281"/>
      <c r="M387" s="225"/>
      <c r="N387" s="46">
        <f>Criterios!AQ224</f>
        <v>0.75757575757575757</v>
      </c>
    </row>
    <row r="388" spans="1:14" ht="18">
      <c r="A388" s="268"/>
      <c r="B388" s="269"/>
      <c r="C388" s="412"/>
      <c r="D388" s="289"/>
      <c r="E388" s="276"/>
      <c r="F388" s="386"/>
      <c r="G388" s="393"/>
      <c r="H388" s="394"/>
      <c r="I388" s="395"/>
      <c r="J388" s="398"/>
      <c r="K388" s="224" t="s">
        <v>718</v>
      </c>
      <c r="L388" s="281"/>
      <c r="M388" s="225"/>
      <c r="N388" s="46">
        <f>Criterios!AQ225</f>
        <v>0.18181818181818182</v>
      </c>
    </row>
  </sheetData>
  <mergeCells count="655">
    <mergeCell ref="K293:M293"/>
    <mergeCell ref="K380:M380"/>
    <mergeCell ref="K291:M291"/>
    <mergeCell ref="K292:M292"/>
    <mergeCell ref="BI200:BK202"/>
    <mergeCell ref="BM200:BO202"/>
    <mergeCell ref="P173:AA214"/>
    <mergeCell ref="AM189:BG193"/>
    <mergeCell ref="AH194:AN199"/>
    <mergeCell ref="AT194:AZ199"/>
    <mergeCell ref="BF194:BN199"/>
    <mergeCell ref="AD200:AH202"/>
    <mergeCell ref="AJ200:AL202"/>
    <mergeCell ref="AN200:AO202"/>
    <mergeCell ref="AQ200:AT202"/>
    <mergeCell ref="AV200:AX202"/>
    <mergeCell ref="AZ200:BB202"/>
    <mergeCell ref="BD200:BG202"/>
    <mergeCell ref="AH178:AN183"/>
    <mergeCell ref="AT178:AZ183"/>
    <mergeCell ref="BF178:BN183"/>
    <mergeCell ref="AD184:AH186"/>
    <mergeCell ref="AJ184:AL186"/>
    <mergeCell ref="AN184:AO186"/>
    <mergeCell ref="AQ184:AT186"/>
    <mergeCell ref="AV184:AX186"/>
    <mergeCell ref="AZ184:BB186"/>
    <mergeCell ref="BD184:BG186"/>
    <mergeCell ref="BI184:BK186"/>
    <mergeCell ref="BM184:BO186"/>
    <mergeCell ref="AC171:AG172"/>
    <mergeCell ref="AH171:AJ172"/>
    <mergeCell ref="AC173:AG174"/>
    <mergeCell ref="AH173:AJ174"/>
    <mergeCell ref="AM173:BG177"/>
    <mergeCell ref="AC175:AG176"/>
    <mergeCell ref="AH175:AJ176"/>
    <mergeCell ref="AM22:BG26"/>
    <mergeCell ref="AH27:AN32"/>
    <mergeCell ref="AT27:AZ32"/>
    <mergeCell ref="BF27:BN32"/>
    <mergeCell ref="AD33:AH35"/>
    <mergeCell ref="AJ33:AL35"/>
    <mergeCell ref="AN33:AO35"/>
    <mergeCell ref="AQ33:AT35"/>
    <mergeCell ref="AV33:AX35"/>
    <mergeCell ref="AZ33:BB35"/>
    <mergeCell ref="BD33:BG35"/>
    <mergeCell ref="BI33:BK35"/>
    <mergeCell ref="BM33:BO35"/>
    <mergeCell ref="AD17:AH19"/>
    <mergeCell ref="AJ17:AL19"/>
    <mergeCell ref="AN17:AO19"/>
    <mergeCell ref="AQ17:AT19"/>
    <mergeCell ref="AV17:AX19"/>
    <mergeCell ref="AZ17:BB19"/>
    <mergeCell ref="BD17:BG19"/>
    <mergeCell ref="BI17:BK19"/>
    <mergeCell ref="BM17:BO19"/>
    <mergeCell ref="AC4:AG5"/>
    <mergeCell ref="AH4:AJ5"/>
    <mergeCell ref="AC6:AG7"/>
    <mergeCell ref="AH6:AJ7"/>
    <mergeCell ref="AM6:BG10"/>
    <mergeCell ref="AC8:AG9"/>
    <mergeCell ref="AH8:AJ9"/>
    <mergeCell ref="AH11:AN16"/>
    <mergeCell ref="AT11:AZ16"/>
    <mergeCell ref="BF11:BN16"/>
    <mergeCell ref="K388:M388"/>
    <mergeCell ref="P6:AA47"/>
    <mergeCell ref="K382:M382"/>
    <mergeCell ref="K383:M383"/>
    <mergeCell ref="K384:M384"/>
    <mergeCell ref="K385:M385"/>
    <mergeCell ref="K386:M386"/>
    <mergeCell ref="K387:M387"/>
    <mergeCell ref="G375:I376"/>
    <mergeCell ref="J375:J376"/>
    <mergeCell ref="K375:M375"/>
    <mergeCell ref="K376:M376"/>
    <mergeCell ref="G377:I388"/>
    <mergeCell ref="J377:J388"/>
    <mergeCell ref="K377:M377"/>
    <mergeCell ref="K378:K379"/>
    <mergeCell ref="L378:L379"/>
    <mergeCell ref="K381:M381"/>
    <mergeCell ref="I370:I374"/>
    <mergeCell ref="J370:J374"/>
    <mergeCell ref="K370:M370"/>
    <mergeCell ref="K371:M371"/>
    <mergeCell ref="K372:M372"/>
    <mergeCell ref="K373:M373"/>
    <mergeCell ref="K347:M347"/>
    <mergeCell ref="K348:M348"/>
    <mergeCell ref="K349:M349"/>
    <mergeCell ref="K350:M350"/>
    <mergeCell ref="K374:M374"/>
    <mergeCell ref="K365:M365"/>
    <mergeCell ref="K366:M366"/>
    <mergeCell ref="I367:I369"/>
    <mergeCell ref="J367:J369"/>
    <mergeCell ref="K367:M367"/>
    <mergeCell ref="K368:M368"/>
    <mergeCell ref="K369:M369"/>
    <mergeCell ref="K357:M357"/>
    <mergeCell ref="I358:I366"/>
    <mergeCell ref="J358:J366"/>
    <mergeCell ref="K358:K359"/>
    <mergeCell ref="L358:L359"/>
    <mergeCell ref="K360:M360"/>
    <mergeCell ref="K361:M361"/>
    <mergeCell ref="K362:M362"/>
    <mergeCell ref="K363:M363"/>
    <mergeCell ref="K364:M364"/>
    <mergeCell ref="I347:I357"/>
    <mergeCell ref="J347:J357"/>
    <mergeCell ref="G340:G374"/>
    <mergeCell ref="H340:H374"/>
    <mergeCell ref="I340:I346"/>
    <mergeCell ref="J340:J346"/>
    <mergeCell ref="K340:M340"/>
    <mergeCell ref="K341:M341"/>
    <mergeCell ref="K342:M342"/>
    <mergeCell ref="E327:E339"/>
    <mergeCell ref="F327:F339"/>
    <mergeCell ref="G327:I329"/>
    <mergeCell ref="J327:J329"/>
    <mergeCell ref="K327:M327"/>
    <mergeCell ref="K328:M328"/>
    <mergeCell ref="K329:M329"/>
    <mergeCell ref="K351:M351"/>
    <mergeCell ref="K352:M352"/>
    <mergeCell ref="K353:M353"/>
    <mergeCell ref="K354:M354"/>
    <mergeCell ref="K355:M355"/>
    <mergeCell ref="K356:M356"/>
    <mergeCell ref="K343:M343"/>
    <mergeCell ref="K344:M344"/>
    <mergeCell ref="K345:M345"/>
    <mergeCell ref="K346:M346"/>
    <mergeCell ref="K331:M331"/>
    <mergeCell ref="K332:M332"/>
    <mergeCell ref="K333:M333"/>
    <mergeCell ref="G334:I339"/>
    <mergeCell ref="J334:J339"/>
    <mergeCell ref="K334:M334"/>
    <mergeCell ref="K335:M335"/>
    <mergeCell ref="K336:M336"/>
    <mergeCell ref="K337:M337"/>
    <mergeCell ref="K338:M338"/>
    <mergeCell ref="G330:I333"/>
    <mergeCell ref="J330:J333"/>
    <mergeCell ref="K330:M330"/>
    <mergeCell ref="K339:M339"/>
    <mergeCell ref="G312:I318"/>
    <mergeCell ref="J312:J318"/>
    <mergeCell ref="K312:M312"/>
    <mergeCell ref="K313:M313"/>
    <mergeCell ref="K314:M314"/>
    <mergeCell ref="K315:M315"/>
    <mergeCell ref="G323:I326"/>
    <mergeCell ref="J323:J326"/>
    <mergeCell ref="K323:M323"/>
    <mergeCell ref="K324:M324"/>
    <mergeCell ref="K325:M325"/>
    <mergeCell ref="K326:M326"/>
    <mergeCell ref="K316:M316"/>
    <mergeCell ref="K317:M317"/>
    <mergeCell ref="K318:M318"/>
    <mergeCell ref="G319:I322"/>
    <mergeCell ref="J319:J322"/>
    <mergeCell ref="K319:M319"/>
    <mergeCell ref="K320:M320"/>
    <mergeCell ref="K321:M321"/>
    <mergeCell ref="K322:M322"/>
    <mergeCell ref="K300:M300"/>
    <mergeCell ref="I301:I304"/>
    <mergeCell ref="J301:J304"/>
    <mergeCell ref="K301:K302"/>
    <mergeCell ref="L301:L302"/>
    <mergeCell ref="K303:M303"/>
    <mergeCell ref="K304:M304"/>
    <mergeCell ref="C305:C388"/>
    <mergeCell ref="D305:D388"/>
    <mergeCell ref="E305:E326"/>
    <mergeCell ref="F305:F326"/>
    <mergeCell ref="G305:I311"/>
    <mergeCell ref="J305:J311"/>
    <mergeCell ref="K305:M305"/>
    <mergeCell ref="K306:M306"/>
    <mergeCell ref="K307:M307"/>
    <mergeCell ref="C245:C304"/>
    <mergeCell ref="D245:D304"/>
    <mergeCell ref="E272:E304"/>
    <mergeCell ref="F272:F304"/>
    <mergeCell ref="K308:M308"/>
    <mergeCell ref="K309:M309"/>
    <mergeCell ref="K310:M310"/>
    <mergeCell ref="K311:M311"/>
    <mergeCell ref="K287:M287"/>
    <mergeCell ref="G288:G304"/>
    <mergeCell ref="H288:H304"/>
    <mergeCell ref="I288:I300"/>
    <mergeCell ref="J288:J300"/>
    <mergeCell ref="K288:M288"/>
    <mergeCell ref="K289:M289"/>
    <mergeCell ref="K290:M290"/>
    <mergeCell ref="K294:M294"/>
    <mergeCell ref="K295:M295"/>
    <mergeCell ref="G279:I287"/>
    <mergeCell ref="J279:J287"/>
    <mergeCell ref="K279:K280"/>
    <mergeCell ref="L279:L280"/>
    <mergeCell ref="K281:M281"/>
    <mergeCell ref="K282:M282"/>
    <mergeCell ref="K283:M283"/>
    <mergeCell ref="K284:M284"/>
    <mergeCell ref="K285:M285"/>
    <mergeCell ref="K286:M286"/>
    <mergeCell ref="K296:M296"/>
    <mergeCell ref="K297:K298"/>
    <mergeCell ref="L297:L298"/>
    <mergeCell ref="K299:M299"/>
    <mergeCell ref="G267:I271"/>
    <mergeCell ref="J267:J271"/>
    <mergeCell ref="K267:M267"/>
    <mergeCell ref="K268:M268"/>
    <mergeCell ref="K269:M269"/>
    <mergeCell ref="K270:M270"/>
    <mergeCell ref="K271:M271"/>
    <mergeCell ref="G272:I278"/>
    <mergeCell ref="J272:J278"/>
    <mergeCell ref="K272:M272"/>
    <mergeCell ref="K273:M273"/>
    <mergeCell ref="K274:M274"/>
    <mergeCell ref="K275:M275"/>
    <mergeCell ref="K276:M276"/>
    <mergeCell ref="K277:M277"/>
    <mergeCell ref="K278:M278"/>
    <mergeCell ref="G262:I264"/>
    <mergeCell ref="J262:J264"/>
    <mergeCell ref="K262:M262"/>
    <mergeCell ref="K263:M263"/>
    <mergeCell ref="K264:M264"/>
    <mergeCell ref="G265:I266"/>
    <mergeCell ref="J265:J266"/>
    <mergeCell ref="E245:E261"/>
    <mergeCell ref="F245:F261"/>
    <mergeCell ref="K265:M265"/>
    <mergeCell ref="K266:M266"/>
    <mergeCell ref="K253:M253"/>
    <mergeCell ref="K254:M254"/>
    <mergeCell ref="G255:I261"/>
    <mergeCell ref="J255:J261"/>
    <mergeCell ref="K255:M255"/>
    <mergeCell ref="K256:M256"/>
    <mergeCell ref="K257:M257"/>
    <mergeCell ref="K258:M258"/>
    <mergeCell ref="K259:M259"/>
    <mergeCell ref="K260:M260"/>
    <mergeCell ref="G253:I254"/>
    <mergeCell ref="J253:J254"/>
    <mergeCell ref="K261:M261"/>
    <mergeCell ref="K245:M245"/>
    <mergeCell ref="K246:M246"/>
    <mergeCell ref="G247:I252"/>
    <mergeCell ref="J247:J252"/>
    <mergeCell ref="K247:M247"/>
    <mergeCell ref="K248:M248"/>
    <mergeCell ref="K249:M249"/>
    <mergeCell ref="K250:M250"/>
    <mergeCell ref="K251:M251"/>
    <mergeCell ref="K252:M252"/>
    <mergeCell ref="G245:I246"/>
    <mergeCell ref="J245:J246"/>
    <mergeCell ref="G239:I241"/>
    <mergeCell ref="J239:J241"/>
    <mergeCell ref="K239:M239"/>
    <mergeCell ref="K240:M240"/>
    <mergeCell ref="K241:M241"/>
    <mergeCell ref="G242:I244"/>
    <mergeCell ref="J242:J244"/>
    <mergeCell ref="K242:M242"/>
    <mergeCell ref="K243:M243"/>
    <mergeCell ref="K244:M244"/>
    <mergeCell ref="K234:M234"/>
    <mergeCell ref="G235:I238"/>
    <mergeCell ref="J235:J238"/>
    <mergeCell ref="K235:K236"/>
    <mergeCell ref="L235:L236"/>
    <mergeCell ref="K237:M237"/>
    <mergeCell ref="K238:M238"/>
    <mergeCell ref="K225:M225"/>
    <mergeCell ref="K226:M226"/>
    <mergeCell ref="K228:M228"/>
    <mergeCell ref="G229:I234"/>
    <mergeCell ref="J229:J234"/>
    <mergeCell ref="K229:M229"/>
    <mergeCell ref="K230:M230"/>
    <mergeCell ref="K231:M231"/>
    <mergeCell ref="K232:M232"/>
    <mergeCell ref="K233:M233"/>
    <mergeCell ref="G217:I228"/>
    <mergeCell ref="J217:J228"/>
    <mergeCell ref="K217:M217"/>
    <mergeCell ref="K218:M218"/>
    <mergeCell ref="K219:M219"/>
    <mergeCell ref="K220:M220"/>
    <mergeCell ref="K221:M221"/>
    <mergeCell ref="K222:M222"/>
    <mergeCell ref="K223:M223"/>
    <mergeCell ref="K224:M224"/>
    <mergeCell ref="K210:M210"/>
    <mergeCell ref="K211:M211"/>
    <mergeCell ref="K212:M212"/>
    <mergeCell ref="K213:M213"/>
    <mergeCell ref="G214:I216"/>
    <mergeCell ref="J214:J216"/>
    <mergeCell ref="K214:M214"/>
    <mergeCell ref="K215:M215"/>
    <mergeCell ref="K216:M216"/>
    <mergeCell ref="K204:M204"/>
    <mergeCell ref="I205:I206"/>
    <mergeCell ref="J205:J206"/>
    <mergeCell ref="K205:M205"/>
    <mergeCell ref="K206:M206"/>
    <mergeCell ref="G207:I213"/>
    <mergeCell ref="J207:J213"/>
    <mergeCell ref="K207:M207"/>
    <mergeCell ref="K208:M208"/>
    <mergeCell ref="K209:M209"/>
    <mergeCell ref="G188:G206"/>
    <mergeCell ref="H188:H206"/>
    <mergeCell ref="I188:I190"/>
    <mergeCell ref="J188:J190"/>
    <mergeCell ref="K188:M188"/>
    <mergeCell ref="K189:M189"/>
    <mergeCell ref="K190:M190"/>
    <mergeCell ref="I191:I204"/>
    <mergeCell ref="J191:J204"/>
    <mergeCell ref="K191:M191"/>
    <mergeCell ref="K198:K199"/>
    <mergeCell ref="L198:L199"/>
    <mergeCell ref="K200:M200"/>
    <mergeCell ref="K201:M201"/>
    <mergeCell ref="K202:M202"/>
    <mergeCell ref="K203:M203"/>
    <mergeCell ref="K192:M192"/>
    <mergeCell ref="K193:M193"/>
    <mergeCell ref="K194:M194"/>
    <mergeCell ref="K195:M195"/>
    <mergeCell ref="K196:M196"/>
    <mergeCell ref="K197:M197"/>
    <mergeCell ref="G180:I187"/>
    <mergeCell ref="J180:J187"/>
    <mergeCell ref="K180:M180"/>
    <mergeCell ref="K181:M181"/>
    <mergeCell ref="K182:M182"/>
    <mergeCell ref="K183:M183"/>
    <mergeCell ref="K184:M184"/>
    <mergeCell ref="K185:M185"/>
    <mergeCell ref="K186:M186"/>
    <mergeCell ref="K187:M187"/>
    <mergeCell ref="G173:I179"/>
    <mergeCell ref="J173:J179"/>
    <mergeCell ref="K173:M173"/>
    <mergeCell ref="K174:M174"/>
    <mergeCell ref="K175:M175"/>
    <mergeCell ref="K176:M176"/>
    <mergeCell ref="K177:M177"/>
    <mergeCell ref="K178:M178"/>
    <mergeCell ref="K179:M179"/>
    <mergeCell ref="A173:A388"/>
    <mergeCell ref="B173:B388"/>
    <mergeCell ref="C173:C244"/>
    <mergeCell ref="D173:D244"/>
    <mergeCell ref="E173:E216"/>
    <mergeCell ref="F173:F216"/>
    <mergeCell ref="E217:E238"/>
    <mergeCell ref="F217:F238"/>
    <mergeCell ref="E239:E244"/>
    <mergeCell ref="F239:F244"/>
    <mergeCell ref="E262:E271"/>
    <mergeCell ref="F262:F271"/>
    <mergeCell ref="E340:E388"/>
    <mergeCell ref="F340:F388"/>
    <mergeCell ref="A171:F171"/>
    <mergeCell ref="A172:B172"/>
    <mergeCell ref="C172:D172"/>
    <mergeCell ref="E172:F172"/>
    <mergeCell ref="G172:H172"/>
    <mergeCell ref="K172:L172"/>
    <mergeCell ref="G34:I38"/>
    <mergeCell ref="J34:J38"/>
    <mergeCell ref="G63:I63"/>
    <mergeCell ref="G120:I122"/>
    <mergeCell ref="J120:J122"/>
    <mergeCell ref="K163:M163"/>
    <mergeCell ref="K164:M164"/>
    <mergeCell ref="K165:M165"/>
    <mergeCell ref="G157:I158"/>
    <mergeCell ref="J157:J158"/>
    <mergeCell ref="K157:M157"/>
    <mergeCell ref="K158:M158"/>
    <mergeCell ref="G159:I165"/>
    <mergeCell ref="J159:J165"/>
    <mergeCell ref="K159:M159"/>
    <mergeCell ref="K160:K161"/>
    <mergeCell ref="L160:L161"/>
    <mergeCell ref="K162:M162"/>
    <mergeCell ref="I148:I155"/>
    <mergeCell ref="J148:J155"/>
    <mergeCell ref="K148:K149"/>
    <mergeCell ref="L148:L149"/>
    <mergeCell ref="K150:M150"/>
    <mergeCell ref="K151:M151"/>
    <mergeCell ref="K152:M152"/>
    <mergeCell ref="K153:M153"/>
    <mergeCell ref="K154:M154"/>
    <mergeCell ref="E134:E165"/>
    <mergeCell ref="F134:F165"/>
    <mergeCell ref="G134:G156"/>
    <mergeCell ref="H134:H156"/>
    <mergeCell ref="I134:I139"/>
    <mergeCell ref="J134:J139"/>
    <mergeCell ref="K134:M134"/>
    <mergeCell ref="K135:M135"/>
    <mergeCell ref="K136:M136"/>
    <mergeCell ref="K144:M144"/>
    <mergeCell ref="K145:M145"/>
    <mergeCell ref="K146:M146"/>
    <mergeCell ref="K147:M147"/>
    <mergeCell ref="K137:M137"/>
    <mergeCell ref="K138:M138"/>
    <mergeCell ref="K139:M139"/>
    <mergeCell ref="I140:I147"/>
    <mergeCell ref="J140:J147"/>
    <mergeCell ref="K140:M140"/>
    <mergeCell ref="K141:M141"/>
    <mergeCell ref="K142:M142"/>
    <mergeCell ref="K143:M143"/>
    <mergeCell ref="K155:M155"/>
    <mergeCell ref="K156:M156"/>
    <mergeCell ref="E123:E133"/>
    <mergeCell ref="F123:F133"/>
    <mergeCell ref="G123:I125"/>
    <mergeCell ref="J123:J125"/>
    <mergeCell ref="K123:M123"/>
    <mergeCell ref="K124:M124"/>
    <mergeCell ref="K125:M125"/>
    <mergeCell ref="G126:I128"/>
    <mergeCell ref="J126:J128"/>
    <mergeCell ref="K126:M126"/>
    <mergeCell ref="K127:M127"/>
    <mergeCell ref="K128:M128"/>
    <mergeCell ref="G129:I133"/>
    <mergeCell ref="J129:J133"/>
    <mergeCell ref="K129:M129"/>
    <mergeCell ref="K130:M130"/>
    <mergeCell ref="K131:M131"/>
    <mergeCell ref="K132:M132"/>
    <mergeCell ref="K133:M133"/>
    <mergeCell ref="K120:M120"/>
    <mergeCell ref="K121:M121"/>
    <mergeCell ref="K122:M122"/>
    <mergeCell ref="K115:M115"/>
    <mergeCell ref="K116:M116"/>
    <mergeCell ref="G117:I119"/>
    <mergeCell ref="J117:J119"/>
    <mergeCell ref="K117:M117"/>
    <mergeCell ref="K118:M118"/>
    <mergeCell ref="K119:M119"/>
    <mergeCell ref="C105:C165"/>
    <mergeCell ref="D105:D165"/>
    <mergeCell ref="E105:E122"/>
    <mergeCell ref="F105:F122"/>
    <mergeCell ref="G105:I110"/>
    <mergeCell ref="J105:J110"/>
    <mergeCell ref="K105:M105"/>
    <mergeCell ref="K106:M106"/>
    <mergeCell ref="K103:M103"/>
    <mergeCell ref="K104:M104"/>
    <mergeCell ref="C64:C104"/>
    <mergeCell ref="D64:D104"/>
    <mergeCell ref="E86:E104"/>
    <mergeCell ref="F86:F104"/>
    <mergeCell ref="K107:M107"/>
    <mergeCell ref="K108:M108"/>
    <mergeCell ref="K109:M109"/>
    <mergeCell ref="K110:M110"/>
    <mergeCell ref="G111:I116"/>
    <mergeCell ref="J111:J116"/>
    <mergeCell ref="K111:M111"/>
    <mergeCell ref="K112:M112"/>
    <mergeCell ref="K113:M113"/>
    <mergeCell ref="K114:M114"/>
    <mergeCell ref="K100:M100"/>
    <mergeCell ref="G101:G104"/>
    <mergeCell ref="H101:H104"/>
    <mergeCell ref="I101:I103"/>
    <mergeCell ref="J101:J103"/>
    <mergeCell ref="K101:M101"/>
    <mergeCell ref="K102:M102"/>
    <mergeCell ref="G93:I100"/>
    <mergeCell ref="J93:J100"/>
    <mergeCell ref="K93:K94"/>
    <mergeCell ref="L93:L94"/>
    <mergeCell ref="K95:M95"/>
    <mergeCell ref="K96:M96"/>
    <mergeCell ref="K97:M97"/>
    <mergeCell ref="K98:M98"/>
    <mergeCell ref="K99:M99"/>
    <mergeCell ref="K83:M83"/>
    <mergeCell ref="K84:M84"/>
    <mergeCell ref="K85:M85"/>
    <mergeCell ref="K78:M78"/>
    <mergeCell ref="G86:I92"/>
    <mergeCell ref="J86:J92"/>
    <mergeCell ref="K86:M86"/>
    <mergeCell ref="K87:M87"/>
    <mergeCell ref="K88:M88"/>
    <mergeCell ref="K89:M89"/>
    <mergeCell ref="K90:M90"/>
    <mergeCell ref="K91:M91"/>
    <mergeCell ref="K92:M92"/>
    <mergeCell ref="E79:E85"/>
    <mergeCell ref="F79:F85"/>
    <mergeCell ref="G79:I79"/>
    <mergeCell ref="K79:M79"/>
    <mergeCell ref="G80:I81"/>
    <mergeCell ref="J80:J81"/>
    <mergeCell ref="K71:M71"/>
    <mergeCell ref="K72:M72"/>
    <mergeCell ref="G73:I78"/>
    <mergeCell ref="J73:J78"/>
    <mergeCell ref="K73:M73"/>
    <mergeCell ref="K74:M74"/>
    <mergeCell ref="K75:M75"/>
    <mergeCell ref="K76:M76"/>
    <mergeCell ref="K77:M77"/>
    <mergeCell ref="E64:E78"/>
    <mergeCell ref="F64:F78"/>
    <mergeCell ref="G71:I72"/>
    <mergeCell ref="J71:J72"/>
    <mergeCell ref="K80:M80"/>
    <mergeCell ref="K81:M81"/>
    <mergeCell ref="G82:I85"/>
    <mergeCell ref="J82:J85"/>
    <mergeCell ref="K82:M82"/>
    <mergeCell ref="K64:M64"/>
    <mergeCell ref="G65:I70"/>
    <mergeCell ref="J65:J70"/>
    <mergeCell ref="K65:M65"/>
    <mergeCell ref="K66:M66"/>
    <mergeCell ref="K67:M67"/>
    <mergeCell ref="K68:M68"/>
    <mergeCell ref="K69:M69"/>
    <mergeCell ref="K70:M70"/>
    <mergeCell ref="G64:I64"/>
    <mergeCell ref="G60:I62"/>
    <mergeCell ref="J60:J62"/>
    <mergeCell ref="K60:M60"/>
    <mergeCell ref="K61:M61"/>
    <mergeCell ref="K62:M62"/>
    <mergeCell ref="K63:M63"/>
    <mergeCell ref="K56:M56"/>
    <mergeCell ref="G57:I59"/>
    <mergeCell ref="J57:J59"/>
    <mergeCell ref="K57:K58"/>
    <mergeCell ref="L57:L58"/>
    <mergeCell ref="K59:M59"/>
    <mergeCell ref="K50:M50"/>
    <mergeCell ref="G51:I56"/>
    <mergeCell ref="J51:J56"/>
    <mergeCell ref="K51:M51"/>
    <mergeCell ref="K52:M52"/>
    <mergeCell ref="K53:M53"/>
    <mergeCell ref="K54:M54"/>
    <mergeCell ref="K55:M55"/>
    <mergeCell ref="G42:I50"/>
    <mergeCell ref="J42:J50"/>
    <mergeCell ref="K42:M42"/>
    <mergeCell ref="K43:M43"/>
    <mergeCell ref="K44:M44"/>
    <mergeCell ref="K45:M45"/>
    <mergeCell ref="K46:M46"/>
    <mergeCell ref="K47:M47"/>
    <mergeCell ref="K48:M48"/>
    <mergeCell ref="K49:M49"/>
    <mergeCell ref="K37:M37"/>
    <mergeCell ref="K38:M38"/>
    <mergeCell ref="G39:I41"/>
    <mergeCell ref="J39:J41"/>
    <mergeCell ref="K39:M39"/>
    <mergeCell ref="K40:M40"/>
    <mergeCell ref="K41:M41"/>
    <mergeCell ref="K32:M32"/>
    <mergeCell ref="K33:M33"/>
    <mergeCell ref="K34:M34"/>
    <mergeCell ref="K35:M35"/>
    <mergeCell ref="G18:G33"/>
    <mergeCell ref="H18:H33"/>
    <mergeCell ref="I18:I20"/>
    <mergeCell ref="J18:J20"/>
    <mergeCell ref="K18:M18"/>
    <mergeCell ref="K19:M19"/>
    <mergeCell ref="K20:M20"/>
    <mergeCell ref="I21:I32"/>
    <mergeCell ref="J21:J32"/>
    <mergeCell ref="K21:M21"/>
    <mergeCell ref="K30:M30"/>
    <mergeCell ref="K31:M31"/>
    <mergeCell ref="K22:M22"/>
    <mergeCell ref="G11:I17"/>
    <mergeCell ref="K23:M23"/>
    <mergeCell ref="K24:M24"/>
    <mergeCell ref="K25:M25"/>
    <mergeCell ref="K26:M26"/>
    <mergeCell ref="K27:M27"/>
    <mergeCell ref="K36:M36"/>
    <mergeCell ref="J11:J17"/>
    <mergeCell ref="K11:M11"/>
    <mergeCell ref="K12:M12"/>
    <mergeCell ref="K13:M13"/>
    <mergeCell ref="K14:M14"/>
    <mergeCell ref="K15:M15"/>
    <mergeCell ref="K16:M16"/>
    <mergeCell ref="K17:M17"/>
    <mergeCell ref="K28:K29"/>
    <mergeCell ref="L28:L29"/>
    <mergeCell ref="K227:M227"/>
    <mergeCell ref="A4:F4"/>
    <mergeCell ref="A5:B5"/>
    <mergeCell ref="C5:D5"/>
    <mergeCell ref="E5:F5"/>
    <mergeCell ref="G5:H5"/>
    <mergeCell ref="K5:L5"/>
    <mergeCell ref="G6:I10"/>
    <mergeCell ref="J6:J10"/>
    <mergeCell ref="K6:M6"/>
    <mergeCell ref="K7:M7"/>
    <mergeCell ref="K8:M8"/>
    <mergeCell ref="K9:M9"/>
    <mergeCell ref="K10:M10"/>
    <mergeCell ref="A6:A165"/>
    <mergeCell ref="B6:B165"/>
    <mergeCell ref="C6:C63"/>
    <mergeCell ref="D6:D63"/>
    <mergeCell ref="E6:E41"/>
    <mergeCell ref="F6:F41"/>
    <mergeCell ref="E42:E59"/>
    <mergeCell ref="F42:F59"/>
    <mergeCell ref="E60:E63"/>
    <mergeCell ref="F60:F63"/>
  </mergeCells>
  <phoneticPr fontId="28" type="noConversion"/>
  <conditionalFormatting sqref="BM20:BO20 AM6 AH11 AT11 BF11 AD17 AJ17 AN17 AQ17 AV17 AZ17 BD17 BI17 BM17 AD20:AH20 AJ20:AL20 AN20:AO20 AQ20:AT20 AV20:AX20 AZ20:BB20 BD20:BG20 BI20:BK20 AM173 AH178 AT178 BF178 AD184 AJ184 AN184 AQ184 AV184 AZ184 BD184 BI184 BM184 AD187:AH187 AJ187:AL187 AN187:AO187 AQ187:AT187 AV187:AX187 AZ187:BB187 BD187:BG187 BI187:BK187">
    <cfRule type="expression" dxfId="15" priority="9">
      <formula>$AH$8&lt;=AD22</formula>
    </cfRule>
    <cfRule type="expression" dxfId="14" priority="10">
      <formula>AND($AH$6&lt;=AD22,AD22&lt;$AH$8)</formula>
    </cfRule>
    <cfRule type="expression" dxfId="13" priority="11">
      <formula>AND($AH$4&lt;=AD22,AD22&lt;$AH$6)</formula>
    </cfRule>
    <cfRule type="expression" dxfId="12" priority="12">
      <formula>AD22&lt;$AH$4</formula>
    </cfRule>
  </conditionalFormatting>
  <conditionalFormatting sqref="AM22 AH27 BF27 AD33 AJ33 AN33 AQ33 AV33 AZ33 BD33 BI33 BM33 AD36:AH36 AN36:AO36 AJ36:AL36 AQ36:AT36 AV36:AX36 AZ36:BB36 BD36:BG36 BI36:BK36 BM36:BO36 AT27 AH194 BF194 AD200 AJ200 AN200 AQ200 AV200 AZ200 BD200 BI200 BM200 AD203:AH203 AN203:AO203 AJ203:AL203 AQ203:AT203 AV203:AX203 AZ203:BB203 BD203:BG203 BI203:BK203 BM203:BO203 AT194">
    <cfRule type="expression" dxfId="11" priority="13">
      <formula>$AH$8&lt;=AD22</formula>
    </cfRule>
    <cfRule type="expression" dxfId="10" priority="14">
      <formula>AND($AH$6&lt;=AD22,AD22&lt;$AH$8)</formula>
    </cfRule>
    <cfRule type="expression" dxfId="9" priority="15">
      <formula>AND($AH$4&lt;=AD22,AD22&lt;$AH$6)</formula>
    </cfRule>
    <cfRule type="expression" dxfId="8" priority="16">
      <formula>AD22&lt;$AH$4</formula>
    </cfRule>
  </conditionalFormatting>
  <conditionalFormatting sqref="BM187:BO187">
    <cfRule type="expression" dxfId="7" priority="1">
      <formula>$AH$8&lt;=BM203</formula>
    </cfRule>
    <cfRule type="expression" dxfId="6" priority="2">
      <formula>AND($AH$6&lt;=BM203,BM203&lt;$AH$8)</formula>
    </cfRule>
    <cfRule type="expression" dxfId="5" priority="3">
      <formula>AND($AH$4&lt;=BM203,BM203&lt;$AH$6)</formula>
    </cfRule>
    <cfRule type="expression" dxfId="4" priority="4">
      <formula>BM203&lt;$AH$4</formula>
    </cfRule>
  </conditionalFormatting>
  <conditionalFormatting sqref="AM189">
    <cfRule type="expression" dxfId="3" priority="5">
      <formula>$AH$8&lt;=AM189</formula>
    </cfRule>
    <cfRule type="expression" dxfId="2" priority="6">
      <formula>AND($AH$6&lt;=AM189,AM189&lt;$AH$8)</formula>
    </cfRule>
    <cfRule type="expression" dxfId="1" priority="7">
      <formula>AND($AH$4&lt;=AM189,AM189&lt;$AH$6)</formula>
    </cfRule>
    <cfRule type="expression" dxfId="0" priority="8">
      <formula>AM189&lt;$AH$4</formula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workbookViewId="0">
      <selection activeCell="B5" sqref="B5"/>
    </sheetView>
  </sheetViews>
  <sheetFormatPr baseColWidth="10" defaultRowHeight="14" x14ac:dyDescent="0"/>
  <cols>
    <col min="1" max="1" width="32.6640625" customWidth="1"/>
    <col min="3" max="3" width="21.83203125" style="147" customWidth="1"/>
  </cols>
  <sheetData>
    <row r="1" spans="1:4">
      <c r="A1" s="422" t="s">
        <v>336</v>
      </c>
      <c r="B1" s="422"/>
      <c r="C1" s="147" t="s">
        <v>533</v>
      </c>
      <c r="D1" t="s">
        <v>246</v>
      </c>
    </row>
    <row r="2" spans="1:4" ht="30">
      <c r="A2" s="131" t="s">
        <v>496</v>
      </c>
      <c r="B2" s="95">
        <v>23</v>
      </c>
      <c r="C2" s="147">
        <v>0.45810000000000001</v>
      </c>
    </row>
    <row r="3" spans="1:4" ht="30">
      <c r="A3" s="132" t="s">
        <v>504</v>
      </c>
      <c r="B3" s="54">
        <v>31</v>
      </c>
      <c r="C3" s="147">
        <v>0.4587</v>
      </c>
    </row>
    <row r="4" spans="1:4" ht="30">
      <c r="A4" s="132" t="s">
        <v>501</v>
      </c>
      <c r="B4" s="54">
        <v>28</v>
      </c>
      <c r="C4" s="147">
        <v>0.45889999999999997</v>
      </c>
    </row>
    <row r="5" spans="1:4" ht="30">
      <c r="A5" s="132" t="s">
        <v>476</v>
      </c>
      <c r="B5" s="54">
        <v>3</v>
      </c>
      <c r="C5" s="147">
        <v>0.46050000000000002</v>
      </c>
    </row>
    <row r="6" spans="1:4" ht="30">
      <c r="A6" s="132" t="s">
        <v>499</v>
      </c>
      <c r="B6" s="54">
        <v>26</v>
      </c>
      <c r="C6" s="147">
        <v>0.47970000000000002</v>
      </c>
    </row>
    <row r="7" spans="1:4" ht="30">
      <c r="A7" s="132" t="s">
        <v>485</v>
      </c>
      <c r="B7" s="54">
        <v>12</v>
      </c>
      <c r="C7" s="147">
        <v>0.49130000000000001</v>
      </c>
    </row>
    <row r="8" spans="1:4" ht="30">
      <c r="A8" s="132" t="s">
        <v>487</v>
      </c>
      <c r="B8" s="54">
        <v>14</v>
      </c>
      <c r="C8" s="147">
        <v>0.49390000000000001</v>
      </c>
    </row>
    <row r="9" spans="1:4" ht="30">
      <c r="A9" s="132" t="s">
        <v>495</v>
      </c>
      <c r="B9" s="54">
        <v>22</v>
      </c>
      <c r="C9" s="147">
        <v>0.51070000000000004</v>
      </c>
    </row>
    <row r="10" spans="1:4" ht="30">
      <c r="A10" s="132" t="s">
        <v>498</v>
      </c>
      <c r="B10" s="54">
        <v>25</v>
      </c>
      <c r="C10" s="147">
        <v>0.51300000000000001</v>
      </c>
    </row>
    <row r="11" spans="1:4" ht="30">
      <c r="A11" s="132" t="s">
        <v>500</v>
      </c>
      <c r="B11" s="54">
        <v>27</v>
      </c>
      <c r="C11" s="147">
        <v>0.51659999999999995</v>
      </c>
    </row>
    <row r="12" spans="1:4" ht="30">
      <c r="A12" s="132" t="s">
        <v>474</v>
      </c>
      <c r="B12" s="54">
        <v>1</v>
      </c>
      <c r="C12" s="147">
        <v>0.51859999999999995</v>
      </c>
    </row>
    <row r="13" spans="1:4" ht="30">
      <c r="A13" s="132" t="s">
        <v>481</v>
      </c>
      <c r="B13" s="54">
        <v>8</v>
      </c>
      <c r="C13" s="147">
        <v>0.52470000000000006</v>
      </c>
    </row>
    <row r="14" spans="1:4" ht="30">
      <c r="A14" s="132" t="s">
        <v>477</v>
      </c>
      <c r="B14" s="54">
        <v>4</v>
      </c>
      <c r="C14" s="147">
        <v>0.52829999999999999</v>
      </c>
    </row>
    <row r="15" spans="1:4" ht="30">
      <c r="A15" s="132" t="s">
        <v>503</v>
      </c>
      <c r="B15" s="54">
        <v>30</v>
      </c>
      <c r="C15" s="147">
        <v>0.52880000000000005</v>
      </c>
    </row>
    <row r="16" spans="1:4" ht="30">
      <c r="A16" s="132" t="s">
        <v>489</v>
      </c>
      <c r="B16" s="54">
        <v>16</v>
      </c>
      <c r="C16" s="147">
        <v>0.52990000000000004</v>
      </c>
    </row>
    <row r="17" spans="1:3" ht="30">
      <c r="A17" s="132" t="s">
        <v>478</v>
      </c>
      <c r="B17" s="54">
        <v>5</v>
      </c>
      <c r="C17" s="147">
        <v>0.55710000000000004</v>
      </c>
    </row>
    <row r="18" spans="1:3" ht="30">
      <c r="A18" s="132" t="s">
        <v>484</v>
      </c>
      <c r="B18" s="54">
        <v>11</v>
      </c>
      <c r="C18" s="147">
        <v>0.57150000000000001</v>
      </c>
    </row>
    <row r="19" spans="1:3" ht="30">
      <c r="A19" s="132" t="s">
        <v>488</v>
      </c>
      <c r="B19" s="54">
        <v>15</v>
      </c>
      <c r="C19" s="147">
        <v>0.59450000000000003</v>
      </c>
    </row>
    <row r="20" spans="1:3" ht="30">
      <c r="A20" s="132" t="s">
        <v>502</v>
      </c>
      <c r="B20" s="54">
        <v>29</v>
      </c>
      <c r="C20" s="147">
        <v>0.59470000000000001</v>
      </c>
    </row>
    <row r="21" spans="1:3" ht="30">
      <c r="A21" s="132" t="s">
        <v>490</v>
      </c>
      <c r="B21" s="54">
        <v>17</v>
      </c>
      <c r="C21" s="147">
        <v>0.61709999999999998</v>
      </c>
    </row>
    <row r="22" spans="1:3" ht="30">
      <c r="A22" s="132" t="s">
        <v>544</v>
      </c>
      <c r="B22" s="54">
        <v>33</v>
      </c>
      <c r="C22" s="147">
        <v>0.61839999999999995</v>
      </c>
    </row>
    <row r="23" spans="1:3" ht="30">
      <c r="A23" s="132" t="s">
        <v>505</v>
      </c>
      <c r="B23" s="54">
        <v>32</v>
      </c>
      <c r="C23" s="147">
        <v>0.61919999999999997</v>
      </c>
    </row>
    <row r="24" spans="1:3" ht="30">
      <c r="A24" s="132" t="s">
        <v>494</v>
      </c>
      <c r="B24" s="54">
        <v>21</v>
      </c>
      <c r="C24" s="147">
        <v>0.62780000000000002</v>
      </c>
    </row>
    <row r="25" spans="1:3" ht="30">
      <c r="A25" s="132" t="s">
        <v>492</v>
      </c>
      <c r="B25" s="54">
        <v>19</v>
      </c>
      <c r="C25" s="147">
        <v>0.63009999999999999</v>
      </c>
    </row>
    <row r="26" spans="1:3" ht="30">
      <c r="A26" s="132" t="s">
        <v>483</v>
      </c>
      <c r="B26" s="54">
        <v>10</v>
      </c>
      <c r="C26" s="147">
        <v>0.63929999999999998</v>
      </c>
    </row>
    <row r="27" spans="1:3" ht="30">
      <c r="A27" s="132" t="s">
        <v>491</v>
      </c>
      <c r="B27" s="54">
        <v>18</v>
      </c>
      <c r="C27" s="147">
        <v>0.64459999999999995</v>
      </c>
    </row>
    <row r="28" spans="1:3" ht="30">
      <c r="A28" s="132" t="s">
        <v>497</v>
      </c>
      <c r="B28" s="54">
        <v>24</v>
      </c>
      <c r="C28" s="147">
        <v>0.64459999999999995</v>
      </c>
    </row>
    <row r="29" spans="1:3" ht="30">
      <c r="A29" s="132" t="s">
        <v>480</v>
      </c>
      <c r="B29" s="54">
        <v>7</v>
      </c>
      <c r="C29" s="147">
        <v>0.65100000000000002</v>
      </c>
    </row>
    <row r="30" spans="1:3" ht="30">
      <c r="A30" s="132" t="s">
        <v>486</v>
      </c>
      <c r="B30" s="54">
        <v>13</v>
      </c>
      <c r="C30" s="147">
        <v>0.65939999999999999</v>
      </c>
    </row>
    <row r="31" spans="1:3" ht="30">
      <c r="A31" s="132" t="s">
        <v>475</v>
      </c>
      <c r="B31" s="54">
        <v>2</v>
      </c>
      <c r="C31" s="147">
        <v>0.6603</v>
      </c>
    </row>
    <row r="32" spans="1:3" ht="30">
      <c r="A32" s="132" t="s">
        <v>479</v>
      </c>
      <c r="B32" s="54">
        <v>6</v>
      </c>
      <c r="C32" s="147">
        <v>0.66620000000000001</v>
      </c>
    </row>
    <row r="33" spans="1:3" ht="30">
      <c r="A33" s="132" t="s">
        <v>493</v>
      </c>
      <c r="B33" s="54">
        <v>20</v>
      </c>
      <c r="C33" s="147">
        <v>0.68610000000000004</v>
      </c>
    </row>
    <row r="34" spans="1:3" ht="30">
      <c r="A34" s="133" t="s">
        <v>482</v>
      </c>
      <c r="B34" s="130">
        <v>9</v>
      </c>
      <c r="C34" s="147">
        <v>0.88070000000000004</v>
      </c>
    </row>
  </sheetData>
  <autoFilter ref="A1:D1"/>
  <sortState ref="A2:D34">
    <sortCondition ref="C2:C34"/>
  </sortState>
  <mergeCells count="1">
    <mergeCell ref="A1:B1"/>
  </mergeCells>
  <phoneticPr fontId="28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Criterios</vt:lpstr>
      <vt:lpstr>Indicadores</vt:lpstr>
      <vt:lpstr>Variables e índice</vt:lpstr>
      <vt:lpstr>Entidad Base</vt:lpstr>
      <vt:lpstr>Entidad Progresivo</vt:lpstr>
      <vt:lpstr>Nacional</vt:lpstr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Emiliano</dc:creator>
  <cp:lastModifiedBy>Gabriela Aguirre</cp:lastModifiedBy>
  <dcterms:created xsi:type="dcterms:W3CDTF">2012-10-27T22:25:34Z</dcterms:created>
  <dcterms:modified xsi:type="dcterms:W3CDTF">2013-02-03T23:53:37Z</dcterms:modified>
</cp:coreProperties>
</file>