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Statement" sheetId="1" r:id="rId4"/>
    <sheet name="Cash Flow" sheetId="2" r:id="rId5"/>
  </sheets>
</workbook>
</file>

<file path=xl/sharedStrings.xml><?xml version="1.0" encoding="utf-8"?>
<sst xmlns="http://schemas.openxmlformats.org/spreadsheetml/2006/main" uniqueCount="83">
  <si>
    <t>PRO FORMA INCOME STATEMENT</t>
  </si>
  <si>
    <t>INCOME</t>
  </si>
  <si>
    <t>Number</t>
  </si>
  <si>
    <t>For Sale</t>
  </si>
  <si>
    <t>Weight</t>
  </si>
  <si>
    <t>Price</t>
  </si>
  <si>
    <t>Total</t>
  </si>
  <si>
    <t>Total Income</t>
  </si>
  <si>
    <t>Acres</t>
  </si>
  <si>
    <t>Yield</t>
  </si>
  <si>
    <t>Total All Income</t>
  </si>
  <si>
    <t>EXPENSES</t>
  </si>
  <si>
    <t>Rent</t>
  </si>
  <si>
    <t>Utilities</t>
  </si>
  <si>
    <t>Internet Services</t>
  </si>
  <si>
    <t>Insurance</t>
  </si>
  <si>
    <t>Payroll Taxes</t>
  </si>
  <si>
    <t>Supplies</t>
  </si>
  <si>
    <t>Labor</t>
  </si>
  <si>
    <t>Taxes</t>
  </si>
  <si>
    <t>Repairs</t>
  </si>
  <si>
    <t>Equiptment</t>
  </si>
  <si>
    <t>Marketing/Advertising</t>
  </si>
  <si>
    <t>Extra</t>
  </si>
  <si>
    <t>Operating Interest</t>
  </si>
  <si>
    <t>Total Expense</t>
  </si>
  <si>
    <t>Net Income</t>
  </si>
  <si>
    <t>Off Income</t>
  </si>
  <si>
    <t>Owner Withdrawl</t>
  </si>
  <si>
    <t>Income Available for Debt Service</t>
  </si>
  <si>
    <t>Total Debt Service</t>
  </si>
  <si>
    <t>Income to Debt Ratio</t>
  </si>
  <si>
    <t>Max Balance</t>
  </si>
  <si>
    <t>PRO FORMA MONTHLY CASH FLOW 2016</t>
  </si>
  <si>
    <t>Cash Inflows: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</si>
  <si>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</si>
  <si>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</si>
  <si>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</si>
  <si>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</si>
  <si>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</si>
  <si>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</si>
  <si>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</si>
  <si>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</si>
  <si>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</si>
  <si>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</si>
  <si>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</si>
  <si>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</si>
  <si>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Beginning Cash</t>
  </si>
  <si>
    <t>Organization Dues</t>
  </si>
  <si>
    <t>Customer Dues</t>
  </si>
  <si>
    <t>Other Income</t>
  </si>
  <si>
    <t>Total Inflows</t>
  </si>
  <si>
    <t>Customers</t>
  </si>
  <si>
    <t>Organzations</t>
  </si>
  <si>
    <t>Cost to Organization</t>
  </si>
  <si>
    <t>End-Users</t>
  </si>
  <si>
    <t>Cost to End-User</t>
  </si>
  <si>
    <t>Cash Outflows - Farm Operation</t>
  </si>
  <si>
    <r>
      <rPr>
        <sz val="10"/>
        <color indexed="8"/>
        <rFont val="Arial"/>
      </rPr>
      <t>Rent</t>
    </r>
  </si>
  <si>
    <r>
      <rPr>
        <sz val="10"/>
        <color indexed="8"/>
        <rFont val="Arial"/>
      </rPr>
      <t>Utilities</t>
    </r>
  </si>
  <si>
    <r>
      <rPr>
        <sz val="10"/>
        <color indexed="8"/>
        <rFont val="Arial"/>
      </rPr>
      <t>Internet Services</t>
    </r>
  </si>
  <si>
    <r>
      <rPr>
        <sz val="10"/>
        <color indexed="8"/>
        <rFont val="Arial"/>
      </rPr>
      <t>Insurance</t>
    </r>
  </si>
  <si>
    <r>
      <rPr>
        <sz val="10"/>
        <color indexed="8"/>
        <rFont val="Arial"/>
      </rPr>
      <t>Payroll Taxes</t>
    </r>
  </si>
  <si>
    <r>
      <rPr>
        <sz val="10"/>
        <color indexed="8"/>
        <rFont val="Arial"/>
      </rPr>
      <t>Supplies</t>
    </r>
  </si>
  <si>
    <r>
      <rPr>
        <sz val="10"/>
        <color indexed="8"/>
        <rFont val="Arial"/>
      </rPr>
      <t>Labor</t>
    </r>
  </si>
  <si>
    <r>
      <rPr>
        <sz val="10"/>
        <color indexed="8"/>
        <rFont val="Arial"/>
      </rPr>
      <t>Taxes</t>
    </r>
  </si>
  <si>
    <r>
      <rPr>
        <sz val="10"/>
        <color indexed="8"/>
        <rFont val="Arial"/>
      </rPr>
      <t>Repairs</t>
    </r>
  </si>
  <si>
    <r>
      <rPr>
        <sz val="10"/>
        <color indexed="8"/>
        <rFont val="Arial"/>
      </rPr>
      <t>Equiptment</t>
    </r>
  </si>
  <si>
    <r>
      <rPr>
        <sz val="10"/>
        <color indexed="8"/>
        <rFont val="Arial"/>
      </rPr>
      <t>Marketing/Advertising</t>
    </r>
  </si>
  <si>
    <r>
      <rPr>
        <sz val="10"/>
        <color indexed="8"/>
        <rFont val="Arial"/>
      </rPr>
      <t>Extra</t>
    </r>
  </si>
  <si>
    <t>Misc.</t>
  </si>
  <si>
    <t>Total Outflows</t>
  </si>
  <si>
    <t>Notes Payable</t>
  </si>
  <si>
    <t>House</t>
  </si>
  <si>
    <t>Vehicle Payment</t>
  </si>
  <si>
    <t>Student Loan Payments</t>
  </si>
  <si>
    <t>Machinery</t>
  </si>
  <si>
    <t>Payments</t>
  </si>
  <si>
    <t>Cash Balance By Month</t>
  </si>
  <si>
    <t xml:space="preserve">Cash Balance </t>
  </si>
  <si>
    <t>Cash Balance By Year</t>
  </si>
  <si>
    <t>Accumulated Inflows</t>
  </si>
  <si>
    <t>Accumulated Outflows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</si>
</sst>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&quot; &quot;;(#,##0)"/>
    <numFmt numFmtId="60" formatCode="0.0%"/>
    <numFmt numFmtId="61" formatCode="#,##0.00&quot; &quot;;(#,##0.00)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b val="1"/>
      <sz val="10"/>
      <color indexed="13"/>
      <name val="Arial"/>
    </font>
    <font>
      <sz val="10"/>
      <color indexed="13"/>
      <name val="Arial"/>
    </font>
    <font>
      <i val="1"/>
      <sz val="10"/>
      <color indexed="14"/>
      <name val="Arial"/>
    </font>
    <font>
      <b val="1"/>
      <sz val="18"/>
      <color indexed="8"/>
      <name val="Arial"/>
    </font>
    <font>
      <sz val="10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/>
      <bottom>
        <color indexed="8"/>
      </bottom>
      <diagonal/>
    </border>
    <border>
      <left/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 style="thin">
        <color indexed="10"/>
      </right>
      <top>
        <color indexed="8"/>
      </top>
      <bottom/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 style="thin">
        <color indexed="10"/>
      </right>
      <top/>
      <bottom/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  <border>
      <left style="thin">
        <color indexed="10"/>
      </left>
      <right>
        <color indexed="8"/>
      </right>
      <top/>
      <bottom/>
      <diagonal/>
    </border>
    <border>
      <left>
        <color indexed="8"/>
      </left>
      <right/>
      <top>
        <color indexed="8"/>
      </top>
      <bottom>
        <color indexed="8"/>
      </bottom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/>
      <right/>
      <top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bottom"/>
    </xf>
    <xf numFmtId="59" fontId="3" fillId="3" borderId="6" applyNumberFormat="1" applyFont="1" applyFill="1" applyBorder="1" applyAlignment="1" applyProtection="0">
      <alignment horizontal="center" vertical="bottom"/>
    </xf>
    <xf numFmtId="59" fontId="3" fillId="3" borderId="7" applyNumberFormat="1" applyFont="1" applyFill="1" applyBorder="1" applyAlignment="1" applyProtection="0">
      <alignment horizontal="center" vertical="bottom"/>
    </xf>
    <xf numFmtId="59" fontId="3" fillId="2" borderId="5" applyNumberFormat="1" applyFont="1" applyFill="1" applyBorder="1" applyAlignment="1" applyProtection="0">
      <alignment horizontal="center" vertical="bottom"/>
    </xf>
    <xf numFmtId="59" fontId="3" fillId="2" borderId="6" applyNumberFormat="1" applyFont="1" applyFill="1" applyBorder="1" applyAlignment="1" applyProtection="0">
      <alignment horizontal="center" vertical="bottom"/>
    </xf>
    <xf numFmtId="59" fontId="3" fillId="2" borderId="7" applyNumberFormat="1" applyFont="1" applyFill="1" applyBorder="1" applyAlignment="1" applyProtection="0">
      <alignment horizontal="center" vertical="bottom"/>
    </xf>
    <xf numFmtId="49" fontId="3" fillId="4" borderId="5" applyNumberFormat="1" applyFont="1" applyFill="1" applyBorder="1" applyAlignment="1" applyProtection="0">
      <alignment horizontal="center" vertical="bottom"/>
    </xf>
    <xf numFmtId="59" fontId="3" fillId="4" borderId="6" applyNumberFormat="1" applyFont="1" applyFill="1" applyBorder="1" applyAlignment="1" applyProtection="0">
      <alignment horizontal="center" vertical="bottom"/>
    </xf>
    <xf numFmtId="59" fontId="3" fillId="4" borderId="7" applyNumberFormat="1" applyFont="1" applyFill="1" applyBorder="1" applyAlignment="1" applyProtection="0">
      <alignment horizontal="center" vertical="bottom"/>
    </xf>
    <xf numFmtId="49" fontId="3" fillId="2" borderId="8" applyNumberFormat="1" applyFont="1" applyFill="1" applyBorder="1" applyAlignment="1" applyProtection="0">
      <alignment vertical="bottom"/>
    </xf>
    <xf numFmtId="59" fontId="4" fillId="2" borderId="9" applyNumberFormat="1" applyFont="1" applyFill="1" applyBorder="1" applyAlignment="1" applyProtection="0">
      <alignment vertical="bottom"/>
    </xf>
    <xf numFmtId="0" fontId="4" fillId="2" borderId="9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60" fontId="4" fillId="2" borderId="10" applyNumberFormat="1" applyFont="1" applyFill="1" applyBorder="1" applyAlignment="1" applyProtection="0">
      <alignment vertical="bottom"/>
    </xf>
    <xf numFmtId="59" fontId="4" fillId="2" borderId="11" applyNumberFormat="1" applyFont="1" applyFill="1" applyBorder="1" applyAlignment="1" applyProtection="0">
      <alignment vertical="bottom"/>
    </xf>
    <xf numFmtId="5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vertical="bottom"/>
    </xf>
    <xf numFmtId="59" fontId="3" fillId="2" borderId="13" applyNumberFormat="1" applyFont="1" applyFill="1" applyBorder="1" applyAlignment="1" applyProtection="0">
      <alignment vertical="bottom"/>
    </xf>
    <xf numFmtId="59" fontId="4" fillId="2" borderId="13" applyNumberFormat="1" applyFont="1" applyFill="1" applyBorder="1" applyAlignment="1" applyProtection="0">
      <alignment vertical="bottom"/>
    </xf>
    <xf numFmtId="61" fontId="4" fillId="2" borderId="13" applyNumberFormat="1" applyFont="1" applyFill="1" applyBorder="1" applyAlignment="1" applyProtection="0">
      <alignment vertical="bottom"/>
    </xf>
    <xf numFmtId="59" fontId="3" fillId="2" borderId="14" applyNumberFormat="1" applyFont="1" applyFill="1" applyBorder="1" applyAlignment="1" applyProtection="0">
      <alignment vertical="bottom"/>
    </xf>
    <xf numFmtId="0" fontId="3" fillId="2" borderId="15" applyNumberFormat="0" applyFont="1" applyFill="1" applyBorder="1" applyAlignment="1" applyProtection="0">
      <alignment vertical="bottom"/>
    </xf>
    <xf numFmtId="59" fontId="3" fillId="2" borderId="16" applyNumberFormat="1" applyFont="1" applyFill="1" applyBorder="1" applyAlignment="1" applyProtection="0">
      <alignment vertical="bottom"/>
    </xf>
    <xf numFmtId="59" fontId="4" fillId="2" borderId="16" applyNumberFormat="1" applyFont="1" applyFill="1" applyBorder="1" applyAlignment="1" applyProtection="0">
      <alignment vertical="bottom"/>
    </xf>
    <xf numFmtId="61" fontId="3" fillId="2" borderId="16" applyNumberFormat="1" applyFont="1" applyFill="1" applyBorder="1" applyAlignment="1" applyProtection="0">
      <alignment vertical="bottom"/>
    </xf>
    <xf numFmtId="59" fontId="3" fillId="2" borderId="17" applyNumberFormat="1" applyFont="1" applyFill="1" applyBorder="1" applyAlignment="1" applyProtection="0">
      <alignment vertical="bottom"/>
    </xf>
    <xf numFmtId="61" fontId="4" fillId="2" borderId="16" applyNumberFormat="1" applyFont="1" applyFill="1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vertical="bottom"/>
    </xf>
    <xf numFmtId="59" fontId="3" fillId="2" borderId="19" applyNumberFormat="1" applyFont="1" applyFill="1" applyBorder="1" applyAlignment="1" applyProtection="0">
      <alignment vertical="bottom"/>
    </xf>
    <xf numFmtId="59" fontId="4" fillId="2" borderId="19" applyNumberFormat="1" applyFont="1" applyFill="1" applyBorder="1" applyAlignment="1" applyProtection="0">
      <alignment vertical="bottom"/>
    </xf>
    <xf numFmtId="61" fontId="4" fillId="2" borderId="19" applyNumberFormat="1" applyFont="1" applyFill="1" applyBorder="1" applyAlignment="1" applyProtection="0">
      <alignment vertical="bottom"/>
    </xf>
    <xf numFmtId="59" fontId="3" fillId="2" borderId="20" applyNumberFormat="1" applyFont="1" applyFill="1" applyBorder="1" applyAlignment="1" applyProtection="0">
      <alignment vertical="bottom"/>
    </xf>
    <xf numFmtId="49" fontId="3" fillId="2" borderId="21" applyNumberFormat="1" applyFont="1" applyFill="1" applyBorder="1" applyAlignment="1" applyProtection="0">
      <alignment horizontal="left" vertical="bottom"/>
    </xf>
    <xf numFmtId="59" fontId="3" fillId="2" borderId="22" applyNumberFormat="1" applyFont="1" applyFill="1" applyBorder="1" applyAlignment="1" applyProtection="0">
      <alignment vertical="bottom"/>
    </xf>
    <xf numFmtId="59" fontId="3" fillId="2" borderId="23" applyNumberFormat="1" applyFont="1" applyFill="1" applyBorder="1" applyAlignment="1" applyProtection="0">
      <alignment vertical="bottom"/>
    </xf>
    <xf numFmtId="59" fontId="3" fillId="2" borderId="24" applyNumberFormat="1" applyFont="1" applyFill="1" applyBorder="1" applyAlignment="1" applyProtection="0">
      <alignment vertical="bottom"/>
    </xf>
    <xf numFmtId="59" fontId="3" fillId="2" borderId="5" applyNumberFormat="1" applyFont="1" applyFill="1" applyBorder="1" applyAlignment="1" applyProtection="0">
      <alignment vertical="bottom"/>
    </xf>
    <xf numFmtId="59" fontId="3" fillId="2" borderId="6" applyNumberFormat="1" applyFont="1" applyFill="1" applyBorder="1" applyAlignment="1" applyProtection="0">
      <alignment vertical="bottom"/>
    </xf>
    <xf numFmtId="59" fontId="3" fillId="2" borderId="7" applyNumberFormat="1" applyFont="1" applyFill="1" applyBorder="1" applyAlignment="1" applyProtection="0">
      <alignment vertical="bottom"/>
    </xf>
    <xf numFmtId="49" fontId="3" fillId="2" borderId="25" applyNumberFormat="1" applyFont="1" applyFill="1" applyBorder="1" applyAlignment="1" applyProtection="0">
      <alignment horizontal="left" vertical="bottom"/>
    </xf>
    <xf numFmtId="59" fontId="4" fillId="2" borderId="26" applyNumberFormat="1" applyFont="1" applyFill="1" applyBorder="1" applyAlignment="1" applyProtection="0">
      <alignment vertical="bottom"/>
    </xf>
    <xf numFmtId="59" fontId="3" fillId="2" borderId="26" applyNumberFormat="1" applyFont="1" applyFill="1" applyBorder="1" applyAlignment="1" applyProtection="0">
      <alignment vertical="bottom"/>
    </xf>
    <xf numFmtId="61" fontId="4" fillId="2" borderId="26" applyNumberFormat="1" applyFont="1" applyFill="1" applyBorder="1" applyAlignment="1" applyProtection="0">
      <alignment vertical="bottom"/>
    </xf>
    <xf numFmtId="61" fontId="3" fillId="2" borderId="6" applyNumberFormat="1" applyFont="1" applyFill="1" applyBorder="1" applyAlignment="1" applyProtection="0">
      <alignment vertical="bottom"/>
    </xf>
    <xf numFmtId="49" fontId="3" fillId="2" borderId="27" applyNumberFormat="1" applyFont="1" applyFill="1" applyBorder="1" applyAlignment="1" applyProtection="0">
      <alignment horizontal="left" vertical="bottom"/>
    </xf>
    <xf numFmtId="59" fontId="3" fillId="2" borderId="28" applyNumberFormat="1" applyFont="1" applyFill="1" applyBorder="1" applyAlignment="1" applyProtection="0">
      <alignment vertical="bottom"/>
    </xf>
    <xf numFmtId="61" fontId="3" fillId="2" borderId="28" applyNumberFormat="1" applyFont="1" applyFill="1" applyBorder="1" applyAlignment="1" applyProtection="0">
      <alignment vertical="bottom"/>
    </xf>
    <xf numFmtId="59" fontId="3" fillId="2" borderId="29" applyNumberFormat="1" applyFont="1" applyFill="1" applyBorder="1" applyAlignment="1" applyProtection="0">
      <alignment vertical="bottom"/>
    </xf>
    <xf numFmtId="49" fontId="3" fillId="2" borderId="30" applyNumberFormat="1" applyFont="1" applyFill="1" applyBorder="1" applyAlignment="1" applyProtection="0">
      <alignment horizontal="left" vertical="bottom"/>
    </xf>
    <xf numFmtId="59" fontId="3" fillId="2" borderId="31" applyNumberFormat="1" applyFont="1" applyFill="1" applyBorder="1" applyAlignment="1" applyProtection="0">
      <alignment vertical="bottom"/>
    </xf>
    <xf numFmtId="61" fontId="3" fillId="2" borderId="31" applyNumberFormat="1" applyFont="1" applyFill="1" applyBorder="1" applyAlignment="1" applyProtection="0">
      <alignment vertical="bottom"/>
    </xf>
    <xf numFmtId="59" fontId="3" fillId="2" borderId="32" applyNumberFormat="1" applyFont="1" applyFill="1" applyBorder="1" applyAlignment="1" applyProtection="0">
      <alignment vertical="bottom"/>
    </xf>
    <xf numFmtId="61" fontId="3" fillId="2" borderId="22" applyNumberFormat="1" applyFont="1" applyFill="1" applyBorder="1" applyAlignment="1" applyProtection="0">
      <alignment vertical="bottom"/>
    </xf>
    <xf numFmtId="59" fontId="3" fillId="2" borderId="33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left" vertical="bottom"/>
    </xf>
    <xf numFmtId="59" fontId="0" fillId="2" borderId="28" applyNumberFormat="1" applyFont="1" applyFill="1" applyBorder="1" applyAlignment="1" applyProtection="0">
      <alignment vertical="bottom"/>
    </xf>
    <xf numFmtId="59" fontId="5" fillId="2" borderId="29" applyNumberFormat="1" applyFont="1" applyFill="1" applyBorder="1" applyAlignment="1" applyProtection="0">
      <alignment vertical="bottom"/>
    </xf>
    <xf numFmtId="49" fontId="5" fillId="2" borderId="34" applyNumberFormat="1" applyFont="1" applyFill="1" applyBorder="1" applyAlignment="1" applyProtection="0">
      <alignment horizontal="left" vertical="bottom"/>
    </xf>
    <xf numFmtId="59" fontId="0" fillId="2" borderId="35" applyNumberFormat="1" applyFont="1" applyFill="1" applyBorder="1" applyAlignment="1" applyProtection="0">
      <alignment vertical="bottom"/>
    </xf>
    <xf numFmtId="59" fontId="5" fillId="2" borderId="36" applyNumberFormat="1" applyFont="1" applyFill="1" applyBorder="1" applyAlignment="1" applyProtection="0">
      <alignment vertical="bottom"/>
    </xf>
    <xf numFmtId="59" fontId="0" fillId="2" borderId="36" applyNumberFormat="1" applyFont="1" applyFill="1" applyBorder="1" applyAlignment="1" applyProtection="0">
      <alignment vertical="bottom"/>
    </xf>
    <xf numFmtId="49" fontId="6" fillId="2" borderId="34" applyNumberFormat="1" applyFont="1" applyFill="1" applyBorder="1" applyAlignment="1" applyProtection="0">
      <alignment horizontal="left" vertical="bottom"/>
    </xf>
    <xf numFmtId="49" fontId="5" fillId="2" borderId="30" applyNumberFormat="1" applyFont="1" applyFill="1" applyBorder="1" applyAlignment="1" applyProtection="0">
      <alignment horizontal="left" vertical="bottom"/>
    </xf>
    <xf numFmtId="59" fontId="0" fillId="2" borderId="31" applyNumberFormat="1" applyFont="1" applyFill="1" applyBorder="1" applyAlignment="1" applyProtection="0">
      <alignment vertical="bottom"/>
    </xf>
    <xf numFmtId="59" fontId="0" fillId="2" borderId="32" applyNumberFormat="1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59" fontId="0" fillId="2" borderId="38" applyNumberFormat="1" applyFont="1" applyFill="1" applyBorder="1" applyAlignment="1" applyProtection="0">
      <alignment vertical="bottom"/>
    </xf>
    <xf numFmtId="59" fontId="0" fillId="2" borderId="39" applyNumberFormat="1" applyFont="1" applyFill="1" applyBorder="1" applyAlignment="1" applyProtection="0">
      <alignment vertical="bottom"/>
    </xf>
    <xf numFmtId="49" fontId="0" fillId="2" borderId="40" applyNumberFormat="1" applyFont="1" applyFill="1" applyBorder="1" applyAlignment="1" applyProtection="0">
      <alignment vertical="bottom"/>
    </xf>
    <xf numFmtId="59" fontId="0" fillId="2" borderId="41" applyNumberFormat="1" applyFont="1" applyFill="1" applyBorder="1" applyAlignment="1" applyProtection="0">
      <alignment vertical="bottom"/>
    </xf>
    <xf numFmtId="59" fontId="0" fillId="2" borderId="42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59" fontId="0" fillId="2" borderId="29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bottom"/>
    </xf>
    <xf numFmtId="61" fontId="3" fillId="2" borderId="7" applyNumberFormat="1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59" fontId="0" fillId="2" borderId="44" applyNumberFormat="1" applyFont="1" applyFill="1" applyBorder="1" applyAlignment="1" applyProtection="0">
      <alignment vertical="bottom"/>
    </xf>
    <xf numFmtId="59" fontId="0" fillId="2" borderId="45" applyNumberFormat="1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  <xf numFmtId="59" fontId="0" fillId="2" borderId="49" applyNumberFormat="1" applyFont="1" applyFill="1" applyBorder="1" applyAlignment="1" applyProtection="0">
      <alignment vertical="bottom"/>
    </xf>
    <xf numFmtId="59" fontId="0" fillId="2" borderId="5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1" applyNumberFormat="0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center" vertical="bottom"/>
    </xf>
    <xf numFmtId="59" fontId="7" fillId="3" borderId="6" applyNumberFormat="1" applyFont="1" applyFill="1" applyBorder="1" applyAlignment="1" applyProtection="0">
      <alignment horizontal="center" vertical="bottom"/>
    </xf>
    <xf numFmtId="59" fontId="7" fillId="3" borderId="7" applyNumberFormat="1" applyFont="1" applyFill="1" applyBorder="1" applyAlignment="1" applyProtection="0">
      <alignment horizontal="center" vertical="bottom"/>
    </xf>
    <xf numFmtId="59" fontId="7" fillId="2" borderId="52" applyNumberFormat="1" applyFont="1" applyFill="1" applyBorder="1" applyAlignment="1" applyProtection="0">
      <alignment horizontal="center" vertical="bottom"/>
    </xf>
    <xf numFmtId="49" fontId="3" fillId="4" borderId="11" applyNumberFormat="1" applyFont="1" applyFill="1" applyBorder="1" applyAlignment="1" applyProtection="0">
      <alignment horizontal="left" vertical="bottom"/>
    </xf>
    <xf numFmtId="59" fontId="3" fillId="4" borderId="11" applyNumberFormat="1" applyFont="1" applyFill="1" applyBorder="1" applyAlignment="1" applyProtection="0">
      <alignment horizontal="left" vertical="bottom"/>
    </xf>
    <xf numFmtId="49" fontId="3" fillId="4" borderId="11" applyNumberFormat="1" applyFont="1" applyFill="1" applyBorder="1" applyAlignment="1" applyProtection="0">
      <alignment horizontal="center" vertical="bottom"/>
    </xf>
    <xf numFmtId="49" fontId="3" fillId="4" borderId="11" applyNumberFormat="1" applyFont="1" applyFill="1" applyBorder="1" applyAlignment="1" applyProtection="0">
      <alignment vertical="bottom"/>
    </xf>
    <xf numFmtId="59" fontId="3" fillId="2" borderId="5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left" vertical="bottom"/>
    </xf>
    <xf numFmtId="59" fontId="0" fillId="2" borderId="14" applyNumberFormat="1" applyFont="1" applyFill="1" applyBorder="1" applyAlignment="1" applyProtection="0">
      <alignment horizontal="left" vertical="bottom"/>
    </xf>
    <xf numFmtId="59" fontId="8" fillId="2" borderId="12" applyNumberFormat="1" applyFont="1" applyFill="1" applyBorder="1" applyAlignment="1" applyProtection="0">
      <alignment horizontal="right" vertical="bottom"/>
    </xf>
    <xf numFmtId="59" fontId="8" fillId="2" borderId="13" applyNumberFormat="1" applyFont="1" applyFill="1" applyBorder="1" applyAlignment="1" applyProtection="0">
      <alignment horizontal="right" vertical="bottom"/>
    </xf>
    <xf numFmtId="59" fontId="3" fillId="2" borderId="14" applyNumberFormat="1" applyFont="1" applyFill="1" applyBorder="1" applyAlignment="1" applyProtection="0">
      <alignment horizontal="right" vertical="bottom"/>
    </xf>
    <xf numFmtId="59" fontId="3" fillId="2" borderId="52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horizontal="left" vertical="bottom"/>
    </xf>
    <xf numFmtId="59" fontId="0" fillId="2" borderId="17" applyNumberFormat="1" applyFont="1" applyFill="1" applyBorder="1" applyAlignment="1" applyProtection="0">
      <alignment horizontal="left" vertical="bottom"/>
    </xf>
    <xf numFmtId="59" fontId="5" fillId="2" borderId="15" applyNumberFormat="1" applyFont="1" applyFill="1" applyBorder="1" applyAlignment="1" applyProtection="0">
      <alignment horizontal="right" vertical="bottom"/>
    </xf>
    <xf numFmtId="59" fontId="5" fillId="2" borderId="16" applyNumberFormat="1" applyFont="1" applyFill="1" applyBorder="1" applyAlignment="1" applyProtection="0">
      <alignment horizontal="right" vertical="bottom"/>
    </xf>
    <xf numFmtId="59" fontId="3" fillId="2" borderId="17" applyNumberFormat="1" applyFont="1" applyFill="1" applyBorder="1" applyAlignment="1" applyProtection="0">
      <alignment horizontal="right" vertical="bottom"/>
    </xf>
    <xf numFmtId="49" fontId="0" fillId="2" borderId="53" applyNumberFormat="1" applyFont="1" applyFill="1" applyBorder="1" applyAlignment="1" applyProtection="0">
      <alignment horizontal="left" vertical="bottom"/>
    </xf>
    <xf numFmtId="59" fontId="0" fillId="2" borderId="54" applyNumberFormat="1" applyFont="1" applyFill="1" applyBorder="1" applyAlignment="1" applyProtection="0">
      <alignment horizontal="left" vertical="bottom"/>
    </xf>
    <xf numFmtId="59" fontId="5" fillId="2" borderId="53" applyNumberFormat="1" applyFont="1" applyFill="1" applyBorder="1" applyAlignment="1" applyProtection="0">
      <alignment horizontal="right" vertical="bottom"/>
    </xf>
    <xf numFmtId="59" fontId="5" fillId="2" borderId="55" applyNumberFormat="1" applyFont="1" applyFill="1" applyBorder="1" applyAlignment="1" applyProtection="0">
      <alignment horizontal="right" vertical="bottom"/>
    </xf>
    <xf numFmtId="59" fontId="3" fillId="2" borderId="54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left" vertical="bottom"/>
    </xf>
    <xf numFmtId="59" fontId="3" fillId="2" borderId="10" applyNumberFormat="1" applyFont="1" applyFill="1" applyBorder="1" applyAlignment="1" applyProtection="0">
      <alignment horizontal="left" vertical="bottom"/>
    </xf>
    <xf numFmtId="59" fontId="3" fillId="2" borderId="8" applyNumberFormat="1" applyFont="1" applyFill="1" applyBorder="1" applyAlignment="1" applyProtection="0">
      <alignment horizontal="right" vertical="bottom"/>
    </xf>
    <xf numFmtId="59" fontId="3" fillId="2" borderId="9" applyNumberFormat="1" applyFont="1" applyFill="1" applyBorder="1" applyAlignment="1" applyProtection="0">
      <alignment horizontal="right" vertical="bottom"/>
    </xf>
    <xf numFmtId="59" fontId="3" fillId="2" borderId="10" applyNumberFormat="1" applyFont="1" applyFill="1" applyBorder="1" applyAlignment="1" applyProtection="0">
      <alignment horizontal="right" vertical="bottom"/>
    </xf>
    <xf numFmtId="59" fontId="3" fillId="2" borderId="6" applyNumberFormat="1" applyFont="1" applyFill="1" applyBorder="1" applyAlignment="1" applyProtection="0">
      <alignment horizontal="right" vertical="bottom"/>
    </xf>
    <xf numFmtId="59" fontId="3" fillId="2" borderId="56" applyNumberFormat="1" applyFont="1" applyFill="1" applyBorder="1" applyAlignment="1" applyProtection="0">
      <alignment horizontal="right" vertical="bottom"/>
    </xf>
    <xf numFmtId="49" fontId="3" fillId="4" borderId="5" applyNumberFormat="1" applyFont="1" applyFill="1" applyBorder="1" applyAlignment="1" applyProtection="0">
      <alignment horizontal="left" vertical="bottom"/>
    </xf>
    <xf numFmtId="59" fontId="3" fillId="4" borderId="6" applyNumberFormat="1" applyFont="1" applyFill="1" applyBorder="1" applyAlignment="1" applyProtection="0">
      <alignment horizontal="left" vertical="bottom"/>
    </xf>
    <xf numFmtId="59" fontId="8" fillId="4" borderId="6" applyNumberFormat="1" applyFont="1" applyFill="1" applyBorder="1" applyAlignment="1" applyProtection="0">
      <alignment horizontal="right" vertical="bottom"/>
    </xf>
    <xf numFmtId="59" fontId="3" fillId="4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horizontal="left" vertical="bottom"/>
    </xf>
    <xf numFmtId="59" fontId="0" fillId="2" borderId="10" applyNumberFormat="1" applyFont="1" applyFill="1" applyBorder="1" applyAlignment="1" applyProtection="0">
      <alignment horizontal="left" vertical="bottom"/>
    </xf>
    <xf numFmtId="59" fontId="5" fillId="2" borderId="8" applyNumberFormat="1" applyFont="1" applyFill="1" applyBorder="1" applyAlignment="1" applyProtection="0">
      <alignment horizontal="right" vertical="bottom"/>
    </xf>
    <xf numFmtId="59" fontId="5" fillId="2" borderId="9" applyNumberFormat="1" applyFont="1" applyFill="1" applyBorder="1" applyAlignment="1" applyProtection="0">
      <alignment horizontal="right" vertical="bottom"/>
    </xf>
    <xf numFmtId="0" fontId="0" fillId="2" borderId="14" applyNumberFormat="0" applyFont="1" applyFill="1" applyBorder="1" applyAlignment="1" applyProtection="0">
      <alignment horizontal="left" vertical="bottom"/>
    </xf>
    <xf numFmtId="59" fontId="5" fillId="2" borderId="12" applyNumberFormat="1" applyFont="1" applyFill="1" applyBorder="1" applyAlignment="1" applyProtection="0">
      <alignment horizontal="right" vertical="bottom"/>
    </xf>
    <xf numFmtId="59" fontId="5" fillId="2" borderId="13" applyNumberFormat="1" applyFont="1" applyFill="1" applyBorder="1" applyAlignment="1" applyProtection="0">
      <alignment horizontal="right" vertical="bottom"/>
    </xf>
    <xf numFmtId="0" fontId="0" fillId="2" borderId="54" applyNumberFormat="0" applyFont="1" applyFill="1" applyBorder="1" applyAlignment="1" applyProtection="0">
      <alignment horizontal="left" vertical="bottom"/>
    </xf>
    <xf numFmtId="59" fontId="0" fillId="2" borderId="6" applyNumberFormat="1" applyFont="1" applyFill="1" applyBorder="1" applyAlignment="1" applyProtection="0">
      <alignment horizontal="left" vertical="bottom"/>
    </xf>
    <xf numFmtId="59" fontId="0" fillId="2" borderId="6" applyNumberFormat="1" applyFont="1" applyFill="1" applyBorder="1" applyAlignment="1" applyProtection="0">
      <alignment horizontal="right" vertical="bottom"/>
    </xf>
    <xf numFmtId="49" fontId="0" fillId="2" borderId="12" applyNumberFormat="1" applyFont="1" applyFill="1" applyBorder="1" applyAlignment="1" applyProtection="0">
      <alignment horizontal="left" vertical="bottom" indent="1"/>
    </xf>
    <xf numFmtId="49" fontId="0" fillId="2" borderId="15" applyNumberFormat="1" applyFont="1" applyFill="1" applyBorder="1" applyAlignment="1" applyProtection="0">
      <alignment horizontal="left" vertical="bottom" indent="1"/>
    </xf>
    <xf numFmtId="0" fontId="5" fillId="2" borderId="16" applyNumberFormat="1" applyFont="1" applyFill="1" applyBorder="1" applyAlignment="1" applyProtection="0">
      <alignment horizontal="right" vertical="bottom"/>
    </xf>
    <xf numFmtId="49" fontId="6" fillId="2" borderId="15" applyNumberFormat="1" applyFont="1" applyFill="1" applyBorder="1" applyAlignment="1" applyProtection="0">
      <alignment horizontal="left" vertical="bottom"/>
    </xf>
    <xf numFmtId="59" fontId="6" fillId="2" borderId="17" applyNumberFormat="1" applyFont="1" applyFill="1" applyBorder="1" applyAlignment="1" applyProtection="0">
      <alignment horizontal="left" vertical="bottom"/>
    </xf>
    <xf numFmtId="49" fontId="3" fillId="2" borderId="53" applyNumberFormat="1" applyFont="1" applyFill="1" applyBorder="1" applyAlignment="1" applyProtection="0">
      <alignment horizontal="left" vertical="bottom"/>
    </xf>
    <xf numFmtId="59" fontId="3" fillId="2" borderId="54" applyNumberFormat="1" applyFont="1" applyFill="1" applyBorder="1" applyAlignment="1" applyProtection="0">
      <alignment horizontal="left" vertical="bottom"/>
    </xf>
    <xf numFmtId="59" fontId="3" fillId="2" borderId="57" applyNumberFormat="1" applyFont="1" applyFill="1" applyBorder="1" applyAlignment="1" applyProtection="0">
      <alignment horizontal="right" vertical="bottom"/>
    </xf>
    <xf numFmtId="59" fontId="3" fillId="2" borderId="47" applyNumberFormat="1" applyFont="1" applyFill="1" applyBorder="1" applyAlignment="1" applyProtection="0">
      <alignment horizontal="right" vertical="bottom"/>
    </xf>
    <xf numFmtId="59" fontId="3" fillId="4" borderId="6" applyNumberFormat="1" applyFont="1" applyFill="1" applyBorder="1" applyAlignment="1" applyProtection="0">
      <alignment horizontal="right" vertical="bottom"/>
    </xf>
    <xf numFmtId="0" fontId="3" fillId="2" borderId="12" applyNumberFormat="0" applyFont="1" applyFill="1" applyBorder="1" applyAlignment="1" applyProtection="0">
      <alignment horizontal="left" vertical="bottom"/>
    </xf>
    <xf numFmtId="59" fontId="3" fillId="2" borderId="13" applyNumberFormat="1" applyFont="1" applyFill="1" applyBorder="1" applyAlignment="1" applyProtection="0">
      <alignment horizontal="left" vertical="bottom"/>
    </xf>
    <xf numFmtId="5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3" fillId="2" borderId="53" applyNumberFormat="0" applyFont="1" applyFill="1" applyBorder="1" applyAlignment="1" applyProtection="0">
      <alignment horizontal="left" vertical="bottom"/>
    </xf>
    <xf numFmtId="59" fontId="3" fillId="2" borderId="55" applyNumberFormat="1" applyFont="1" applyFill="1" applyBorder="1" applyAlignment="1" applyProtection="0">
      <alignment horizontal="left" vertical="bottom"/>
    </xf>
    <xf numFmtId="59" fontId="0" fillId="2" borderId="58" applyNumberFormat="1" applyFont="1" applyFill="1" applyBorder="1" applyAlignment="1" applyProtection="0">
      <alignment vertical="bottom"/>
    </xf>
    <xf numFmtId="49" fontId="0" fillId="2" borderId="44" applyNumberFormat="1" applyFont="1" applyFill="1" applyBorder="1" applyAlignment="1" applyProtection="0">
      <alignment vertical="bottom"/>
    </xf>
    <xf numFmtId="59" fontId="0" fillId="2" borderId="44" applyNumberFormat="1" applyFont="1" applyFill="1" applyBorder="1" applyAlignment="1" applyProtection="0">
      <alignment horizontal="right" vertical="bottom"/>
    </xf>
    <xf numFmtId="59" fontId="3" fillId="2" borderId="59" applyNumberFormat="1" applyFont="1" applyFill="1" applyBorder="1" applyAlignment="1" applyProtection="0">
      <alignment horizontal="right" vertical="bottom"/>
    </xf>
    <xf numFmtId="59" fontId="0" fillId="2" borderId="60" applyNumberFormat="1" applyFont="1" applyFill="1" applyBorder="1" applyAlignment="1" applyProtection="0">
      <alignment vertical="bottom"/>
    </xf>
    <xf numFmtId="49" fontId="0" fillId="2" borderId="46" applyNumberFormat="1" applyFont="1" applyFill="1" applyBorder="1" applyAlignment="1" applyProtection="0">
      <alignment vertical="bottom"/>
    </xf>
    <xf numFmtId="59" fontId="0" fillId="2" borderId="46" applyNumberFormat="1" applyFont="1" applyFill="1" applyBorder="1" applyAlignment="1" applyProtection="0">
      <alignment horizontal="right" vertical="bottom"/>
    </xf>
    <xf numFmtId="59" fontId="3" fillId="2" borderId="9" applyNumberFormat="1" applyFont="1" applyFill="1" applyBorder="1" applyAlignment="1" applyProtection="0">
      <alignment horizontal="left" vertical="bottom"/>
    </xf>
    <xf numFmtId="49" fontId="3" fillId="4" borderId="5" applyNumberFormat="1" applyFont="1" applyFill="1" applyBorder="1" applyAlignment="1" applyProtection="0">
      <alignment vertical="bottom"/>
    </xf>
    <xf numFmtId="59" fontId="3" fillId="4" borderId="6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horizontal="left" vertical="bottom"/>
    </xf>
    <xf numFmtId="59" fontId="3" fillId="2" borderId="13" applyNumberFormat="1" applyFont="1" applyFill="1" applyBorder="1" applyAlignment="1" applyProtection="0">
      <alignment horizontal="right" vertical="bottom"/>
    </xf>
    <xf numFmtId="59" fontId="3" fillId="2" borderId="55" applyNumberFormat="1" applyFont="1" applyFill="1" applyBorder="1" applyAlignment="1" applyProtection="0">
      <alignment vertical="bottom"/>
    </xf>
    <xf numFmtId="59" fontId="3" fillId="2" borderId="55" applyNumberFormat="1" applyFont="1" applyFill="1" applyBorder="1" applyAlignment="1" applyProtection="0">
      <alignment horizontal="right" vertical="bottom"/>
    </xf>
    <xf numFmtId="59" fontId="3" fillId="4" borderId="14" applyNumberFormat="1" applyFont="1" applyFill="1" applyBorder="1" applyAlignment="1" applyProtection="0">
      <alignment horizontal="right" vertical="bottom"/>
    </xf>
    <xf numFmtId="59" fontId="3" fillId="4" borderId="54" applyNumberFormat="1" applyFont="1" applyFill="1" applyBorder="1" applyAlignment="1" applyProtection="0">
      <alignment horizontal="right" vertical="bottom"/>
    </xf>
    <xf numFmtId="59" fontId="3" fillId="2" borderId="61" applyNumberFormat="1" applyFont="1" applyFill="1" applyBorder="1" applyAlignment="1" applyProtection="0">
      <alignment horizontal="right" vertical="bottom"/>
    </xf>
    <xf numFmtId="0" fontId="0" fillId="2" borderId="44" applyNumberFormat="0" applyFont="1" applyFill="1" applyBorder="1" applyAlignment="1" applyProtection="0">
      <alignment vertical="bottom"/>
    </xf>
    <xf numFmtId="0" fontId="0" fillId="2" borderId="62" applyNumberFormat="0" applyFont="1" applyFill="1" applyBorder="1" applyAlignment="1" applyProtection="0">
      <alignment vertical="bottom"/>
    </xf>
    <xf numFmtId="59" fontId="3" fillId="2" borderId="63" applyNumberFormat="1" applyFont="1" applyFill="1" applyBorder="1" applyAlignment="1" applyProtection="0">
      <alignment horizontal="right" vertical="bottom"/>
    </xf>
    <xf numFmtId="0" fontId="0" fillId="2" borderId="64" applyNumberFormat="0" applyFont="1" applyFill="1" applyBorder="1" applyAlignment="1" applyProtection="0">
      <alignment vertical="bottom"/>
    </xf>
    <xf numFmtId="0" fontId="0" fillId="2" borderId="65" applyNumberFormat="1" applyFont="1" applyFill="1" applyBorder="1" applyAlignment="1" applyProtection="0">
      <alignment vertical="bottom"/>
    </xf>
    <xf numFmtId="59" fontId="3" fillId="2" borderId="66" applyNumberFormat="1" applyFont="1" applyFill="1" applyBorder="1" applyAlignment="1" applyProtection="0">
      <alignment horizontal="right" vertical="bottom"/>
    </xf>
    <xf numFmtId="0" fontId="0" fillId="2" borderId="67" applyNumberFormat="1" applyFont="1" applyFill="1" applyBorder="1" applyAlignment="1" applyProtection="0">
      <alignment vertical="bottom"/>
    </xf>
    <xf numFmtId="59" fontId="3" fillId="2" borderId="68" applyNumberFormat="1" applyFont="1" applyFill="1" applyBorder="1" applyAlignment="1" applyProtection="0">
      <alignment horizontal="right" vertical="bottom"/>
    </xf>
    <xf numFmtId="0" fontId="0" fillId="2" borderId="69" applyNumberFormat="1" applyFont="1" applyFill="1" applyBorder="1" applyAlignment="1" applyProtection="0">
      <alignment vertical="bottom"/>
    </xf>
    <xf numFmtId="0" fontId="0" fillId="2" borderId="70" applyNumberFormat="0" applyFont="1" applyFill="1" applyBorder="1" applyAlignment="1" applyProtection="0">
      <alignment vertical="bottom"/>
    </xf>
    <xf numFmtId="0" fontId="0" fillId="2" borderId="63" applyNumberFormat="1" applyFont="1" applyFill="1" applyBorder="1" applyAlignment="1" applyProtection="0">
      <alignment vertical="bottom"/>
    </xf>
    <xf numFmtId="0" fontId="0" fillId="2" borderId="71" applyNumberFormat="0" applyFont="1" applyFill="1" applyBorder="1" applyAlignment="1" applyProtection="0">
      <alignment vertical="bottom"/>
    </xf>
    <xf numFmtId="0" fontId="0" fillId="2" borderId="72" applyNumberFormat="1" applyFont="1" applyFill="1" applyBorder="1" applyAlignment="1" applyProtection="0">
      <alignment vertical="bottom"/>
    </xf>
    <xf numFmtId="0" fontId="0" fillId="2" borderId="73" applyNumberFormat="1" applyFont="1" applyFill="1" applyBorder="1" applyAlignment="1" applyProtection="0">
      <alignment vertical="bottom"/>
    </xf>
    <xf numFmtId="0" fontId="0" fillId="2" borderId="74" applyNumberFormat="1" applyFont="1" applyFill="1" applyBorder="1" applyAlignment="1" applyProtection="0">
      <alignment vertical="bottom"/>
    </xf>
    <xf numFmtId="59" fontId="3" fillId="2" borderId="68" applyNumberFormat="1" applyFont="1" applyFill="1" applyBorder="1" applyAlignment="1" applyProtection="0">
      <alignment vertical="bottom"/>
    </xf>
    <xf numFmtId="59" fontId="0" fillId="2" borderId="75" applyNumberFormat="1" applyFont="1" applyFill="1" applyBorder="1" applyAlignment="1" applyProtection="0">
      <alignment vertical="bottom"/>
    </xf>
    <xf numFmtId="59" fontId="3" fillId="2" borderId="75" applyNumberFormat="1" applyFont="1" applyFill="1" applyBorder="1" applyAlignment="1" applyProtection="0">
      <alignment horizontal="right" vertical="bottom"/>
    </xf>
    <xf numFmtId="59" fontId="0" fillId="2" borderId="75" applyNumberFormat="1" applyFont="1" applyFill="1" applyBorder="1" applyAlignment="1" applyProtection="0">
      <alignment horizontal="right" vertical="bottom"/>
    </xf>
    <xf numFmtId="59" fontId="0" fillId="2" borderId="47" applyNumberFormat="1" applyFont="1" applyFill="1" applyBorder="1" applyAlignment="1" applyProtection="0">
      <alignment horizontal="right" vertical="bottom"/>
    </xf>
    <xf numFmtId="59" fontId="0" fillId="2" borderId="46" applyNumberFormat="1" applyFont="1" applyFill="1" applyBorder="1" applyAlignment="1" applyProtection="0">
      <alignment vertical="bottom"/>
    </xf>
    <xf numFmtId="59" fontId="3" fillId="2" borderId="46" applyNumberFormat="1" applyFont="1" applyFill="1" applyBorder="1" applyAlignment="1" applyProtection="0">
      <alignment horizontal="right" vertical="bottom"/>
    </xf>
    <xf numFmtId="59" fontId="3" fillId="2" borderId="46" applyNumberFormat="1" applyFont="1" applyFill="1" applyBorder="1" applyAlignment="1" applyProtection="0">
      <alignment horizontal="center" vertical="bottom"/>
    </xf>
    <xf numFmtId="59" fontId="3" fillId="2" borderId="47" applyNumberFormat="1" applyFont="1" applyFill="1" applyBorder="1" applyAlignment="1" applyProtection="0">
      <alignment horizontal="center" vertical="bottom"/>
    </xf>
    <xf numFmtId="59" fontId="3" fillId="2" borderId="46" applyNumberFormat="1" applyFont="1" applyFill="1" applyBorder="1" applyAlignment="1" applyProtection="0">
      <alignment vertical="bottom"/>
    </xf>
    <xf numFmtId="59" fontId="0" fillId="2" borderId="46" applyNumberFormat="1" applyFont="1" applyFill="1" applyBorder="1" applyAlignment="1" applyProtection="0">
      <alignment horizontal="center"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1a8"/>
      <rgbColor rgb="ffc2d69b"/>
      <rgbColor rgb="ff0070c0"/>
      <rgbColor rgb="ffbfbfbf"/>
      <rgbColor rgb="ff00b0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4"/>
  <sheetViews>
    <sheetView workbookViewId="0" showGridLines="0" defaultGridColor="1"/>
  </sheetViews>
  <sheetFormatPr defaultColWidth="8.83333" defaultRowHeight="12.75" customHeight="1" outlineLevelRow="0" outlineLevelCol="0"/>
  <cols>
    <col min="1" max="1" width="2.5" style="1" customWidth="1"/>
    <col min="2" max="2" width="21.1719" style="1" customWidth="1"/>
    <col min="3" max="3" width="9.17188" style="1" customWidth="1"/>
    <col min="4" max="4" width="9.17188" style="1" customWidth="1"/>
    <col min="5" max="5" width="9.17188" style="1" customWidth="1"/>
    <col min="6" max="6" width="9.17188" style="1" customWidth="1"/>
    <col min="7" max="7" width="8.67188" style="1" customWidth="1"/>
    <col min="8" max="256" width="8.85156" style="1" customWidth="1"/>
  </cols>
  <sheetData>
    <row r="1" ht="8" customHeight="1">
      <c r="A1" s="2"/>
      <c r="B1" s="3"/>
      <c r="C1" s="3"/>
      <c r="D1" s="3"/>
      <c r="E1" s="3"/>
      <c r="F1" s="3"/>
      <c r="G1" s="4"/>
    </row>
    <row r="2" ht="13.65" customHeight="1">
      <c r="A2" s="5"/>
      <c r="B2" t="s" s="6">
        <v>0</v>
      </c>
      <c r="C2" s="7"/>
      <c r="D2" s="7"/>
      <c r="E2" s="7"/>
      <c r="F2" s="7"/>
      <c r="G2" s="8"/>
    </row>
    <row r="3" ht="8" customHeight="1">
      <c r="A3" s="5"/>
      <c r="B3" s="9"/>
      <c r="C3" s="10"/>
      <c r="D3" s="10"/>
      <c r="E3" s="10"/>
      <c r="F3" s="10"/>
      <c r="G3" s="11"/>
    </row>
    <row r="4" ht="13.65" customHeight="1">
      <c r="A4" s="5"/>
      <c r="B4" t="s" s="12">
        <v>1</v>
      </c>
      <c r="C4" s="13"/>
      <c r="D4" s="13"/>
      <c r="E4" s="13"/>
      <c r="F4" s="13"/>
      <c r="G4" s="14"/>
    </row>
    <row r="5" ht="13.65" customHeight="1">
      <c r="A5" s="5"/>
      <c r="B5" s="15"/>
      <c r="C5" s="16">
        <v>0</v>
      </c>
      <c r="D5" s="17"/>
      <c r="E5" s="18"/>
      <c r="F5" s="19">
        <v>0</v>
      </c>
      <c r="G5" s="20"/>
    </row>
    <row r="6" ht="13.65" customHeight="1">
      <c r="A6" s="5"/>
      <c r="B6" s="9"/>
      <c r="C6" s="10"/>
      <c r="D6" s="10"/>
      <c r="E6" s="10"/>
      <c r="F6" s="10"/>
      <c r="G6" s="11"/>
    </row>
    <row r="7" ht="13.65" customHeight="1">
      <c r="A7" s="5"/>
      <c r="B7" s="21"/>
      <c r="C7" t="s" s="22">
        <v>2</v>
      </c>
      <c r="D7" t="s" s="22">
        <v>3</v>
      </c>
      <c r="E7" t="s" s="22">
        <v>4</v>
      </c>
      <c r="F7" t="s" s="22">
        <v>5</v>
      </c>
      <c r="G7" t="s" s="23">
        <v>6</v>
      </c>
    </row>
    <row r="8" ht="13.65" customHeight="1">
      <c r="A8" s="5"/>
      <c r="B8" s="24"/>
      <c r="C8" s="25">
        <f>C5*F5*0.5</f>
        <v>0</v>
      </c>
      <c r="D8" s="25">
        <f>C8</f>
        <v>0</v>
      </c>
      <c r="E8" s="26">
        <v>0</v>
      </c>
      <c r="F8" s="27">
        <v>1.31</v>
      </c>
      <c r="G8" s="28">
        <f>F8*E8*D8</f>
        <v>0</v>
      </c>
    </row>
    <row r="9" ht="13.65" customHeight="1">
      <c r="A9" s="5"/>
      <c r="B9" s="29"/>
      <c r="C9" s="30">
        <f>C8</f>
        <v>0</v>
      </c>
      <c r="D9" s="30">
        <f>C9-C10</f>
        <v>0</v>
      </c>
      <c r="E9" s="31">
        <v>0</v>
      </c>
      <c r="F9" s="32">
        <f>F8-0.05</f>
        <v>1.26</v>
      </c>
      <c r="G9" s="33">
        <f>F9*E9*D9</f>
        <v>0</v>
      </c>
    </row>
    <row r="10" ht="13.65" customHeight="1">
      <c r="A10" s="5"/>
      <c r="B10" s="29"/>
      <c r="C10" s="31">
        <v>0</v>
      </c>
      <c r="D10" s="30">
        <f>C10*0.1</f>
        <v>0</v>
      </c>
      <c r="E10" s="31">
        <v>0</v>
      </c>
      <c r="F10" s="32">
        <f>F8/9*5.5</f>
        <v>0.8005555555555555</v>
      </c>
      <c r="G10" s="33">
        <f>F10*E10*D10</f>
        <v>0</v>
      </c>
    </row>
    <row r="11" ht="13.65" customHeight="1">
      <c r="A11" s="5"/>
      <c r="B11" s="29"/>
      <c r="C11" s="31">
        <v>0</v>
      </c>
      <c r="D11" s="30">
        <f>C11</f>
        <v>0</v>
      </c>
      <c r="E11" s="31">
        <v>0</v>
      </c>
      <c r="F11" s="32">
        <f>F8/9*5</f>
        <v>0.7277777777777777</v>
      </c>
      <c r="G11" s="33">
        <f>F11*E11*D11</f>
        <v>0</v>
      </c>
    </row>
    <row r="12" ht="13.65" customHeight="1">
      <c r="A12" s="5"/>
      <c r="B12" s="29"/>
      <c r="C12" s="30">
        <f>C13*0.5</f>
        <v>0</v>
      </c>
      <c r="D12" s="30">
        <f>C12</f>
        <v>0</v>
      </c>
      <c r="E12" s="31">
        <v>0</v>
      </c>
      <c r="F12" s="34">
        <v>0</v>
      </c>
      <c r="G12" s="33">
        <f>F12*E12*D12</f>
        <v>0</v>
      </c>
    </row>
    <row r="13" ht="13.5" customHeight="1">
      <c r="A13" s="5"/>
      <c r="B13" s="35"/>
      <c r="C13" s="36">
        <f>0.08*C5</f>
        <v>0</v>
      </c>
      <c r="D13" s="36">
        <f>C13</f>
        <v>0</v>
      </c>
      <c r="E13" s="37">
        <v>0</v>
      </c>
      <c r="F13" s="38">
        <v>0</v>
      </c>
      <c r="G13" s="39">
        <f>F13*E13*D13</f>
        <v>0</v>
      </c>
    </row>
    <row r="14" ht="14.15" customHeight="1">
      <c r="A14" s="5"/>
      <c r="B14" t="s" s="40">
        <v>7</v>
      </c>
      <c r="C14" s="41"/>
      <c r="D14" s="41"/>
      <c r="E14" s="41"/>
      <c r="F14" s="42"/>
      <c r="G14" s="43">
        <f>SUM(G8:G13)</f>
        <v>0</v>
      </c>
    </row>
    <row r="15" ht="13.65" customHeight="1">
      <c r="A15" s="5"/>
      <c r="B15" s="44"/>
      <c r="C15" s="45"/>
      <c r="D15" s="45"/>
      <c r="E15" s="45"/>
      <c r="F15" s="45"/>
      <c r="G15" s="46"/>
    </row>
    <row r="16" ht="13.65" customHeight="1">
      <c r="A16" s="5"/>
      <c r="B16" s="21"/>
      <c r="C16" t="s" s="22">
        <v>8</v>
      </c>
      <c r="D16" t="s" s="22">
        <v>9</v>
      </c>
      <c r="E16" t="s" s="22">
        <v>3</v>
      </c>
      <c r="F16" t="s" s="22">
        <v>5</v>
      </c>
      <c r="G16" t="s" s="23">
        <v>6</v>
      </c>
    </row>
    <row r="17" ht="13.65" customHeight="1">
      <c r="A17" s="5"/>
      <c r="B17" s="24"/>
      <c r="C17" s="26">
        <v>0</v>
      </c>
      <c r="D17" s="26">
        <v>0</v>
      </c>
      <c r="E17" s="25">
        <f>D17*C17</f>
        <v>0</v>
      </c>
      <c r="F17" s="27">
        <v>0</v>
      </c>
      <c r="G17" s="28">
        <f>F17*E17*D17</f>
        <v>0</v>
      </c>
    </row>
    <row r="18" ht="13.65" customHeight="1">
      <c r="A18" s="5"/>
      <c r="B18" s="29"/>
      <c r="C18" s="31">
        <v>0</v>
      </c>
      <c r="D18" s="31">
        <v>0</v>
      </c>
      <c r="E18" s="30">
        <f>D18*C18</f>
        <v>0</v>
      </c>
      <c r="F18" s="34">
        <v>0</v>
      </c>
      <c r="G18" s="33">
        <f>F18*E18</f>
        <v>0</v>
      </c>
    </row>
    <row r="19" ht="13.65" customHeight="1">
      <c r="A19" s="5"/>
      <c r="B19" s="29"/>
      <c r="C19" s="31">
        <v>0</v>
      </c>
      <c r="D19" s="31">
        <v>0</v>
      </c>
      <c r="E19" s="30">
        <f>D19*C19</f>
        <v>0</v>
      </c>
      <c r="F19" s="34">
        <v>0</v>
      </c>
      <c r="G19" s="33">
        <f>F19*E19*D19</f>
        <v>0</v>
      </c>
    </row>
    <row r="20" ht="13.5" customHeight="1">
      <c r="A20" s="5"/>
      <c r="B20" s="35"/>
      <c r="C20" s="37">
        <v>0</v>
      </c>
      <c r="D20" s="37">
        <v>0</v>
      </c>
      <c r="E20" s="36">
        <f>D20*C20</f>
        <v>0</v>
      </c>
      <c r="F20" s="38">
        <v>0</v>
      </c>
      <c r="G20" s="39">
        <f>F20*E20*D20</f>
        <v>0</v>
      </c>
    </row>
    <row r="21" ht="14.15" customHeight="1">
      <c r="A21" s="5"/>
      <c r="B21" t="s" s="47">
        <v>7</v>
      </c>
      <c r="C21" s="48"/>
      <c r="D21" s="48"/>
      <c r="E21" s="49">
        <f>D21*C21</f>
        <v>0</v>
      </c>
      <c r="F21" s="50"/>
      <c r="G21" s="43">
        <f>SUM(G17:G20)</f>
        <v>0</v>
      </c>
    </row>
    <row r="22" ht="13.65" customHeight="1">
      <c r="A22" s="5"/>
      <c r="B22" s="44"/>
      <c r="C22" s="45"/>
      <c r="D22" s="45"/>
      <c r="E22" s="45"/>
      <c r="F22" s="51"/>
      <c r="G22" s="46"/>
    </row>
    <row r="23" ht="13.65" customHeight="1">
      <c r="A23" s="5"/>
      <c r="B23" t="s" s="52">
        <v>7</v>
      </c>
      <c r="C23" s="53"/>
      <c r="D23" s="53"/>
      <c r="E23" s="53"/>
      <c r="F23" s="54"/>
      <c r="G23" s="55">
        <f>G14</f>
        <v>0</v>
      </c>
    </row>
    <row r="24" ht="13.5" customHeight="1">
      <c r="A24" s="5"/>
      <c r="B24" t="s" s="56">
        <v>7</v>
      </c>
      <c r="C24" s="57"/>
      <c r="D24" s="57"/>
      <c r="E24" s="57"/>
      <c r="F24" s="58"/>
      <c r="G24" s="59">
        <f>G21</f>
        <v>0</v>
      </c>
    </row>
    <row r="25" ht="14.15" customHeight="1">
      <c r="A25" s="5"/>
      <c r="B25" t="s" s="40">
        <v>10</v>
      </c>
      <c r="C25" s="41"/>
      <c r="D25" s="41"/>
      <c r="E25" s="41"/>
      <c r="F25" s="60"/>
      <c r="G25" s="61">
        <f>G23+G24</f>
        <v>0</v>
      </c>
    </row>
    <row r="26" ht="13.65" customHeight="1">
      <c r="A26" s="5"/>
      <c r="B26" s="62"/>
      <c r="C26" s="63"/>
      <c r="D26" s="63"/>
      <c r="E26" s="63"/>
      <c r="F26" s="63"/>
      <c r="G26" s="64"/>
    </row>
    <row r="27" ht="13.65" customHeight="1">
      <c r="A27" s="5"/>
      <c r="B27" t="s" s="12">
        <v>11</v>
      </c>
      <c r="C27" s="13"/>
      <c r="D27" s="13"/>
      <c r="E27" s="13"/>
      <c r="F27" s="13"/>
      <c r="G27" s="14"/>
    </row>
    <row r="28" ht="13.65" customHeight="1">
      <c r="A28" s="5"/>
      <c r="B28" t="s" s="65">
        <v>12</v>
      </c>
      <c r="C28" s="66"/>
      <c r="D28" s="66"/>
      <c r="E28" s="66"/>
      <c r="F28" s="66"/>
      <c r="G28" s="67">
        <v>0</v>
      </c>
    </row>
    <row r="29" ht="13.65" customHeight="1">
      <c r="A29" s="5"/>
      <c r="B29" t="s" s="68">
        <v>13</v>
      </c>
      <c r="C29" s="69"/>
      <c r="D29" s="69"/>
      <c r="E29" s="69"/>
      <c r="F29" s="69"/>
      <c r="G29" s="70">
        <v>0</v>
      </c>
    </row>
    <row r="30" ht="13.65" customHeight="1">
      <c r="A30" s="5"/>
      <c r="B30" t="s" s="68">
        <v>14</v>
      </c>
      <c r="C30" s="69"/>
      <c r="D30" s="69"/>
      <c r="E30" s="69"/>
      <c r="F30" s="69"/>
      <c r="G30" s="70">
        <v>0</v>
      </c>
    </row>
    <row r="31" ht="13.65" customHeight="1">
      <c r="A31" s="5"/>
      <c r="B31" t="s" s="68">
        <v>15</v>
      </c>
      <c r="C31" s="69"/>
      <c r="D31" s="69"/>
      <c r="E31" s="69"/>
      <c r="F31" s="69"/>
      <c r="G31" s="70">
        <v>0</v>
      </c>
    </row>
    <row r="32" ht="13.65" customHeight="1">
      <c r="A32" s="5"/>
      <c r="B32" t="s" s="68">
        <v>16</v>
      </c>
      <c r="C32" s="69"/>
      <c r="D32" s="69"/>
      <c r="E32" s="69"/>
      <c r="F32" s="69"/>
      <c r="G32" s="70">
        <v>0</v>
      </c>
    </row>
    <row r="33" ht="13.65" customHeight="1">
      <c r="A33" s="5"/>
      <c r="B33" t="s" s="68">
        <v>17</v>
      </c>
      <c r="C33" s="69"/>
      <c r="D33" s="69"/>
      <c r="E33" s="69"/>
      <c r="F33" s="69"/>
      <c r="G33" s="70">
        <v>0</v>
      </c>
    </row>
    <row r="34" ht="13.65" customHeight="1">
      <c r="A34" s="5"/>
      <c r="B34" t="s" s="68">
        <v>18</v>
      </c>
      <c r="C34" s="69"/>
      <c r="D34" s="69"/>
      <c r="E34" s="69"/>
      <c r="F34" s="69"/>
      <c r="G34" s="70">
        <v>0</v>
      </c>
    </row>
    <row r="35" ht="13.65" customHeight="1">
      <c r="A35" s="5"/>
      <c r="B35" t="s" s="68">
        <v>19</v>
      </c>
      <c r="C35" s="69"/>
      <c r="D35" s="69"/>
      <c r="E35" s="69"/>
      <c r="F35" s="69"/>
      <c r="G35" s="70">
        <v>0</v>
      </c>
    </row>
    <row r="36" ht="13.65" customHeight="1">
      <c r="A36" s="5"/>
      <c r="B36" t="s" s="68">
        <v>20</v>
      </c>
      <c r="C36" s="69"/>
      <c r="D36" s="69"/>
      <c r="E36" s="69"/>
      <c r="F36" s="69"/>
      <c r="G36" s="71">
        <f>G34*0.075</f>
        <v>0</v>
      </c>
    </row>
    <row r="37" ht="13.65" customHeight="1">
      <c r="A37" s="5"/>
      <c r="B37" t="s" s="68">
        <v>21</v>
      </c>
      <c r="C37" s="69"/>
      <c r="D37" s="69"/>
      <c r="E37" s="69"/>
      <c r="F37" s="69"/>
      <c r="G37" s="70">
        <v>0</v>
      </c>
    </row>
    <row r="38" ht="13.65" customHeight="1">
      <c r="A38" s="5"/>
      <c r="B38" t="s" s="68">
        <v>22</v>
      </c>
      <c r="C38" s="69"/>
      <c r="D38" s="69"/>
      <c r="E38" s="69"/>
      <c r="F38" s="69"/>
      <c r="G38" s="70">
        <v>0</v>
      </c>
    </row>
    <row r="39" ht="13.65" customHeight="1">
      <c r="A39" s="5"/>
      <c r="B39" t="s" s="72">
        <v>23</v>
      </c>
      <c r="C39" s="69"/>
      <c r="D39" s="69"/>
      <c r="E39" s="69"/>
      <c r="F39" s="69"/>
      <c r="G39" s="70">
        <v>0</v>
      </c>
    </row>
    <row r="40" ht="13.65" customHeight="1">
      <c r="A40" s="5"/>
      <c r="B40" t="s" s="72">
        <v>23</v>
      </c>
      <c r="C40" s="69"/>
      <c r="D40" s="69"/>
      <c r="E40" s="69"/>
      <c r="F40" s="69"/>
      <c r="G40" s="70">
        <v>0</v>
      </c>
    </row>
    <row r="41" ht="13.65" customHeight="1">
      <c r="A41" s="5"/>
      <c r="B41" t="s" s="72">
        <v>23</v>
      </c>
      <c r="C41" s="69"/>
      <c r="D41" s="69"/>
      <c r="E41" s="69"/>
      <c r="F41" s="69"/>
      <c r="G41" s="70">
        <v>0</v>
      </c>
    </row>
    <row r="42" ht="13.65" customHeight="1">
      <c r="A42" s="5"/>
      <c r="B42" t="s" s="72">
        <v>23</v>
      </c>
      <c r="C42" s="69"/>
      <c r="D42" s="69"/>
      <c r="E42" s="69"/>
      <c r="F42" s="69"/>
      <c r="G42" s="70">
        <v>0</v>
      </c>
    </row>
    <row r="43" ht="13.65" customHeight="1">
      <c r="A43" s="5"/>
      <c r="B43" t="s" s="72">
        <v>23</v>
      </c>
      <c r="C43" s="69"/>
      <c r="D43" s="69"/>
      <c r="E43" s="69"/>
      <c r="F43" s="69"/>
      <c r="G43" s="70">
        <v>0</v>
      </c>
    </row>
    <row r="44" ht="13.65" customHeight="1">
      <c r="A44" s="5"/>
      <c r="B44" t="s" s="72">
        <v>23</v>
      </c>
      <c r="C44" s="69"/>
      <c r="D44" s="69"/>
      <c r="E44" s="69"/>
      <c r="F44" s="69"/>
      <c r="G44" s="70">
        <v>0</v>
      </c>
    </row>
    <row r="45" ht="13.65" customHeight="1">
      <c r="A45" s="5"/>
      <c r="B45" t="s" s="72">
        <v>23</v>
      </c>
      <c r="C45" s="69"/>
      <c r="D45" s="69"/>
      <c r="E45" s="69"/>
      <c r="F45" s="69"/>
      <c r="G45" s="70">
        <v>0</v>
      </c>
    </row>
    <row r="46" ht="13.65" customHeight="1">
      <c r="A46" s="5"/>
      <c r="B46" t="s" s="72">
        <v>23</v>
      </c>
      <c r="C46" s="69"/>
      <c r="D46" s="69"/>
      <c r="E46" s="69"/>
      <c r="F46" s="69"/>
      <c r="G46" s="70">
        <v>0</v>
      </c>
    </row>
    <row r="47" ht="13.65" customHeight="1">
      <c r="A47" s="5"/>
      <c r="B47" t="s" s="72">
        <v>23</v>
      </c>
      <c r="C47" s="69"/>
      <c r="D47" s="69"/>
      <c r="E47" s="69"/>
      <c r="F47" s="69"/>
      <c r="G47" s="70">
        <v>0</v>
      </c>
    </row>
    <row r="48" ht="13.65" customHeight="1">
      <c r="A48" s="5"/>
      <c r="B48" t="s" s="72">
        <v>23</v>
      </c>
      <c r="C48" s="69"/>
      <c r="D48" s="69"/>
      <c r="E48" s="69"/>
      <c r="F48" s="69"/>
      <c r="G48" s="70">
        <v>0</v>
      </c>
    </row>
    <row r="49" ht="13.65" customHeight="1">
      <c r="A49" s="5"/>
      <c r="B49" t="s" s="72">
        <v>23</v>
      </c>
      <c r="C49" s="69"/>
      <c r="D49" s="69"/>
      <c r="E49" s="69"/>
      <c r="F49" s="69"/>
      <c r="G49" s="70">
        <v>0</v>
      </c>
    </row>
    <row r="50" ht="13.65" customHeight="1">
      <c r="A50" s="5"/>
      <c r="B50" t="s" s="72">
        <v>23</v>
      </c>
      <c r="C50" s="69"/>
      <c r="D50" s="69"/>
      <c r="E50" s="69"/>
      <c r="F50" s="69"/>
      <c r="G50" s="70">
        <v>0</v>
      </c>
    </row>
    <row r="51" ht="13.65" customHeight="1">
      <c r="A51" s="5"/>
      <c r="B51" t="s" s="72">
        <v>23</v>
      </c>
      <c r="C51" s="69"/>
      <c r="D51" s="69"/>
      <c r="E51" s="69"/>
      <c r="F51" s="69"/>
      <c r="G51" s="70">
        <v>0</v>
      </c>
    </row>
    <row r="52" ht="13.65" customHeight="1">
      <c r="A52" s="5"/>
      <c r="B52" t="s" s="72">
        <v>23</v>
      </c>
      <c r="C52" s="69"/>
      <c r="D52" s="69"/>
      <c r="E52" s="69"/>
      <c r="F52" s="69"/>
      <c r="G52" s="70">
        <v>0</v>
      </c>
    </row>
    <row r="53" ht="13.65" customHeight="1">
      <c r="A53" s="5"/>
      <c r="B53" t="s" s="72">
        <v>23</v>
      </c>
      <c r="C53" s="69"/>
      <c r="D53" s="69"/>
      <c r="E53" s="69"/>
      <c r="F53" s="69"/>
      <c r="G53" s="70">
        <v>0</v>
      </c>
    </row>
    <row r="54" ht="13.65" customHeight="1">
      <c r="A54" s="5"/>
      <c r="B54" t="s" s="72">
        <v>23</v>
      </c>
      <c r="C54" s="69"/>
      <c r="D54" s="69"/>
      <c r="E54" s="69"/>
      <c r="F54" s="69"/>
      <c r="G54" s="70">
        <v>0</v>
      </c>
    </row>
    <row r="55" ht="13.65" customHeight="1">
      <c r="A55" s="5"/>
      <c r="B55" t="s" s="72">
        <v>23</v>
      </c>
      <c r="C55" s="69"/>
      <c r="D55" s="69"/>
      <c r="E55" s="69"/>
      <c r="F55" s="69"/>
      <c r="G55" s="70">
        <v>0</v>
      </c>
    </row>
    <row r="56" ht="13.65" customHeight="1">
      <c r="A56" s="5"/>
      <c r="B56" t="s" s="72">
        <v>23</v>
      </c>
      <c r="C56" s="69"/>
      <c r="D56" s="69"/>
      <c r="E56" s="69"/>
      <c r="F56" s="69"/>
      <c r="G56" s="70">
        <v>0</v>
      </c>
    </row>
    <row r="57" ht="13.65" customHeight="1">
      <c r="A57" s="5"/>
      <c r="B57" t="s" s="72">
        <v>23</v>
      </c>
      <c r="C57" s="69"/>
      <c r="D57" s="69"/>
      <c r="E57" s="69"/>
      <c r="F57" s="69"/>
      <c r="G57" s="70">
        <v>0</v>
      </c>
    </row>
    <row r="58" ht="13.65" customHeight="1">
      <c r="A58" s="5"/>
      <c r="B58" t="s" s="72">
        <v>23</v>
      </c>
      <c r="C58" s="69"/>
      <c r="D58" s="69"/>
      <c r="E58" s="69"/>
      <c r="F58" s="69"/>
      <c r="G58" s="70">
        <v>0</v>
      </c>
    </row>
    <row r="59" ht="13.65" customHeight="1">
      <c r="A59" s="5"/>
      <c r="B59" t="s" s="72">
        <v>23</v>
      </c>
      <c r="C59" s="69"/>
      <c r="D59" s="69"/>
      <c r="E59" s="69"/>
      <c r="F59" s="69"/>
      <c r="G59" s="70">
        <v>0</v>
      </c>
    </row>
    <row r="60" ht="13.5" customHeight="1">
      <c r="A60" s="5"/>
      <c r="B60" t="s" s="73">
        <v>24</v>
      </c>
      <c r="C60" s="74"/>
      <c r="D60" s="74"/>
      <c r="E60" s="74"/>
      <c r="F60" s="74"/>
      <c r="G60" s="75">
        <f>'Cash Flow'!P71</f>
        <v>0</v>
      </c>
    </row>
    <row r="61" ht="14.15" customHeight="1">
      <c r="A61" s="5"/>
      <c r="B61" t="s" s="76">
        <v>25</v>
      </c>
      <c r="C61" s="77"/>
      <c r="D61" s="77"/>
      <c r="E61" s="77"/>
      <c r="F61" s="77"/>
      <c r="G61" s="78">
        <f>SUM(G28:G60)</f>
        <v>0</v>
      </c>
    </row>
    <row r="62" ht="13.65" customHeight="1">
      <c r="A62" s="5"/>
      <c r="B62" t="s" s="79">
        <v>26</v>
      </c>
      <c r="C62" s="80"/>
      <c r="D62" s="80"/>
      <c r="E62" s="80"/>
      <c r="F62" s="80"/>
      <c r="G62" s="81">
        <f>G14+G21-G61</f>
        <v>0</v>
      </c>
    </row>
    <row r="63" ht="8" customHeight="1">
      <c r="A63" s="5"/>
      <c r="B63" s="62"/>
      <c r="C63" s="63"/>
      <c r="D63" s="63"/>
      <c r="E63" s="63"/>
      <c r="F63" s="63"/>
      <c r="G63" s="64"/>
    </row>
    <row r="64" ht="13.65" customHeight="1">
      <c r="A64" s="5"/>
      <c r="B64" t="s" s="82">
        <v>26</v>
      </c>
      <c r="C64" s="66"/>
      <c r="D64" s="66"/>
      <c r="E64" s="66"/>
      <c r="F64" s="66"/>
      <c r="G64" s="83">
        <f>G62</f>
        <v>0</v>
      </c>
    </row>
    <row r="65" ht="13.65" customHeight="1">
      <c r="A65" s="5"/>
      <c r="B65" t="s" s="84">
        <v>27</v>
      </c>
      <c r="C65" s="69"/>
      <c r="D65" s="69"/>
      <c r="E65" s="69"/>
      <c r="F65" s="69"/>
      <c r="G65" s="71">
        <f>'Cash Flow'!P5</f>
        <v>19394.446098227192</v>
      </c>
    </row>
    <row r="66" ht="13.5" customHeight="1">
      <c r="A66" s="5"/>
      <c r="B66" t="s" s="79">
        <v>28</v>
      </c>
      <c r="C66" s="80"/>
      <c r="D66" s="80"/>
      <c r="E66" s="80"/>
      <c r="F66" s="80"/>
      <c r="G66" s="81">
        <f>'Cash Flow'!P13</f>
        <v>2574.9267578125</v>
      </c>
    </row>
    <row r="67" ht="13.5" customHeight="1">
      <c r="A67" s="5"/>
      <c r="B67" t="s" s="85">
        <v>29</v>
      </c>
      <c r="C67" s="63"/>
      <c r="D67" s="63"/>
      <c r="E67" s="63"/>
      <c r="F67" s="63"/>
      <c r="G67" s="64">
        <f>G65+G64-G66</f>
        <v>16819.519340414692</v>
      </c>
    </row>
    <row r="68" ht="13.65" customHeight="1">
      <c r="A68" s="5"/>
      <c r="B68" t="s" s="85">
        <v>30</v>
      </c>
      <c r="C68" s="63"/>
      <c r="D68" s="63"/>
      <c r="E68" s="63"/>
      <c r="F68" s="63"/>
      <c r="G68" s="64">
        <f>'Cash Flow'!P58</f>
        <v>0</v>
      </c>
    </row>
    <row r="69" ht="8" customHeight="1">
      <c r="A69" s="5"/>
      <c r="B69" s="62"/>
      <c r="C69" s="63"/>
      <c r="D69" s="63"/>
      <c r="E69" s="63"/>
      <c r="F69" s="63"/>
      <c r="G69" s="64"/>
    </row>
    <row r="70" ht="13.65" customHeight="1">
      <c r="A70" s="5"/>
      <c r="B70" t="s" s="86">
        <v>31</v>
      </c>
      <c r="C70" s="63"/>
      <c r="D70" s="63"/>
      <c r="E70" s="63"/>
      <c r="F70" s="63"/>
      <c r="G70" s="87">
        <f>G67/G68</f>
      </c>
    </row>
    <row r="71" ht="13.65" customHeight="1">
      <c r="A71" s="5"/>
      <c r="B71" t="s" s="86">
        <v>32</v>
      </c>
      <c r="C71" s="63"/>
      <c r="D71" s="63"/>
      <c r="E71" s="63"/>
      <c r="F71" s="63"/>
      <c r="G71" s="46">
        <f>-MIN('Cash Flow'!D63:O63)</f>
        <v>-290</v>
      </c>
    </row>
    <row r="72" ht="13.65" customHeight="1">
      <c r="A72" s="88"/>
      <c r="B72" s="89"/>
      <c r="C72" s="89"/>
      <c r="D72" s="89"/>
      <c r="E72" s="89"/>
      <c r="F72" s="89"/>
      <c r="G72" s="90"/>
    </row>
    <row r="73" ht="13.65" customHeight="1">
      <c r="A73" s="88"/>
      <c r="B73" s="91"/>
      <c r="C73" s="91"/>
      <c r="D73" s="91"/>
      <c r="E73" s="91"/>
      <c r="F73" s="91"/>
      <c r="G73" s="92"/>
    </row>
    <row r="74" ht="13.65" customHeight="1">
      <c r="A74" s="93"/>
      <c r="B74" s="94"/>
      <c r="C74" s="94"/>
      <c r="D74" s="94"/>
      <c r="E74" s="94"/>
      <c r="F74" s="94"/>
      <c r="G74" s="95"/>
    </row>
  </sheetData>
  <mergeCells count="4">
    <mergeCell ref="B6:G6"/>
    <mergeCell ref="B4:G4"/>
    <mergeCell ref="B27:G27"/>
    <mergeCell ref="B2:G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73"/>
  <sheetViews>
    <sheetView workbookViewId="0" showGridLines="0" defaultGridColor="1"/>
  </sheetViews>
  <sheetFormatPr defaultColWidth="8.83333" defaultRowHeight="12.75" customHeight="1" outlineLevelRow="0" outlineLevelCol="0"/>
  <cols>
    <col min="1" max="1" width="4.89844" style="96" customWidth="1"/>
    <col min="2" max="2" width="6.35156" style="96" customWidth="1"/>
    <col min="3" max="3" width="21.5" style="96" customWidth="1"/>
    <col min="4" max="4" width="13.3516" style="96" customWidth="1"/>
    <col min="5" max="5" width="12.6719" style="96" customWidth="1"/>
    <col min="6" max="6" width="12.5" style="96" customWidth="1"/>
    <col min="7" max="7" width="12.6719" style="96" customWidth="1"/>
    <col min="8" max="8" width="12.5" style="96" customWidth="1"/>
    <col min="9" max="9" width="12.6719" style="96" customWidth="1"/>
    <col min="10" max="10" width="12.5" style="96" customWidth="1"/>
    <col min="11" max="11" width="13.1719" style="96" customWidth="1"/>
    <col min="12" max="12" width="14.5" style="96" customWidth="1"/>
    <col min="13" max="13" width="13.1719" style="96" customWidth="1"/>
    <col min="14" max="14" width="12.6719" style="96" customWidth="1"/>
    <col min="15" max="15" width="12.6719" style="96" customWidth="1"/>
    <col min="16" max="16" width="13.3516" style="96" customWidth="1"/>
    <col min="17" max="17" width="2" style="96" customWidth="1"/>
    <col min="18" max="256" width="8.85156" style="96" customWidth="1"/>
  </cols>
  <sheetData>
    <row r="1" ht="8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97"/>
    </row>
    <row r="2" ht="23.25" customHeight="1">
      <c r="A2" s="5"/>
      <c r="B2" t="s" s="98">
        <v>33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101"/>
    </row>
    <row r="3" ht="13.65" customHeight="1">
      <c r="A3" s="5"/>
      <c r="B3" t="s" s="102">
        <v>34</v>
      </c>
      <c r="C3" s="103"/>
      <c r="D3" t="s" s="104">
        <v>35</v>
      </c>
      <c r="E3" t="s" s="104">
        <v>36</v>
      </c>
      <c r="F3" t="s" s="104">
        <v>37</v>
      </c>
      <c r="G3" t="s" s="104">
        <v>38</v>
      </c>
      <c r="H3" t="s" s="104">
        <v>39</v>
      </c>
      <c r="I3" t="s" s="104">
        <v>40</v>
      </c>
      <c r="J3" t="s" s="104">
        <v>41</v>
      </c>
      <c r="K3" t="s" s="104">
        <v>42</v>
      </c>
      <c r="L3" t="s" s="104">
        <v>43</v>
      </c>
      <c r="M3" t="s" s="104">
        <v>44</v>
      </c>
      <c r="N3" t="s" s="104">
        <v>45</v>
      </c>
      <c r="O3" t="s" s="104">
        <v>46</v>
      </c>
      <c r="P3" t="s" s="105">
        <v>6</v>
      </c>
      <c r="Q3" s="106"/>
    </row>
    <row r="4" ht="13.65" customHeight="1">
      <c r="A4" s="5"/>
      <c r="B4" t="s" s="107">
        <v>47</v>
      </c>
      <c r="C4" s="108"/>
      <c r="D4" s="109">
        <v>0</v>
      </c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>
        <f>SUM(D4:O4)</f>
        <v>0</v>
      </c>
      <c r="Q4" s="112"/>
    </row>
    <row r="5" ht="13.65" customHeight="1">
      <c r="A5" s="5"/>
      <c r="B5" t="s" s="113">
        <v>48</v>
      </c>
      <c r="C5" s="114"/>
      <c r="D5" s="115">
        <f>D11*D12</f>
        <v>490</v>
      </c>
      <c r="E5" s="116">
        <f>E11*E12</f>
        <v>588</v>
      </c>
      <c r="F5" s="116">
        <f>F11*F12</f>
        <v>705.5999999999999</v>
      </c>
      <c r="G5" s="116">
        <f>G11*G12</f>
        <v>846.7199999999999</v>
      </c>
      <c r="H5" s="116">
        <f>H11*H12</f>
        <v>1016.064</v>
      </c>
      <c r="I5" s="116">
        <f>I11*I12</f>
        <v>1219.2768</v>
      </c>
      <c r="J5" s="116">
        <f>J11*J12</f>
        <v>1463.13216</v>
      </c>
      <c r="K5" s="116">
        <f>K11*K12</f>
        <v>1755.758591999999</v>
      </c>
      <c r="L5" s="116">
        <f>L11*L12</f>
        <v>2106.910310399999</v>
      </c>
      <c r="M5" s="116">
        <f>M11*M12</f>
        <v>2528.292372479999</v>
      </c>
      <c r="N5" s="116">
        <f>N11*N12</f>
        <v>3033.950846975999</v>
      </c>
      <c r="O5" s="116">
        <f>O11*O12</f>
        <v>3640.741016371198</v>
      </c>
      <c r="P5" s="117">
        <f>SUM(D5:O5)</f>
        <v>19394.446098227192</v>
      </c>
      <c r="Q5" s="112"/>
    </row>
    <row r="6" ht="13.65" customHeight="1">
      <c r="A6" s="5"/>
      <c r="B6" t="s" s="113">
        <v>49</v>
      </c>
      <c r="C6" s="114"/>
      <c r="D6" s="115">
        <f>D13*D14</f>
        <v>150</v>
      </c>
      <c r="E6" s="116">
        <f>E13*E14</f>
        <v>225</v>
      </c>
      <c r="F6" s="116">
        <f>F13*F14</f>
        <v>337.5</v>
      </c>
      <c r="G6" s="116">
        <f>G13*G14</f>
        <v>506.25</v>
      </c>
      <c r="H6" s="116">
        <f>H13*H14</f>
        <v>759.375</v>
      </c>
      <c r="I6" s="116">
        <f>I13*I14</f>
        <v>1139.0625</v>
      </c>
      <c r="J6" s="116">
        <f>J13*J14</f>
        <v>1708.59375</v>
      </c>
      <c r="K6" s="116">
        <f>K13*K14</f>
        <v>2562.890625</v>
      </c>
      <c r="L6" s="116">
        <f>L13*L14</f>
        <v>3844.3359375</v>
      </c>
      <c r="M6" s="116">
        <f>M13*M14</f>
        <v>5766.50390625</v>
      </c>
      <c r="N6" s="116">
        <f>N13*N14</f>
        <v>8649.755859375</v>
      </c>
      <c r="O6" s="116">
        <f>O13*O14</f>
        <v>12974.6337890625</v>
      </c>
      <c r="P6" s="117">
        <f>SUM(D6:O6)</f>
        <v>38623.9013671875</v>
      </c>
      <c r="Q6" s="112"/>
    </row>
    <row r="7" ht="13.5" customHeight="1">
      <c r="A7" s="5"/>
      <c r="B7" t="s" s="118">
        <v>50</v>
      </c>
      <c r="C7" s="119"/>
      <c r="D7" s="120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2">
        <f>SUM(D7:O7)</f>
        <v>0</v>
      </c>
      <c r="Q7" s="112"/>
    </row>
    <row r="8" ht="13.5" customHeight="1">
      <c r="A8" s="5"/>
      <c r="B8" t="s" s="123">
        <v>51</v>
      </c>
      <c r="C8" s="124"/>
      <c r="D8" s="125">
        <f>SUM(D4:D7)</f>
        <v>640</v>
      </c>
      <c r="E8" s="126">
        <f>SUM(E4:E7)</f>
        <v>813</v>
      </c>
      <c r="F8" s="126">
        <f>SUM(F4:F7)</f>
        <v>1043.1</v>
      </c>
      <c r="G8" s="126">
        <f>SUM(G4:G7)</f>
        <v>1352.97</v>
      </c>
      <c r="H8" s="126">
        <f>SUM(H4:H7)</f>
        <v>1775.439</v>
      </c>
      <c r="I8" s="126">
        <f>SUM(I4:I7)</f>
        <v>2358.3393</v>
      </c>
      <c r="J8" s="126">
        <f>SUM(J4:J7)</f>
        <v>3171.72591</v>
      </c>
      <c r="K8" s="126">
        <f>SUM(K4:K7)</f>
        <v>4318.649216999999</v>
      </c>
      <c r="L8" s="126">
        <f>SUM(L4:L7)</f>
        <v>5951.246247899999</v>
      </c>
      <c r="M8" s="126">
        <f>SUM(M4:M7)</f>
        <v>8294.796278729998</v>
      </c>
      <c r="N8" s="126">
        <f>SUM(N4:N7)</f>
        <v>11683.706706351</v>
      </c>
      <c r="O8" s="126">
        <f>SUM(O4:O7)</f>
        <v>16615.3748054337</v>
      </c>
      <c r="P8" s="127">
        <f>SUM(D8:O8)</f>
        <v>58018.347465414692</v>
      </c>
      <c r="Q8" s="112"/>
    </row>
    <row r="9" ht="8" customHeight="1">
      <c r="A9" s="88"/>
      <c r="B9" s="63"/>
      <c r="C9" s="45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</row>
    <row r="10" ht="13.65" customHeight="1">
      <c r="A10" s="5"/>
      <c r="B10" t="s" s="130">
        <v>52</v>
      </c>
      <c r="C10" s="131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3"/>
      <c r="Q10" s="112"/>
    </row>
    <row r="11" ht="13.65" customHeight="1">
      <c r="A11" s="5"/>
      <c r="B11" t="s" s="134">
        <v>53</v>
      </c>
      <c r="C11" s="135"/>
      <c r="D11" s="136">
        <v>10</v>
      </c>
      <c r="E11" s="137">
        <f>D11*1.2</f>
        <v>12</v>
      </c>
      <c r="F11" s="137">
        <f>E11*1.2</f>
        <v>14.4</v>
      </c>
      <c r="G11" s="137">
        <f>F11*1.2</f>
        <v>17.28</v>
      </c>
      <c r="H11" s="137">
        <f>G11*1.2</f>
        <v>20.736</v>
      </c>
      <c r="I11" s="137">
        <f>H11*1.2</f>
        <v>24.8832</v>
      </c>
      <c r="J11" s="137">
        <f>I11*1.2</f>
        <v>29.85983999999999</v>
      </c>
      <c r="K11" s="137">
        <f>J11*1.2</f>
        <v>35.83180799999999</v>
      </c>
      <c r="L11" s="137">
        <f>K11*1.2</f>
        <v>42.99816959999998</v>
      </c>
      <c r="M11" s="137">
        <f>L11*1.2</f>
        <v>51.59780351999998</v>
      </c>
      <c r="N11" s="137">
        <f>M11*1.2</f>
        <v>61.91736422399997</v>
      </c>
      <c r="O11" s="137">
        <f>N11*1.2</f>
        <v>74.30083706879996</v>
      </c>
      <c r="P11" s="127">
        <f>SUM(D11:O11)</f>
        <v>395.8050224127999</v>
      </c>
      <c r="Q11" s="112"/>
    </row>
    <row r="12" ht="13.65" customHeight="1">
      <c r="A12" s="5"/>
      <c r="B12" t="s" s="107">
        <v>54</v>
      </c>
      <c r="C12" s="138"/>
      <c r="D12" s="139">
        <v>49</v>
      </c>
      <c r="E12" s="140">
        <v>49</v>
      </c>
      <c r="F12" s="140">
        <v>49</v>
      </c>
      <c r="G12" s="140">
        <v>49</v>
      </c>
      <c r="H12" s="140">
        <v>49</v>
      </c>
      <c r="I12" s="140">
        <v>49</v>
      </c>
      <c r="J12" s="140">
        <v>49</v>
      </c>
      <c r="K12" s="140">
        <v>49</v>
      </c>
      <c r="L12" s="140">
        <v>49</v>
      </c>
      <c r="M12" s="140">
        <v>49</v>
      </c>
      <c r="N12" s="140">
        <v>49</v>
      </c>
      <c r="O12" s="140">
        <v>49</v>
      </c>
      <c r="P12" s="111">
        <f>SUM(D12:O12)</f>
        <v>588</v>
      </c>
      <c r="Q12" s="112"/>
    </row>
    <row r="13" ht="13.5" customHeight="1">
      <c r="A13" s="5"/>
      <c r="B13" t="s" s="113">
        <v>55</v>
      </c>
      <c r="C13" s="114"/>
      <c r="D13" s="115">
        <v>10</v>
      </c>
      <c r="E13" s="116">
        <f>D13*1.5</f>
        <v>15</v>
      </c>
      <c r="F13" s="116">
        <f>E13*1.5</f>
        <v>22.5</v>
      </c>
      <c r="G13" s="116">
        <f>F13*1.5</f>
        <v>33.75</v>
      </c>
      <c r="H13" s="116">
        <f>G13*1.5</f>
        <v>50.625</v>
      </c>
      <c r="I13" s="116">
        <f>H13*1.5</f>
        <v>75.9375</v>
      </c>
      <c r="J13" s="116">
        <f>I13*1.5</f>
        <v>113.90625</v>
      </c>
      <c r="K13" s="116">
        <f>J13*1.5</f>
        <v>170.859375</v>
      </c>
      <c r="L13" s="116">
        <f>K13*1.5</f>
        <v>256.2890625</v>
      </c>
      <c r="M13" s="116">
        <f>L13*1.5</f>
        <v>384.43359375</v>
      </c>
      <c r="N13" s="116">
        <f>M13*1.5</f>
        <v>576.650390625</v>
      </c>
      <c r="O13" s="116">
        <f>N13*1.5</f>
        <v>864.9755859375</v>
      </c>
      <c r="P13" s="117">
        <f>SUM(D13:O13)</f>
        <v>2574.9267578125</v>
      </c>
      <c r="Q13" s="112"/>
    </row>
    <row r="14" ht="13.5" customHeight="1">
      <c r="A14" s="5"/>
      <c r="B14" t="s" s="118">
        <v>56</v>
      </c>
      <c r="C14" s="141"/>
      <c r="D14" s="120">
        <v>15</v>
      </c>
      <c r="E14" s="121">
        <v>15</v>
      </c>
      <c r="F14" s="121">
        <v>15</v>
      </c>
      <c r="G14" s="121">
        <v>15</v>
      </c>
      <c r="H14" s="121">
        <v>15</v>
      </c>
      <c r="I14" s="121">
        <v>15</v>
      </c>
      <c r="J14" s="121">
        <v>15</v>
      </c>
      <c r="K14" s="121">
        <v>15</v>
      </c>
      <c r="L14" s="121">
        <v>15</v>
      </c>
      <c r="M14" s="121">
        <v>15</v>
      </c>
      <c r="N14" s="121">
        <v>15</v>
      </c>
      <c r="O14" s="121">
        <v>15</v>
      </c>
      <c r="P14" s="122">
        <f>SUM(D14:O14)</f>
        <v>180</v>
      </c>
      <c r="Q14" s="112"/>
    </row>
    <row r="15" ht="8" customHeight="1">
      <c r="A15" s="88"/>
      <c r="B15" s="142"/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28"/>
      <c r="Q15" s="129"/>
    </row>
    <row r="16" ht="13.65" customHeight="1">
      <c r="A16" s="5"/>
      <c r="B16" t="s" s="130">
        <v>57</v>
      </c>
      <c r="C16" s="131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3"/>
      <c r="Q16" s="112"/>
    </row>
    <row r="17" ht="13.65" customHeight="1">
      <c r="A17" s="5"/>
      <c r="B17" t="s" s="144">
        <f>'Income Statement'!B28</f>
        <v>58</v>
      </c>
      <c r="C17" s="108"/>
      <c r="D17" s="139">
        <v>0</v>
      </c>
      <c r="E17" s="140">
        <v>0</v>
      </c>
      <c r="F17" s="140">
        <v>0</v>
      </c>
      <c r="G17" s="140">
        <v>0</v>
      </c>
      <c r="H17" s="140">
        <v>0</v>
      </c>
      <c r="I17" s="140">
        <v>1000</v>
      </c>
      <c r="J17" s="140">
        <v>1000</v>
      </c>
      <c r="K17" s="140">
        <v>1000</v>
      </c>
      <c r="L17" s="140">
        <v>1000</v>
      </c>
      <c r="M17" s="140">
        <v>1000</v>
      </c>
      <c r="N17" s="140">
        <v>1000</v>
      </c>
      <c r="O17" s="140">
        <v>1000</v>
      </c>
      <c r="P17" s="111">
        <f>SUM(D17:O17)</f>
        <v>7000</v>
      </c>
      <c r="Q17" s="112"/>
    </row>
    <row r="18" ht="13.65" customHeight="1">
      <c r="A18" s="5"/>
      <c r="B18" t="s" s="145">
        <f>'Income Statement'!B29</f>
        <v>59</v>
      </c>
      <c r="C18" s="114"/>
      <c r="D18" s="115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200</v>
      </c>
      <c r="J18" s="116">
        <v>200</v>
      </c>
      <c r="K18" s="116">
        <v>200</v>
      </c>
      <c r="L18" s="116">
        <v>200</v>
      </c>
      <c r="M18" s="116">
        <v>200</v>
      </c>
      <c r="N18" s="116">
        <v>200</v>
      </c>
      <c r="O18" s="116">
        <v>200</v>
      </c>
      <c r="P18" s="117">
        <f>SUM(D18:O18)</f>
        <v>1400</v>
      </c>
      <c r="Q18" s="112"/>
    </row>
    <row r="19" ht="13.65" customHeight="1">
      <c r="A19" s="5"/>
      <c r="B19" t="s" s="145">
        <f>'Income Statement'!B30</f>
        <v>60</v>
      </c>
      <c r="C19" s="114"/>
      <c r="D19" s="115">
        <v>50</v>
      </c>
      <c r="E19" s="116">
        <v>50</v>
      </c>
      <c r="F19" s="116">
        <v>50</v>
      </c>
      <c r="G19" s="116">
        <v>50</v>
      </c>
      <c r="H19" s="116">
        <v>50</v>
      </c>
      <c r="I19" s="116">
        <v>100</v>
      </c>
      <c r="J19" s="116">
        <v>100</v>
      </c>
      <c r="K19" s="116">
        <v>100</v>
      </c>
      <c r="L19" s="116">
        <v>100</v>
      </c>
      <c r="M19" s="116">
        <v>100</v>
      </c>
      <c r="N19" s="116">
        <v>200</v>
      </c>
      <c r="O19" s="116">
        <v>200</v>
      </c>
      <c r="P19" s="117">
        <f>SUM(D19:O19)</f>
        <v>1150</v>
      </c>
      <c r="Q19" s="112"/>
    </row>
    <row r="20" ht="13.65" customHeight="1">
      <c r="A20" s="5"/>
      <c r="B20" t="s" s="145">
        <f>'Income Statement'!B31</f>
        <v>61</v>
      </c>
      <c r="C20" s="114"/>
      <c r="D20" s="115">
        <v>0</v>
      </c>
      <c r="E20" s="116">
        <v>0</v>
      </c>
      <c r="F20" s="116">
        <v>0</v>
      </c>
      <c r="G20" s="116">
        <v>0</v>
      </c>
      <c r="H20" s="116">
        <v>0</v>
      </c>
      <c r="I20" s="116">
        <v>100</v>
      </c>
      <c r="J20" s="146">
        <v>100</v>
      </c>
      <c r="K20" s="116">
        <v>100</v>
      </c>
      <c r="L20" s="116">
        <v>100</v>
      </c>
      <c r="M20" s="116">
        <v>100</v>
      </c>
      <c r="N20" s="116">
        <v>100</v>
      </c>
      <c r="O20" s="116">
        <v>100</v>
      </c>
      <c r="P20" s="117">
        <f>SUM(D20:O20)</f>
        <v>700</v>
      </c>
      <c r="Q20" s="112"/>
    </row>
    <row r="21" ht="13.65" customHeight="1">
      <c r="A21" s="5"/>
      <c r="B21" t="s" s="145">
        <f>'Income Statement'!B32</f>
        <v>62</v>
      </c>
      <c r="C21" s="114"/>
      <c r="D21" s="115">
        <v>0</v>
      </c>
      <c r="E21" s="116">
        <v>0</v>
      </c>
      <c r="F21" s="116">
        <v>0</v>
      </c>
      <c r="G21" s="116">
        <v>0</v>
      </c>
      <c r="H21" s="116">
        <v>0</v>
      </c>
      <c r="I21" s="116">
        <v>0</v>
      </c>
      <c r="J21" s="116">
        <v>40</v>
      </c>
      <c r="K21" s="116">
        <v>40</v>
      </c>
      <c r="L21" s="116">
        <v>80</v>
      </c>
      <c r="M21" s="116">
        <v>80</v>
      </c>
      <c r="N21" s="116">
        <v>160</v>
      </c>
      <c r="O21" s="116">
        <v>320</v>
      </c>
      <c r="P21" s="117">
        <f>SUM(D21:O21)</f>
        <v>720</v>
      </c>
      <c r="Q21" s="112"/>
    </row>
    <row r="22" ht="13.65" customHeight="1">
      <c r="A22" s="5"/>
      <c r="B22" t="s" s="145">
        <f>'Income Statement'!B33</f>
        <v>63</v>
      </c>
      <c r="C22" s="114"/>
      <c r="D22" s="115">
        <v>100</v>
      </c>
      <c r="E22" s="116">
        <v>0</v>
      </c>
      <c r="F22" s="116">
        <v>0</v>
      </c>
      <c r="G22" s="116">
        <v>0</v>
      </c>
      <c r="H22" s="116">
        <v>0</v>
      </c>
      <c r="I22" s="116">
        <v>100</v>
      </c>
      <c r="J22" s="116">
        <v>100</v>
      </c>
      <c r="K22" s="116">
        <v>100</v>
      </c>
      <c r="L22" s="116">
        <v>100</v>
      </c>
      <c r="M22" s="116">
        <v>100</v>
      </c>
      <c r="N22" s="116">
        <v>100</v>
      </c>
      <c r="O22" s="116">
        <v>100</v>
      </c>
      <c r="P22" s="117">
        <f>SUM(D22:O22)</f>
        <v>800</v>
      </c>
      <c r="Q22" s="112"/>
    </row>
    <row r="23" ht="13.65" customHeight="1">
      <c r="A23" s="5"/>
      <c r="B23" t="s" s="145">
        <f>'Income Statement'!B34</f>
        <v>64</v>
      </c>
      <c r="C23" s="114"/>
      <c r="D23" s="115">
        <v>0</v>
      </c>
      <c r="E23" s="116">
        <v>0</v>
      </c>
      <c r="F23" s="116">
        <v>0</v>
      </c>
      <c r="G23" s="116">
        <v>0</v>
      </c>
      <c r="H23" s="116">
        <v>0</v>
      </c>
      <c r="I23" s="116">
        <v>0</v>
      </c>
      <c r="J23" s="116">
        <v>0</v>
      </c>
      <c r="K23" s="116">
        <v>400</v>
      </c>
      <c r="L23" s="146">
        <v>400</v>
      </c>
      <c r="M23" s="116">
        <v>800</v>
      </c>
      <c r="N23" s="116">
        <v>800</v>
      </c>
      <c r="O23" s="116">
        <v>3200</v>
      </c>
      <c r="P23" s="117">
        <f>SUM(D23:O23)</f>
        <v>5600</v>
      </c>
      <c r="Q23" s="112"/>
    </row>
    <row r="24" ht="13.65" customHeight="1">
      <c r="A24" s="5"/>
      <c r="B24" t="s" s="145">
        <f>'Income Statement'!B35</f>
        <v>65</v>
      </c>
      <c r="C24" s="114"/>
      <c r="D24" s="115">
        <v>0</v>
      </c>
      <c r="E24" s="116">
        <v>0</v>
      </c>
      <c r="F24" s="116">
        <v>0</v>
      </c>
      <c r="G24" s="116">
        <v>0</v>
      </c>
      <c r="H24" s="116">
        <v>0</v>
      </c>
      <c r="I24" s="116">
        <v>300</v>
      </c>
      <c r="J24" s="116">
        <v>200</v>
      </c>
      <c r="K24" s="116">
        <v>100</v>
      </c>
      <c r="L24" s="116">
        <v>0</v>
      </c>
      <c r="M24" s="116">
        <v>0</v>
      </c>
      <c r="N24" s="116">
        <v>0</v>
      </c>
      <c r="O24" s="116">
        <v>0</v>
      </c>
      <c r="P24" s="117">
        <f>SUM(D24:O24)</f>
        <v>600</v>
      </c>
      <c r="Q24" s="112"/>
    </row>
    <row r="25" ht="13.65" customHeight="1">
      <c r="A25" s="5"/>
      <c r="B25" t="s" s="145">
        <f>'Income Statement'!B36</f>
        <v>66</v>
      </c>
      <c r="C25" s="114"/>
      <c r="D25" s="115">
        <v>0</v>
      </c>
      <c r="E25" s="116">
        <v>0</v>
      </c>
      <c r="F25" s="116">
        <v>0</v>
      </c>
      <c r="G25" s="116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16">
        <v>0</v>
      </c>
      <c r="P25" s="117">
        <f>SUM(D25:O25)</f>
        <v>0</v>
      </c>
      <c r="Q25" s="112"/>
    </row>
    <row r="26" ht="13.65" customHeight="1">
      <c r="A26" s="5"/>
      <c r="B26" t="s" s="145">
        <f>'Income Statement'!B37</f>
        <v>67</v>
      </c>
      <c r="C26" s="114"/>
      <c r="D26" s="115"/>
      <c r="E26" s="116"/>
      <c r="F26" s="116"/>
      <c r="G26" s="116"/>
      <c r="H26" s="116"/>
      <c r="I26" s="116">
        <v>2000</v>
      </c>
      <c r="J26" s="116">
        <v>0</v>
      </c>
      <c r="K26" s="116">
        <v>1000</v>
      </c>
      <c r="L26" s="116"/>
      <c r="M26" s="116"/>
      <c r="N26" s="116"/>
      <c r="O26" s="116"/>
      <c r="P26" s="117">
        <f>SUM(D26:O26)</f>
        <v>3000</v>
      </c>
      <c r="Q26" s="112"/>
    </row>
    <row r="27" ht="13.65" customHeight="1">
      <c r="A27" s="5"/>
      <c r="B27" t="s" s="145">
        <f>'Income Statement'!B38</f>
        <v>68</v>
      </c>
      <c r="C27" s="114"/>
      <c r="D27" s="115">
        <v>200</v>
      </c>
      <c r="E27" s="116">
        <v>200</v>
      </c>
      <c r="F27" s="116">
        <v>400</v>
      </c>
      <c r="G27" s="116">
        <v>400</v>
      </c>
      <c r="H27" s="116">
        <v>400</v>
      </c>
      <c r="I27" s="116">
        <v>400</v>
      </c>
      <c r="J27" s="116">
        <v>400</v>
      </c>
      <c r="K27" s="116">
        <v>800</v>
      </c>
      <c r="L27" s="116">
        <v>1000</v>
      </c>
      <c r="M27" s="116">
        <v>2000</v>
      </c>
      <c r="N27" s="116">
        <v>2000</v>
      </c>
      <c r="O27" s="116">
        <v>4000</v>
      </c>
      <c r="P27" s="117">
        <f>SUM(D27:O27)</f>
        <v>12200</v>
      </c>
      <c r="Q27" s="112"/>
    </row>
    <row r="28" ht="13.65" customHeight="1">
      <c r="A28" s="5"/>
      <c r="B28" t="s" s="145">
        <f>'Income Statement'!B39</f>
        <v>69</v>
      </c>
      <c r="C28" s="114"/>
      <c r="D28" s="115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7">
        <f>SUM(D28:O28)</f>
        <v>0</v>
      </c>
      <c r="Q28" s="112"/>
    </row>
    <row r="29" ht="13.65" customHeight="1">
      <c r="A29" s="5"/>
      <c r="B29" t="s" s="145">
        <f>'Income Statement'!B40</f>
        <v>69</v>
      </c>
      <c r="C29" s="114"/>
      <c r="D29" s="115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7">
        <f>SUM(D29:O29)</f>
        <v>0</v>
      </c>
      <c r="Q29" s="112"/>
    </row>
    <row r="30" ht="13.65" customHeight="1">
      <c r="A30" s="5"/>
      <c r="B30" t="s" s="145">
        <f>'Income Statement'!B41</f>
        <v>69</v>
      </c>
      <c r="C30" s="114"/>
      <c r="D30" s="115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7">
        <f>SUM(D30:O30)</f>
        <v>0</v>
      </c>
      <c r="Q30" s="112"/>
    </row>
    <row r="31" ht="13.65" customHeight="1">
      <c r="A31" s="5"/>
      <c r="B31" t="s" s="145">
        <f>'Income Statement'!B42</f>
        <v>69</v>
      </c>
      <c r="C31" s="114"/>
      <c r="D31" s="115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7">
        <f>SUM(D31:O31)</f>
        <v>0</v>
      </c>
      <c r="Q31" s="112"/>
    </row>
    <row r="32" ht="13.65" customHeight="1">
      <c r="A32" s="5"/>
      <c r="B32" t="s" s="145">
        <f>'Income Statement'!B43</f>
        <v>69</v>
      </c>
      <c r="C32" s="114"/>
      <c r="D32" s="115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7">
        <f>SUM(D32:O32)</f>
        <v>0</v>
      </c>
      <c r="Q32" s="112"/>
    </row>
    <row r="33" ht="13.65" customHeight="1">
      <c r="A33" s="5"/>
      <c r="B33" t="s" s="113">
        <v>70</v>
      </c>
      <c r="C33" s="114"/>
      <c r="D33" s="115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7">
        <f>SUM(D33:O33)</f>
        <v>0</v>
      </c>
      <c r="Q33" s="112"/>
    </row>
    <row r="34" ht="13.65" customHeight="1">
      <c r="A34" s="5"/>
      <c r="B34" t="s" s="147">
        <v>23</v>
      </c>
      <c r="C34" s="148"/>
      <c r="D34" s="115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7">
        <f>SUM(D34:O34)</f>
        <v>0</v>
      </c>
      <c r="Q34" s="112"/>
    </row>
    <row r="35" ht="13.65" customHeight="1">
      <c r="A35" s="5"/>
      <c r="B35" t="s" s="147">
        <v>23</v>
      </c>
      <c r="C35" s="148"/>
      <c r="D35" s="115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7">
        <f>SUM(D35:O35)</f>
        <v>0</v>
      </c>
      <c r="Q35" s="112"/>
    </row>
    <row r="36" ht="13.65" customHeight="1">
      <c r="A36" s="5"/>
      <c r="B36" t="s" s="147">
        <v>23</v>
      </c>
      <c r="C36" s="148"/>
      <c r="D36" s="115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7">
        <f>SUM(D36:O36)</f>
        <v>0</v>
      </c>
      <c r="Q36" s="112"/>
    </row>
    <row r="37" ht="13.65" customHeight="1">
      <c r="A37" s="5"/>
      <c r="B37" t="s" s="147">
        <v>23</v>
      </c>
      <c r="C37" s="148"/>
      <c r="D37" s="115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7">
        <f>SUM(D37:O37)</f>
        <v>0</v>
      </c>
      <c r="Q37" s="112"/>
    </row>
    <row r="38" ht="13.65" customHeight="1">
      <c r="A38" s="5"/>
      <c r="B38" t="s" s="147">
        <v>23</v>
      </c>
      <c r="C38" s="148"/>
      <c r="D38" s="115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7">
        <f>SUM(D38:O38)</f>
        <v>0</v>
      </c>
      <c r="Q38" s="112"/>
    </row>
    <row r="39" ht="13.65" customHeight="1">
      <c r="A39" s="5"/>
      <c r="B39" t="s" s="147">
        <v>23</v>
      </c>
      <c r="C39" s="148"/>
      <c r="D39" s="115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7">
        <f>SUM(D39:O39)</f>
        <v>0</v>
      </c>
      <c r="Q39" s="112"/>
    </row>
    <row r="40" ht="13.65" customHeight="1">
      <c r="A40" s="5"/>
      <c r="B40" t="s" s="147">
        <v>23</v>
      </c>
      <c r="C40" s="148"/>
      <c r="D40" s="115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7">
        <f>SUM(D40:O40)</f>
        <v>0</v>
      </c>
      <c r="Q40" s="112"/>
    </row>
    <row r="41" ht="13.65" customHeight="1">
      <c r="A41" s="5"/>
      <c r="B41" t="s" s="147">
        <v>23</v>
      </c>
      <c r="C41" s="148"/>
      <c r="D41" s="115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7">
        <f>SUM(D41:O41)</f>
        <v>0</v>
      </c>
      <c r="Q41" s="112"/>
    </row>
    <row r="42" ht="13.65" customHeight="1">
      <c r="A42" s="5"/>
      <c r="B42" t="s" s="147">
        <v>23</v>
      </c>
      <c r="C42" s="148"/>
      <c r="D42" s="115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>
        <f>SUM(D42:O42)</f>
        <v>0</v>
      </c>
      <c r="Q42" s="112"/>
    </row>
    <row r="43" ht="13.65" customHeight="1">
      <c r="A43" s="5"/>
      <c r="B43" t="s" s="147">
        <v>23</v>
      </c>
      <c r="C43" s="148"/>
      <c r="D43" s="115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7">
        <f>SUM(D43:O43)</f>
        <v>0</v>
      </c>
      <c r="Q43" s="112"/>
    </row>
    <row r="44" ht="13.65" customHeight="1">
      <c r="A44" s="5"/>
      <c r="B44" t="s" s="147">
        <v>23</v>
      </c>
      <c r="C44" s="148"/>
      <c r="D44" s="115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7">
        <f>SUM(D44:O44)</f>
        <v>0</v>
      </c>
      <c r="Q44" s="112"/>
    </row>
    <row r="45" ht="13.65" customHeight="1">
      <c r="A45" s="5"/>
      <c r="B45" t="s" s="147">
        <v>23</v>
      </c>
      <c r="C45" s="148"/>
      <c r="D45" s="115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7">
        <f>SUM(D45:O45)</f>
        <v>0</v>
      </c>
      <c r="Q45" s="112"/>
    </row>
    <row r="46" ht="13.65" customHeight="1">
      <c r="A46" s="5"/>
      <c r="B46" t="s" s="147">
        <v>23</v>
      </c>
      <c r="C46" s="148"/>
      <c r="D46" s="115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7">
        <f>SUM(D46:O46)</f>
        <v>0</v>
      </c>
      <c r="Q46" s="112"/>
    </row>
    <row r="47" ht="13.65" customHeight="1">
      <c r="A47" s="5"/>
      <c r="B47" t="s" s="147">
        <v>23</v>
      </c>
      <c r="C47" s="148"/>
      <c r="D47" s="115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7">
        <f>SUM(D47:O47)</f>
        <v>0</v>
      </c>
      <c r="Q47" s="112"/>
    </row>
    <row r="48" ht="13.5" customHeight="1">
      <c r="A48" s="5"/>
      <c r="B48" t="s" s="147">
        <v>23</v>
      </c>
      <c r="C48" s="148"/>
      <c r="D48" s="120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2">
        <f>SUM(D48:O48)</f>
        <v>0</v>
      </c>
      <c r="Q48" s="112"/>
    </row>
    <row r="49" ht="13.5" customHeight="1">
      <c r="A49" s="5"/>
      <c r="B49" t="s" s="149">
        <v>71</v>
      </c>
      <c r="C49" s="150"/>
      <c r="D49" s="125">
        <f>SUM(D17:D48)</f>
        <v>350</v>
      </c>
      <c r="E49" s="126">
        <f>SUM(E17:E48)</f>
        <v>250</v>
      </c>
      <c r="F49" s="126">
        <f>SUM(F17:F48)</f>
        <v>450</v>
      </c>
      <c r="G49" s="126">
        <f>SUM(G17:G48)</f>
        <v>450</v>
      </c>
      <c r="H49" s="126">
        <f>SUM(H17:H48)</f>
        <v>450</v>
      </c>
      <c r="I49" s="126">
        <f>SUM(I17:I48)</f>
        <v>4200</v>
      </c>
      <c r="J49" s="126">
        <f>SUM(J17:J48)</f>
        <v>2140</v>
      </c>
      <c r="K49" s="126">
        <f>SUM(K17:K48)</f>
        <v>3840</v>
      </c>
      <c r="L49" s="126">
        <f>SUM(L17:L48)</f>
        <v>2980</v>
      </c>
      <c r="M49" s="126">
        <f>SUM(M17:M34)</f>
        <v>4380</v>
      </c>
      <c r="N49" s="126">
        <f>SUM(N17:N48)</f>
        <v>4560</v>
      </c>
      <c r="O49" s="126">
        <f>SUM(O17:O48)</f>
        <v>9120</v>
      </c>
      <c r="P49" s="127">
        <f>SUM(P17:P48)</f>
        <v>33170</v>
      </c>
      <c r="Q49" s="151"/>
    </row>
    <row r="50" ht="8" customHeight="1">
      <c r="A50" s="88"/>
      <c r="B50" s="63"/>
      <c r="C50" s="6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28"/>
      <c r="Q50" s="152"/>
    </row>
    <row r="51" ht="13.65" customHeight="1">
      <c r="A51" s="5"/>
      <c r="B51" t="s" s="130">
        <v>72</v>
      </c>
      <c r="C51" s="131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33"/>
      <c r="Q51" s="151"/>
    </row>
    <row r="52" ht="13.65" customHeight="1">
      <c r="A52" s="5"/>
      <c r="B52" s="154"/>
      <c r="C52" s="155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11">
        <f>SUM(D52:O52)</f>
        <v>0</v>
      </c>
      <c r="Q52" s="151"/>
    </row>
    <row r="53" ht="12.75" customHeight="1" hidden="1">
      <c r="A53" s="5"/>
      <c r="B53" s="156"/>
      <c r="C53" t="s" s="157">
        <v>73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7">
        <f>SUM(D53:O53)</f>
        <v>0</v>
      </c>
      <c r="Q53" s="151"/>
    </row>
    <row r="54" ht="13.5" customHeight="1">
      <c r="A54" s="5"/>
      <c r="B54" s="158"/>
      <c r="C54" s="159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2">
        <f>SUM(D54:O54)</f>
        <v>0</v>
      </c>
      <c r="Q54" s="151"/>
    </row>
    <row r="55" ht="13.5" customHeight="1" hidden="1">
      <c r="A55" s="5"/>
      <c r="B55" s="160"/>
      <c r="C55" t="s" s="161">
        <v>74</v>
      </c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3">
        <f>SUM(D55:O55)</f>
        <v>0</v>
      </c>
      <c r="Q55" s="151"/>
    </row>
    <row r="56" ht="13.5" customHeight="1" hidden="1">
      <c r="A56" s="5"/>
      <c r="B56" s="164"/>
      <c r="C56" t="s" s="165">
        <v>75</v>
      </c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29">
        <f>SUM(D56:O56)</f>
        <v>0</v>
      </c>
      <c r="Q56" s="151"/>
    </row>
    <row r="57" ht="13.5" customHeight="1" hidden="1">
      <c r="A57" s="5"/>
      <c r="B57" s="164"/>
      <c r="C57" t="s" s="165">
        <v>76</v>
      </c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29">
        <f>SUM(D57:O57)</f>
        <v>0</v>
      </c>
      <c r="Q57" s="151"/>
    </row>
    <row r="58" ht="13.5" customHeight="1">
      <c r="A58" s="5"/>
      <c r="B58" t="s" s="123">
        <v>77</v>
      </c>
      <c r="C58" s="167"/>
      <c r="D58" s="126">
        <f>SUM(D52:D57)</f>
        <v>0</v>
      </c>
      <c r="E58" s="126">
        <f>SUM(E52:E57)</f>
        <v>0</v>
      </c>
      <c r="F58" s="126">
        <f>SUM(F52:F57)</f>
        <v>0</v>
      </c>
      <c r="G58" s="126">
        <f>SUM(G52:G57)</f>
        <v>0</v>
      </c>
      <c r="H58" s="126">
        <f>SUM(H52:H57)</f>
        <v>0</v>
      </c>
      <c r="I58" s="126">
        <f>SUM(I52:I57)</f>
        <v>0</v>
      </c>
      <c r="J58" s="126">
        <f>SUM(J52:J57)</f>
        <v>0</v>
      </c>
      <c r="K58" s="126">
        <f>SUM(K52:K57)</f>
        <v>0</v>
      </c>
      <c r="L58" s="126">
        <f>SUM(L52:L57)</f>
        <v>0</v>
      </c>
      <c r="M58" s="126">
        <f>SUM(M52:M57)</f>
        <v>0</v>
      </c>
      <c r="N58" s="126">
        <f>SUM(N52:N57)</f>
        <v>0</v>
      </c>
      <c r="O58" s="126">
        <f>SUM(O52:O57)</f>
        <v>0</v>
      </c>
      <c r="P58" s="127">
        <f>SUM(P52:P57)</f>
        <v>0</v>
      </c>
      <c r="Q58" s="151"/>
    </row>
    <row r="59" ht="13.65" customHeight="1">
      <c r="A59" s="88"/>
      <c r="B59" s="63"/>
      <c r="C59" s="6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28"/>
      <c r="Q59" s="152"/>
    </row>
    <row r="60" ht="13.65" customHeight="1">
      <c r="A60" s="5"/>
      <c r="B60" t="s" s="168">
        <v>78</v>
      </c>
      <c r="C60" s="169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33"/>
      <c r="Q60" s="151"/>
    </row>
    <row r="61" ht="13.65" customHeight="1">
      <c r="A61" s="5"/>
      <c r="B61" t="s" s="170">
        <v>51</v>
      </c>
      <c r="C61" s="25"/>
      <c r="D61" s="171">
        <f>D8</f>
        <v>640</v>
      </c>
      <c r="E61" s="171">
        <f>E8</f>
        <v>813</v>
      </c>
      <c r="F61" s="171">
        <f>F8</f>
        <v>1043.1</v>
      </c>
      <c r="G61" s="171">
        <f>G8</f>
        <v>1352.97</v>
      </c>
      <c r="H61" s="171">
        <f>H8</f>
        <v>1775.439</v>
      </c>
      <c r="I61" s="171">
        <f>I8</f>
        <v>2358.3393</v>
      </c>
      <c r="J61" s="171">
        <f>J8</f>
        <v>3171.72591</v>
      </c>
      <c r="K61" s="171">
        <f>K8</f>
        <v>4318.649216999999</v>
      </c>
      <c r="L61" s="171">
        <f>L8</f>
        <v>5951.246247899999</v>
      </c>
      <c r="M61" s="171">
        <f>M8</f>
        <v>8294.796278729998</v>
      </c>
      <c r="N61" s="171">
        <f>N8</f>
        <v>11683.706706351</v>
      </c>
      <c r="O61" s="171">
        <f>O8</f>
        <v>16615.3748054337</v>
      </c>
      <c r="P61" s="111">
        <f>SUM(D61:O61)</f>
        <v>58018.347465414692</v>
      </c>
      <c r="Q61" s="151"/>
    </row>
    <row r="62" ht="13.5" customHeight="1">
      <c r="A62" s="5"/>
      <c r="B62" t="s" s="149">
        <v>71</v>
      </c>
      <c r="C62" s="172"/>
      <c r="D62" s="173">
        <f>D49</f>
        <v>350</v>
      </c>
      <c r="E62" s="173">
        <f>E49</f>
        <v>250</v>
      </c>
      <c r="F62" s="173">
        <f>F49</f>
        <v>450</v>
      </c>
      <c r="G62" s="173">
        <f>G49</f>
        <v>450</v>
      </c>
      <c r="H62" s="173">
        <f>H49</f>
        <v>450</v>
      </c>
      <c r="I62" s="173">
        <f>I49</f>
        <v>4200</v>
      </c>
      <c r="J62" s="173">
        <f>J49</f>
        <v>2140</v>
      </c>
      <c r="K62" s="173">
        <f>K49</f>
        <v>3840</v>
      </c>
      <c r="L62" s="173">
        <f>L49</f>
        <v>2980</v>
      </c>
      <c r="M62" s="173">
        <f>M49</f>
        <v>4380</v>
      </c>
      <c r="N62" s="173">
        <f>N49</f>
        <v>4560</v>
      </c>
      <c r="O62" s="173">
        <f>O49</f>
        <v>9120</v>
      </c>
      <c r="P62" s="122">
        <f>SUM(D62:O62)</f>
        <v>33170</v>
      </c>
      <c r="Q62" s="151"/>
    </row>
    <row r="63" ht="13.5" customHeight="1">
      <c r="A63" s="5"/>
      <c r="B63" t="s" s="123">
        <v>79</v>
      </c>
      <c r="C63" s="167"/>
      <c r="D63" s="126">
        <f>D61-D62+D71</f>
        <v>290</v>
      </c>
      <c r="E63" s="126">
        <f>E61-E62+D63</f>
        <v>853</v>
      </c>
      <c r="F63" s="126">
        <f>F61-F62+E63</f>
        <v>1446.1</v>
      </c>
      <c r="G63" s="126">
        <f>G61-G62+F63</f>
        <v>2349.07</v>
      </c>
      <c r="H63" s="126">
        <f>H61-H62+G63</f>
        <v>3674.509</v>
      </c>
      <c r="I63" s="126">
        <f>I61-I62+H63</f>
        <v>1832.848299999999</v>
      </c>
      <c r="J63" s="126">
        <f>J61-J62+I63</f>
        <v>2864.574209999999</v>
      </c>
      <c r="K63" s="126">
        <f>K61-K62+J63</f>
        <v>3343.223426999998</v>
      </c>
      <c r="L63" s="126">
        <f>L61-L62+K63</f>
        <v>6314.469674899997</v>
      </c>
      <c r="M63" s="126">
        <f>M61-M62+L63</f>
        <v>10229.265953629994</v>
      </c>
      <c r="N63" s="126">
        <f>N61-N62+M63</f>
        <v>17352.972659980995</v>
      </c>
      <c r="O63" s="126">
        <f>O61-O62+N63</f>
        <v>24848.347465414692</v>
      </c>
      <c r="P63" s="127"/>
      <c r="Q63" s="151"/>
    </row>
    <row r="64" ht="13.65" customHeight="1">
      <c r="A64" s="88"/>
      <c r="B64" s="45"/>
      <c r="C64" s="45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52"/>
    </row>
    <row r="65" ht="13.65" customHeight="1">
      <c r="A65" s="5"/>
      <c r="B65" t="s" s="168">
        <v>80</v>
      </c>
      <c r="C65" s="169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33"/>
      <c r="Q65" s="151"/>
    </row>
    <row r="66" ht="13.65" customHeight="1">
      <c r="A66" s="5"/>
      <c r="B66" t="s" s="170">
        <v>81</v>
      </c>
      <c r="C66" s="25"/>
      <c r="D66" s="171">
        <f>D61</f>
        <v>640</v>
      </c>
      <c r="E66" s="171">
        <f>E61+D61</f>
        <v>1453</v>
      </c>
      <c r="F66" s="171">
        <f>F61+E66</f>
        <v>2496.1</v>
      </c>
      <c r="G66" s="171">
        <f>G61+F66</f>
        <v>3849.07</v>
      </c>
      <c r="H66" s="171">
        <f>H61+G66</f>
        <v>5624.509</v>
      </c>
      <c r="I66" s="171">
        <f>I61+H66</f>
        <v>7982.8483</v>
      </c>
      <c r="J66" s="171">
        <f>J61+I66</f>
        <v>11154.57421</v>
      </c>
      <c r="K66" s="171">
        <f>K61+J66</f>
        <v>15473.223427</v>
      </c>
      <c r="L66" s="171">
        <f>L61+K66</f>
        <v>21424.4696749</v>
      </c>
      <c r="M66" s="171">
        <f>M61+L66</f>
        <v>29719.265953629994</v>
      </c>
      <c r="N66" s="171">
        <f>N61+M66</f>
        <v>41402.972659980995</v>
      </c>
      <c r="O66" s="171">
        <f>O61+N66</f>
        <v>58018.347465414692</v>
      </c>
      <c r="P66" s="174"/>
      <c r="Q66" s="151"/>
    </row>
    <row r="67" ht="13.5" customHeight="1">
      <c r="A67" s="5"/>
      <c r="B67" t="s" s="149">
        <v>82</v>
      </c>
      <c r="C67" s="172"/>
      <c r="D67" s="173">
        <f>D49</f>
        <v>350</v>
      </c>
      <c r="E67" s="173">
        <f>E62+D62</f>
        <v>600</v>
      </c>
      <c r="F67" s="173">
        <f>E67+F62</f>
        <v>1050</v>
      </c>
      <c r="G67" s="173">
        <f>F67+G62</f>
        <v>1500</v>
      </c>
      <c r="H67" s="173">
        <f>G67+H62</f>
        <v>1950</v>
      </c>
      <c r="I67" s="173">
        <f>H67+I62</f>
        <v>6150</v>
      </c>
      <c r="J67" s="173">
        <f>I67+J62</f>
        <v>8290</v>
      </c>
      <c r="K67" s="173">
        <f>J67+K62</f>
        <v>12130</v>
      </c>
      <c r="L67" s="173">
        <f>K67+L62</f>
        <v>15110</v>
      </c>
      <c r="M67" s="173">
        <f>L67+M62</f>
        <v>19490</v>
      </c>
      <c r="N67" s="173">
        <f>M67+N62</f>
        <v>24050</v>
      </c>
      <c r="O67" s="173">
        <f>N67+O62</f>
        <v>33170</v>
      </c>
      <c r="P67" s="175"/>
      <c r="Q67" s="176"/>
    </row>
    <row r="68" ht="13.65" customHeight="1">
      <c r="A68" s="88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8"/>
      <c r="Q68" s="179"/>
    </row>
    <row r="69" ht="13.65" customHeight="1">
      <c r="A69" s="88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180"/>
      <c r="P69" s="181"/>
      <c r="Q69" s="182"/>
    </row>
    <row r="70" ht="13.65" customHeight="1">
      <c r="A70" s="88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180"/>
      <c r="P70" s="183"/>
      <c r="Q70" s="184"/>
    </row>
    <row r="71" ht="13.5" customHeight="1">
      <c r="A71" s="88"/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6"/>
      <c r="P71" s="187"/>
      <c r="Q71" s="184"/>
    </row>
    <row r="72" ht="13.5" customHeight="1">
      <c r="A72" s="188"/>
      <c r="B72" s="189"/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1"/>
      <c r="Q72" s="192"/>
    </row>
    <row r="73" ht="13.65" customHeight="1">
      <c r="A73" s="88"/>
      <c r="B73" s="193"/>
      <c r="C73" s="193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5"/>
      <c r="Q73" s="196"/>
    </row>
    <row r="74" ht="13.65" customHeight="1">
      <c r="A74" s="88"/>
      <c r="B74" s="91"/>
      <c r="C74" s="91"/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66"/>
      <c r="Q74" s="196"/>
    </row>
    <row r="75" ht="13.65" customHeight="1">
      <c r="A75" s="88"/>
      <c r="B75" s="197"/>
      <c r="C75" s="197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98"/>
      <c r="O75" s="198"/>
      <c r="P75" s="166"/>
      <c r="Q75" s="196"/>
    </row>
    <row r="76" ht="13.65" customHeight="1">
      <c r="A76" s="88"/>
      <c r="B76" s="197"/>
      <c r="C76" s="197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98"/>
      <c r="O76" s="198"/>
      <c r="P76" s="166"/>
      <c r="Q76" s="196"/>
    </row>
    <row r="77" ht="13.65" customHeight="1">
      <c r="A77" s="88"/>
      <c r="B77" s="197"/>
      <c r="C77" s="197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98"/>
      <c r="O77" s="198"/>
      <c r="P77" s="166"/>
      <c r="Q77" s="196"/>
    </row>
    <row r="78" ht="13.65" customHeight="1">
      <c r="A78" s="88"/>
      <c r="B78" s="91"/>
      <c r="C78" s="91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98"/>
      <c r="O78" s="198"/>
      <c r="P78" s="198"/>
      <c r="Q78" s="152"/>
    </row>
    <row r="79" ht="13.65" customHeight="1">
      <c r="A79" s="88"/>
      <c r="B79" s="91"/>
      <c r="C79" s="91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98"/>
      <c r="Q79" s="152"/>
    </row>
    <row r="80" ht="13.65" customHeight="1">
      <c r="A80" s="88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199"/>
      <c r="Q80" s="200"/>
    </row>
    <row r="81" ht="13.65" customHeight="1">
      <c r="A81" s="88"/>
      <c r="B81" s="91"/>
      <c r="C81" s="201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200"/>
    </row>
    <row r="82" ht="13.65" customHeight="1">
      <c r="A82" s="88"/>
      <c r="B82" s="91"/>
      <c r="C82" s="201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200"/>
    </row>
    <row r="83" ht="13.65" customHeight="1">
      <c r="A83" s="88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199"/>
      <c r="Q83" s="200"/>
    </row>
    <row r="84" ht="13.65" customHeight="1">
      <c r="A84" s="88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199"/>
      <c r="Q84" s="200"/>
    </row>
    <row r="85" ht="13.65" customHeight="1">
      <c r="A85" s="88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199"/>
      <c r="Q85" s="200"/>
    </row>
    <row r="86" ht="13.65" customHeight="1">
      <c r="A86" s="88"/>
      <c r="B86" s="91"/>
      <c r="C86" s="91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200"/>
    </row>
    <row r="87" ht="13.65" customHeight="1">
      <c r="A87" s="88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199"/>
      <c r="Q87" s="200"/>
    </row>
    <row r="88" ht="13.65" customHeight="1">
      <c r="A88" s="88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199"/>
      <c r="Q88" s="200"/>
    </row>
    <row r="89" ht="13.65" customHeight="1">
      <c r="A89" s="88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199"/>
      <c r="Q89" s="200"/>
    </row>
    <row r="90" ht="13.65" customHeight="1">
      <c r="A90" s="88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199"/>
      <c r="Q90" s="200"/>
    </row>
    <row r="91" ht="13.65" customHeight="1">
      <c r="A91" s="88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199"/>
      <c r="Q91" s="200"/>
    </row>
    <row r="92" ht="13.65" customHeight="1">
      <c r="A92" s="88"/>
      <c r="B92" s="91"/>
      <c r="C92" s="91"/>
      <c r="D92" s="202"/>
      <c r="E92" s="202"/>
      <c r="F92" s="202"/>
      <c r="G92" s="202"/>
      <c r="H92" s="202"/>
      <c r="I92" s="202"/>
      <c r="J92" s="202"/>
      <c r="K92" s="202"/>
      <c r="L92" s="202"/>
      <c r="M92" s="202"/>
      <c r="N92" s="202"/>
      <c r="O92" s="202"/>
      <c r="P92" s="199"/>
      <c r="Q92" s="200"/>
    </row>
    <row r="93" ht="13.65" customHeight="1">
      <c r="A93" s="88"/>
      <c r="B93" s="91"/>
      <c r="C93" s="91"/>
      <c r="D93" s="202"/>
      <c r="E93" s="202"/>
      <c r="F93" s="202"/>
      <c r="G93" s="202"/>
      <c r="H93" s="202"/>
      <c r="I93" s="202"/>
      <c r="J93" s="202"/>
      <c r="K93" s="202"/>
      <c r="L93" s="202"/>
      <c r="M93" s="202"/>
      <c r="N93" s="202"/>
      <c r="O93" s="202"/>
      <c r="P93" s="199"/>
      <c r="Q93" s="200"/>
    </row>
    <row r="94" ht="13.65" customHeight="1">
      <c r="A94" s="88"/>
      <c r="B94" s="91"/>
      <c r="C94" s="91"/>
      <c r="D94" s="202"/>
      <c r="E94" s="202"/>
      <c r="F94" s="202"/>
      <c r="G94" s="202"/>
      <c r="H94" s="202"/>
      <c r="I94" s="202"/>
      <c r="J94" s="202"/>
      <c r="K94" s="202"/>
      <c r="L94" s="202"/>
      <c r="M94" s="202"/>
      <c r="N94" s="202"/>
      <c r="O94" s="202"/>
      <c r="P94" s="199"/>
      <c r="Q94" s="200"/>
    </row>
    <row r="95" ht="13.65" customHeight="1">
      <c r="A95" s="88"/>
      <c r="B95" s="91"/>
      <c r="C95" s="91"/>
      <c r="D95" s="202"/>
      <c r="E95" s="202"/>
      <c r="F95" s="202"/>
      <c r="G95" s="202"/>
      <c r="H95" s="202"/>
      <c r="I95" s="202"/>
      <c r="J95" s="202"/>
      <c r="K95" s="202"/>
      <c r="L95" s="202"/>
      <c r="M95" s="202"/>
      <c r="N95" s="202"/>
      <c r="O95" s="202"/>
      <c r="P95" s="199"/>
      <c r="Q95" s="200"/>
    </row>
    <row r="96" ht="13.65" customHeight="1">
      <c r="A96" s="88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199"/>
      <c r="Q96" s="200"/>
    </row>
    <row r="97" ht="13.65" customHeight="1">
      <c r="A97" s="88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199"/>
      <c r="Q97" s="200"/>
    </row>
    <row r="98" ht="13.65" customHeight="1">
      <c r="A98" s="88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199"/>
      <c r="Q98" s="200"/>
    </row>
    <row r="99" ht="13.65" customHeight="1">
      <c r="A99" s="88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199"/>
      <c r="Q99" s="200"/>
    </row>
    <row r="100" ht="13.65" customHeight="1">
      <c r="A100" s="88"/>
      <c r="B100" s="91"/>
      <c r="C100" s="91"/>
      <c r="D100" s="202"/>
      <c r="E100" s="202"/>
      <c r="F100" s="202"/>
      <c r="G100" s="202"/>
      <c r="H100" s="202"/>
      <c r="I100" s="202"/>
      <c r="J100" s="202"/>
      <c r="K100" s="202"/>
      <c r="L100" s="202"/>
      <c r="M100" s="202"/>
      <c r="N100" s="202"/>
      <c r="O100" s="202"/>
      <c r="P100" s="199"/>
      <c r="Q100" s="200"/>
    </row>
    <row r="101" ht="13.65" customHeight="1">
      <c r="A101" s="88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199"/>
      <c r="Q101" s="200"/>
    </row>
    <row r="102" ht="13.65" customHeight="1">
      <c r="A102" s="88"/>
      <c r="B102" s="91"/>
      <c r="C102" s="91"/>
      <c r="D102" s="202"/>
      <c r="E102" s="202"/>
      <c r="F102" s="202"/>
      <c r="G102" s="202"/>
      <c r="H102" s="202"/>
      <c r="I102" s="202"/>
      <c r="J102" s="202"/>
      <c r="K102" s="202"/>
      <c r="L102" s="202"/>
      <c r="M102" s="91"/>
      <c r="N102" s="202"/>
      <c r="O102" s="91"/>
      <c r="P102" s="199"/>
      <c r="Q102" s="200"/>
    </row>
    <row r="103" ht="13.65" customHeight="1">
      <c r="A103" s="88"/>
      <c r="B103" s="91"/>
      <c r="C103" s="91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199"/>
      <c r="Q103" s="200"/>
    </row>
    <row r="104" ht="13.65" customHeight="1">
      <c r="A104" s="88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199"/>
      <c r="Q104" s="200"/>
    </row>
    <row r="105" ht="13.65" customHeight="1">
      <c r="A105" s="88"/>
      <c r="B105" s="91"/>
      <c r="C105" s="91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200"/>
    </row>
    <row r="106" ht="13.65" customHeight="1">
      <c r="A106" s="88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199"/>
      <c r="Q106" s="200"/>
    </row>
    <row r="107" ht="13.65" customHeight="1">
      <c r="A107" s="88"/>
      <c r="B107" s="201"/>
      <c r="C107" s="201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200"/>
    </row>
    <row r="108" ht="13.65" customHeight="1">
      <c r="A108" s="88"/>
      <c r="B108" s="201"/>
      <c r="C108" s="201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200"/>
    </row>
    <row r="109" ht="13.65" customHeight="1">
      <c r="A109" s="88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199"/>
      <c r="Q109" s="200"/>
    </row>
    <row r="110" ht="13.65" customHeight="1">
      <c r="A110" s="88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199"/>
      <c r="Q110" s="200"/>
    </row>
    <row r="111" ht="13.65" customHeight="1">
      <c r="A111" s="88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199"/>
      <c r="Q111" s="200"/>
    </row>
    <row r="112" ht="13.65" customHeight="1">
      <c r="A112" s="88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199"/>
      <c r="Q112" s="200"/>
    </row>
    <row r="113" ht="13.65" customHeight="1">
      <c r="A113" s="88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199"/>
      <c r="Q113" s="200"/>
    </row>
    <row r="114" ht="13.65" customHeight="1">
      <c r="A114" s="88"/>
      <c r="B114" s="201"/>
      <c r="C114" s="201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200"/>
    </row>
    <row r="115" ht="13.65" customHeight="1">
      <c r="A115" s="88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199"/>
      <c r="Q115" s="200"/>
    </row>
    <row r="116" ht="13.65" customHeight="1">
      <c r="A116" s="88"/>
      <c r="B116" s="201"/>
      <c r="C116" s="201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200"/>
    </row>
    <row r="117" ht="13.65" customHeight="1">
      <c r="A117" s="88"/>
      <c r="B117" s="201"/>
      <c r="C117" s="201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200"/>
    </row>
    <row r="118" ht="13.65" customHeight="1">
      <c r="A118" s="88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199"/>
      <c r="Q118" s="200"/>
    </row>
    <row r="119" ht="13.65" customHeight="1">
      <c r="A119" s="88"/>
      <c r="B119" s="201"/>
      <c r="C119" s="91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200"/>
    </row>
    <row r="120" ht="13.65" customHeight="1">
      <c r="A120" s="88"/>
      <c r="B120" s="201"/>
      <c r="C120" s="201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200"/>
    </row>
    <row r="121" ht="13.65" customHeight="1">
      <c r="A121" s="88"/>
      <c r="B121" s="91"/>
      <c r="C121" s="91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91"/>
      <c r="Q121" s="92"/>
    </row>
    <row r="122" ht="13.65" customHeight="1">
      <c r="A122" s="88"/>
      <c r="B122" s="201"/>
      <c r="C122" s="91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91"/>
      <c r="Q122" s="92"/>
    </row>
    <row r="123" ht="13.65" customHeight="1">
      <c r="A123" s="88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2"/>
    </row>
    <row r="124" ht="13.65" customHeight="1">
      <c r="A124" s="88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2"/>
    </row>
    <row r="125" ht="13.65" customHeight="1">
      <c r="A125" s="88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2"/>
    </row>
    <row r="126" ht="13.65" customHeight="1">
      <c r="A126" s="88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2"/>
    </row>
    <row r="127" ht="13.65" customHeight="1">
      <c r="A127" s="88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2"/>
    </row>
    <row r="128" ht="13.65" customHeight="1">
      <c r="A128" s="88"/>
      <c r="B128" s="91"/>
      <c r="C128" s="91"/>
      <c r="D128" s="202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199"/>
      <c r="Q128" s="200"/>
    </row>
    <row r="129" ht="13.65" customHeight="1">
      <c r="A129" s="88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199"/>
      <c r="Q129" s="200"/>
    </row>
    <row r="130" ht="13.65" customHeight="1">
      <c r="A130" s="88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199"/>
      <c r="Q130" s="200"/>
    </row>
    <row r="131" ht="13.65" customHeight="1">
      <c r="A131" s="88"/>
      <c r="B131" s="91"/>
      <c r="C131" s="201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200"/>
    </row>
    <row r="132" ht="13.65" customHeight="1">
      <c r="A132" s="88"/>
      <c r="B132" s="91"/>
      <c r="C132" s="201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200"/>
    </row>
    <row r="133" ht="13.65" customHeight="1">
      <c r="A133" s="88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199"/>
      <c r="Q133" s="200"/>
    </row>
    <row r="134" ht="13.65" customHeight="1">
      <c r="A134" s="88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199"/>
      <c r="Q134" s="200"/>
    </row>
    <row r="135" ht="13.65" customHeight="1">
      <c r="A135" s="88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199"/>
      <c r="Q135" s="200"/>
    </row>
    <row r="136" ht="13.65" customHeight="1">
      <c r="A136" s="88"/>
      <c r="B136" s="91"/>
      <c r="C136" s="91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200"/>
    </row>
    <row r="137" ht="13.65" customHeight="1">
      <c r="A137" s="88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199"/>
      <c r="Q137" s="200"/>
    </row>
    <row r="138" ht="13.65" customHeight="1">
      <c r="A138" s="88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199"/>
      <c r="Q138" s="200"/>
    </row>
    <row r="139" ht="13.65" customHeight="1">
      <c r="A139" s="88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199"/>
      <c r="Q139" s="200"/>
    </row>
    <row r="140" ht="13.65" customHeight="1">
      <c r="A140" s="88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199"/>
      <c r="Q140" s="200"/>
    </row>
    <row r="141" ht="13.65" customHeight="1">
      <c r="A141" s="88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199"/>
      <c r="Q141" s="200"/>
    </row>
    <row r="142" ht="13.65" customHeight="1">
      <c r="A142" s="88"/>
      <c r="B142" s="91"/>
      <c r="C142" s="91"/>
      <c r="D142" s="202"/>
      <c r="E142" s="202"/>
      <c r="F142" s="202"/>
      <c r="G142" s="202"/>
      <c r="H142" s="202"/>
      <c r="I142" s="202"/>
      <c r="J142" s="202"/>
      <c r="K142" s="202"/>
      <c r="L142" s="202"/>
      <c r="M142" s="202"/>
      <c r="N142" s="202"/>
      <c r="O142" s="202"/>
      <c r="P142" s="199"/>
      <c r="Q142" s="200"/>
    </row>
    <row r="143" ht="13.65" customHeight="1">
      <c r="A143" s="88"/>
      <c r="B143" s="91"/>
      <c r="C143" s="91"/>
      <c r="D143" s="202"/>
      <c r="E143" s="202"/>
      <c r="F143" s="202"/>
      <c r="G143" s="202"/>
      <c r="H143" s="202"/>
      <c r="I143" s="202"/>
      <c r="J143" s="202"/>
      <c r="K143" s="202"/>
      <c r="L143" s="202"/>
      <c r="M143" s="202"/>
      <c r="N143" s="202"/>
      <c r="O143" s="202"/>
      <c r="P143" s="199"/>
      <c r="Q143" s="200"/>
    </row>
    <row r="144" ht="13.65" customHeight="1">
      <c r="A144" s="88"/>
      <c r="B144" s="91"/>
      <c r="C144" s="91"/>
      <c r="D144" s="202"/>
      <c r="E144" s="202"/>
      <c r="F144" s="202"/>
      <c r="G144" s="202"/>
      <c r="H144" s="202"/>
      <c r="I144" s="202"/>
      <c r="J144" s="202"/>
      <c r="K144" s="202"/>
      <c r="L144" s="202"/>
      <c r="M144" s="202"/>
      <c r="N144" s="202"/>
      <c r="O144" s="202"/>
      <c r="P144" s="199"/>
      <c r="Q144" s="200"/>
    </row>
    <row r="145" ht="13.65" customHeight="1">
      <c r="A145" s="88"/>
      <c r="B145" s="91"/>
      <c r="C145" s="91"/>
      <c r="D145" s="202"/>
      <c r="E145" s="202"/>
      <c r="F145" s="202"/>
      <c r="G145" s="202"/>
      <c r="H145" s="202"/>
      <c r="I145" s="202"/>
      <c r="J145" s="202"/>
      <c r="K145" s="202"/>
      <c r="L145" s="202"/>
      <c r="M145" s="202"/>
      <c r="N145" s="202"/>
      <c r="O145" s="202"/>
      <c r="P145" s="199"/>
      <c r="Q145" s="200"/>
    </row>
    <row r="146" ht="13.65" customHeight="1">
      <c r="A146" s="88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199"/>
      <c r="Q146" s="200"/>
    </row>
    <row r="147" ht="13.65" customHeight="1">
      <c r="A147" s="88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199"/>
      <c r="Q147" s="200"/>
    </row>
    <row r="148" ht="13.65" customHeight="1">
      <c r="A148" s="88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199"/>
      <c r="Q148" s="200"/>
    </row>
    <row r="149" ht="13.65" customHeight="1">
      <c r="A149" s="88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199"/>
      <c r="Q149" s="200"/>
    </row>
    <row r="150" ht="13.65" customHeight="1">
      <c r="A150" s="88"/>
      <c r="B150" s="91"/>
      <c r="C150" s="91"/>
      <c r="D150" s="202"/>
      <c r="E150" s="202"/>
      <c r="F150" s="202"/>
      <c r="G150" s="202"/>
      <c r="H150" s="202"/>
      <c r="I150" s="202"/>
      <c r="J150" s="202"/>
      <c r="K150" s="202"/>
      <c r="L150" s="202"/>
      <c r="M150" s="202"/>
      <c r="N150" s="202"/>
      <c r="O150" s="202"/>
      <c r="P150" s="199"/>
      <c r="Q150" s="200"/>
    </row>
    <row r="151" ht="13.65" customHeight="1">
      <c r="A151" s="88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199"/>
      <c r="Q151" s="200"/>
    </row>
    <row r="152" ht="13.65" customHeight="1">
      <c r="A152" s="88"/>
      <c r="B152" s="91"/>
      <c r="C152" s="91"/>
      <c r="D152" s="202"/>
      <c r="E152" s="202"/>
      <c r="F152" s="202"/>
      <c r="G152" s="202"/>
      <c r="H152" s="202"/>
      <c r="I152" s="202"/>
      <c r="J152" s="202"/>
      <c r="K152" s="202"/>
      <c r="L152" s="202"/>
      <c r="M152" s="91"/>
      <c r="N152" s="202"/>
      <c r="O152" s="91"/>
      <c r="P152" s="199"/>
      <c r="Q152" s="200"/>
    </row>
    <row r="153" ht="13.65" customHeight="1">
      <c r="A153" s="88"/>
      <c r="B153" s="91"/>
      <c r="C153" s="91"/>
      <c r="D153" s="202"/>
      <c r="E153" s="202"/>
      <c r="F153" s="202"/>
      <c r="G153" s="202"/>
      <c r="H153" s="202"/>
      <c r="I153" s="202"/>
      <c r="J153" s="202"/>
      <c r="K153" s="202"/>
      <c r="L153" s="202"/>
      <c r="M153" s="202"/>
      <c r="N153" s="202"/>
      <c r="O153" s="202"/>
      <c r="P153" s="199"/>
      <c r="Q153" s="200"/>
    </row>
    <row r="154" ht="13.65" customHeight="1">
      <c r="A154" s="88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199"/>
      <c r="Q154" s="200"/>
    </row>
    <row r="155" ht="13.65" customHeight="1">
      <c r="A155" s="88"/>
      <c r="B155" s="91"/>
      <c r="C155" s="91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200"/>
    </row>
    <row r="156" ht="13.65" customHeight="1">
      <c r="A156" s="88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199"/>
      <c r="Q156" s="200"/>
    </row>
    <row r="157" ht="13.65" customHeight="1">
      <c r="A157" s="88"/>
      <c r="B157" s="201"/>
      <c r="C157" s="201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200"/>
    </row>
    <row r="158" ht="13.65" customHeight="1">
      <c r="A158" s="88"/>
      <c r="B158" s="201"/>
      <c r="C158" s="201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200"/>
    </row>
    <row r="159" ht="13.65" customHeight="1">
      <c r="A159" s="88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199"/>
      <c r="Q159" s="200"/>
    </row>
    <row r="160" ht="13.65" customHeight="1">
      <c r="A160" s="88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199"/>
      <c r="Q160" s="200"/>
    </row>
    <row r="161" ht="13.65" customHeight="1">
      <c r="A161" s="88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199"/>
      <c r="Q161" s="200"/>
    </row>
    <row r="162" ht="13.65" customHeight="1">
      <c r="A162" s="88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199"/>
      <c r="Q162" s="200"/>
    </row>
    <row r="163" ht="13.65" customHeight="1">
      <c r="A163" s="88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199"/>
      <c r="Q163" s="200"/>
    </row>
    <row r="164" ht="13.65" customHeight="1">
      <c r="A164" s="88"/>
      <c r="B164" s="201"/>
      <c r="C164" s="201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200"/>
    </row>
    <row r="165" ht="13.65" customHeight="1">
      <c r="A165" s="88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199"/>
      <c r="Q165" s="200"/>
    </row>
    <row r="166" ht="13.65" customHeight="1">
      <c r="A166" s="88"/>
      <c r="B166" s="201"/>
      <c r="C166" s="201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200"/>
    </row>
    <row r="167" ht="13.65" customHeight="1">
      <c r="A167" s="88"/>
      <c r="B167" s="201"/>
      <c r="C167" s="201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200"/>
    </row>
    <row r="168" ht="13.65" customHeight="1">
      <c r="A168" s="88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199"/>
      <c r="Q168" s="200"/>
    </row>
    <row r="169" ht="13.65" customHeight="1">
      <c r="A169" s="88"/>
      <c r="B169" s="201"/>
      <c r="C169" s="91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200"/>
    </row>
    <row r="170" ht="13.65" customHeight="1">
      <c r="A170" s="88"/>
      <c r="B170" s="201"/>
      <c r="C170" s="201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200"/>
    </row>
    <row r="171" ht="13.65" customHeight="1">
      <c r="A171" s="88"/>
      <c r="B171" s="91"/>
      <c r="C171" s="91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91"/>
      <c r="Q171" s="92"/>
    </row>
    <row r="172" ht="13.65" customHeight="1">
      <c r="A172" s="88"/>
      <c r="B172" s="201"/>
      <c r="C172" s="91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91"/>
      <c r="Q172" s="92"/>
    </row>
    <row r="173" ht="13.65" customHeight="1">
      <c r="A173" s="93"/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4"/>
    </row>
  </sheetData>
  <mergeCells count="55">
    <mergeCell ref="B14:C14"/>
    <mergeCell ref="B12:C12"/>
    <mergeCell ref="B4:C4"/>
    <mergeCell ref="B13:C13"/>
    <mergeCell ref="B11:C11"/>
    <mergeCell ref="B10:C10"/>
    <mergeCell ref="B8:C8"/>
    <mergeCell ref="B7:C7"/>
    <mergeCell ref="B6:C6"/>
    <mergeCell ref="B3:C3"/>
    <mergeCell ref="B15:C15"/>
    <mergeCell ref="B26:C26"/>
    <mergeCell ref="B22:C22"/>
    <mergeCell ref="B21:C21"/>
    <mergeCell ref="B20:C20"/>
    <mergeCell ref="B19:C19"/>
    <mergeCell ref="B18:C18"/>
    <mergeCell ref="B17:C17"/>
    <mergeCell ref="B27:C27"/>
    <mergeCell ref="B2:P2"/>
    <mergeCell ref="B49:C49"/>
    <mergeCell ref="B48:C48"/>
    <mergeCell ref="B34:C34"/>
    <mergeCell ref="B33:C33"/>
    <mergeCell ref="B32:C32"/>
    <mergeCell ref="B31:C31"/>
    <mergeCell ref="B30:C30"/>
    <mergeCell ref="B28:C28"/>
    <mergeCell ref="B51:C51"/>
    <mergeCell ref="B24:C24"/>
    <mergeCell ref="B71:C71"/>
    <mergeCell ref="B54:C54"/>
    <mergeCell ref="B29:C29"/>
    <mergeCell ref="B5:C5"/>
    <mergeCell ref="B52:C52"/>
    <mergeCell ref="B25:C25"/>
    <mergeCell ref="B72:C72"/>
    <mergeCell ref="B38:C38"/>
    <mergeCell ref="B37:C37"/>
    <mergeCell ref="B43:C43"/>
    <mergeCell ref="B42:C42"/>
    <mergeCell ref="B41:C41"/>
    <mergeCell ref="B16:C16"/>
    <mergeCell ref="B63:C63"/>
    <mergeCell ref="B40:C40"/>
    <mergeCell ref="B36:C36"/>
    <mergeCell ref="B23:C23"/>
    <mergeCell ref="B70:C70"/>
    <mergeCell ref="B47:C47"/>
    <mergeCell ref="B58:C58"/>
    <mergeCell ref="B35:C35"/>
    <mergeCell ref="B46:C46"/>
    <mergeCell ref="B45:C45"/>
    <mergeCell ref="B39:C39"/>
    <mergeCell ref="B44:C44"/>
  </mergeCells>
  <pageMargins left="0.75" right="0.75" top="1" bottom="1" header="0.5" footer="0.5"/>
  <pageSetup firstPageNumber="1" fitToHeight="1" fitToWidth="1" scale="61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