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hanatchakorn.lee\Downloads\"/>
    </mc:Choice>
  </mc:AlternateContent>
  <bookViews>
    <workbookView xWindow="0" yWindow="0" windowWidth="16815" windowHeight="7755" tabRatio="736" activeTab="8"/>
  </bookViews>
  <sheets>
    <sheet name="Data sect" sheetId="17" r:id="rId1"/>
    <sheet name="งานดิบ" sheetId="53" r:id="rId2"/>
    <sheet name="561453" sheetId="12" r:id="rId3"/>
    <sheet name="561475" sheetId="55" r:id="rId4"/>
    <sheet name="Sheet1" sheetId="22" state="hidden" r:id="rId5"/>
    <sheet name="561478" sheetId="21" r:id="rId6"/>
    <sheet name="724295" sheetId="54" r:id="rId7"/>
    <sheet name="Pivot All" sheetId="18" r:id="rId8"/>
    <sheet name="Sheet2" sheetId="56" r:id="rId9"/>
  </sheets>
  <externalReferences>
    <externalReference r:id="rId10"/>
  </externalReferences>
  <definedNames>
    <definedName name="_xlnm._FilterDatabase" localSheetId="2" hidden="1">'561453'!$D$1:$D$283</definedName>
    <definedName name="_xlnm._FilterDatabase" localSheetId="3" hidden="1">'561475'!$A$1:$M$101</definedName>
    <definedName name="_xlnm._FilterDatabase" localSheetId="5" hidden="1">'561478'!$B$1:$B$332</definedName>
    <definedName name="Ft_Amp" localSheetId="3">#REF!</definedName>
    <definedName name="Ft_Amp" localSheetId="5">#REF!</definedName>
    <definedName name="Ft_Amp" localSheetId="0">#REF!</definedName>
    <definedName name="Ft_Amp">#REF!</definedName>
    <definedName name="Ft_Prv" localSheetId="3">#REF!</definedName>
    <definedName name="Ft_Prv" localSheetId="5">#REF!</definedName>
    <definedName name="Ft_Prv" localSheetId="0">#REF!</definedName>
    <definedName name="Ft_Prv">#REF!</definedName>
    <definedName name="Ft_TI">[1]TI_List!$A$3</definedName>
    <definedName name="Ft_UGroup" localSheetId="3">#REF!</definedName>
    <definedName name="Ft_UGroup" localSheetId="5">#REF!</definedName>
    <definedName name="Ft_UGroup" localSheetId="0">#REF!</definedName>
    <definedName name="Ft_UGroup">#REF!</definedName>
    <definedName name="Ft_UList">[1]U_List!$A$3</definedName>
    <definedName name="List_Amp" localSheetId="3">OFFSET('561475'!Ft_Amp,1,0,COUNTA(#REF!)-2,3)</definedName>
    <definedName name="List_Amp" localSheetId="5">OFFSET('561478'!Ft_Amp,1,0,COUNTA(#REF!)-2,3)</definedName>
    <definedName name="List_Amp" localSheetId="0">OFFSET('Data sect'!Ft_Amp,1,0,COUNTA(#REF!)-2,3)</definedName>
    <definedName name="List_Amp">OFFSET(Ft_Amp,1,0,COUNTA(#REF!)-2,3)</definedName>
    <definedName name="List_Prv" localSheetId="3">OFFSET('561475'!Ft_Prv,1,0,COUNTA(#REF!)-2,3)</definedName>
    <definedName name="List_Prv" localSheetId="5">OFFSET('561478'!Ft_Prv,1,0,COUNTA(#REF!)-2,3)</definedName>
    <definedName name="List_Prv" localSheetId="0">OFFSET('Data sect'!Ft_Prv,1,0,COUNTA(#REF!)-2,3)</definedName>
    <definedName name="List_Prv">OFFSET(Ft_Prv,1,0,COUNTA(#REF!)-2,3)</definedName>
    <definedName name="List_TI" localSheetId="0">OFFSET(Ft_TI,1,0,COUNTA([1]TI_List!$A$1:$A$65536)-2,COUNTA([1]TI_List!$A$3:$IV$3))</definedName>
    <definedName name="List_TI">OFFSET(Ft_TI,1,0,COUNTA([1]TI_List!$A$1:$A$65536)-2,COUNTA([1]TI_List!$A$3:$IV$3))</definedName>
    <definedName name="List_UGroup" localSheetId="3">OFFSET('561475'!Ft_UGroup,1,0,COUNTA(#REF!)-2,2)</definedName>
    <definedName name="List_UGroup" localSheetId="5">OFFSET('561478'!Ft_UGroup,1,0,COUNTA(#REF!)-2,2)</definedName>
    <definedName name="List_UGroup" localSheetId="0">OFFSET('Data sect'!Ft_UGroup,1,0,COUNTA(#REF!)-2,2)</definedName>
    <definedName name="List_UGroup">OFFSET(Ft_UGroup,1,0,COUNTA(#REF!)-2,2)</definedName>
    <definedName name="List_Univ" localSheetId="0">OFFSET(Ft_UList,1,0,COUNTA([1]U_List!$A$1:$A$65536)-2,COUNTA([1]U_List!$A$3:$IV$3))</definedName>
    <definedName name="List_Univ">OFFSET(Ft_UList,1,0,COUNTA([1]U_List!$A$1:$A$65536)-2,COUNTA([1]U_List!$A$3:$IV$3))</definedName>
    <definedName name="PRV_ALL" localSheetId="3">#REF!</definedName>
    <definedName name="PRV_ALL" localSheetId="5">#REF!</definedName>
    <definedName name="PRV_ALL" localSheetId="0">#REF!</definedName>
    <definedName name="PRV_ALL">#REF!</definedName>
    <definedName name="Supplier" localSheetId="3">#REF!</definedName>
    <definedName name="Supplier" localSheetId="5">#REF!</definedName>
    <definedName name="Supplier" localSheetId="0">#REF!</definedName>
    <definedName name="Supplier">#REF!</definedName>
    <definedName name="Test" localSheetId="3">OFFSET('561475'!Ft_Amp,MATCH(#REF!,'561475'!PRV_ALL,0),0,COUNTIF('561475'!PRV_ALL,#REF!),1)</definedName>
    <definedName name="Test" localSheetId="5">OFFSET('561478'!Ft_Amp,MATCH(#REF!,'561478'!PRV_ALL,0),0,COUNTIF('561478'!PRV_ALL,#REF!),1)</definedName>
    <definedName name="Test" localSheetId="0">OFFSET('Data sect'!Ft_Amp,MATCH(#REF!,'Data sect'!PRV_ALL,0),0,COUNTIF('Data sect'!PRV_ALL,#REF!),1)</definedName>
    <definedName name="Test">OFFSET(Ft_Amp,MATCH(#REF!,PRV_ALL,0),0,COUNTIF(PRV_ALL,#REF!),1)</definedName>
    <definedName name="YWY" localSheetId="3">#REF!</definedName>
    <definedName name="YWY" localSheetId="5">#REF!</definedName>
    <definedName name="YWY" localSheetId="0">#REF!</definedName>
    <definedName name="YWY">#REF!</definedName>
    <definedName name="ก.ค." localSheetId="3">#REF!</definedName>
    <definedName name="ก.ค." localSheetId="5">#REF!</definedName>
    <definedName name="ก.ค." localSheetId="0">#REF!</definedName>
    <definedName name="ก.ค.">#REF!</definedName>
    <definedName name="ก.พ." localSheetId="3">#REF!</definedName>
    <definedName name="ก.พ." localSheetId="5">#REF!</definedName>
    <definedName name="ก.พ." localSheetId="0">#REF!</definedName>
    <definedName name="ก.พ.">#REF!</definedName>
    <definedName name="ก.ย." localSheetId="3">#REF!</definedName>
    <definedName name="ก.ย." localSheetId="5">#REF!</definedName>
    <definedName name="ก.ย." localSheetId="0">#REF!</definedName>
    <definedName name="ก.ย.">#REF!</definedName>
    <definedName name="ต.ค." localSheetId="3">#REF!</definedName>
    <definedName name="ต.ค." localSheetId="5">#REF!</definedName>
    <definedName name="ต.ค." localSheetId="0">#REF!</definedName>
    <definedName name="ต.ค.">#REF!</definedName>
    <definedName name="ธ.ค." localSheetId="3">#REF!</definedName>
    <definedName name="ธ.ค." localSheetId="5">#REF!</definedName>
    <definedName name="ธ.ค." localSheetId="0">#REF!</definedName>
    <definedName name="ธ.ค.">#REF!</definedName>
    <definedName name="ปริมาณ" localSheetId="3">#REF!</definedName>
    <definedName name="ปริมาณ" localSheetId="5">#REF!</definedName>
    <definedName name="ปริมาณ" localSheetId="0">#REF!</definedName>
    <definedName name="ปริมาณ">#REF!</definedName>
    <definedName name="พ.ค." localSheetId="3">#REF!</definedName>
    <definedName name="พ.ค." localSheetId="5">#REF!</definedName>
    <definedName name="พ.ค." localSheetId="0">#REF!</definedName>
    <definedName name="พ.ค.">#REF!</definedName>
    <definedName name="พ.ย." localSheetId="3">#REF!</definedName>
    <definedName name="พ.ย." localSheetId="5">#REF!</definedName>
    <definedName name="พ.ย." localSheetId="0">#REF!</definedName>
    <definedName name="พ.ย.">#REF!</definedName>
    <definedName name="ม.ค." localSheetId="3">#REF!</definedName>
    <definedName name="ม.ค." localSheetId="5">#REF!</definedName>
    <definedName name="ม.ค." localSheetId="0">#REF!</definedName>
    <definedName name="ม.ค.">#REF!</definedName>
    <definedName name="มิ.ย." localSheetId="3">#REF!</definedName>
    <definedName name="มิ.ย." localSheetId="5">#REF!</definedName>
    <definedName name="มิ.ย." localSheetId="0">#REF!</definedName>
    <definedName name="มิ.ย.">#REF!</definedName>
    <definedName name="มี.ค." localSheetId="3">#REF!</definedName>
    <definedName name="มี.ค." localSheetId="5">#REF!</definedName>
    <definedName name="มี.ค." localSheetId="0">#REF!</definedName>
    <definedName name="มี.ค.">#REF!</definedName>
    <definedName name="เม.ย." localSheetId="3">#REF!</definedName>
    <definedName name="เม.ย." localSheetId="5">#REF!</definedName>
    <definedName name="เม.ย." localSheetId="0">#REF!</definedName>
    <definedName name="เม.ย.">#REF!</definedName>
    <definedName name="ราคา_หน่วย" localSheetId="3">#REF!</definedName>
    <definedName name="ราคา_หน่วย" localSheetId="5">#REF!</definedName>
    <definedName name="ราคา_หน่วย" localSheetId="0">#REF!</definedName>
    <definedName name="ราคา_หน่วย">#REF!</definedName>
    <definedName name="รายการ" localSheetId="3">#REF!</definedName>
    <definedName name="รายการ" localSheetId="5">#REF!</definedName>
    <definedName name="รายการ" localSheetId="0">#REF!</definedName>
    <definedName name="รายการ">#REF!</definedName>
    <definedName name="ลำดับ" localSheetId="3">#REF!</definedName>
    <definedName name="ลำดับ" localSheetId="5">#REF!</definedName>
    <definedName name="ลำดับ" localSheetId="0">#REF!</definedName>
    <definedName name="ลำดับ">#REF!</definedName>
    <definedName name="ส.ค." localSheetId="3">#REF!</definedName>
    <definedName name="ส.ค." localSheetId="5">#REF!</definedName>
    <definedName name="ส.ค." localSheetId="0">#REF!</definedName>
    <definedName name="ส.ค.">#REF!</definedName>
    <definedName name="หน่วย" localSheetId="3">#REF!</definedName>
    <definedName name="หน่วย" localSheetId="5">#REF!</definedName>
    <definedName name="หน่วย" localSheetId="0">#REF!</definedName>
    <definedName name="หน่วย">#REF!</definedName>
  </definedNames>
  <calcPr calcId="152511"/>
  <pivotCaches>
    <pivotCache cacheId="12" r:id="rId11"/>
    <pivotCache cacheId="13" r:id="rId12"/>
    <pivotCache cacheId="14" r:id="rId13"/>
    <pivotCache cacheId="15" r:id="rId14"/>
  </pivotCaches>
</workbook>
</file>

<file path=xl/calcChain.xml><?xml version="1.0" encoding="utf-8"?>
<calcChain xmlns="http://schemas.openxmlformats.org/spreadsheetml/2006/main">
  <c r="AJ24" i="56" l="1"/>
  <c r="AJ4" i="56"/>
  <c r="AJ5" i="56"/>
  <c r="AJ6" i="56"/>
  <c r="AJ7" i="56"/>
  <c r="AJ8" i="56"/>
  <c r="AJ9" i="56"/>
  <c r="AJ10" i="56"/>
  <c r="AJ11" i="56"/>
  <c r="AJ12" i="56"/>
  <c r="AJ13" i="56"/>
  <c r="AJ14" i="56"/>
  <c r="AJ15" i="56"/>
  <c r="AJ16" i="56"/>
  <c r="AJ17" i="56"/>
  <c r="AJ18" i="56"/>
  <c r="AJ19" i="56"/>
  <c r="AJ20" i="56"/>
  <c r="AJ21" i="56"/>
  <c r="AJ22" i="56"/>
  <c r="AJ23" i="56"/>
  <c r="AJ3" i="56"/>
  <c r="V24" i="56"/>
  <c r="W10" i="56" s="1"/>
  <c r="X10" i="56" s="1"/>
  <c r="N24" i="56"/>
  <c r="W18" i="56" l="1"/>
  <c r="X18" i="56" s="1"/>
  <c r="W14" i="56"/>
  <c r="X14" i="56" s="1"/>
  <c r="W6" i="56"/>
  <c r="X6" i="56" s="1"/>
  <c r="W21" i="56"/>
  <c r="X21" i="56" s="1"/>
  <c r="W17" i="56"/>
  <c r="X17" i="56" s="1"/>
  <c r="W13" i="56"/>
  <c r="X13" i="56" s="1"/>
  <c r="W9" i="56"/>
  <c r="X9" i="56" s="1"/>
  <c r="W5" i="56"/>
  <c r="X5" i="56" s="1"/>
  <c r="W3" i="56"/>
  <c r="W20" i="56"/>
  <c r="X20" i="56" s="1"/>
  <c r="W16" i="56"/>
  <c r="X16" i="56" s="1"/>
  <c r="W12" i="56"/>
  <c r="X12" i="56" s="1"/>
  <c r="W8" i="56"/>
  <c r="X8" i="56" s="1"/>
  <c r="W4" i="56"/>
  <c r="X4" i="56" s="1"/>
  <c r="W23" i="56"/>
  <c r="X23" i="56" s="1"/>
  <c r="W19" i="56"/>
  <c r="X19" i="56" s="1"/>
  <c r="W15" i="56"/>
  <c r="X15" i="56" s="1"/>
  <c r="W11" i="56"/>
  <c r="X11" i="56" s="1"/>
  <c r="W7" i="56"/>
  <c r="X7" i="56" s="1"/>
  <c r="W22" i="56"/>
  <c r="X22" i="56" s="1"/>
  <c r="F24" i="56"/>
  <c r="G7" i="56" s="1"/>
  <c r="H7" i="56" s="1"/>
  <c r="E31" i="18"/>
  <c r="D31" i="18"/>
  <c r="C31" i="18"/>
  <c r="E32" i="18"/>
  <c r="E33" i="18"/>
  <c r="G22" i="56" l="1"/>
  <c r="H22" i="56" s="1"/>
  <c r="G6" i="56"/>
  <c r="H6" i="56" s="1"/>
  <c r="G10" i="56"/>
  <c r="H10" i="56" s="1"/>
  <c r="G18" i="56"/>
  <c r="H18" i="56" s="1"/>
  <c r="G14" i="56"/>
  <c r="H14" i="56" s="1"/>
  <c r="G21" i="56"/>
  <c r="H21" i="56" s="1"/>
  <c r="G17" i="56"/>
  <c r="H17" i="56" s="1"/>
  <c r="G13" i="56"/>
  <c r="H13" i="56" s="1"/>
  <c r="G9" i="56"/>
  <c r="H9" i="56" s="1"/>
  <c r="G5" i="56"/>
  <c r="H5" i="56" s="1"/>
  <c r="G3" i="56"/>
  <c r="G20" i="56"/>
  <c r="H20" i="56" s="1"/>
  <c r="G16" i="56"/>
  <c r="H16" i="56" s="1"/>
  <c r="G12" i="56"/>
  <c r="H12" i="56" s="1"/>
  <c r="G8" i="56"/>
  <c r="H8" i="56" s="1"/>
  <c r="G4" i="56"/>
  <c r="H4" i="56" s="1"/>
  <c r="G23" i="56"/>
  <c r="H23" i="56" s="1"/>
  <c r="G19" i="56"/>
  <c r="H19" i="56" s="1"/>
  <c r="G15" i="56"/>
  <c r="H15" i="56" s="1"/>
  <c r="G11" i="56"/>
  <c r="H11" i="56" s="1"/>
  <c r="X3" i="56"/>
  <c r="X24" i="56" s="1"/>
  <c r="W24" i="56"/>
  <c r="K24" i="56"/>
  <c r="S24" i="56"/>
  <c r="AA24" i="56"/>
  <c r="AD24" i="56"/>
  <c r="C24" i="56"/>
  <c r="AE4" i="56" l="1"/>
  <c r="AF4" i="56" s="1"/>
  <c r="AE8" i="56"/>
  <c r="AF8" i="56" s="1"/>
  <c r="AE12" i="56"/>
  <c r="AF12" i="56" s="1"/>
  <c r="AE16" i="56"/>
  <c r="AF16" i="56" s="1"/>
  <c r="AE20" i="56"/>
  <c r="AF20" i="56" s="1"/>
  <c r="AE3" i="56"/>
  <c r="AE10" i="56"/>
  <c r="AF10" i="56" s="1"/>
  <c r="AE18" i="56"/>
  <c r="AF18" i="56" s="1"/>
  <c r="AE7" i="56"/>
  <c r="AF7" i="56" s="1"/>
  <c r="AE15" i="56"/>
  <c r="AF15" i="56" s="1"/>
  <c r="AE19" i="56"/>
  <c r="AF19" i="56" s="1"/>
  <c r="AE5" i="56"/>
  <c r="AF5" i="56" s="1"/>
  <c r="AE9" i="56"/>
  <c r="AF9" i="56" s="1"/>
  <c r="AE13" i="56"/>
  <c r="AF13" i="56" s="1"/>
  <c r="AE17" i="56"/>
  <c r="AF17" i="56" s="1"/>
  <c r="AE21" i="56"/>
  <c r="AF21" i="56" s="1"/>
  <c r="AE6" i="56"/>
  <c r="AF6" i="56" s="1"/>
  <c r="AE14" i="56"/>
  <c r="AF14" i="56" s="1"/>
  <c r="AE22" i="56"/>
  <c r="AF22" i="56" s="1"/>
  <c r="AE11" i="56"/>
  <c r="AF11" i="56" s="1"/>
  <c r="AE23" i="56"/>
  <c r="AF23" i="56" s="1"/>
  <c r="AB6" i="56"/>
  <c r="AC6" i="56" s="1"/>
  <c r="AG6" i="56" s="1"/>
  <c r="AB10" i="56"/>
  <c r="AC10" i="56" s="1"/>
  <c r="AG10" i="56" s="1"/>
  <c r="AB14" i="56"/>
  <c r="AC14" i="56" s="1"/>
  <c r="AB18" i="56"/>
  <c r="AC18" i="56" s="1"/>
  <c r="AB22" i="56"/>
  <c r="AC22" i="56" s="1"/>
  <c r="AB12" i="56"/>
  <c r="AC12" i="56" s="1"/>
  <c r="AG12" i="56" s="1"/>
  <c r="AB20" i="56"/>
  <c r="AC20" i="56" s="1"/>
  <c r="AG20" i="56" s="1"/>
  <c r="AB13" i="56"/>
  <c r="AC13" i="56" s="1"/>
  <c r="AG13" i="56" s="1"/>
  <c r="AB21" i="56"/>
  <c r="AC21" i="56" s="1"/>
  <c r="AB7" i="56"/>
  <c r="AC7" i="56" s="1"/>
  <c r="AG7" i="56" s="1"/>
  <c r="AB11" i="56"/>
  <c r="AC11" i="56" s="1"/>
  <c r="AG11" i="56" s="1"/>
  <c r="AB15" i="56"/>
  <c r="AC15" i="56" s="1"/>
  <c r="AG15" i="56" s="1"/>
  <c r="AB19" i="56"/>
  <c r="AC19" i="56" s="1"/>
  <c r="AB23" i="56"/>
  <c r="AC23" i="56" s="1"/>
  <c r="AG23" i="56" s="1"/>
  <c r="AB4" i="56"/>
  <c r="AC4" i="56" s="1"/>
  <c r="AG4" i="56" s="1"/>
  <c r="AB8" i="56"/>
  <c r="AC8" i="56" s="1"/>
  <c r="AG8" i="56" s="1"/>
  <c r="AB16" i="56"/>
  <c r="AC16" i="56" s="1"/>
  <c r="AB3" i="56"/>
  <c r="AB5" i="56"/>
  <c r="AC5" i="56" s="1"/>
  <c r="AG5" i="56" s="1"/>
  <c r="AB9" i="56"/>
  <c r="AC9" i="56" s="1"/>
  <c r="AG9" i="56" s="1"/>
  <c r="AB17" i="56"/>
  <c r="AC17" i="56" s="1"/>
  <c r="T12" i="56"/>
  <c r="U12" i="56" s="1"/>
  <c r="Y12" i="56" s="1"/>
  <c r="T3" i="56"/>
  <c r="T4" i="56"/>
  <c r="U4" i="56" s="1"/>
  <c r="Y4" i="56" s="1"/>
  <c r="T16" i="56"/>
  <c r="U16" i="56" s="1"/>
  <c r="Y16" i="56" s="1"/>
  <c r="T5" i="56"/>
  <c r="U5" i="56" s="1"/>
  <c r="Y5" i="56" s="1"/>
  <c r="T9" i="56"/>
  <c r="U9" i="56" s="1"/>
  <c r="Y9" i="56" s="1"/>
  <c r="T13" i="56"/>
  <c r="U13" i="56" s="1"/>
  <c r="Y13" i="56" s="1"/>
  <c r="T17" i="56"/>
  <c r="U17" i="56" s="1"/>
  <c r="Y17" i="56" s="1"/>
  <c r="T21" i="56"/>
  <c r="U21" i="56" s="1"/>
  <c r="Y21" i="56" s="1"/>
  <c r="T6" i="56"/>
  <c r="U6" i="56" s="1"/>
  <c r="Y6" i="56" s="1"/>
  <c r="T10" i="56"/>
  <c r="U10" i="56" s="1"/>
  <c r="Y10" i="56" s="1"/>
  <c r="T14" i="56"/>
  <c r="U14" i="56" s="1"/>
  <c r="Y14" i="56" s="1"/>
  <c r="T18" i="56"/>
  <c r="U18" i="56" s="1"/>
  <c r="Y18" i="56" s="1"/>
  <c r="T22" i="56"/>
  <c r="U22" i="56" s="1"/>
  <c r="Y22" i="56" s="1"/>
  <c r="T7" i="56"/>
  <c r="U7" i="56" s="1"/>
  <c r="Y7" i="56" s="1"/>
  <c r="T11" i="56"/>
  <c r="U11" i="56" s="1"/>
  <c r="Y11" i="56" s="1"/>
  <c r="T15" i="56"/>
  <c r="U15" i="56" s="1"/>
  <c r="Y15" i="56" s="1"/>
  <c r="T19" i="56"/>
  <c r="U19" i="56" s="1"/>
  <c r="Y19" i="56" s="1"/>
  <c r="T23" i="56"/>
  <c r="U23" i="56" s="1"/>
  <c r="Y23" i="56" s="1"/>
  <c r="T8" i="56"/>
  <c r="U8" i="56" s="1"/>
  <c r="Y8" i="56" s="1"/>
  <c r="T20" i="56"/>
  <c r="U20" i="56" s="1"/>
  <c r="Y20" i="56" s="1"/>
  <c r="G24" i="56"/>
  <c r="H3" i="56"/>
  <c r="H24" i="56" s="1"/>
  <c r="D23" i="56"/>
  <c r="E23" i="56" s="1"/>
  <c r="I23" i="56" s="1"/>
  <c r="D7" i="56"/>
  <c r="E7" i="56" s="1"/>
  <c r="I7" i="56" s="1"/>
  <c r="D11" i="56"/>
  <c r="E11" i="56" s="1"/>
  <c r="I11" i="56" s="1"/>
  <c r="D15" i="56"/>
  <c r="E15" i="56" s="1"/>
  <c r="I15" i="56" s="1"/>
  <c r="D19" i="56"/>
  <c r="E19" i="56" s="1"/>
  <c r="I19" i="56" s="1"/>
  <c r="D3" i="56"/>
  <c r="D4" i="56"/>
  <c r="E4" i="56" s="1"/>
  <c r="I4" i="56" s="1"/>
  <c r="D8" i="56"/>
  <c r="E8" i="56" s="1"/>
  <c r="I8" i="56" s="1"/>
  <c r="D12" i="56"/>
  <c r="E12" i="56" s="1"/>
  <c r="I12" i="56" s="1"/>
  <c r="D16" i="56"/>
  <c r="E16" i="56" s="1"/>
  <c r="I16" i="56" s="1"/>
  <c r="D20" i="56"/>
  <c r="E20" i="56" s="1"/>
  <c r="I20" i="56" s="1"/>
  <c r="D5" i="56"/>
  <c r="E5" i="56" s="1"/>
  <c r="I5" i="56" s="1"/>
  <c r="D9" i="56"/>
  <c r="E9" i="56" s="1"/>
  <c r="I9" i="56" s="1"/>
  <c r="D13" i="56"/>
  <c r="E13" i="56" s="1"/>
  <c r="I13" i="56" s="1"/>
  <c r="D17" i="56"/>
  <c r="E17" i="56" s="1"/>
  <c r="I17" i="56" s="1"/>
  <c r="D21" i="56"/>
  <c r="E21" i="56" s="1"/>
  <c r="I21" i="56" s="1"/>
  <c r="D6" i="56"/>
  <c r="E6" i="56" s="1"/>
  <c r="I6" i="56" s="1"/>
  <c r="D10" i="56"/>
  <c r="E10" i="56" s="1"/>
  <c r="I10" i="56" s="1"/>
  <c r="D14" i="56"/>
  <c r="E14" i="56" s="1"/>
  <c r="I14" i="56" s="1"/>
  <c r="D18" i="56"/>
  <c r="E18" i="56" s="1"/>
  <c r="I18" i="56" s="1"/>
  <c r="D22" i="56"/>
  <c r="E22" i="56" s="1"/>
  <c r="I22" i="56" s="1"/>
  <c r="L9" i="56"/>
  <c r="M9" i="56" s="1"/>
  <c r="L21" i="56"/>
  <c r="M21" i="56" s="1"/>
  <c r="L14" i="56"/>
  <c r="M14" i="56" s="1"/>
  <c r="L22" i="56"/>
  <c r="M22" i="56" s="1"/>
  <c r="L7" i="56"/>
  <c r="M7" i="56" s="1"/>
  <c r="L11" i="56"/>
  <c r="M11" i="56" s="1"/>
  <c r="L15" i="56"/>
  <c r="M15" i="56" s="1"/>
  <c r="L19" i="56"/>
  <c r="M19" i="56" s="1"/>
  <c r="L23" i="56"/>
  <c r="M23" i="56" s="1"/>
  <c r="L4" i="56"/>
  <c r="M4" i="56" s="1"/>
  <c r="L8" i="56"/>
  <c r="M8" i="56" s="1"/>
  <c r="L12" i="56"/>
  <c r="M12" i="56" s="1"/>
  <c r="L16" i="56"/>
  <c r="M16" i="56" s="1"/>
  <c r="L20" i="56"/>
  <c r="M20" i="56" s="1"/>
  <c r="L3" i="56"/>
  <c r="L5" i="56"/>
  <c r="M5" i="56" s="1"/>
  <c r="L13" i="56"/>
  <c r="M13" i="56" s="1"/>
  <c r="L17" i="56"/>
  <c r="M17" i="56" s="1"/>
  <c r="L6" i="56"/>
  <c r="M6" i="56" s="1"/>
  <c r="L10" i="56"/>
  <c r="M10" i="56" s="1"/>
  <c r="L18" i="56"/>
  <c r="M18" i="56" s="1"/>
  <c r="O9" i="56"/>
  <c r="P9" i="56" s="1"/>
  <c r="O6" i="56"/>
  <c r="P6" i="56" s="1"/>
  <c r="O10" i="56"/>
  <c r="P10" i="56" s="1"/>
  <c r="O14" i="56"/>
  <c r="P14" i="56" s="1"/>
  <c r="O18" i="56"/>
  <c r="P18" i="56" s="1"/>
  <c r="O22" i="56"/>
  <c r="P22" i="56" s="1"/>
  <c r="O7" i="56"/>
  <c r="P7" i="56" s="1"/>
  <c r="O11" i="56"/>
  <c r="P11" i="56" s="1"/>
  <c r="O15" i="56"/>
  <c r="P15" i="56" s="1"/>
  <c r="O19" i="56"/>
  <c r="P19" i="56" s="1"/>
  <c r="O23" i="56"/>
  <c r="P23" i="56" s="1"/>
  <c r="O4" i="56"/>
  <c r="P4" i="56" s="1"/>
  <c r="O8" i="56"/>
  <c r="P8" i="56" s="1"/>
  <c r="O12" i="56"/>
  <c r="P12" i="56" s="1"/>
  <c r="O16" i="56"/>
  <c r="P16" i="56" s="1"/>
  <c r="O20" i="56"/>
  <c r="P20" i="56" s="1"/>
  <c r="O3" i="56"/>
  <c r="O5" i="56"/>
  <c r="P5" i="56" s="1"/>
  <c r="O13" i="56"/>
  <c r="P13" i="56" s="1"/>
  <c r="O17" i="56"/>
  <c r="P17" i="56" s="1"/>
  <c r="O21" i="56"/>
  <c r="P21" i="56" s="1"/>
  <c r="Q21" i="56" s="1"/>
  <c r="Q17" i="56" l="1"/>
  <c r="Q20" i="56"/>
  <c r="Q4" i="56"/>
  <c r="Q11" i="56"/>
  <c r="Q22" i="56"/>
  <c r="AG21" i="56"/>
  <c r="AG18" i="56"/>
  <c r="AG17" i="56"/>
  <c r="AG16" i="56"/>
  <c r="AG19" i="56"/>
  <c r="AG22" i="56"/>
  <c r="Q13" i="56"/>
  <c r="Q23" i="56"/>
  <c r="AE24" i="56"/>
  <c r="AF24" i="56" s="1"/>
  <c r="AF3" i="56"/>
  <c r="AC3" i="56"/>
  <c r="AB24" i="56"/>
  <c r="AC24" i="56" s="1"/>
  <c r="Q16" i="56"/>
  <c r="Q7" i="56"/>
  <c r="AG14" i="56"/>
  <c r="Q6" i="56"/>
  <c r="T24" i="56"/>
  <c r="U3" i="56"/>
  <c r="E3" i="56"/>
  <c r="D24" i="56"/>
  <c r="Q8" i="56"/>
  <c r="Q15" i="56"/>
  <c r="Q14" i="56"/>
  <c r="Q10" i="56"/>
  <c r="Q5" i="56"/>
  <c r="Q12" i="56"/>
  <c r="Q19" i="56"/>
  <c r="Q18" i="56"/>
  <c r="Q9" i="56"/>
  <c r="O24" i="56"/>
  <c r="M3" i="56"/>
  <c r="M24" i="56" s="1"/>
  <c r="L24" i="56"/>
  <c r="P3" i="56"/>
  <c r="AG3" i="56" l="1"/>
  <c r="AG24" i="56" s="1"/>
  <c r="U24" i="56"/>
  <c r="Y3" i="56"/>
  <c r="I3" i="56"/>
  <c r="E24" i="56"/>
  <c r="P24" i="56"/>
  <c r="Q3" i="56"/>
  <c r="Q24" i="56" s="1"/>
  <c r="D134" i="18"/>
  <c r="E135" i="18"/>
  <c r="C134" i="18"/>
  <c r="E99" i="18"/>
  <c r="D98" i="18"/>
  <c r="C98" i="18"/>
  <c r="E98" i="18" s="1"/>
  <c r="D65" i="18"/>
  <c r="G134" i="55"/>
  <c r="D29" i="18"/>
  <c r="C29" i="18"/>
  <c r="E29" i="18" s="1"/>
  <c r="C65" i="18"/>
  <c r="E65" i="18" s="1"/>
  <c r="I24" i="56" l="1"/>
  <c r="J3" i="56" s="1"/>
  <c r="J9" i="56"/>
  <c r="J5" i="56"/>
  <c r="J17" i="56"/>
  <c r="J20" i="56"/>
  <c r="J18" i="56"/>
  <c r="J15" i="56"/>
  <c r="J4" i="56"/>
  <c r="J21" i="56"/>
  <c r="J13" i="56"/>
  <c r="J14" i="56"/>
  <c r="J10" i="56"/>
  <c r="J8" i="56"/>
  <c r="J23" i="56"/>
  <c r="J6" i="56"/>
  <c r="J19" i="56"/>
  <c r="Y24" i="56"/>
  <c r="Z3" i="56" s="1"/>
  <c r="R7" i="56"/>
  <c r="R11" i="56"/>
  <c r="R15" i="56"/>
  <c r="R19" i="56"/>
  <c r="R23" i="56"/>
  <c r="R14" i="56"/>
  <c r="R4" i="56"/>
  <c r="R8" i="56"/>
  <c r="R12" i="56"/>
  <c r="R16" i="56"/>
  <c r="R20" i="56"/>
  <c r="R3" i="56"/>
  <c r="R10" i="56"/>
  <c r="R22" i="56"/>
  <c r="R5" i="56"/>
  <c r="R9" i="56"/>
  <c r="R13" i="56"/>
  <c r="R17" i="56"/>
  <c r="R21" i="56"/>
  <c r="R6" i="56"/>
  <c r="R18" i="56"/>
  <c r="E134" i="18"/>
  <c r="E136" i="18" s="1"/>
  <c r="E100" i="18"/>
  <c r="AH3" i="56" l="1"/>
  <c r="J22" i="56"/>
  <c r="J16" i="56"/>
  <c r="J11" i="56"/>
  <c r="J24" i="56" s="1"/>
  <c r="J7" i="56"/>
  <c r="J12" i="56"/>
  <c r="AI3" i="56"/>
  <c r="AH13" i="56"/>
  <c r="AI13" i="56" s="1"/>
  <c r="AH4" i="56"/>
  <c r="AI4" i="56" s="1"/>
  <c r="Z4" i="56"/>
  <c r="Z8" i="56"/>
  <c r="AH8" i="56" s="1"/>
  <c r="AI8" i="56" s="1"/>
  <c r="Z23" i="56"/>
  <c r="AH23" i="56" s="1"/>
  <c r="AI23" i="56" s="1"/>
  <c r="Z14" i="56"/>
  <c r="AH14" i="56" s="1"/>
  <c r="AI14" i="56" s="1"/>
  <c r="Z6" i="56"/>
  <c r="AH6" i="56" s="1"/>
  <c r="AI6" i="56" s="1"/>
  <c r="Z18" i="56"/>
  <c r="AH18" i="56" s="1"/>
  <c r="AI18" i="56" s="1"/>
  <c r="Z16" i="56"/>
  <c r="AH16" i="56" s="1"/>
  <c r="AI16" i="56" s="1"/>
  <c r="Z15" i="56"/>
  <c r="AH15" i="56" s="1"/>
  <c r="AI15" i="56" s="1"/>
  <c r="Z11" i="56"/>
  <c r="Z7" i="56"/>
  <c r="AH7" i="56" s="1"/>
  <c r="AI7" i="56" s="1"/>
  <c r="Z9" i="56"/>
  <c r="AH9" i="56" s="1"/>
  <c r="AI9" i="56" s="1"/>
  <c r="Z21" i="56"/>
  <c r="AH21" i="56" s="1"/>
  <c r="AI21" i="56" s="1"/>
  <c r="Z22" i="56"/>
  <c r="AH22" i="56" s="1"/>
  <c r="AI22" i="56" s="1"/>
  <c r="Z12" i="56"/>
  <c r="AH12" i="56" s="1"/>
  <c r="AI12" i="56" s="1"/>
  <c r="Z17" i="56"/>
  <c r="AH17" i="56" s="1"/>
  <c r="AI17" i="56" s="1"/>
  <c r="Z10" i="56"/>
  <c r="Z19" i="56"/>
  <c r="AH19" i="56" s="1"/>
  <c r="AI19" i="56" s="1"/>
  <c r="Z20" i="56"/>
  <c r="AH20" i="56" s="1"/>
  <c r="AI20" i="56" s="1"/>
  <c r="Z5" i="56"/>
  <c r="AH5" i="56" s="1"/>
  <c r="AI5" i="56" s="1"/>
  <c r="Z13" i="56"/>
  <c r="R24" i="56"/>
  <c r="J134" i="54"/>
  <c r="G134" i="54"/>
  <c r="L133" i="54"/>
  <c r="I133" i="54"/>
  <c r="M133" i="54" s="1"/>
  <c r="L132" i="54"/>
  <c r="I132" i="54"/>
  <c r="C132" i="54"/>
  <c r="L131" i="54"/>
  <c r="I131" i="54"/>
  <c r="M131" i="54" s="1"/>
  <c r="C131" i="54"/>
  <c r="L130" i="54"/>
  <c r="I130" i="54"/>
  <c r="M130" i="54" s="1"/>
  <c r="M129" i="54"/>
  <c r="L129" i="54"/>
  <c r="I129" i="54"/>
  <c r="C129" i="54"/>
  <c r="L128" i="54"/>
  <c r="I128" i="54"/>
  <c r="C128" i="54"/>
  <c r="L127" i="54"/>
  <c r="M127" i="54" s="1"/>
  <c r="I127" i="54"/>
  <c r="C127" i="54"/>
  <c r="L126" i="54"/>
  <c r="I126" i="54"/>
  <c r="M126" i="54" s="1"/>
  <c r="C126" i="54"/>
  <c r="L125" i="54"/>
  <c r="I125" i="54"/>
  <c r="L124" i="54"/>
  <c r="I124" i="54"/>
  <c r="C124" i="54"/>
  <c r="L123" i="54"/>
  <c r="I123" i="54"/>
  <c r="M123" i="54" s="1"/>
  <c r="C123" i="54"/>
  <c r="L122" i="54"/>
  <c r="I122" i="54"/>
  <c r="C122" i="54"/>
  <c r="L121" i="54"/>
  <c r="I121" i="54"/>
  <c r="L120" i="54"/>
  <c r="I120" i="54"/>
  <c r="M120" i="54" s="1"/>
  <c r="C120" i="54"/>
  <c r="L119" i="54"/>
  <c r="I119" i="54"/>
  <c r="C119" i="54"/>
  <c r="L118" i="54"/>
  <c r="I118" i="54"/>
  <c r="C118" i="54"/>
  <c r="L117" i="54"/>
  <c r="I117" i="54"/>
  <c r="C117" i="54"/>
  <c r="L116" i="54"/>
  <c r="I116" i="54"/>
  <c r="M116" i="54" s="1"/>
  <c r="C116" i="54"/>
  <c r="L115" i="54"/>
  <c r="I115" i="54"/>
  <c r="C115" i="54"/>
  <c r="L114" i="54"/>
  <c r="I114" i="54"/>
  <c r="C114" i="54"/>
  <c r="L113" i="54"/>
  <c r="M113" i="54" s="1"/>
  <c r="I113" i="54"/>
  <c r="C113" i="54"/>
  <c r="L112" i="54"/>
  <c r="I112" i="54"/>
  <c r="M112" i="54" s="1"/>
  <c r="C112" i="54"/>
  <c r="L111" i="54"/>
  <c r="I111" i="54"/>
  <c r="C111" i="54"/>
  <c r="L110" i="54"/>
  <c r="I110" i="54"/>
  <c r="C110" i="54"/>
  <c r="L109" i="54"/>
  <c r="I109" i="54"/>
  <c r="C109" i="54"/>
  <c r="L108" i="54"/>
  <c r="I108" i="54"/>
  <c r="M108" i="54" s="1"/>
  <c r="C108" i="54"/>
  <c r="L107" i="54"/>
  <c r="I107" i="54"/>
  <c r="L106" i="54"/>
  <c r="I106" i="54"/>
  <c r="C106" i="54"/>
  <c r="L105" i="54"/>
  <c r="I105" i="54"/>
  <c r="M105" i="54" s="1"/>
  <c r="L104" i="54"/>
  <c r="I104" i="54"/>
  <c r="C104" i="54"/>
  <c r="L103" i="54"/>
  <c r="I103" i="54"/>
  <c r="C103" i="54"/>
  <c r="L102" i="54"/>
  <c r="I102" i="54"/>
  <c r="C102" i="54"/>
  <c r="L101" i="54"/>
  <c r="I101" i="54"/>
  <c r="C101" i="54"/>
  <c r="L100" i="54"/>
  <c r="I100" i="54"/>
  <c r="C100" i="54"/>
  <c r="L99" i="54"/>
  <c r="I99" i="54"/>
  <c r="C99" i="54"/>
  <c r="L98" i="54"/>
  <c r="I98" i="54"/>
  <c r="L97" i="54"/>
  <c r="I97" i="54"/>
  <c r="C97" i="54"/>
  <c r="L96" i="54"/>
  <c r="I96" i="54"/>
  <c r="C96" i="54"/>
  <c r="L95" i="54"/>
  <c r="I95" i="54"/>
  <c r="C95" i="54"/>
  <c r="L94" i="54"/>
  <c r="I94" i="54"/>
  <c r="C94" i="54"/>
  <c r="L93" i="54"/>
  <c r="I93" i="54"/>
  <c r="C93" i="54"/>
  <c r="L92" i="54"/>
  <c r="I92" i="54"/>
  <c r="L91" i="54"/>
  <c r="I91" i="54"/>
  <c r="C91" i="54"/>
  <c r="L90" i="54"/>
  <c r="I90" i="54"/>
  <c r="C90" i="54"/>
  <c r="L89" i="54"/>
  <c r="I89" i="54"/>
  <c r="C89" i="54"/>
  <c r="L88" i="54"/>
  <c r="M88" i="54" s="1"/>
  <c r="I88" i="54"/>
  <c r="C88" i="54"/>
  <c r="L87" i="54"/>
  <c r="I87" i="54"/>
  <c r="C87" i="54"/>
  <c r="L86" i="54"/>
  <c r="I86" i="54"/>
  <c r="C86" i="54"/>
  <c r="L85" i="54"/>
  <c r="I85" i="54"/>
  <c r="C85" i="54"/>
  <c r="L84" i="54"/>
  <c r="I84" i="54"/>
  <c r="L83" i="54"/>
  <c r="I83" i="54"/>
  <c r="C83" i="54"/>
  <c r="L82" i="54"/>
  <c r="I82" i="54"/>
  <c r="L81" i="54"/>
  <c r="I81" i="54"/>
  <c r="C81" i="54"/>
  <c r="L80" i="54"/>
  <c r="I80" i="54"/>
  <c r="C80" i="54"/>
  <c r="L79" i="54"/>
  <c r="I79" i="54"/>
  <c r="C79" i="54"/>
  <c r="L78" i="54"/>
  <c r="I78" i="54"/>
  <c r="M78" i="54" s="1"/>
  <c r="C78" i="54"/>
  <c r="L77" i="54"/>
  <c r="I77" i="54"/>
  <c r="C77" i="54"/>
  <c r="L76" i="54"/>
  <c r="I76" i="54"/>
  <c r="C76" i="54"/>
  <c r="L75" i="54"/>
  <c r="I75" i="54"/>
  <c r="C75" i="54"/>
  <c r="L74" i="54"/>
  <c r="I74" i="54"/>
  <c r="M74" i="54" s="1"/>
  <c r="C74" i="54"/>
  <c r="L73" i="54"/>
  <c r="I73" i="54"/>
  <c r="C73" i="54"/>
  <c r="L72" i="54"/>
  <c r="I72" i="54"/>
  <c r="C72" i="54"/>
  <c r="L71" i="54"/>
  <c r="I71" i="54"/>
  <c r="C71" i="54"/>
  <c r="L70" i="54"/>
  <c r="I70" i="54"/>
  <c r="M70" i="54" s="1"/>
  <c r="C70" i="54"/>
  <c r="L69" i="54"/>
  <c r="I69" i="54"/>
  <c r="C69" i="54"/>
  <c r="L68" i="54"/>
  <c r="I68" i="54"/>
  <c r="C68" i="54"/>
  <c r="L67" i="54"/>
  <c r="I67" i="54"/>
  <c r="L66" i="54"/>
  <c r="I66" i="54"/>
  <c r="C66" i="54"/>
  <c r="L65" i="54"/>
  <c r="I65" i="54"/>
  <c r="C65" i="54"/>
  <c r="L64" i="54"/>
  <c r="I64" i="54"/>
  <c r="C64" i="54"/>
  <c r="L63" i="54"/>
  <c r="I63" i="54"/>
  <c r="M63" i="54" s="1"/>
  <c r="C63" i="54"/>
  <c r="L62" i="54"/>
  <c r="I62" i="54"/>
  <c r="C62" i="54"/>
  <c r="L61" i="54"/>
  <c r="I61" i="54"/>
  <c r="C61" i="54"/>
  <c r="L60" i="54"/>
  <c r="I60" i="54"/>
  <c r="C60" i="54"/>
  <c r="L59" i="54"/>
  <c r="I59" i="54"/>
  <c r="M59" i="54" s="1"/>
  <c r="C59" i="54"/>
  <c r="L58" i="54"/>
  <c r="I58" i="54"/>
  <c r="C58" i="54"/>
  <c r="L57" i="54"/>
  <c r="I57" i="54"/>
  <c r="C57" i="54"/>
  <c r="L56" i="54"/>
  <c r="I56" i="54"/>
  <c r="C56" i="54"/>
  <c r="L55" i="54"/>
  <c r="I55" i="54"/>
  <c r="M55" i="54" s="1"/>
  <c r="C55" i="54"/>
  <c r="L54" i="54"/>
  <c r="I54" i="54"/>
  <c r="C54" i="54"/>
  <c r="L53" i="54"/>
  <c r="I53" i="54"/>
  <c r="C53" i="54"/>
  <c r="L52" i="54"/>
  <c r="M52" i="54" s="1"/>
  <c r="I52" i="54"/>
  <c r="C52" i="54"/>
  <c r="L51" i="54"/>
  <c r="I51" i="54"/>
  <c r="M51" i="54" s="1"/>
  <c r="C51" i="54"/>
  <c r="L50" i="54"/>
  <c r="I50" i="54"/>
  <c r="C50" i="54"/>
  <c r="L49" i="54"/>
  <c r="I49" i="54"/>
  <c r="C49" i="54"/>
  <c r="L48" i="54"/>
  <c r="I48" i="54"/>
  <c r="C48" i="54"/>
  <c r="L47" i="54"/>
  <c r="M47" i="54" s="1"/>
  <c r="I47" i="54"/>
  <c r="C47" i="54"/>
  <c r="L46" i="54"/>
  <c r="I46" i="54"/>
  <c r="C46" i="54"/>
  <c r="L45" i="54"/>
  <c r="M45" i="54" s="1"/>
  <c r="I45" i="54"/>
  <c r="C45" i="54"/>
  <c r="L44" i="54"/>
  <c r="I44" i="54"/>
  <c r="C44" i="54"/>
  <c r="L43" i="54"/>
  <c r="I43" i="54"/>
  <c r="C43" i="54"/>
  <c r="L42" i="54"/>
  <c r="I42" i="54"/>
  <c r="C42" i="54"/>
  <c r="L41" i="54"/>
  <c r="I41" i="54"/>
  <c r="C41" i="54"/>
  <c r="L40" i="54"/>
  <c r="M40" i="54" s="1"/>
  <c r="I40" i="54"/>
  <c r="C40" i="54"/>
  <c r="L39" i="54"/>
  <c r="I39" i="54"/>
  <c r="C39" i="54"/>
  <c r="L38" i="54"/>
  <c r="I38" i="54"/>
  <c r="C38" i="54"/>
  <c r="L37" i="54"/>
  <c r="I37" i="54"/>
  <c r="M37" i="54" s="1"/>
  <c r="C37" i="54"/>
  <c r="L36" i="54"/>
  <c r="I36" i="54"/>
  <c r="C36" i="54"/>
  <c r="L35" i="54"/>
  <c r="I35" i="54"/>
  <c r="C35" i="54"/>
  <c r="L34" i="54"/>
  <c r="I34" i="54"/>
  <c r="C34" i="54"/>
  <c r="L33" i="54"/>
  <c r="I33" i="54"/>
  <c r="C33" i="54"/>
  <c r="L32" i="54"/>
  <c r="I32" i="54"/>
  <c r="C32" i="54"/>
  <c r="L31" i="54"/>
  <c r="I31" i="54"/>
  <c r="C31" i="54"/>
  <c r="L30" i="54"/>
  <c r="I30" i="54"/>
  <c r="C30" i="54"/>
  <c r="L29" i="54"/>
  <c r="I29" i="54"/>
  <c r="M29" i="54" s="1"/>
  <c r="C29" i="54"/>
  <c r="L28" i="54"/>
  <c r="I28" i="54"/>
  <c r="C28" i="54"/>
  <c r="L27" i="54"/>
  <c r="I27" i="54"/>
  <c r="C27" i="54"/>
  <c r="L26" i="54"/>
  <c r="I26" i="54"/>
  <c r="C26" i="54"/>
  <c r="L25" i="54"/>
  <c r="I25" i="54"/>
  <c r="C25" i="54"/>
  <c r="L24" i="54"/>
  <c r="I24" i="54"/>
  <c r="C24" i="54"/>
  <c r="L23" i="54"/>
  <c r="I23" i="54"/>
  <c r="C23" i="54"/>
  <c r="L22" i="54"/>
  <c r="I22" i="54"/>
  <c r="C22" i="54"/>
  <c r="L21" i="54"/>
  <c r="M21" i="54" s="1"/>
  <c r="I21" i="54"/>
  <c r="C21" i="54"/>
  <c r="L20" i="54"/>
  <c r="I20" i="54"/>
  <c r="C20" i="54"/>
  <c r="L19" i="54"/>
  <c r="I19" i="54"/>
  <c r="M19" i="54" s="1"/>
  <c r="C19" i="54"/>
  <c r="L18" i="54"/>
  <c r="I18" i="54"/>
  <c r="C18" i="54"/>
  <c r="L17" i="54"/>
  <c r="I17" i="54"/>
  <c r="C17" i="54"/>
  <c r="L16" i="54"/>
  <c r="I16" i="54"/>
  <c r="C16" i="54"/>
  <c r="L15" i="54"/>
  <c r="I15" i="54"/>
  <c r="M15" i="54" s="1"/>
  <c r="C15" i="54"/>
  <c r="L14" i="54"/>
  <c r="I14" i="54"/>
  <c r="C14" i="54"/>
  <c r="L13" i="54"/>
  <c r="I13" i="54"/>
  <c r="L12" i="54"/>
  <c r="I12" i="54"/>
  <c r="M12" i="54" s="1"/>
  <c r="L11" i="54"/>
  <c r="I11" i="54"/>
  <c r="C11" i="54"/>
  <c r="L10" i="54"/>
  <c r="I10" i="54"/>
  <c r="M10" i="54" s="1"/>
  <c r="C10" i="54"/>
  <c r="L9" i="54"/>
  <c r="I9" i="54"/>
  <c r="C9" i="54"/>
  <c r="L8" i="54"/>
  <c r="I8" i="54"/>
  <c r="C8" i="54"/>
  <c r="L7" i="54"/>
  <c r="I7" i="54"/>
  <c r="C7" i="54"/>
  <c r="L6" i="54"/>
  <c r="I6" i="54"/>
  <c r="M6" i="54" s="1"/>
  <c r="C6" i="54"/>
  <c r="L5" i="54"/>
  <c r="M5" i="54" s="1"/>
  <c r="I5" i="54"/>
  <c r="C5" i="54"/>
  <c r="L4" i="54"/>
  <c r="I4" i="54"/>
  <c r="C4" i="54"/>
  <c r="L3" i="54"/>
  <c r="I3" i="54"/>
  <c r="C3" i="54"/>
  <c r="L2" i="54"/>
  <c r="I2" i="54"/>
  <c r="C2" i="54"/>
  <c r="J134" i="21"/>
  <c r="G134" i="21"/>
  <c r="L133" i="21"/>
  <c r="I133" i="21"/>
  <c r="L132" i="21"/>
  <c r="I132" i="21"/>
  <c r="M132" i="21" s="1"/>
  <c r="C132" i="21"/>
  <c r="L131" i="21"/>
  <c r="I131" i="21"/>
  <c r="C131" i="21"/>
  <c r="L130" i="21"/>
  <c r="I130" i="21"/>
  <c r="L129" i="21"/>
  <c r="I129" i="21"/>
  <c r="M129" i="21" s="1"/>
  <c r="C129" i="21"/>
  <c r="L128" i="21"/>
  <c r="I128" i="21"/>
  <c r="C128" i="21"/>
  <c r="L127" i="21"/>
  <c r="I127" i="21"/>
  <c r="C127" i="21"/>
  <c r="M126" i="21"/>
  <c r="L126" i="21"/>
  <c r="I126" i="21"/>
  <c r="C126" i="21"/>
  <c r="L125" i="21"/>
  <c r="I125" i="21"/>
  <c r="M125" i="21" s="1"/>
  <c r="L124" i="21"/>
  <c r="I124" i="21"/>
  <c r="C124" i="21"/>
  <c r="L123" i="21"/>
  <c r="I123" i="21"/>
  <c r="M123" i="21" s="1"/>
  <c r="C123" i="21"/>
  <c r="L122" i="21"/>
  <c r="I122" i="21"/>
  <c r="M122" i="21" s="1"/>
  <c r="C122" i="21"/>
  <c r="L121" i="21"/>
  <c r="I121" i="21"/>
  <c r="M121" i="21" s="1"/>
  <c r="L120" i="21"/>
  <c r="I120" i="21"/>
  <c r="M120" i="21" s="1"/>
  <c r="C120" i="21"/>
  <c r="L119" i="21"/>
  <c r="I119" i="21"/>
  <c r="M119" i="21" s="1"/>
  <c r="C119" i="21"/>
  <c r="L118" i="21"/>
  <c r="I118" i="21"/>
  <c r="M118" i="21" s="1"/>
  <c r="C118" i="21"/>
  <c r="L117" i="21"/>
  <c r="I117" i="21"/>
  <c r="C117" i="21"/>
  <c r="L116" i="21"/>
  <c r="I116" i="21"/>
  <c r="C116" i="21"/>
  <c r="L115" i="21"/>
  <c r="I115" i="21"/>
  <c r="C115" i="21"/>
  <c r="L114" i="21"/>
  <c r="I114" i="21"/>
  <c r="C114" i="21"/>
  <c r="L113" i="21"/>
  <c r="I113" i="21"/>
  <c r="M113" i="21" s="1"/>
  <c r="C113" i="21"/>
  <c r="L112" i="21"/>
  <c r="I112" i="21"/>
  <c r="M112" i="21" s="1"/>
  <c r="C112" i="21"/>
  <c r="L111" i="21"/>
  <c r="I111" i="21"/>
  <c r="M111" i="21" s="1"/>
  <c r="C111" i="21"/>
  <c r="L110" i="21"/>
  <c r="I110" i="21"/>
  <c r="M110" i="21" s="1"/>
  <c r="C110" i="21"/>
  <c r="L109" i="21"/>
  <c r="I109" i="21"/>
  <c r="C109" i="21"/>
  <c r="L108" i="21"/>
  <c r="I108" i="21"/>
  <c r="C108" i="21"/>
  <c r="L107" i="21"/>
  <c r="I107" i="21"/>
  <c r="L106" i="21"/>
  <c r="I106" i="21"/>
  <c r="C106" i="21"/>
  <c r="L105" i="21"/>
  <c r="I105" i="21"/>
  <c r="L104" i="21"/>
  <c r="I104" i="21"/>
  <c r="M104" i="21" s="1"/>
  <c r="C104" i="21"/>
  <c r="L103" i="21"/>
  <c r="I103" i="21"/>
  <c r="C103" i="21"/>
  <c r="L102" i="21"/>
  <c r="I102" i="21"/>
  <c r="C102" i="21"/>
  <c r="L101" i="21"/>
  <c r="I101" i="21"/>
  <c r="C101" i="21"/>
  <c r="L100" i="21"/>
  <c r="I100" i="21"/>
  <c r="C100" i="21"/>
  <c r="L99" i="21"/>
  <c r="I99" i="21"/>
  <c r="M99" i="21" s="1"/>
  <c r="C99" i="21"/>
  <c r="L98" i="21"/>
  <c r="I98" i="21"/>
  <c r="M98" i="21" s="1"/>
  <c r="L97" i="21"/>
  <c r="I97" i="21"/>
  <c r="C97" i="21"/>
  <c r="L96" i="21"/>
  <c r="I96" i="21"/>
  <c r="M96" i="21" s="1"/>
  <c r="C96" i="21"/>
  <c r="L95" i="21"/>
  <c r="I95" i="21"/>
  <c r="M95" i="21" s="1"/>
  <c r="C95" i="21"/>
  <c r="L94" i="21"/>
  <c r="I94" i="21"/>
  <c r="M94" i="21" s="1"/>
  <c r="C94" i="21"/>
  <c r="L93" i="21"/>
  <c r="I93" i="21"/>
  <c r="M93" i="21" s="1"/>
  <c r="C93" i="21"/>
  <c r="L92" i="21"/>
  <c r="I92" i="21"/>
  <c r="L91" i="21"/>
  <c r="I91" i="21"/>
  <c r="M91" i="21" s="1"/>
  <c r="C91" i="21"/>
  <c r="L90" i="21"/>
  <c r="I90" i="21"/>
  <c r="M90" i="21" s="1"/>
  <c r="C90" i="21"/>
  <c r="L89" i="21"/>
  <c r="I89" i="21"/>
  <c r="C89" i="21"/>
  <c r="L88" i="21"/>
  <c r="I88" i="21"/>
  <c r="C88" i="21"/>
  <c r="L87" i="21"/>
  <c r="I87" i="21"/>
  <c r="C87" i="21"/>
  <c r="L86" i="21"/>
  <c r="I86" i="21"/>
  <c r="C86" i="21"/>
  <c r="L85" i="21"/>
  <c r="I85" i="21"/>
  <c r="M85" i="21" s="1"/>
  <c r="C85" i="21"/>
  <c r="L84" i="21"/>
  <c r="I84" i="21"/>
  <c r="M84" i="21" s="1"/>
  <c r="L83" i="21"/>
  <c r="I83" i="21"/>
  <c r="C83" i="21"/>
  <c r="L82" i="21"/>
  <c r="I82" i="21"/>
  <c r="M82" i="21" s="1"/>
  <c r="L81" i="21"/>
  <c r="I81" i="21"/>
  <c r="C81" i="21"/>
  <c r="L80" i="21"/>
  <c r="I80" i="21"/>
  <c r="C80" i="21"/>
  <c r="L79" i="21"/>
  <c r="I79" i="21"/>
  <c r="M79" i="21" s="1"/>
  <c r="C79" i="21"/>
  <c r="L78" i="21"/>
  <c r="I78" i="21"/>
  <c r="M78" i="21" s="1"/>
  <c r="C78" i="21"/>
  <c r="L77" i="21"/>
  <c r="I77" i="21"/>
  <c r="M77" i="21" s="1"/>
  <c r="C77" i="21"/>
  <c r="L76" i="21"/>
  <c r="I76" i="21"/>
  <c r="M76" i="21" s="1"/>
  <c r="C76" i="21"/>
  <c r="L75" i="21"/>
  <c r="I75" i="21"/>
  <c r="C75" i="21"/>
  <c r="L74" i="21"/>
  <c r="I74" i="21"/>
  <c r="C74" i="21"/>
  <c r="L73" i="21"/>
  <c r="I73" i="21"/>
  <c r="C73" i="21"/>
  <c r="L72" i="21"/>
  <c r="I72" i="21"/>
  <c r="C72" i="21"/>
  <c r="L71" i="21"/>
  <c r="I71" i="21"/>
  <c r="M71" i="21" s="1"/>
  <c r="C71" i="21"/>
  <c r="L70" i="21"/>
  <c r="I70" i="21"/>
  <c r="M70" i="21" s="1"/>
  <c r="C70" i="21"/>
  <c r="L69" i="21"/>
  <c r="I69" i="21"/>
  <c r="M69" i="21" s="1"/>
  <c r="C69" i="21"/>
  <c r="L68" i="21"/>
  <c r="I68" i="21"/>
  <c r="M68" i="21" s="1"/>
  <c r="C68" i="21"/>
  <c r="L67" i="21"/>
  <c r="I67" i="21"/>
  <c r="L66" i="21"/>
  <c r="I66" i="21"/>
  <c r="M66" i="21" s="1"/>
  <c r="C66" i="21"/>
  <c r="L65" i="21"/>
  <c r="I65" i="21"/>
  <c r="M65" i="21" s="1"/>
  <c r="C65" i="21"/>
  <c r="L64" i="21"/>
  <c r="I64" i="21"/>
  <c r="C64" i="21"/>
  <c r="L63" i="21"/>
  <c r="I63" i="21"/>
  <c r="C63" i="21"/>
  <c r="L62" i="21"/>
  <c r="I62" i="21"/>
  <c r="C62" i="21"/>
  <c r="L61" i="21"/>
  <c r="I61" i="21"/>
  <c r="C61" i="21"/>
  <c r="L60" i="21"/>
  <c r="I60" i="21"/>
  <c r="M60" i="21" s="1"/>
  <c r="C60" i="21"/>
  <c r="L59" i="21"/>
  <c r="I59" i="21"/>
  <c r="M59" i="21" s="1"/>
  <c r="C59" i="21"/>
  <c r="L58" i="21"/>
  <c r="I58" i="21"/>
  <c r="M58" i="21" s="1"/>
  <c r="C58" i="21"/>
  <c r="L57" i="21"/>
  <c r="I57" i="21"/>
  <c r="M57" i="21" s="1"/>
  <c r="C57" i="21"/>
  <c r="L56" i="21"/>
  <c r="I56" i="21"/>
  <c r="C56" i="21"/>
  <c r="L55" i="21"/>
  <c r="I55" i="21"/>
  <c r="C55" i="21"/>
  <c r="L54" i="21"/>
  <c r="I54" i="21"/>
  <c r="C54" i="21"/>
  <c r="L53" i="21"/>
  <c r="I53" i="21"/>
  <c r="C53" i="21"/>
  <c r="L52" i="21"/>
  <c r="I52" i="21"/>
  <c r="M52" i="21" s="1"/>
  <c r="C52" i="21"/>
  <c r="L51" i="21"/>
  <c r="I51" i="21"/>
  <c r="M51" i="21" s="1"/>
  <c r="C51" i="21"/>
  <c r="L50" i="21"/>
  <c r="I50" i="21"/>
  <c r="M50" i="21" s="1"/>
  <c r="C50" i="21"/>
  <c r="L49" i="21"/>
  <c r="I49" i="21"/>
  <c r="M49" i="21" s="1"/>
  <c r="C49" i="21"/>
  <c r="L48" i="21"/>
  <c r="I48" i="21"/>
  <c r="C48" i="21"/>
  <c r="L47" i="21"/>
  <c r="I47" i="21"/>
  <c r="C47" i="21"/>
  <c r="L46" i="21"/>
  <c r="I46" i="21"/>
  <c r="C46" i="21"/>
  <c r="L45" i="21"/>
  <c r="I45" i="21"/>
  <c r="C45" i="21"/>
  <c r="L44" i="21"/>
  <c r="I44" i="21"/>
  <c r="M44" i="21" s="1"/>
  <c r="C44" i="21"/>
  <c r="L43" i="21"/>
  <c r="I43" i="21"/>
  <c r="M43" i="21" s="1"/>
  <c r="C43" i="21"/>
  <c r="L42" i="21"/>
  <c r="I42" i="21"/>
  <c r="M42" i="21" s="1"/>
  <c r="C42" i="21"/>
  <c r="L41" i="21"/>
  <c r="I41" i="21"/>
  <c r="M41" i="21" s="1"/>
  <c r="C41" i="21"/>
  <c r="L40" i="21"/>
  <c r="I40" i="21"/>
  <c r="C40" i="21"/>
  <c r="L39" i="21"/>
  <c r="I39" i="21"/>
  <c r="C39" i="21"/>
  <c r="L38" i="21"/>
  <c r="I38" i="21"/>
  <c r="C38" i="21"/>
  <c r="L37" i="21"/>
  <c r="I37" i="21"/>
  <c r="C37" i="21"/>
  <c r="L36" i="21"/>
  <c r="I36" i="21"/>
  <c r="M36" i="21" s="1"/>
  <c r="C36" i="21"/>
  <c r="L35" i="21"/>
  <c r="I35" i="21"/>
  <c r="M35" i="21" s="1"/>
  <c r="C35" i="21"/>
  <c r="L34" i="21"/>
  <c r="I34" i="21"/>
  <c r="M34" i="21" s="1"/>
  <c r="C34" i="21"/>
  <c r="L33" i="21"/>
  <c r="I33" i="21"/>
  <c r="M33" i="21" s="1"/>
  <c r="C33" i="21"/>
  <c r="L32" i="21"/>
  <c r="I32" i="21"/>
  <c r="C32" i="21"/>
  <c r="L31" i="21"/>
  <c r="I31" i="21"/>
  <c r="C31" i="21"/>
  <c r="L30" i="21"/>
  <c r="I30" i="21"/>
  <c r="C30" i="21"/>
  <c r="L29" i="21"/>
  <c r="I29" i="21"/>
  <c r="C29" i="21"/>
  <c r="L28" i="21"/>
  <c r="I28" i="21"/>
  <c r="M28" i="21" s="1"/>
  <c r="C28" i="21"/>
  <c r="L27" i="21"/>
  <c r="I27" i="21"/>
  <c r="M27" i="21" s="1"/>
  <c r="C27" i="21"/>
  <c r="L26" i="21"/>
  <c r="I26" i="21"/>
  <c r="M26" i="21" s="1"/>
  <c r="C26" i="21"/>
  <c r="L25" i="21"/>
  <c r="I25" i="21"/>
  <c r="M25" i="21" s="1"/>
  <c r="C25" i="21"/>
  <c r="L24" i="21"/>
  <c r="I24" i="21"/>
  <c r="C24" i="21"/>
  <c r="L23" i="21"/>
  <c r="I23" i="21"/>
  <c r="C23" i="21"/>
  <c r="L22" i="21"/>
  <c r="I22" i="21"/>
  <c r="C22" i="21"/>
  <c r="L21" i="21"/>
  <c r="I21" i="21"/>
  <c r="C21" i="21"/>
  <c r="L20" i="21"/>
  <c r="I20" i="21"/>
  <c r="M20" i="21" s="1"/>
  <c r="C20" i="21"/>
  <c r="L19" i="21"/>
  <c r="I19" i="21"/>
  <c r="M19" i="21" s="1"/>
  <c r="C19" i="21"/>
  <c r="L18" i="21"/>
  <c r="I18" i="21"/>
  <c r="M18" i="21" s="1"/>
  <c r="C18" i="21"/>
  <c r="L17" i="21"/>
  <c r="I17" i="21"/>
  <c r="M17" i="21" s="1"/>
  <c r="C17" i="21"/>
  <c r="L16" i="21"/>
  <c r="I16" i="21"/>
  <c r="C16" i="21"/>
  <c r="L15" i="21"/>
  <c r="I15" i="21"/>
  <c r="C15" i="21"/>
  <c r="L14" i="21"/>
  <c r="I14" i="21"/>
  <c r="C14" i="21"/>
  <c r="L13" i="21"/>
  <c r="I13" i="21"/>
  <c r="L12" i="21"/>
  <c r="I12" i="21"/>
  <c r="L11" i="21"/>
  <c r="I11" i="21"/>
  <c r="M11" i="21" s="1"/>
  <c r="C11" i="21"/>
  <c r="L10" i="21"/>
  <c r="I10" i="21"/>
  <c r="C10" i="21"/>
  <c r="L9" i="21"/>
  <c r="I9" i="21"/>
  <c r="C9" i="21"/>
  <c r="L8" i="21"/>
  <c r="I8" i="21"/>
  <c r="C8" i="21"/>
  <c r="L7" i="21"/>
  <c r="I7" i="21"/>
  <c r="C7" i="21"/>
  <c r="L6" i="21"/>
  <c r="I6" i="21"/>
  <c r="M6" i="21" s="1"/>
  <c r="C6" i="21"/>
  <c r="L5" i="21"/>
  <c r="I5" i="21"/>
  <c r="M5" i="21" s="1"/>
  <c r="C5" i="21"/>
  <c r="L4" i="21"/>
  <c r="I4" i="21"/>
  <c r="M4" i="21" s="1"/>
  <c r="C4" i="21"/>
  <c r="L3" i="21"/>
  <c r="I3" i="21"/>
  <c r="M3" i="21" s="1"/>
  <c r="C3" i="21"/>
  <c r="L2" i="21"/>
  <c r="I2" i="21"/>
  <c r="C2" i="21"/>
  <c r="J134" i="55"/>
  <c r="L133" i="55"/>
  <c r="I133" i="55"/>
  <c r="L132" i="55"/>
  <c r="I132" i="55"/>
  <c r="C132" i="55"/>
  <c r="L131" i="55"/>
  <c r="I131" i="55"/>
  <c r="C131" i="55"/>
  <c r="L130" i="55"/>
  <c r="I130" i="55"/>
  <c r="L129" i="55"/>
  <c r="I129" i="55"/>
  <c r="C129" i="55"/>
  <c r="L128" i="55"/>
  <c r="I128" i="55"/>
  <c r="C128" i="55"/>
  <c r="L127" i="55"/>
  <c r="I127" i="55"/>
  <c r="M127" i="55" s="1"/>
  <c r="C127" i="55"/>
  <c r="L126" i="55"/>
  <c r="I126" i="55"/>
  <c r="M126" i="55" s="1"/>
  <c r="C126" i="55"/>
  <c r="L125" i="55"/>
  <c r="I125" i="55"/>
  <c r="L124" i="55"/>
  <c r="I124" i="55"/>
  <c r="C124" i="55"/>
  <c r="L123" i="55"/>
  <c r="I123" i="55"/>
  <c r="M123" i="55" s="1"/>
  <c r="C123" i="55"/>
  <c r="L122" i="55"/>
  <c r="I122" i="55"/>
  <c r="C122" i="55"/>
  <c r="L121" i="55"/>
  <c r="I121" i="55"/>
  <c r="L120" i="55"/>
  <c r="I120" i="55"/>
  <c r="M120" i="55" s="1"/>
  <c r="C120" i="55"/>
  <c r="L119" i="55"/>
  <c r="I119" i="55"/>
  <c r="C119" i="55"/>
  <c r="L118" i="55"/>
  <c r="I118" i="55"/>
  <c r="C118" i="55"/>
  <c r="L117" i="55"/>
  <c r="I117" i="55"/>
  <c r="C117" i="55"/>
  <c r="L116" i="55"/>
  <c r="I116" i="55"/>
  <c r="C116" i="55"/>
  <c r="L115" i="55"/>
  <c r="I115" i="55"/>
  <c r="C115" i="55"/>
  <c r="L114" i="55"/>
  <c r="I114" i="55"/>
  <c r="M114" i="55" s="1"/>
  <c r="C114" i="55"/>
  <c r="L113" i="55"/>
  <c r="I113" i="55"/>
  <c r="C113" i="55"/>
  <c r="L112" i="55"/>
  <c r="I112" i="55"/>
  <c r="M112" i="55" s="1"/>
  <c r="C112" i="55"/>
  <c r="L111" i="55"/>
  <c r="I111" i="55"/>
  <c r="C111" i="55"/>
  <c r="L110" i="55"/>
  <c r="I110" i="55"/>
  <c r="C110" i="55"/>
  <c r="L109" i="55"/>
  <c r="I109" i="55"/>
  <c r="C109" i="55"/>
  <c r="L108" i="55"/>
  <c r="I108" i="55"/>
  <c r="C108" i="55"/>
  <c r="L107" i="55"/>
  <c r="I107" i="55"/>
  <c r="L106" i="55"/>
  <c r="I106" i="55"/>
  <c r="C106" i="55"/>
  <c r="L105" i="55"/>
  <c r="I105" i="55"/>
  <c r="L104" i="55"/>
  <c r="I104" i="55"/>
  <c r="C104" i="55"/>
  <c r="L103" i="55"/>
  <c r="I103" i="55"/>
  <c r="C103" i="55"/>
  <c r="L102" i="55"/>
  <c r="I102" i="55"/>
  <c r="C102" i="55"/>
  <c r="L101" i="55"/>
  <c r="I101" i="55"/>
  <c r="C101" i="55"/>
  <c r="L100" i="55"/>
  <c r="I100" i="55"/>
  <c r="M100" i="55" s="1"/>
  <c r="C100" i="55"/>
  <c r="L99" i="55"/>
  <c r="I99" i="55"/>
  <c r="C99" i="55"/>
  <c r="L98" i="55"/>
  <c r="I98" i="55"/>
  <c r="M98" i="55" s="1"/>
  <c r="L97" i="55"/>
  <c r="I97" i="55"/>
  <c r="M97" i="55" s="1"/>
  <c r="C97" i="55"/>
  <c r="L96" i="55"/>
  <c r="I96" i="55"/>
  <c r="C96" i="55"/>
  <c r="L95" i="55"/>
  <c r="I95" i="55"/>
  <c r="M95" i="55" s="1"/>
  <c r="C95" i="55"/>
  <c r="L94" i="55"/>
  <c r="I94" i="55"/>
  <c r="C94" i="55"/>
  <c r="L93" i="55"/>
  <c r="I93" i="55"/>
  <c r="C93" i="55"/>
  <c r="L92" i="55"/>
  <c r="I92" i="55"/>
  <c r="L91" i="55"/>
  <c r="I91" i="55"/>
  <c r="C91" i="55"/>
  <c r="L90" i="55"/>
  <c r="I90" i="55"/>
  <c r="C90" i="55"/>
  <c r="L89" i="55"/>
  <c r="I89" i="55"/>
  <c r="C89" i="55"/>
  <c r="L88" i="55"/>
  <c r="I88" i="55"/>
  <c r="C88" i="55"/>
  <c r="L87" i="55"/>
  <c r="I87" i="55"/>
  <c r="C87" i="55"/>
  <c r="L86" i="55"/>
  <c r="I86" i="55"/>
  <c r="M86" i="55" s="1"/>
  <c r="C86" i="55"/>
  <c r="L85" i="55"/>
  <c r="I85" i="55"/>
  <c r="C85" i="55"/>
  <c r="L84" i="55"/>
  <c r="I84" i="55"/>
  <c r="M84" i="55" s="1"/>
  <c r="L83" i="55"/>
  <c r="I83" i="55"/>
  <c r="M83" i="55" s="1"/>
  <c r="C83" i="55"/>
  <c r="L82" i="55"/>
  <c r="I82" i="55"/>
  <c r="L81" i="55"/>
  <c r="I81" i="55"/>
  <c r="C81" i="55"/>
  <c r="L80" i="55"/>
  <c r="I80" i="55"/>
  <c r="M80" i="55" s="1"/>
  <c r="C80" i="55"/>
  <c r="L79" i="55"/>
  <c r="I79" i="55"/>
  <c r="C79" i="55"/>
  <c r="L78" i="55"/>
  <c r="I78" i="55"/>
  <c r="M78" i="55" s="1"/>
  <c r="C78" i="55"/>
  <c r="L77" i="55"/>
  <c r="I77" i="55"/>
  <c r="C77" i="55"/>
  <c r="L76" i="55"/>
  <c r="I76" i="55"/>
  <c r="C76" i="55"/>
  <c r="L75" i="55"/>
  <c r="I75" i="55"/>
  <c r="C75" i="55"/>
  <c r="L74" i="55"/>
  <c r="I74" i="55"/>
  <c r="C74" i="55"/>
  <c r="L73" i="55"/>
  <c r="I73" i="55"/>
  <c r="C73" i="55"/>
  <c r="L72" i="55"/>
  <c r="I72" i="55"/>
  <c r="M72" i="55" s="1"/>
  <c r="C72" i="55"/>
  <c r="L71" i="55"/>
  <c r="I71" i="55"/>
  <c r="C71" i="55"/>
  <c r="L70" i="55"/>
  <c r="I70" i="55"/>
  <c r="M70" i="55" s="1"/>
  <c r="C70" i="55"/>
  <c r="L69" i="55"/>
  <c r="I69" i="55"/>
  <c r="C69" i="55"/>
  <c r="L68" i="55"/>
  <c r="I68" i="55"/>
  <c r="M68" i="55" s="1"/>
  <c r="C68" i="55"/>
  <c r="L67" i="55"/>
  <c r="I67" i="55"/>
  <c r="M67" i="55" s="1"/>
  <c r="L66" i="55"/>
  <c r="I66" i="55"/>
  <c r="C66" i="55"/>
  <c r="L65" i="55"/>
  <c r="I65" i="55"/>
  <c r="C65" i="55"/>
  <c r="L64" i="55"/>
  <c r="I64" i="55"/>
  <c r="M64" i="55" s="1"/>
  <c r="C64" i="55"/>
  <c r="L63" i="55"/>
  <c r="I63" i="55"/>
  <c r="C63" i="55"/>
  <c r="L62" i="55"/>
  <c r="I62" i="55"/>
  <c r="M62" i="55" s="1"/>
  <c r="C62" i="55"/>
  <c r="L61" i="55"/>
  <c r="I61" i="55"/>
  <c r="C61" i="55"/>
  <c r="L60" i="55"/>
  <c r="I60" i="55"/>
  <c r="C60" i="55"/>
  <c r="L59" i="55"/>
  <c r="I59" i="55"/>
  <c r="C59" i="55"/>
  <c r="L58" i="55"/>
  <c r="I58" i="55"/>
  <c r="C58" i="55"/>
  <c r="L57" i="55"/>
  <c r="I57" i="55"/>
  <c r="C57" i="55"/>
  <c r="L56" i="55"/>
  <c r="I56" i="55"/>
  <c r="M56" i="55" s="1"/>
  <c r="C56" i="55"/>
  <c r="L55" i="55"/>
  <c r="I55" i="55"/>
  <c r="C55" i="55"/>
  <c r="L54" i="55"/>
  <c r="I54" i="55"/>
  <c r="M54" i="55" s="1"/>
  <c r="C54" i="55"/>
  <c r="L53" i="55"/>
  <c r="I53" i="55"/>
  <c r="C53" i="55"/>
  <c r="L52" i="55"/>
  <c r="I52" i="55"/>
  <c r="C52" i="55"/>
  <c r="L51" i="55"/>
  <c r="I51" i="55"/>
  <c r="C51" i="55"/>
  <c r="L50" i="55"/>
  <c r="I50" i="55"/>
  <c r="C50" i="55"/>
  <c r="L49" i="55"/>
  <c r="I49" i="55"/>
  <c r="C49" i="55"/>
  <c r="L48" i="55"/>
  <c r="I48" i="55"/>
  <c r="M48" i="55" s="1"/>
  <c r="C48" i="55"/>
  <c r="L47" i="55"/>
  <c r="I47" i="55"/>
  <c r="C47" i="55"/>
  <c r="L46" i="55"/>
  <c r="I46" i="55"/>
  <c r="M46" i="55" s="1"/>
  <c r="C46" i="55"/>
  <c r="L45" i="55"/>
  <c r="I45" i="55"/>
  <c r="C45" i="55"/>
  <c r="L44" i="55"/>
  <c r="I44" i="55"/>
  <c r="C44" i="55"/>
  <c r="L43" i="55"/>
  <c r="I43" i="55"/>
  <c r="C43" i="55"/>
  <c r="L42" i="55"/>
  <c r="I42" i="55"/>
  <c r="C42" i="55"/>
  <c r="L41" i="55"/>
  <c r="I41" i="55"/>
  <c r="C41" i="55"/>
  <c r="L40" i="55"/>
  <c r="I40" i="55"/>
  <c r="M40" i="55" s="1"/>
  <c r="C40" i="55"/>
  <c r="L39" i="55"/>
  <c r="I39" i="55"/>
  <c r="C39" i="55"/>
  <c r="L38" i="55"/>
  <c r="I38" i="55"/>
  <c r="M38" i="55" s="1"/>
  <c r="C38" i="55"/>
  <c r="L37" i="55"/>
  <c r="I37" i="55"/>
  <c r="C37" i="55"/>
  <c r="L36" i="55"/>
  <c r="I36" i="55"/>
  <c r="C36" i="55"/>
  <c r="L35" i="55"/>
  <c r="I35" i="55"/>
  <c r="C35" i="55"/>
  <c r="L34" i="55"/>
  <c r="I34" i="55"/>
  <c r="C34" i="55"/>
  <c r="L33" i="55"/>
  <c r="I33" i="55"/>
  <c r="C33" i="55"/>
  <c r="L32" i="55"/>
  <c r="I32" i="55"/>
  <c r="M32" i="55" s="1"/>
  <c r="C32" i="55"/>
  <c r="L31" i="55"/>
  <c r="I31" i="55"/>
  <c r="C31" i="55"/>
  <c r="L30" i="55"/>
  <c r="I30" i="55"/>
  <c r="M30" i="55" s="1"/>
  <c r="C30" i="55"/>
  <c r="L29" i="55"/>
  <c r="I29" i="55"/>
  <c r="C29" i="55"/>
  <c r="L28" i="55"/>
  <c r="I28" i="55"/>
  <c r="C28" i="55"/>
  <c r="L27" i="55"/>
  <c r="I27" i="55"/>
  <c r="C27" i="55"/>
  <c r="L26" i="55"/>
  <c r="I26" i="55"/>
  <c r="C26" i="55"/>
  <c r="L25" i="55"/>
  <c r="I25" i="55"/>
  <c r="C25" i="55"/>
  <c r="L24" i="55"/>
  <c r="I24" i="55"/>
  <c r="M24" i="55" s="1"/>
  <c r="C24" i="55"/>
  <c r="L23" i="55"/>
  <c r="I23" i="55"/>
  <c r="C23" i="55"/>
  <c r="L22" i="55"/>
  <c r="I22" i="55"/>
  <c r="M22" i="55" s="1"/>
  <c r="C22" i="55"/>
  <c r="L21" i="55"/>
  <c r="I21" i="55"/>
  <c r="C21" i="55"/>
  <c r="L20" i="55"/>
  <c r="I20" i="55"/>
  <c r="C20" i="55"/>
  <c r="L19" i="55"/>
  <c r="I19" i="55"/>
  <c r="C19" i="55"/>
  <c r="L18" i="55"/>
  <c r="I18" i="55"/>
  <c r="C18" i="55"/>
  <c r="L17" i="55"/>
  <c r="I17" i="55"/>
  <c r="C17" i="55"/>
  <c r="L16" i="55"/>
  <c r="I16" i="55"/>
  <c r="M16" i="55" s="1"/>
  <c r="C16" i="55"/>
  <c r="L15" i="55"/>
  <c r="I15" i="55"/>
  <c r="C15" i="55"/>
  <c r="L14" i="55"/>
  <c r="I14" i="55"/>
  <c r="M14" i="55" s="1"/>
  <c r="C14" i="55"/>
  <c r="L13" i="55"/>
  <c r="I13" i="55"/>
  <c r="L12" i="55"/>
  <c r="I12" i="55"/>
  <c r="L11" i="55"/>
  <c r="I11" i="55"/>
  <c r="C11" i="55"/>
  <c r="L10" i="55"/>
  <c r="I10" i="55"/>
  <c r="M10" i="55" s="1"/>
  <c r="C10" i="55"/>
  <c r="L9" i="55"/>
  <c r="I9" i="55"/>
  <c r="C9" i="55"/>
  <c r="L8" i="55"/>
  <c r="I8" i="55"/>
  <c r="M8" i="55" s="1"/>
  <c r="C8" i="55"/>
  <c r="L7" i="55"/>
  <c r="I7" i="55"/>
  <c r="C7" i="55"/>
  <c r="L6" i="55"/>
  <c r="I6" i="55"/>
  <c r="C6" i="55"/>
  <c r="L5" i="55"/>
  <c r="I5" i="55"/>
  <c r="C5" i="55"/>
  <c r="L4" i="55"/>
  <c r="I4" i="55"/>
  <c r="C4" i="55"/>
  <c r="L3" i="55"/>
  <c r="I3" i="55"/>
  <c r="C3" i="55"/>
  <c r="L2" i="55"/>
  <c r="I2" i="55"/>
  <c r="C2" i="55"/>
  <c r="C132" i="12"/>
  <c r="C131" i="12"/>
  <c r="C129" i="12"/>
  <c r="J134" i="12"/>
  <c r="G134" i="12"/>
  <c r="L129" i="12"/>
  <c r="L130" i="12"/>
  <c r="L131" i="12"/>
  <c r="L132" i="12"/>
  <c r="L133" i="12"/>
  <c r="I129" i="12"/>
  <c r="I130" i="12"/>
  <c r="M130" i="12" s="1"/>
  <c r="I131" i="12"/>
  <c r="M131" i="12" s="1"/>
  <c r="I132" i="12"/>
  <c r="I133" i="12"/>
  <c r="I136" i="53"/>
  <c r="I138" i="53" s="1"/>
  <c r="H136" i="53"/>
  <c r="H138" i="53" s="1"/>
  <c r="M136" i="53"/>
  <c r="M138" i="53" s="1"/>
  <c r="L136" i="53"/>
  <c r="L138" i="53" s="1"/>
  <c r="Q136" i="53"/>
  <c r="Q138" i="53" s="1"/>
  <c r="P136" i="53"/>
  <c r="P138" i="53" s="1"/>
  <c r="E136" i="53"/>
  <c r="E138" i="53" s="1"/>
  <c r="D136" i="53"/>
  <c r="D138" i="53" s="1"/>
  <c r="X134" i="53"/>
  <c r="W134" i="53"/>
  <c r="V134" i="53"/>
  <c r="U134" i="53"/>
  <c r="T134" i="53"/>
  <c r="X133" i="53"/>
  <c r="W133" i="53"/>
  <c r="V133" i="53"/>
  <c r="U133" i="53"/>
  <c r="T133" i="53"/>
  <c r="X132" i="53"/>
  <c r="W132" i="53"/>
  <c r="V132" i="53"/>
  <c r="U132" i="53"/>
  <c r="T132" i="53"/>
  <c r="X131" i="53"/>
  <c r="W131" i="53"/>
  <c r="V131" i="53"/>
  <c r="U131" i="53"/>
  <c r="T131" i="53"/>
  <c r="X130" i="53"/>
  <c r="W130" i="53"/>
  <c r="V130" i="53"/>
  <c r="U130" i="53"/>
  <c r="T130" i="53"/>
  <c r="X129" i="53"/>
  <c r="W129" i="53"/>
  <c r="V129" i="53"/>
  <c r="U129" i="53"/>
  <c r="T129" i="53"/>
  <c r="X128" i="53"/>
  <c r="W128" i="53"/>
  <c r="V128" i="53"/>
  <c r="U128" i="53"/>
  <c r="T128" i="53"/>
  <c r="X127" i="53"/>
  <c r="W127" i="53"/>
  <c r="V127" i="53"/>
  <c r="U127" i="53"/>
  <c r="T127" i="53"/>
  <c r="X126" i="53"/>
  <c r="W126" i="53"/>
  <c r="V126" i="53"/>
  <c r="U126" i="53"/>
  <c r="T126" i="53"/>
  <c r="X125" i="53"/>
  <c r="W125" i="53"/>
  <c r="V125" i="53"/>
  <c r="U125" i="53"/>
  <c r="T125" i="53"/>
  <c r="X124" i="53"/>
  <c r="W124" i="53"/>
  <c r="V124" i="53"/>
  <c r="U124" i="53"/>
  <c r="T124" i="53"/>
  <c r="X123" i="53"/>
  <c r="W123" i="53"/>
  <c r="V123" i="53"/>
  <c r="U123" i="53"/>
  <c r="T123" i="53"/>
  <c r="X122" i="53"/>
  <c r="W122" i="53"/>
  <c r="V122" i="53"/>
  <c r="U122" i="53"/>
  <c r="T122" i="53"/>
  <c r="X121" i="53"/>
  <c r="W121" i="53"/>
  <c r="V121" i="53"/>
  <c r="U121" i="53"/>
  <c r="T121" i="53"/>
  <c r="X120" i="53"/>
  <c r="W120" i="53"/>
  <c r="V120" i="53"/>
  <c r="U120" i="53"/>
  <c r="T120" i="53"/>
  <c r="X119" i="53"/>
  <c r="W119" i="53"/>
  <c r="V119" i="53"/>
  <c r="U119" i="53"/>
  <c r="T119" i="53"/>
  <c r="X118" i="53"/>
  <c r="W118" i="53"/>
  <c r="V118" i="53"/>
  <c r="U118" i="53"/>
  <c r="T118" i="53"/>
  <c r="X117" i="53"/>
  <c r="W117" i="53"/>
  <c r="V117" i="53"/>
  <c r="U117" i="53"/>
  <c r="T117" i="53"/>
  <c r="X116" i="53"/>
  <c r="W116" i="53"/>
  <c r="V116" i="53"/>
  <c r="U116" i="53"/>
  <c r="T116" i="53"/>
  <c r="X115" i="53"/>
  <c r="W115" i="53"/>
  <c r="V115" i="53"/>
  <c r="U115" i="53"/>
  <c r="T115" i="53"/>
  <c r="X114" i="53"/>
  <c r="W114" i="53"/>
  <c r="V114" i="53"/>
  <c r="U114" i="53"/>
  <c r="T114" i="53"/>
  <c r="X113" i="53"/>
  <c r="W113" i="53"/>
  <c r="V113" i="53"/>
  <c r="U113" i="53"/>
  <c r="T113" i="53"/>
  <c r="X112" i="53"/>
  <c r="W112" i="53"/>
  <c r="V112" i="53"/>
  <c r="U112" i="53"/>
  <c r="T112" i="53"/>
  <c r="X111" i="53"/>
  <c r="W111" i="53"/>
  <c r="V111" i="53"/>
  <c r="U111" i="53"/>
  <c r="T111" i="53"/>
  <c r="X110" i="53"/>
  <c r="W110" i="53"/>
  <c r="V110" i="53"/>
  <c r="U110" i="53"/>
  <c r="T110" i="53"/>
  <c r="X109" i="53"/>
  <c r="W109" i="53"/>
  <c r="V109" i="53"/>
  <c r="U109" i="53"/>
  <c r="T109" i="53"/>
  <c r="X108" i="53"/>
  <c r="W108" i="53"/>
  <c r="V108" i="53"/>
  <c r="U108" i="53"/>
  <c r="T108" i="53"/>
  <c r="X107" i="53"/>
  <c r="W107" i="53"/>
  <c r="V107" i="53"/>
  <c r="U107" i="53"/>
  <c r="T107" i="53"/>
  <c r="X106" i="53"/>
  <c r="W106" i="53"/>
  <c r="V106" i="53"/>
  <c r="U106" i="53"/>
  <c r="T106" i="53"/>
  <c r="X105" i="53"/>
  <c r="W105" i="53"/>
  <c r="V105" i="53"/>
  <c r="U105" i="53"/>
  <c r="T105" i="53"/>
  <c r="X104" i="53"/>
  <c r="W104" i="53"/>
  <c r="V104" i="53"/>
  <c r="U104" i="53"/>
  <c r="T104" i="53"/>
  <c r="X103" i="53"/>
  <c r="W103" i="53"/>
  <c r="V103" i="53"/>
  <c r="U103" i="53"/>
  <c r="T103" i="53"/>
  <c r="X102" i="53"/>
  <c r="W102" i="53"/>
  <c r="V102" i="53"/>
  <c r="U102" i="53"/>
  <c r="T102" i="53"/>
  <c r="X101" i="53"/>
  <c r="W101" i="53"/>
  <c r="V101" i="53"/>
  <c r="U101" i="53"/>
  <c r="T101" i="53"/>
  <c r="X100" i="53"/>
  <c r="W100" i="53"/>
  <c r="V100" i="53"/>
  <c r="U100" i="53"/>
  <c r="T100" i="53"/>
  <c r="X99" i="53"/>
  <c r="W99" i="53"/>
  <c r="V99" i="53"/>
  <c r="U99" i="53"/>
  <c r="T99" i="53"/>
  <c r="X98" i="53"/>
  <c r="W98" i="53"/>
  <c r="V98" i="53"/>
  <c r="U98" i="53"/>
  <c r="T98" i="53"/>
  <c r="X97" i="53"/>
  <c r="W97" i="53"/>
  <c r="V97" i="53"/>
  <c r="U97" i="53"/>
  <c r="T97" i="53"/>
  <c r="X96" i="53"/>
  <c r="W96" i="53"/>
  <c r="V96" i="53"/>
  <c r="U96" i="53"/>
  <c r="T96" i="53"/>
  <c r="X95" i="53"/>
  <c r="W95" i="53"/>
  <c r="V95" i="53"/>
  <c r="U95" i="53"/>
  <c r="T95" i="53"/>
  <c r="X94" i="53"/>
  <c r="W94" i="53"/>
  <c r="V94" i="53"/>
  <c r="U94" i="53"/>
  <c r="T94" i="53"/>
  <c r="X93" i="53"/>
  <c r="W93" i="53"/>
  <c r="V93" i="53"/>
  <c r="U93" i="53"/>
  <c r="T93" i="53"/>
  <c r="X92" i="53"/>
  <c r="W92" i="53"/>
  <c r="V92" i="53"/>
  <c r="U92" i="53"/>
  <c r="T92" i="53"/>
  <c r="X91" i="53"/>
  <c r="W91" i="53"/>
  <c r="V91" i="53"/>
  <c r="U91" i="53"/>
  <c r="T91" i="53"/>
  <c r="X90" i="53"/>
  <c r="W90" i="53"/>
  <c r="V90" i="53"/>
  <c r="U90" i="53"/>
  <c r="T90" i="53"/>
  <c r="X89" i="53"/>
  <c r="W89" i="53"/>
  <c r="V89" i="53"/>
  <c r="U89" i="53"/>
  <c r="T89" i="53"/>
  <c r="X88" i="53"/>
  <c r="W88" i="53"/>
  <c r="V88" i="53"/>
  <c r="U88" i="53"/>
  <c r="T88" i="53"/>
  <c r="X87" i="53"/>
  <c r="W87" i="53"/>
  <c r="V87" i="53"/>
  <c r="U87" i="53"/>
  <c r="T87" i="53"/>
  <c r="X86" i="53"/>
  <c r="W86" i="53"/>
  <c r="V86" i="53"/>
  <c r="U86" i="53"/>
  <c r="T86" i="53"/>
  <c r="X85" i="53"/>
  <c r="W85" i="53"/>
  <c r="V85" i="53"/>
  <c r="U85" i="53"/>
  <c r="T85" i="53"/>
  <c r="X84" i="53"/>
  <c r="W84" i="53"/>
  <c r="V84" i="53"/>
  <c r="U84" i="53"/>
  <c r="T84" i="53"/>
  <c r="X83" i="53"/>
  <c r="W83" i="53"/>
  <c r="V83" i="53"/>
  <c r="U83" i="53"/>
  <c r="T83" i="53"/>
  <c r="X82" i="53"/>
  <c r="W82" i="53"/>
  <c r="V82" i="53"/>
  <c r="U82" i="53"/>
  <c r="T82" i="53"/>
  <c r="X81" i="53"/>
  <c r="W81" i="53"/>
  <c r="V81" i="53"/>
  <c r="U81" i="53"/>
  <c r="T81" i="53"/>
  <c r="X80" i="53"/>
  <c r="W80" i="53"/>
  <c r="V80" i="53"/>
  <c r="U80" i="53"/>
  <c r="T80" i="53"/>
  <c r="X79" i="53"/>
  <c r="W79" i="53"/>
  <c r="V79" i="53"/>
  <c r="U79" i="53"/>
  <c r="T79" i="53"/>
  <c r="X78" i="53"/>
  <c r="W78" i="53"/>
  <c r="V78" i="53"/>
  <c r="U78" i="53"/>
  <c r="T78" i="53"/>
  <c r="X77" i="53"/>
  <c r="W77" i="53"/>
  <c r="V77" i="53"/>
  <c r="U77" i="53"/>
  <c r="T77" i="53"/>
  <c r="X76" i="53"/>
  <c r="W76" i="53"/>
  <c r="V76" i="53"/>
  <c r="U76" i="53"/>
  <c r="T76" i="53"/>
  <c r="X75" i="53"/>
  <c r="W75" i="53"/>
  <c r="V75" i="53"/>
  <c r="U75" i="53"/>
  <c r="T75" i="53"/>
  <c r="X74" i="53"/>
  <c r="W74" i="53"/>
  <c r="V74" i="53"/>
  <c r="U74" i="53"/>
  <c r="T74" i="53"/>
  <c r="X73" i="53"/>
  <c r="W73" i="53"/>
  <c r="V73" i="53"/>
  <c r="U73" i="53"/>
  <c r="T73" i="53"/>
  <c r="X72" i="53"/>
  <c r="W72" i="53"/>
  <c r="V72" i="53"/>
  <c r="U72" i="53"/>
  <c r="T72" i="53"/>
  <c r="X71" i="53"/>
  <c r="W71" i="53"/>
  <c r="V71" i="53"/>
  <c r="U71" i="53"/>
  <c r="T71" i="53"/>
  <c r="X70" i="53"/>
  <c r="W70" i="53"/>
  <c r="V70" i="53"/>
  <c r="U70" i="53"/>
  <c r="T70" i="53"/>
  <c r="X69" i="53"/>
  <c r="W69" i="53"/>
  <c r="V69" i="53"/>
  <c r="U69" i="53"/>
  <c r="T69" i="53"/>
  <c r="X68" i="53"/>
  <c r="W68" i="53"/>
  <c r="V68" i="53"/>
  <c r="U68" i="53"/>
  <c r="T68" i="53"/>
  <c r="X67" i="53"/>
  <c r="W67" i="53"/>
  <c r="V67" i="53"/>
  <c r="U67" i="53"/>
  <c r="T67" i="53"/>
  <c r="X66" i="53"/>
  <c r="W66" i="53"/>
  <c r="V66" i="53"/>
  <c r="U66" i="53"/>
  <c r="T66" i="53"/>
  <c r="X65" i="53"/>
  <c r="W65" i="53"/>
  <c r="V65" i="53"/>
  <c r="U65" i="53"/>
  <c r="T65" i="53"/>
  <c r="X64" i="53"/>
  <c r="W64" i="53"/>
  <c r="V64" i="53"/>
  <c r="U64" i="53"/>
  <c r="T64" i="53"/>
  <c r="X63" i="53"/>
  <c r="W63" i="53"/>
  <c r="V63" i="53"/>
  <c r="U63" i="53"/>
  <c r="T63" i="53"/>
  <c r="X62" i="53"/>
  <c r="W62" i="53"/>
  <c r="V62" i="53"/>
  <c r="U62" i="53"/>
  <c r="T62" i="53"/>
  <c r="X61" i="53"/>
  <c r="W61" i="53"/>
  <c r="V61" i="53"/>
  <c r="U61" i="53"/>
  <c r="T61" i="53"/>
  <c r="X60" i="53"/>
  <c r="W60" i="53"/>
  <c r="V60" i="53"/>
  <c r="U60" i="53"/>
  <c r="T60" i="53"/>
  <c r="X59" i="53"/>
  <c r="W59" i="53"/>
  <c r="V59" i="53"/>
  <c r="U59" i="53"/>
  <c r="T59" i="53"/>
  <c r="X58" i="53"/>
  <c r="W58" i="53"/>
  <c r="V58" i="53"/>
  <c r="U58" i="53"/>
  <c r="T58" i="53"/>
  <c r="X57" i="53"/>
  <c r="W57" i="53"/>
  <c r="V57" i="53"/>
  <c r="U57" i="53"/>
  <c r="T57" i="53"/>
  <c r="X56" i="53"/>
  <c r="W56" i="53"/>
  <c r="V56" i="53"/>
  <c r="U56" i="53"/>
  <c r="T56" i="53"/>
  <c r="X55" i="53"/>
  <c r="W55" i="53"/>
  <c r="V55" i="53"/>
  <c r="U55" i="53"/>
  <c r="T55" i="53"/>
  <c r="X54" i="53"/>
  <c r="W54" i="53"/>
  <c r="V54" i="53"/>
  <c r="U54" i="53"/>
  <c r="T54" i="53"/>
  <c r="X53" i="53"/>
  <c r="W53" i="53"/>
  <c r="V53" i="53"/>
  <c r="U53" i="53"/>
  <c r="T53" i="53"/>
  <c r="X52" i="53"/>
  <c r="W52" i="53"/>
  <c r="V52" i="53"/>
  <c r="U52" i="53"/>
  <c r="T52" i="53"/>
  <c r="X51" i="53"/>
  <c r="W51" i="53"/>
  <c r="V51" i="53"/>
  <c r="U51" i="53"/>
  <c r="T51" i="53"/>
  <c r="X50" i="53"/>
  <c r="W50" i="53"/>
  <c r="V50" i="53"/>
  <c r="U50" i="53"/>
  <c r="T50" i="53"/>
  <c r="X49" i="53"/>
  <c r="W49" i="53"/>
  <c r="V49" i="53"/>
  <c r="U49" i="53"/>
  <c r="T49" i="53"/>
  <c r="X48" i="53"/>
  <c r="W48" i="53"/>
  <c r="V48" i="53"/>
  <c r="U48" i="53"/>
  <c r="T48" i="53"/>
  <c r="X47" i="53"/>
  <c r="W47" i="53"/>
  <c r="V47" i="53"/>
  <c r="U47" i="53"/>
  <c r="T47" i="53"/>
  <c r="X46" i="53"/>
  <c r="W46" i="53"/>
  <c r="V46" i="53"/>
  <c r="U46" i="53"/>
  <c r="T46" i="53"/>
  <c r="X45" i="53"/>
  <c r="W45" i="53"/>
  <c r="V45" i="53"/>
  <c r="U45" i="53"/>
  <c r="T45" i="53"/>
  <c r="X44" i="53"/>
  <c r="W44" i="53"/>
  <c r="V44" i="53"/>
  <c r="U44" i="53"/>
  <c r="T44" i="53"/>
  <c r="X43" i="53"/>
  <c r="W43" i="53"/>
  <c r="V43" i="53"/>
  <c r="U43" i="53"/>
  <c r="T43" i="53"/>
  <c r="X42" i="53"/>
  <c r="W42" i="53"/>
  <c r="V42" i="53"/>
  <c r="U42" i="53"/>
  <c r="T42" i="53"/>
  <c r="X41" i="53"/>
  <c r="W41" i="53"/>
  <c r="V41" i="53"/>
  <c r="U41" i="53"/>
  <c r="T41" i="53"/>
  <c r="X40" i="53"/>
  <c r="W40" i="53"/>
  <c r="V40" i="53"/>
  <c r="U40" i="53"/>
  <c r="T40" i="53"/>
  <c r="X39" i="53"/>
  <c r="W39" i="53"/>
  <c r="V39" i="53"/>
  <c r="U39" i="53"/>
  <c r="T39" i="53"/>
  <c r="X38" i="53"/>
  <c r="W38" i="53"/>
  <c r="V38" i="53"/>
  <c r="U38" i="53"/>
  <c r="T38" i="53"/>
  <c r="X37" i="53"/>
  <c r="W37" i="53"/>
  <c r="V37" i="53"/>
  <c r="U37" i="53"/>
  <c r="T37" i="53"/>
  <c r="X36" i="53"/>
  <c r="W36" i="53"/>
  <c r="V36" i="53"/>
  <c r="U36" i="53"/>
  <c r="T36" i="53"/>
  <c r="X35" i="53"/>
  <c r="W35" i="53"/>
  <c r="V35" i="53"/>
  <c r="U35" i="53"/>
  <c r="T35" i="53"/>
  <c r="X34" i="53"/>
  <c r="W34" i="53"/>
  <c r="V34" i="53"/>
  <c r="U34" i="53"/>
  <c r="T34" i="53"/>
  <c r="X33" i="53"/>
  <c r="W33" i="53"/>
  <c r="V33" i="53"/>
  <c r="U33" i="53"/>
  <c r="T33" i="53"/>
  <c r="X32" i="53"/>
  <c r="W32" i="53"/>
  <c r="V32" i="53"/>
  <c r="U32" i="53"/>
  <c r="T32" i="53"/>
  <c r="X31" i="53"/>
  <c r="W31" i="53"/>
  <c r="V31" i="53"/>
  <c r="U31" i="53"/>
  <c r="T31" i="53"/>
  <c r="X30" i="53"/>
  <c r="W30" i="53"/>
  <c r="V30" i="53"/>
  <c r="U30" i="53"/>
  <c r="T30" i="53"/>
  <c r="X29" i="53"/>
  <c r="W29" i="53"/>
  <c r="V29" i="53"/>
  <c r="U29" i="53"/>
  <c r="T29" i="53"/>
  <c r="X28" i="53"/>
  <c r="W28" i="53"/>
  <c r="V28" i="53"/>
  <c r="U28" i="53"/>
  <c r="T28" i="53"/>
  <c r="X27" i="53"/>
  <c r="W27" i="53"/>
  <c r="V27" i="53"/>
  <c r="U27" i="53"/>
  <c r="T27" i="53"/>
  <c r="X26" i="53"/>
  <c r="W26" i="53"/>
  <c r="V26" i="53"/>
  <c r="U26" i="53"/>
  <c r="T26" i="53"/>
  <c r="X25" i="53"/>
  <c r="W25" i="53"/>
  <c r="V25" i="53"/>
  <c r="U25" i="53"/>
  <c r="T25" i="53"/>
  <c r="X24" i="53"/>
  <c r="W24" i="53"/>
  <c r="V24" i="53"/>
  <c r="U24" i="53"/>
  <c r="T24" i="53"/>
  <c r="X23" i="53"/>
  <c r="W23" i="53"/>
  <c r="V23" i="53"/>
  <c r="U23" i="53"/>
  <c r="T23" i="53"/>
  <c r="X22" i="53"/>
  <c r="W22" i="53"/>
  <c r="V22" i="53"/>
  <c r="U22" i="53"/>
  <c r="T22" i="53"/>
  <c r="X21" i="53"/>
  <c r="W21" i="53"/>
  <c r="V21" i="53"/>
  <c r="U21" i="53"/>
  <c r="T21" i="53"/>
  <c r="X20" i="53"/>
  <c r="W20" i="53"/>
  <c r="V20" i="53"/>
  <c r="U20" i="53"/>
  <c r="T20" i="53"/>
  <c r="X19" i="53"/>
  <c r="W19" i="53"/>
  <c r="V19" i="53"/>
  <c r="U19" i="53"/>
  <c r="T19" i="53"/>
  <c r="X18" i="53"/>
  <c r="W18" i="53"/>
  <c r="V18" i="53"/>
  <c r="U18" i="53"/>
  <c r="T18" i="53"/>
  <c r="X17" i="53"/>
  <c r="W17" i="53"/>
  <c r="V17" i="53"/>
  <c r="U17" i="53"/>
  <c r="T17" i="53"/>
  <c r="X16" i="53"/>
  <c r="W16" i="53"/>
  <c r="V16" i="53"/>
  <c r="U16" i="53"/>
  <c r="T16" i="53"/>
  <c r="X15" i="53"/>
  <c r="W15" i="53"/>
  <c r="V15" i="53"/>
  <c r="U15" i="53"/>
  <c r="T15" i="53"/>
  <c r="X14" i="53"/>
  <c r="W14" i="53"/>
  <c r="V14" i="53"/>
  <c r="U14" i="53"/>
  <c r="T14" i="53"/>
  <c r="X13" i="53"/>
  <c r="W13" i="53"/>
  <c r="V13" i="53"/>
  <c r="U13" i="53"/>
  <c r="T13" i="53"/>
  <c r="X12" i="53"/>
  <c r="W12" i="53"/>
  <c r="V12" i="53"/>
  <c r="U12" i="53"/>
  <c r="T12" i="53"/>
  <c r="X11" i="53"/>
  <c r="W11" i="53"/>
  <c r="V11" i="53"/>
  <c r="U11" i="53"/>
  <c r="T11" i="53"/>
  <c r="X10" i="53"/>
  <c r="W10" i="53"/>
  <c r="V10" i="53"/>
  <c r="U10" i="53"/>
  <c r="T10" i="53"/>
  <c r="X9" i="53"/>
  <c r="W9" i="53"/>
  <c r="V9" i="53"/>
  <c r="U9" i="53"/>
  <c r="T9" i="53"/>
  <c r="X8" i="53"/>
  <c r="W8" i="53"/>
  <c r="V8" i="53"/>
  <c r="U8" i="53"/>
  <c r="T8" i="53"/>
  <c r="X7" i="53"/>
  <c r="W7" i="53"/>
  <c r="V7" i="53"/>
  <c r="U7" i="53"/>
  <c r="T7" i="53"/>
  <c r="X6" i="53"/>
  <c r="W6" i="53"/>
  <c r="V6" i="53"/>
  <c r="U6" i="53"/>
  <c r="T6" i="53"/>
  <c r="X5" i="53"/>
  <c r="W5" i="53"/>
  <c r="V5" i="53"/>
  <c r="U5" i="53"/>
  <c r="T5" i="53"/>
  <c r="X4" i="53"/>
  <c r="W4" i="53"/>
  <c r="V4" i="53"/>
  <c r="U4" i="53"/>
  <c r="T4" i="53"/>
  <c r="X3" i="53"/>
  <c r="W3" i="53"/>
  <c r="V3" i="53"/>
  <c r="U3" i="53"/>
  <c r="T3" i="53"/>
  <c r="AH11" i="56" l="1"/>
  <c r="AI11" i="56" s="1"/>
  <c r="Z24" i="56"/>
  <c r="AH10" i="56"/>
  <c r="AI10" i="56" s="1"/>
  <c r="AI24" i="56" s="1"/>
  <c r="M125" i="55"/>
  <c r="M133" i="55"/>
  <c r="M92" i="55"/>
  <c r="M73" i="54"/>
  <c r="M81" i="54"/>
  <c r="M87" i="54"/>
  <c r="M69" i="54"/>
  <c r="M77" i="54"/>
  <c r="M91" i="54"/>
  <c r="M94" i="54"/>
  <c r="M125" i="54"/>
  <c r="M25" i="54"/>
  <c r="M33" i="54"/>
  <c r="M41" i="54"/>
  <c r="L134" i="54"/>
  <c r="M8" i="54"/>
  <c r="M27" i="54"/>
  <c r="M35" i="54"/>
  <c r="M43" i="54"/>
  <c r="M53" i="54"/>
  <c r="M61" i="54"/>
  <c r="M72" i="54"/>
  <c r="M80" i="54"/>
  <c r="M83" i="54"/>
  <c r="M114" i="54"/>
  <c r="M17" i="54"/>
  <c r="M67" i="54"/>
  <c r="M75" i="54"/>
  <c r="M89" i="54"/>
  <c r="M92" i="54"/>
  <c r="M103" i="54"/>
  <c r="M106" i="54"/>
  <c r="M128" i="54"/>
  <c r="M101" i="54"/>
  <c r="M4" i="54"/>
  <c r="M23" i="54"/>
  <c r="M31" i="54"/>
  <c r="M39" i="54"/>
  <c r="M49" i="54"/>
  <c r="M57" i="54"/>
  <c r="M65" i="54"/>
  <c r="M68" i="54"/>
  <c r="M76" i="54"/>
  <c r="M110" i="54"/>
  <c r="M118" i="54"/>
  <c r="M121" i="54"/>
  <c r="M13" i="54"/>
  <c r="M71" i="54"/>
  <c r="M79" i="54"/>
  <c r="M82" i="54"/>
  <c r="M85" i="54"/>
  <c r="M96" i="54"/>
  <c r="M99" i="54"/>
  <c r="M132" i="54"/>
  <c r="M22" i="54"/>
  <c r="M62" i="54"/>
  <c r="M109" i="54"/>
  <c r="M7" i="54"/>
  <c r="M30" i="54"/>
  <c r="M111" i="54"/>
  <c r="M18" i="54"/>
  <c r="M50" i="54"/>
  <c r="M100" i="54"/>
  <c r="M36" i="54"/>
  <c r="M46" i="54"/>
  <c r="M56" i="54"/>
  <c r="M3" i="54"/>
  <c r="M11" i="54"/>
  <c r="M14" i="54"/>
  <c r="M66" i="54"/>
  <c r="M90" i="54"/>
  <c r="M93" i="54"/>
  <c r="M107" i="54"/>
  <c r="M115" i="54"/>
  <c r="M34" i="54"/>
  <c r="M104" i="54"/>
  <c r="M20" i="54"/>
  <c r="M16" i="54"/>
  <c r="M32" i="54"/>
  <c r="M48" i="54"/>
  <c r="M64" i="54"/>
  <c r="M86" i="54"/>
  <c r="M97" i="54"/>
  <c r="M102" i="54"/>
  <c r="M28" i="54"/>
  <c r="M44" i="54"/>
  <c r="M60" i="54"/>
  <c r="M84" i="54"/>
  <c r="M95" i="54"/>
  <c r="M98" i="54"/>
  <c r="M9" i="54"/>
  <c r="M26" i="54"/>
  <c r="M42" i="54"/>
  <c r="M58" i="54"/>
  <c r="M119" i="54"/>
  <c r="M124" i="54"/>
  <c r="M24" i="54"/>
  <c r="M122" i="54"/>
  <c r="I134" i="54"/>
  <c r="M38" i="54"/>
  <c r="M54" i="54"/>
  <c r="M117" i="54"/>
  <c r="M9" i="21"/>
  <c r="M15" i="21"/>
  <c r="M23" i="21"/>
  <c r="M31" i="21"/>
  <c r="M39" i="21"/>
  <c r="M47" i="21"/>
  <c r="M55" i="21"/>
  <c r="M63" i="21"/>
  <c r="M74" i="21"/>
  <c r="M88" i="21"/>
  <c r="M102" i="21"/>
  <c r="M105" i="21"/>
  <c r="M108" i="21"/>
  <c r="M116" i="21"/>
  <c r="M127" i="21"/>
  <c r="M130" i="21"/>
  <c r="M124" i="21"/>
  <c r="M7" i="21"/>
  <c r="M13" i="21"/>
  <c r="M21" i="21"/>
  <c r="M29" i="21"/>
  <c r="M37" i="21"/>
  <c r="M45" i="21"/>
  <c r="M53" i="21"/>
  <c r="M61" i="21"/>
  <c r="M72" i="21"/>
  <c r="M80" i="21"/>
  <c r="M83" i="21"/>
  <c r="M86" i="21"/>
  <c r="M97" i="21"/>
  <c r="M100" i="21"/>
  <c r="M114" i="21"/>
  <c r="M10" i="21"/>
  <c r="M16" i="21"/>
  <c r="M24" i="21"/>
  <c r="M32" i="21"/>
  <c r="M40" i="21"/>
  <c r="M48" i="21"/>
  <c r="M56" i="21"/>
  <c r="M64" i="21"/>
  <c r="M67" i="21"/>
  <c r="M75" i="21"/>
  <c r="M89" i="21"/>
  <c r="M92" i="21"/>
  <c r="M103" i="21"/>
  <c r="M106" i="21"/>
  <c r="M109" i="21"/>
  <c r="M117" i="21"/>
  <c r="M128" i="21"/>
  <c r="M131" i="21"/>
  <c r="L134" i="21"/>
  <c r="M8" i="21"/>
  <c r="M14" i="21"/>
  <c r="M22" i="21"/>
  <c r="M30" i="21"/>
  <c r="M38" i="21"/>
  <c r="M46" i="21"/>
  <c r="M54" i="21"/>
  <c r="M62" i="21"/>
  <c r="M73" i="21"/>
  <c r="M81" i="21"/>
  <c r="M87" i="21"/>
  <c r="M101" i="21"/>
  <c r="M107" i="21"/>
  <c r="M115" i="21"/>
  <c r="M133" i="21"/>
  <c r="M12" i="21"/>
  <c r="I134" i="21"/>
  <c r="M5" i="55"/>
  <c r="M19" i="55"/>
  <c r="M27" i="55"/>
  <c r="M35" i="55"/>
  <c r="M43" i="55"/>
  <c r="M51" i="55"/>
  <c r="M59" i="55"/>
  <c r="M75" i="55"/>
  <c r="M89" i="55"/>
  <c r="M103" i="55"/>
  <c r="M106" i="55"/>
  <c r="M109" i="55"/>
  <c r="M117" i="55"/>
  <c r="M128" i="55"/>
  <c r="M131" i="55"/>
  <c r="M6" i="55"/>
  <c r="M20" i="55"/>
  <c r="M28" i="55"/>
  <c r="M36" i="55"/>
  <c r="M44" i="55"/>
  <c r="M52" i="55"/>
  <c r="M60" i="55"/>
  <c r="M129" i="55"/>
  <c r="M23" i="55"/>
  <c r="M31" i="55"/>
  <c r="M39" i="55"/>
  <c r="M63" i="55"/>
  <c r="M71" i="55"/>
  <c r="M113" i="55"/>
  <c r="M124" i="55"/>
  <c r="M4" i="55"/>
  <c r="M18" i="55"/>
  <c r="M26" i="55"/>
  <c r="M34" i="55"/>
  <c r="M42" i="55"/>
  <c r="M50" i="55"/>
  <c r="M58" i="55"/>
  <c r="M66" i="55"/>
  <c r="M74" i="55"/>
  <c r="M88" i="55"/>
  <c r="M3" i="55"/>
  <c r="M11" i="55"/>
  <c r="M17" i="55"/>
  <c r="M25" i="55"/>
  <c r="M33" i="55"/>
  <c r="M41" i="55"/>
  <c r="M49" i="55"/>
  <c r="M57" i="55"/>
  <c r="M65" i="55"/>
  <c r="M73" i="55"/>
  <c r="M81" i="55"/>
  <c r="M87" i="55"/>
  <c r="M101" i="55"/>
  <c r="M107" i="55"/>
  <c r="M115" i="55"/>
  <c r="M76" i="55"/>
  <c r="M90" i="55"/>
  <c r="M93" i="55"/>
  <c r="M104" i="55"/>
  <c r="M110" i="55"/>
  <c r="M118" i="55"/>
  <c r="M9" i="55"/>
  <c r="M12" i="55"/>
  <c r="M47" i="55"/>
  <c r="M55" i="55"/>
  <c r="M79" i="55"/>
  <c r="M82" i="55"/>
  <c r="M85" i="55"/>
  <c r="M99" i="55"/>
  <c r="M132" i="55"/>
  <c r="M102" i="55"/>
  <c r="M105" i="55"/>
  <c r="M108" i="55"/>
  <c r="M116" i="55"/>
  <c r="L134" i="55"/>
  <c r="M7" i="55"/>
  <c r="M21" i="55"/>
  <c r="M29" i="55"/>
  <c r="M37" i="55"/>
  <c r="M45" i="55"/>
  <c r="M53" i="55"/>
  <c r="M61" i="55"/>
  <c r="M69" i="55"/>
  <c r="M77" i="55"/>
  <c r="M91" i="55"/>
  <c r="M111" i="55"/>
  <c r="M119" i="55"/>
  <c r="M122" i="55"/>
  <c r="M130" i="55"/>
  <c r="M121" i="55"/>
  <c r="M15" i="55"/>
  <c r="M96" i="55"/>
  <c r="M94" i="55"/>
  <c r="I134" i="55"/>
  <c r="M13" i="55"/>
  <c r="M129" i="12"/>
  <c r="M133" i="12"/>
  <c r="M132" i="12"/>
  <c r="M2" i="54"/>
  <c r="M2" i="21"/>
  <c r="M134" i="21" s="1"/>
  <c r="M2" i="55"/>
  <c r="U136" i="53"/>
  <c r="T136" i="53"/>
  <c r="L13" i="12"/>
  <c r="I13" i="12"/>
  <c r="I128" i="12"/>
  <c r="L128" i="12"/>
  <c r="C128" i="12"/>
  <c r="AH24" i="56" l="1"/>
  <c r="M134" i="54"/>
  <c r="M134" i="55"/>
  <c r="M13" i="12"/>
  <c r="M128" i="12"/>
  <c r="L6" i="12"/>
  <c r="I6" i="12"/>
  <c r="C6" i="12"/>
  <c r="L122" i="12"/>
  <c r="L123" i="12"/>
  <c r="L124" i="12"/>
  <c r="L125" i="12"/>
  <c r="L126" i="12"/>
  <c r="L127" i="12"/>
  <c r="I122" i="12"/>
  <c r="I123" i="12"/>
  <c r="I124" i="12"/>
  <c r="I125" i="12"/>
  <c r="I126" i="12"/>
  <c r="I127" i="12"/>
  <c r="I121" i="12"/>
  <c r="C127" i="12"/>
  <c r="C126" i="12"/>
  <c r="C124" i="12"/>
  <c r="C123" i="12"/>
  <c r="C122" i="12"/>
  <c r="M122" i="12" l="1"/>
  <c r="M127" i="12"/>
  <c r="M126" i="12"/>
  <c r="M125" i="12"/>
  <c r="M124" i="12"/>
  <c r="M123" i="12"/>
  <c r="M6" i="12"/>
  <c r="L118" i="12" l="1"/>
  <c r="L119" i="12"/>
  <c r="L120" i="12"/>
  <c r="L121" i="12"/>
  <c r="I118" i="12"/>
  <c r="I119" i="12"/>
  <c r="I120" i="12"/>
  <c r="C120" i="12"/>
  <c r="C119" i="12"/>
  <c r="M118" i="12" l="1"/>
  <c r="M121" i="12"/>
  <c r="M120" i="12"/>
  <c r="M119" i="12"/>
  <c r="C117" i="12" l="1"/>
  <c r="C118" i="12"/>
  <c r="C115" i="12"/>
  <c r="L115" i="12"/>
  <c r="L116" i="12"/>
  <c r="L117" i="12"/>
  <c r="I115" i="12"/>
  <c r="I116" i="12"/>
  <c r="I117" i="12"/>
  <c r="M117" i="12" l="1"/>
  <c r="M115" i="12"/>
  <c r="L2" i="12"/>
  <c r="L3" i="12"/>
  <c r="L4" i="12"/>
  <c r="L5" i="12"/>
  <c r="L7" i="12"/>
  <c r="L8" i="12"/>
  <c r="L9" i="12"/>
  <c r="L10" i="12"/>
  <c r="L11" i="12"/>
  <c r="L12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103" i="12"/>
  <c r="L97" i="12"/>
  <c r="L98" i="12"/>
  <c r="L99" i="12"/>
  <c r="L100" i="12"/>
  <c r="L101" i="12"/>
  <c r="L102" i="12"/>
  <c r="L104" i="12"/>
  <c r="L105" i="12"/>
  <c r="L106" i="12"/>
  <c r="L107" i="12"/>
  <c r="L108" i="12"/>
  <c r="L109" i="12"/>
  <c r="L110" i="12"/>
  <c r="L111" i="12"/>
  <c r="L112" i="12"/>
  <c r="L113" i="12"/>
  <c r="L114" i="12"/>
  <c r="I2" i="12"/>
  <c r="I3" i="12"/>
  <c r="I4" i="12"/>
  <c r="I5" i="12"/>
  <c r="I7" i="12"/>
  <c r="I8" i="12"/>
  <c r="I9" i="12"/>
  <c r="I10" i="12"/>
  <c r="I11" i="12"/>
  <c r="I12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103" i="12"/>
  <c r="I97" i="12"/>
  <c r="I98" i="12"/>
  <c r="I99" i="12"/>
  <c r="I100" i="12"/>
  <c r="I101" i="12"/>
  <c r="I102" i="12"/>
  <c r="I104" i="12"/>
  <c r="I105" i="12"/>
  <c r="I106" i="12"/>
  <c r="I107" i="12"/>
  <c r="I108" i="12"/>
  <c r="I109" i="12"/>
  <c r="I110" i="12"/>
  <c r="I111" i="12"/>
  <c r="I112" i="12"/>
  <c r="I113" i="12"/>
  <c r="I114" i="12"/>
  <c r="C90" i="12"/>
  <c r="L134" i="12" l="1"/>
  <c r="I134" i="12"/>
  <c r="M116" i="12"/>
  <c r="M90" i="12"/>
  <c r="C113" i="12" l="1"/>
  <c r="C116" i="12"/>
  <c r="C114" i="12"/>
  <c r="C103" i="12"/>
  <c r="C11" i="12"/>
  <c r="M114" i="12" l="1"/>
  <c r="M109" i="12"/>
  <c r="M100" i="12"/>
  <c r="M78" i="12"/>
  <c r="M70" i="12"/>
  <c r="M63" i="12"/>
  <c r="M55" i="12"/>
  <c r="M47" i="12"/>
  <c r="M40" i="12"/>
  <c r="M32" i="12"/>
  <c r="M24" i="12"/>
  <c r="M16" i="12"/>
  <c r="M7" i="12"/>
  <c r="M106" i="12"/>
  <c r="M97" i="12"/>
  <c r="M91" i="12"/>
  <c r="M83" i="12"/>
  <c r="M75" i="12"/>
  <c r="M68" i="12"/>
  <c r="M60" i="12"/>
  <c r="M52" i="12"/>
  <c r="M44" i="12"/>
  <c r="M37" i="12"/>
  <c r="M29" i="12"/>
  <c r="M21" i="12"/>
  <c r="M12" i="12"/>
  <c r="M3" i="12"/>
  <c r="M103" i="12"/>
  <c r="M67" i="12"/>
  <c r="M36" i="12"/>
  <c r="M2" i="12"/>
  <c r="M105" i="12"/>
  <c r="M82" i="12"/>
  <c r="M59" i="12"/>
  <c r="M43" i="12"/>
  <c r="M11" i="12"/>
  <c r="M112" i="12"/>
  <c r="M74" i="12"/>
  <c r="M28" i="12"/>
  <c r="M89" i="12"/>
  <c r="M51" i="12"/>
  <c r="M20" i="12"/>
  <c r="M113" i="12"/>
  <c r="M107" i="12"/>
  <c r="M98" i="12"/>
  <c r="M92" i="12"/>
  <c r="M84" i="12"/>
  <c r="M76" i="12"/>
  <c r="M61" i="12"/>
  <c r="M53" i="12"/>
  <c r="M45" i="12"/>
  <c r="M38" i="12"/>
  <c r="M30" i="12"/>
  <c r="M22" i="12"/>
  <c r="M14" i="12"/>
  <c r="M4" i="12"/>
  <c r="M111" i="12"/>
  <c r="M104" i="12"/>
  <c r="M96" i="12"/>
  <c r="M88" i="12"/>
  <c r="M81" i="12"/>
  <c r="M73" i="12"/>
  <c r="M66" i="12"/>
  <c r="M58" i="12"/>
  <c r="M50" i="12"/>
  <c r="M35" i="12"/>
  <c r="M27" i="12"/>
  <c r="M19" i="12"/>
  <c r="M10" i="12"/>
  <c r="M110" i="12"/>
  <c r="M102" i="12"/>
  <c r="M95" i="12"/>
  <c r="M87" i="12"/>
  <c r="M80" i="12"/>
  <c r="M72" i="12"/>
  <c r="M65" i="12"/>
  <c r="M57" i="12"/>
  <c r="M49" i="12"/>
  <c r="M42" i="12"/>
  <c r="M34" i="12"/>
  <c r="M26" i="12"/>
  <c r="M18" i="12"/>
  <c r="M9" i="12"/>
  <c r="M108" i="12"/>
  <c r="M99" i="12"/>
  <c r="M93" i="12"/>
  <c r="M85" i="12"/>
  <c r="M77" i="12"/>
  <c r="M69" i="12"/>
  <c r="M62" i="12"/>
  <c r="M54" i="12"/>
  <c r="M46" i="12"/>
  <c r="M39" i="12"/>
  <c r="M31" i="12"/>
  <c r="M23" i="12"/>
  <c r="M15" i="12"/>
  <c r="M5" i="12"/>
  <c r="M101" i="12"/>
  <c r="M94" i="12"/>
  <c r="M86" i="12"/>
  <c r="M79" i="12"/>
  <c r="M71" i="12"/>
  <c r="M64" i="12"/>
  <c r="M56" i="12"/>
  <c r="M48" i="12"/>
  <c r="M41" i="12"/>
  <c r="M33" i="12"/>
  <c r="M25" i="12"/>
  <c r="M17" i="12"/>
  <c r="M8" i="12"/>
  <c r="M134" i="12" l="1"/>
  <c r="C112" i="12"/>
  <c r="C110" i="12"/>
  <c r="C68" i="12"/>
  <c r="C48" i="12"/>
  <c r="C52" i="12"/>
  <c r="C38" i="12"/>
  <c r="C37" i="12"/>
  <c r="C36" i="12"/>
  <c r="C35" i="12"/>
  <c r="C111" i="12" l="1"/>
  <c r="C104" i="12"/>
  <c r="C108" i="12" l="1"/>
  <c r="C4" i="12" l="1"/>
  <c r="C109" i="12" l="1"/>
  <c r="E66" i="18" l="1"/>
  <c r="E67" i="18" s="1"/>
  <c r="C106" i="12" l="1"/>
  <c r="C46" i="12"/>
  <c r="C102" i="12" l="1"/>
  <c r="C81" i="12"/>
  <c r="C101" i="12" l="1"/>
  <c r="C100" i="12"/>
  <c r="C99" i="12"/>
  <c r="C97" i="12" l="1"/>
  <c r="C96" i="12"/>
  <c r="C95" i="12"/>
  <c r="C93" i="12"/>
  <c r="C91" i="12"/>
  <c r="C94" i="12" l="1"/>
  <c r="C89" i="12" l="1"/>
  <c r="C88" i="12"/>
  <c r="C86" i="12" l="1"/>
  <c r="C87" i="12"/>
  <c r="C83" i="12"/>
  <c r="C85" i="12" l="1"/>
  <c r="C14" i="12" l="1"/>
  <c r="C80" i="12"/>
  <c r="C79" i="12" l="1"/>
  <c r="C65" i="12" l="1"/>
  <c r="C78" i="12"/>
  <c r="C8" i="12"/>
  <c r="C77" i="12" l="1"/>
  <c r="C56" i="12" l="1"/>
  <c r="C76" i="12" l="1"/>
  <c r="C75" i="12"/>
  <c r="C74" i="12"/>
  <c r="C73" i="12" l="1"/>
  <c r="C72" i="12" l="1"/>
  <c r="C71" i="12" l="1"/>
  <c r="C70" i="12"/>
  <c r="C55" i="12"/>
  <c r="C69" i="12"/>
  <c r="C39" i="12"/>
  <c r="C10" i="12" l="1"/>
  <c r="C9" i="12"/>
  <c r="C7" i="12" l="1"/>
  <c r="C66" i="12" l="1"/>
  <c r="C3" i="12" l="1"/>
  <c r="C64" i="12" l="1"/>
  <c r="C62" i="12" l="1"/>
  <c r="C63" i="12" l="1"/>
  <c r="C61" i="12" l="1"/>
  <c r="C60" i="12" l="1"/>
  <c r="C59" i="12"/>
  <c r="C58" i="12"/>
  <c r="C57" i="12" l="1"/>
  <c r="A39" i="18" l="1"/>
  <c r="A108" i="18" s="1"/>
  <c r="C16" i="12" l="1"/>
  <c r="C54" i="12" l="1"/>
  <c r="C33" i="12" l="1"/>
  <c r="C15" i="12"/>
  <c r="C31" i="12"/>
  <c r="C34" i="12"/>
  <c r="C47" i="12"/>
  <c r="C50" i="12"/>
  <c r="C26" i="12"/>
  <c r="C30" i="12"/>
  <c r="C42" i="12"/>
  <c r="C49" i="12"/>
  <c r="C18" i="12"/>
  <c r="C19" i="12"/>
  <c r="C25" i="12"/>
  <c r="C29" i="12"/>
  <c r="C41" i="12"/>
  <c r="C45" i="12"/>
  <c r="C17" i="12"/>
  <c r="C22" i="12"/>
  <c r="C24" i="12"/>
  <c r="C53" i="12" l="1"/>
  <c r="C51" i="12" l="1"/>
  <c r="C28" i="12" l="1"/>
  <c r="C20" i="12" l="1"/>
  <c r="C44" i="12" l="1"/>
  <c r="C43" i="12"/>
  <c r="C40" i="12"/>
  <c r="C32" i="12"/>
  <c r="C27" i="12"/>
  <c r="C23" i="12"/>
  <c r="C21" i="12"/>
  <c r="C5" i="12"/>
  <c r="C2" i="12"/>
  <c r="A72" i="18" l="1"/>
  <c r="B39" i="18" l="1"/>
  <c r="B108" i="18" l="1"/>
  <c r="B72" i="18"/>
</calcChain>
</file>

<file path=xl/sharedStrings.xml><?xml version="1.0" encoding="utf-8"?>
<sst xmlns="http://schemas.openxmlformats.org/spreadsheetml/2006/main" count="2773" uniqueCount="544">
  <si>
    <t>ทะเบียนทรัพย์สิน</t>
  </si>
  <si>
    <t>หัวหน้าจัดซื้อ</t>
  </si>
  <si>
    <t>Financial Controller</t>
  </si>
  <si>
    <t>คุณนันทิยา  สอดกำปัง</t>
  </si>
  <si>
    <t>เจ้าหน้าที่จัดซื้อ</t>
  </si>
  <si>
    <t>IT</t>
  </si>
  <si>
    <t>HR</t>
  </si>
  <si>
    <t>PC</t>
  </si>
  <si>
    <t>Stock</t>
  </si>
  <si>
    <t>รหัสแผนก</t>
  </si>
  <si>
    <t>ชื่อแผนก</t>
  </si>
  <si>
    <t>รหัสผนักงาน</t>
  </si>
  <si>
    <t>รายชื่อ</t>
  </si>
  <si>
    <t>ตำแหน่ง</t>
  </si>
  <si>
    <t>1410_R2</t>
  </si>
  <si>
    <t>1410_R5</t>
  </si>
  <si>
    <t>Marketing office</t>
  </si>
  <si>
    <t>1410_R1</t>
  </si>
  <si>
    <t>1410_R3</t>
  </si>
  <si>
    <t>1410_R4</t>
  </si>
  <si>
    <t>Bill of Meterail</t>
  </si>
  <si>
    <t>BOM</t>
  </si>
  <si>
    <t>YWY</t>
  </si>
  <si>
    <t>Raw Material &amp; Packmaterial (Buying)</t>
  </si>
  <si>
    <t>เบิกใช้ YCG</t>
  </si>
  <si>
    <t>Project Investment</t>
  </si>
  <si>
    <t>Related</t>
  </si>
  <si>
    <t>Factory HR</t>
  </si>
  <si>
    <t>Factory IT</t>
  </si>
  <si>
    <t>Factory Purchasing</t>
  </si>
  <si>
    <t>Factory Control</t>
  </si>
  <si>
    <t>EN-Utility</t>
  </si>
  <si>
    <t>EN-Maint.-Packing line</t>
  </si>
  <si>
    <t>EN-Maint.-Processing Unit</t>
  </si>
  <si>
    <t>QC-Packing Line</t>
  </si>
  <si>
    <t>QC-Processing Unit</t>
  </si>
  <si>
    <t>QA-Lab</t>
  </si>
  <si>
    <t>Quality Management</t>
  </si>
  <si>
    <t>Research &amp; Development</t>
  </si>
  <si>
    <t>Material Control 1,3</t>
  </si>
  <si>
    <t>PD-Packing Plant 3</t>
  </si>
  <si>
    <t>PD-Packing Plant 1</t>
  </si>
  <si>
    <t>PD-Processing</t>
  </si>
  <si>
    <t>Factory Management</t>
  </si>
  <si>
    <t>Gift &amp; Donation</t>
  </si>
  <si>
    <t>CEO&amp;DMD&amp;MD</t>
  </si>
  <si>
    <t>Corporate Treasury</t>
  </si>
  <si>
    <t>Accounting -General Admin</t>
  </si>
  <si>
    <t>Corporate Accounting</t>
  </si>
  <si>
    <t>Export Sales</t>
  </si>
  <si>
    <t>Shop-Charoengkrung</t>
  </si>
  <si>
    <t>YCG</t>
  </si>
  <si>
    <t>Region5-South</t>
  </si>
  <si>
    <t>Region4-North East</t>
  </si>
  <si>
    <t>Region3-North</t>
  </si>
  <si>
    <t>Region2-Center</t>
  </si>
  <si>
    <t>Region1-BKK</t>
  </si>
  <si>
    <t xml:space="preserve">Product Cost </t>
  </si>
  <si>
    <t>0000</t>
  </si>
  <si>
    <t>Factory HR&amp;GA</t>
  </si>
  <si>
    <t>Factory Information Technology</t>
  </si>
  <si>
    <t>Engineering</t>
  </si>
  <si>
    <t>Quality Assurance</t>
  </si>
  <si>
    <t>Research and development</t>
  </si>
  <si>
    <t>Production</t>
  </si>
  <si>
    <t>Production Planning</t>
  </si>
  <si>
    <t>จ้างผลิตสินค้าซื้อมาขายไป</t>
  </si>
  <si>
    <t>Operation Director</t>
  </si>
  <si>
    <t>Corporate Internal Audit</t>
  </si>
  <si>
    <t>Corporate Human Resource</t>
  </si>
  <si>
    <t>Corporate IT</t>
  </si>
  <si>
    <t>Corporate  Management Accounting</t>
  </si>
  <si>
    <t>Corporate Purchasing</t>
  </si>
  <si>
    <t>WH Distribution-Mahachai</t>
  </si>
  <si>
    <t>WH Distribution-Rayong</t>
  </si>
  <si>
    <t>WH Distribution-BKK</t>
  </si>
  <si>
    <t>WH-Distribution all location</t>
  </si>
  <si>
    <t>Demand &amp; Supply Planing</t>
  </si>
  <si>
    <t>FS-Factory</t>
  </si>
  <si>
    <t>FS-HORECA</t>
  </si>
  <si>
    <t>OEM-Rayong</t>
  </si>
  <si>
    <t>IN-Trading</t>
  </si>
  <si>
    <t>IN-Indochina</t>
  </si>
  <si>
    <t>IN-EU</t>
  </si>
  <si>
    <t>IN-Asia</t>
  </si>
  <si>
    <t>IN-America</t>
  </si>
  <si>
    <t>Shop-Yaowarat</t>
  </si>
  <si>
    <t>Shop-Chiangmai</t>
  </si>
  <si>
    <t>Shop-Korat</t>
  </si>
  <si>
    <t>Shop-Nakronsawan</t>
  </si>
  <si>
    <t>Shop-Mahaisawan</t>
  </si>
  <si>
    <t>Shop-Mahachai</t>
  </si>
  <si>
    <t>Shop- Head office</t>
  </si>
  <si>
    <t>TT-Retail(ค้าปลีก)</t>
  </si>
  <si>
    <t>TT-VAN</t>
  </si>
  <si>
    <t>TT-WS/CR (เครดิต)</t>
  </si>
  <si>
    <t>TT-Distribution</t>
  </si>
  <si>
    <t>Traditional Trade office</t>
  </si>
  <si>
    <t>MT-Supermarket</t>
  </si>
  <si>
    <t>MT-Local Super Market</t>
  </si>
  <si>
    <t>MT-CVS &amp; G stroe</t>
  </si>
  <si>
    <t>MT-Tops</t>
  </si>
  <si>
    <t>MT-Big C &amp; Carrefour</t>
  </si>
  <si>
    <t>MT-Tesco</t>
  </si>
  <si>
    <t>MT-Markro</t>
  </si>
  <si>
    <t>Modern trade-Head office</t>
  </si>
  <si>
    <t>TM-Trade-Event</t>
  </si>
  <si>
    <t>Trade Marketing -Cat.man</t>
  </si>
  <si>
    <t>Trade Channel-FS</t>
  </si>
  <si>
    <t>Trade Channel-TT</t>
  </si>
  <si>
    <t>Trade Channel -MT</t>
  </si>
  <si>
    <t>Trade Marketing office</t>
  </si>
  <si>
    <t>MK-New Business Development</t>
  </si>
  <si>
    <t>MK-Product Group 4</t>
  </si>
  <si>
    <t>MK-Product Group 3</t>
  </si>
  <si>
    <t>MK-Product Group 2</t>
  </si>
  <si>
    <t>MK-Product Group1</t>
  </si>
  <si>
    <t>ชื่อแผนกใหม่</t>
  </si>
  <si>
    <t>แผนก</t>
  </si>
  <si>
    <t>Company</t>
  </si>
  <si>
    <t>Print + Copy Black</t>
  </si>
  <si>
    <t>Print + Copy Color</t>
  </si>
  <si>
    <t xml:space="preserve">คุณสุธาสินี  รักจำรูญ </t>
  </si>
  <si>
    <t xml:space="preserve"> เลขานุการกรรมการผู้จัดการ </t>
  </si>
  <si>
    <t>CEO.Office</t>
  </si>
  <si>
    <t xml:space="preserve">คุณธนชัย  ประทัยเทพ </t>
  </si>
  <si>
    <t xml:space="preserve"> วิศวกรเครื่องกล </t>
  </si>
  <si>
    <t>EN PACKING LINE</t>
  </si>
  <si>
    <t xml:space="preserve">คุณสมศักดิ์   ศรีอินทร์จันทร์ </t>
  </si>
  <si>
    <t xml:space="preserve"> วิศวกรไฟฟ้า </t>
  </si>
  <si>
    <t xml:space="preserve">คุณเพ็ญประภา  จันทร์สุข </t>
  </si>
  <si>
    <t xml:space="preserve"> เจ้าหน้าที่ธุรการ </t>
  </si>
  <si>
    <t xml:space="preserve">คุณสันติ   วิไลพร </t>
  </si>
  <si>
    <t>ผู้จัดการส่วน</t>
  </si>
  <si>
    <t>คุณกาญจนา  ธนูทอง</t>
  </si>
  <si>
    <t>ธุรการ EN Project</t>
  </si>
  <si>
    <t xml:space="preserve">คุณวินัย  มีสุข </t>
  </si>
  <si>
    <t xml:space="preserve"> ผช.ผจก.ส่วนวิศวกรรม2 </t>
  </si>
  <si>
    <t xml:space="preserve">EN PROCESSING UNIT </t>
  </si>
  <si>
    <t>คุณวิชาญ  เถาว์ดี</t>
  </si>
  <si>
    <t>ช่างสอบเทียบ</t>
  </si>
  <si>
    <t>คุณวัชรพล  ชะวาเขียว</t>
  </si>
  <si>
    <t xml:space="preserve">คุณรุ่งโรจน์  วัชรศัตรา </t>
  </si>
  <si>
    <t xml:space="preserve"> วิศวกรสิ่งแวดล้อม </t>
  </si>
  <si>
    <t>EN UTILITY</t>
  </si>
  <si>
    <t xml:space="preserve">คุณธนานันท์  จันทรวรรณะ </t>
  </si>
  <si>
    <t>คุณโศรยา  สมุทรศรี</t>
  </si>
  <si>
    <t>จนท.ธุรการวิศวกรรม</t>
  </si>
  <si>
    <t xml:space="preserve">คุณจำลอง  ทองวิไล </t>
  </si>
  <si>
    <t xml:space="preserve"> เจ้าหน้าที่บัญชีอาวุโส </t>
  </si>
  <si>
    <t xml:space="preserve">FACTORY CONTROL </t>
  </si>
  <si>
    <t xml:space="preserve">คุณมณีนุช  มีสินธุ </t>
  </si>
  <si>
    <t xml:space="preserve"> เจ้าหน้าที่บัญชีต้นทุน </t>
  </si>
  <si>
    <t xml:space="preserve">คุณอนุศาสน์  บัณฑิตเสน </t>
  </si>
  <si>
    <t xml:space="preserve"> เจ้าหน้าที่ด้านต้นทุน </t>
  </si>
  <si>
    <t>คุณธนัชพร  กุลพานิช</t>
  </si>
  <si>
    <t>ผู้ช่วยผู้จัดการต้นทุน</t>
  </si>
  <si>
    <t xml:space="preserve">คุณกระษิร  ชัยวิรัชติกุล </t>
  </si>
  <si>
    <t xml:space="preserve"> วิศวกรเขียนแบบ </t>
  </si>
  <si>
    <t>FC</t>
  </si>
  <si>
    <t>คุณกันต์ระพี  พ่วงทอง</t>
  </si>
  <si>
    <t>Project Engineer</t>
  </si>
  <si>
    <t>คุณอธิสันต์  รัญเสาะ</t>
  </si>
  <si>
    <t>Factory Project Manager</t>
  </si>
  <si>
    <t>คุณวรพัฒณ์  ต๊ะพงษ์</t>
  </si>
  <si>
    <t>Technical  Director</t>
  </si>
  <si>
    <t xml:space="preserve">คุณมาริษา  เนียมจันทร์ </t>
  </si>
  <si>
    <t xml:space="preserve"> เจ้าหน้าที่ธุรการส่วนทรัพยากรบุคคล </t>
  </si>
  <si>
    <t xml:space="preserve">คุณมณฑา  จันทร์นุช </t>
  </si>
  <si>
    <t xml:space="preserve"> เจ้าหน้าที่ประชาสัมพันธ์ </t>
  </si>
  <si>
    <t xml:space="preserve">คุณอชิรญาญ์   จันทร์ด่านซ้าย </t>
  </si>
  <si>
    <t xml:space="preserve"> เจ้าหน้าที่ค่าจ้าง/เงินเดือน </t>
  </si>
  <si>
    <t xml:space="preserve">คุณสมชาย  ทองจินดา </t>
  </si>
  <si>
    <t xml:space="preserve"> ผู้จัดการส่วนทรัพยากรบุคคล </t>
  </si>
  <si>
    <t xml:space="preserve">คุณจิราภรณ์  ฉิมพลี </t>
  </si>
  <si>
    <t xml:space="preserve"> เจ้าหน้าที่ตรวจสอบสถานะ </t>
  </si>
  <si>
    <t xml:space="preserve">คุณมนัสนันท์  แพงดี </t>
  </si>
  <si>
    <t xml:space="preserve"> เจ้าหน้าที่ฝึกอบรมและมัคคุเทศน์ </t>
  </si>
  <si>
    <t xml:space="preserve">คุณมลฤดี  ดรุณพันธ์ </t>
  </si>
  <si>
    <t xml:space="preserve"> เจ้าหน้าที่ธุรการบุคคล </t>
  </si>
  <si>
    <t xml:space="preserve">คุณธัชกร  คงคาหลวง </t>
  </si>
  <si>
    <t xml:space="preserve"> เจ้าหน้าที่แรงงงานสัมพันธ์ </t>
  </si>
  <si>
    <t xml:space="preserve">คุณสุรีรัตน์  ตงมั่นคง </t>
  </si>
  <si>
    <t>หัวหน้า HR</t>
  </si>
  <si>
    <t>คุณเดโชพล  ช้างแก้ว</t>
  </si>
  <si>
    <t>HR Manager</t>
  </si>
  <si>
    <t xml:space="preserve">คุณภาสวร  เทพสง่า </t>
  </si>
  <si>
    <t xml:space="preserve"> เจ้าหน้าที่IT support </t>
  </si>
  <si>
    <t xml:space="preserve">คุณสมบูรณ์  ธาราไพศาล </t>
  </si>
  <si>
    <t xml:space="preserve"> หัวหน้าแผนกคลังวัตถุดิบ/บรรจุภัณฑ์ </t>
  </si>
  <si>
    <t>LG1</t>
  </si>
  <si>
    <t xml:space="preserve">คุณสมจิตร์  พร้อมมูล </t>
  </si>
  <si>
    <t xml:space="preserve"> ผช.ผจก.ส่วนบริหารสินค้าคงคลัง1 </t>
  </si>
  <si>
    <t xml:space="preserve">คุณกรรณิกา  ต๊ะคำ </t>
  </si>
  <si>
    <t xml:space="preserve"> ผช.ซุปเปอร์ไวเซอร์ส่วนบริหารสินค้าคงคลัง1 </t>
  </si>
  <si>
    <t xml:space="preserve">คุณนิภา  ประชานิยม </t>
  </si>
  <si>
    <t xml:space="preserve"> เจ้าหน้าที่วัตถุดิบ/บรรจุภัณฑ์2 </t>
  </si>
  <si>
    <t xml:space="preserve">คุณภานี  ประเสริฐศรี </t>
  </si>
  <si>
    <t xml:space="preserve"> เจ้าหน้าที่วางแผนการผลิต </t>
  </si>
  <si>
    <t xml:space="preserve">คุณสุรัตน์  น้อยพรหม </t>
  </si>
  <si>
    <t xml:space="preserve"> ผู้ช่วยผู้จัดการคลังสินค้า </t>
  </si>
  <si>
    <t xml:space="preserve">คุณปรีดี  หลิมประเสริฐ </t>
  </si>
  <si>
    <t xml:space="preserve">คุณจินดา  พัฒน์ศรีโสภณ </t>
  </si>
  <si>
    <t xml:space="preserve"> เจ้าหน้าที่คลังวัตถุดิบ </t>
  </si>
  <si>
    <t xml:space="preserve">คุณสายฝน  หังชาติ </t>
  </si>
  <si>
    <t xml:space="preserve"> เจ้าหน้าที่คีย์ข้อมูล </t>
  </si>
  <si>
    <t>คุณประสันติเพชร   ต้นทอง</t>
  </si>
  <si>
    <t xml:space="preserve"> เจ้าหน้าที่</t>
  </si>
  <si>
    <t xml:space="preserve">คุณประธาน   สร้อยจิตร </t>
  </si>
  <si>
    <t xml:space="preserve"> เจ้าหน้าที่ควบคุมวัตถุดิบ </t>
  </si>
  <si>
    <t xml:space="preserve">คุณสุวนิตย์  จิตต์อำนวย </t>
  </si>
  <si>
    <t xml:space="preserve"> หัวหน้าแผนกคลังสินค้าสำเร็จรูป </t>
  </si>
  <si>
    <t xml:space="preserve">LG2/LOGISTIC </t>
  </si>
  <si>
    <t xml:space="preserve">คุณวันเพ็ญ  โตล่ำ </t>
  </si>
  <si>
    <t xml:space="preserve"> ผู้ช่วยผู้จัดการส่วนบริหารสินค้าคงคลัง2 </t>
  </si>
  <si>
    <t xml:space="preserve">คุณสมัชชา  ทรงชุ่ม </t>
  </si>
  <si>
    <t xml:space="preserve"> เจ้าหน้าที่จัดส่ง </t>
  </si>
  <si>
    <t xml:space="preserve">คุณสุรเดช  บุญขาว </t>
  </si>
  <si>
    <t>คุณกรรณิการ์  ศูนย์อินทร์</t>
  </si>
  <si>
    <t>เจ้าหน้าที่จัดส่ง</t>
  </si>
  <si>
    <t>คุณกิตยา  แก้วดารา</t>
  </si>
  <si>
    <t>คุณอาทิตย์  สมพิมพ์</t>
  </si>
  <si>
    <t xml:space="preserve">คุณณัฏฐณิชา  ถาวร </t>
  </si>
  <si>
    <t xml:space="preserve"> เจ้าหน้าที่คลังสินค้าสำเร็จรูป </t>
  </si>
  <si>
    <t xml:space="preserve">LG2/WAREHOUSE </t>
  </si>
  <si>
    <t xml:space="preserve">คุณประทุมพร  อินทรวิศิษฏ์ </t>
  </si>
  <si>
    <t xml:space="preserve">คุณอุดร  ดีนิล </t>
  </si>
  <si>
    <t xml:space="preserve"> เจ้าหน้าที่คลังสินค้า </t>
  </si>
  <si>
    <t>คุณชัชวาล  บุญสมบูรณ์</t>
  </si>
  <si>
    <t>Inventory Controllor</t>
  </si>
  <si>
    <t xml:space="preserve">คุณธนัชพร  ชูสังข์ </t>
  </si>
  <si>
    <t xml:space="preserve"> ผู้ช่วยผู้จัดการระบบบริหารคุณภาพ </t>
  </si>
  <si>
    <t>MQ</t>
  </si>
  <si>
    <t xml:space="preserve">คุณนวลตา  เมืองแมน </t>
  </si>
  <si>
    <t xml:space="preserve"> เจ้าหน้าที่บริหารงานคุณภาพ </t>
  </si>
  <si>
    <t xml:space="preserve">คุณเกศมา  ทองนาเหนือ </t>
  </si>
  <si>
    <t xml:space="preserve"> Lead  Auditor </t>
  </si>
  <si>
    <t>คุณรุ้งนภา  วงศ์วัฒนากิจ</t>
  </si>
  <si>
    <t>เจ้าหน้าที่บริหารคุณภาพ</t>
  </si>
  <si>
    <t xml:space="preserve">คุณมาศอุษา  ภูปรัสสานนทน์ </t>
  </si>
  <si>
    <t xml:space="preserve"> ผู้จัดการจัดซื้อ </t>
  </si>
  <si>
    <t xml:space="preserve">คุณกรวิณี  จันดี </t>
  </si>
  <si>
    <t xml:space="preserve"> เจ้าหน้าที่จัดซื้อ </t>
  </si>
  <si>
    <t>คุณภิญญพัชญ์  ฝั้นอินทร์</t>
  </si>
  <si>
    <t>คุณพรจิตร ไพรสณท์</t>
  </si>
  <si>
    <t>คุณกุลลัดดา  กูละวงค์</t>
  </si>
  <si>
    <t xml:space="preserve">คุณขวัญชัย  เหลาลาภะ </t>
  </si>
  <si>
    <t xml:space="preserve"> ซุปเปอร์ไวเซอร์ส่วนผลิต2 </t>
  </si>
  <si>
    <t xml:space="preserve">PD. PROCESSING UNIT </t>
  </si>
  <si>
    <t xml:space="preserve">คุณชนินทร์  อายุเจริญกูล </t>
  </si>
  <si>
    <t xml:space="preserve"> ผู้จัดการส่วน</t>
  </si>
  <si>
    <t xml:space="preserve">คุณสมมารถ  สว่างพรม </t>
  </si>
  <si>
    <t xml:space="preserve"> ซุปเปอร์ไวเซอร์ส่วนอาวุโส </t>
  </si>
  <si>
    <t xml:space="preserve">คุณทิพวรรณ  กันนิกา </t>
  </si>
  <si>
    <t xml:space="preserve"> เจ้าหน้าที่ธุรการส่วนผลิต2 </t>
  </si>
  <si>
    <t>คุณรัฐวุฒิ  เขี่อนขัน</t>
  </si>
  <si>
    <t>คุณมัทนา  กล้าแข็ง</t>
  </si>
  <si>
    <t>เจ้าหน้าที่ PD.1</t>
  </si>
  <si>
    <t>PD.1</t>
  </si>
  <si>
    <t>คุณสิริพร  อัศวลักษณ์อำไพ</t>
  </si>
  <si>
    <t>คุณเมธาวี  กล้าแข็ง</t>
  </si>
  <si>
    <t xml:space="preserve">PD supervisor </t>
  </si>
  <si>
    <t xml:space="preserve">ว่าที่เรือตรีศักดิ์ชัย  กรีสุวรรณ รน. </t>
  </si>
  <si>
    <t>ซุปเปอร์ไวเซอร์ส่วน PD.2</t>
  </si>
  <si>
    <t>PD.2</t>
  </si>
  <si>
    <t>คุณนิตยา  พุ่มผักแว่น</t>
  </si>
  <si>
    <t>เจ้าหน้าที่ PD.2</t>
  </si>
  <si>
    <t>คุณเกรียงไกร  โพธิ์สวัสดิ์</t>
  </si>
  <si>
    <t>คุณอภิรดี  พันโส</t>
  </si>
  <si>
    <t>คุณวุฒิชัย  ชำนาญกิจ</t>
  </si>
  <si>
    <t xml:space="preserve">คุณสิริมา  เทียนพนม </t>
  </si>
  <si>
    <t xml:space="preserve"> เจ้าหน้าที่ส่วนผลิต3 </t>
  </si>
  <si>
    <t>PD.3</t>
  </si>
  <si>
    <t xml:space="preserve">คุณวันศิริ  นิวัฒนากูล </t>
  </si>
  <si>
    <t xml:space="preserve"> ซุปเปอร์ไวเซอร์ส่วน </t>
  </si>
  <si>
    <t xml:space="preserve">คุณณัฐธนนัจ  ชัยพัฒนศิริสุข </t>
  </si>
  <si>
    <t xml:space="preserve"> ผู้จัดการส่วน </t>
  </si>
  <si>
    <t xml:space="preserve">คุณธนิต  ราวเรือง </t>
  </si>
  <si>
    <t>ซุปเปอร์ไวเซอร์ส่วน PD.2,4</t>
  </si>
  <si>
    <t>PD.4</t>
  </si>
  <si>
    <t>คุณเหมียว  ตัวงาม</t>
  </si>
  <si>
    <t>เจ้าหน้าที่ PD.2,4</t>
  </si>
  <si>
    <t>คุณสมพล  วรธนกุล</t>
  </si>
  <si>
    <t>PD Manager</t>
  </si>
  <si>
    <t>คุณปาริฉัตร  สมบัติวงศ์</t>
  </si>
  <si>
    <t xml:space="preserve">คุณจิตรดา  ศรีสถาน </t>
  </si>
  <si>
    <t xml:space="preserve"> เจ้าหน้าที่ธุรการประกันคุณภาพ </t>
  </si>
  <si>
    <t>QA</t>
  </si>
  <si>
    <t xml:space="preserve">คุณอโณทัย  วัฒนสุวรรณ </t>
  </si>
  <si>
    <t>คุณเกรียงไกร  เกื้อกูล</t>
  </si>
  <si>
    <t xml:space="preserve">QA supervisor </t>
  </si>
  <si>
    <t>คุณเนตรนรินทร์  ผุมเงิน</t>
  </si>
  <si>
    <t xml:space="preserve"> Asst.QA supervisor </t>
  </si>
  <si>
    <t>คุณวรฤทัย  จุไร</t>
  </si>
  <si>
    <t>คุณเอกชัย  จันทร์อุดมรัตน์</t>
  </si>
  <si>
    <t>คุณพัชรี  หงษ์สอง</t>
  </si>
  <si>
    <t>คุณจันทรวิมล  เย็นใจ</t>
  </si>
  <si>
    <t>คุณหนึ่งฤทัย  ปานจอน</t>
  </si>
  <si>
    <t>เจ้าหน้าที่ QA</t>
  </si>
  <si>
    <t>คุณมัตติกา  เกิดก่อวงษ์</t>
  </si>
  <si>
    <t>ผู้ช่วยผู้จัดการ PD.2,4</t>
  </si>
  <si>
    <t>QC Packing</t>
  </si>
  <si>
    <t>คุณวาสนา  พรรณพฤกษ์</t>
  </si>
  <si>
    <t>คุณประไพพิมพ์  อุธโยธา</t>
  </si>
  <si>
    <t>Asst. QC Packing</t>
  </si>
  <si>
    <t xml:space="preserve">คุณอุรนา  ศรีสุข </t>
  </si>
  <si>
    <t xml:space="preserve"> ซุปเปอร์ไวเซอร์ส่วนQA 1,3 </t>
  </si>
  <si>
    <t>QC.PROCESSING</t>
  </si>
  <si>
    <t xml:space="preserve">คุณพีระพรรณ  เซียสกุล </t>
  </si>
  <si>
    <t xml:space="preserve"> ผู้จัดการส่วนประกันคุณภาพ </t>
  </si>
  <si>
    <t xml:space="preserve">คุณปภาภรณ์  เจริญศรีสันต์ </t>
  </si>
  <si>
    <t xml:space="preserve"> ซุปเปอร์ไวเซอร์ส่วน QA 2,4 </t>
  </si>
  <si>
    <t xml:space="preserve">คุณสมควร  ครุฑธา </t>
  </si>
  <si>
    <t xml:space="preserve"> เจ้าหน้าที่วิจัยและพัฒนา </t>
  </si>
  <si>
    <t>RD</t>
  </si>
  <si>
    <t xml:space="preserve">คุณศิริพร  พูนพวง </t>
  </si>
  <si>
    <t xml:space="preserve">คุณปัทมาพร  โสภิณฑ์ </t>
  </si>
  <si>
    <t xml:space="preserve">คุณวัฒนา  วัชรอาภาไพบูลย์ </t>
  </si>
  <si>
    <t xml:space="preserve">คุณปิยธิดา  เมฆโต </t>
  </si>
  <si>
    <t xml:space="preserve"> Asst.RD supervisor </t>
  </si>
  <si>
    <t>คุณอนิสรา  คงทอง</t>
  </si>
  <si>
    <t>คุณนนทรี  จันทร์อนันต์</t>
  </si>
  <si>
    <t>RD Supervisor</t>
  </si>
  <si>
    <t xml:space="preserve">คุณทรงชัย  ไทรชมภู </t>
  </si>
  <si>
    <t xml:space="preserve"> เจ้าหน้าที่ความปลอดภัยในการทำงาน </t>
  </si>
  <si>
    <t>SFT</t>
  </si>
  <si>
    <t xml:space="preserve">คุณเจษฏา  รักจำรูญ </t>
  </si>
  <si>
    <t xml:space="preserve"> ผู้ช่วยเจ้าหน้าที่ความปลอดภัยในการทำงาน </t>
  </si>
  <si>
    <t xml:space="preserve">คุณนิติยา  หอมสมบัติ </t>
  </si>
  <si>
    <t xml:space="preserve"> เจ้าหน้าที่การเงิน </t>
  </si>
  <si>
    <t xml:space="preserve">คุณกมลนันท์  รัตนอัมพรกูล </t>
  </si>
  <si>
    <t xml:space="preserve"> หัวหน้าแผนกตรวจสอบภายใน </t>
  </si>
  <si>
    <t>ตรวจสอบภายใน</t>
  </si>
  <si>
    <t>ทรัพย์สิน</t>
  </si>
  <si>
    <t xml:space="preserve">คุณมนัส  หน้าร้าน </t>
  </si>
  <si>
    <t xml:space="preserve"> พนักงานขาย </t>
  </si>
  <si>
    <t>หน้าร้าน</t>
  </si>
  <si>
    <t>การเงิน</t>
  </si>
  <si>
    <t>Sum of Print + Copy Black</t>
  </si>
  <si>
    <t>Sum of Print + Copy Color</t>
  </si>
  <si>
    <t>PD-Packing Plant 4</t>
  </si>
  <si>
    <t>PD-Packing Plant 2</t>
  </si>
  <si>
    <t>Secretary</t>
  </si>
  <si>
    <t>Sect</t>
  </si>
  <si>
    <t>Black (Baht)</t>
  </si>
  <si>
    <t>Color (Baht)</t>
  </si>
  <si>
    <t>Total (Baht)</t>
  </si>
  <si>
    <t>Unit price Black</t>
  </si>
  <si>
    <t>Unit price Color</t>
  </si>
  <si>
    <t>Sum of Total (Baht)</t>
  </si>
  <si>
    <t>Material Control</t>
  </si>
  <si>
    <t>คุณแสงเดือน  พิศจารย์</t>
  </si>
  <si>
    <t>คุณกิตติศักดิ์  คำป้อง</t>
  </si>
  <si>
    <t>Supervisor LG2</t>
  </si>
  <si>
    <t>คุณอรุณี  บุบผามาโล</t>
  </si>
  <si>
    <t>QC Packing Officer</t>
  </si>
  <si>
    <t>Password</t>
  </si>
  <si>
    <t>Black</t>
  </si>
  <si>
    <t>Color</t>
  </si>
  <si>
    <t>คุณสิทธิพร  สรีวิบูลย์</t>
  </si>
  <si>
    <t>คุณวิชุดา  จันทร์ท่าจีน</t>
  </si>
  <si>
    <t>คุณณัฐพงษ์ ศรีสวัสดิ์</t>
  </si>
  <si>
    <t>คุณเพ็ญทิพย์ วีรธนาพาณิชย์</t>
  </si>
  <si>
    <t>QC-PL</t>
  </si>
  <si>
    <t>QMS</t>
  </si>
  <si>
    <t>Finance Director</t>
  </si>
  <si>
    <t>QC-Production Line</t>
  </si>
  <si>
    <t>QC-Process Improvement</t>
  </si>
  <si>
    <t>Ast.Supervisor</t>
  </si>
  <si>
    <t>คุณสมศรี สีมาเจริญยิ่ง</t>
  </si>
  <si>
    <t>Supervisor</t>
  </si>
  <si>
    <t>คุณธนยศ ประมวล</t>
  </si>
  <si>
    <t>Ast.Manager</t>
  </si>
  <si>
    <t>คุณอรพินท์ มุ่ยแฟง</t>
  </si>
  <si>
    <t>Officer</t>
  </si>
  <si>
    <t>จำนวนเงิน</t>
  </si>
  <si>
    <t>คุณภฤศฐปกร รอดผล</t>
  </si>
  <si>
    <t>คุณมัณทนา สุขงาม</t>
  </si>
  <si>
    <t xml:space="preserve">คุณเชษฐา  พลายงาม </t>
  </si>
  <si>
    <t>คุณธัชวิชญ์ ชัยทวีศักดิ์</t>
  </si>
  <si>
    <t>Senior Officer</t>
  </si>
  <si>
    <t>คุณเอกพล ลาภวรารักษ์</t>
  </si>
  <si>
    <t>DC1</t>
  </si>
  <si>
    <t>CIA</t>
  </si>
  <si>
    <t>คุณกิจจา มิ่งขวัญ</t>
  </si>
  <si>
    <t>คุณวิทยา ประชานิยม</t>
  </si>
  <si>
    <t>Manager</t>
  </si>
  <si>
    <t>คุณสุดเขตต์ บุญชู</t>
  </si>
  <si>
    <t>คุณธนภัทร  เหลืองบริสุทธิ์</t>
  </si>
  <si>
    <t>คุณอาทิตตยา  โภคะ</t>
  </si>
  <si>
    <t>คุณปัญญาภรณ์  ประมูลทรัพย์</t>
  </si>
  <si>
    <t>คุณแพรวนภา  คล้ายใจตรง</t>
  </si>
  <si>
    <t>คุณวันทนา  พรรณพนาชติ</t>
  </si>
  <si>
    <t>คุณชนะพล  กำมะหยี่เงิน</t>
  </si>
  <si>
    <t>คูณภาสกร  วิเอกพรมลาชุ</t>
  </si>
  <si>
    <t>MC</t>
  </si>
  <si>
    <t>PN</t>
  </si>
  <si>
    <t>Planning</t>
  </si>
  <si>
    <t>Safety</t>
  </si>
  <si>
    <t>คุณวีรพงศ์ ทองวาสนาส่ง</t>
  </si>
  <si>
    <t>AC</t>
  </si>
  <si>
    <t>คุณประดิษฐ์ อุบล</t>
  </si>
  <si>
    <t>คุณเทียงทิพย์  อุทธโยธา</t>
  </si>
  <si>
    <t>Senior Procurement  Manager </t>
  </si>
  <si>
    <t>คุณวิชุตา ชลธีพิทักษ์ชัย</t>
  </si>
  <si>
    <t>Enginer</t>
  </si>
  <si>
    <t>คุณสวัลลี วัฒนวงศ์</t>
  </si>
  <si>
    <t>คุณวสันต์ นันทกูล</t>
  </si>
  <si>
    <t>คุณมันทนา คงใหญ่</t>
  </si>
  <si>
    <t>คุณเสมียน นาคแก้ว</t>
  </si>
  <si>
    <t>คุณประสันติเพชร  ต้นทอง</t>
  </si>
  <si>
    <t>คุณไพบูลย์  โคตมา</t>
  </si>
  <si>
    <t>คุณพรรษชล  อึ้งเจริญ</t>
  </si>
  <si>
    <t>คุณพัชรพร สุมาลี</t>
  </si>
  <si>
    <t>คุณจันทนา  โพธิ์ปฐม</t>
  </si>
  <si>
    <t>คุณกรกช ชัยอินคำ</t>
  </si>
  <si>
    <t>Senior Supervisor</t>
  </si>
  <si>
    <t>คุณปัฎฐพงษ์ ทองเจื่อ</t>
  </si>
  <si>
    <t>คุณสรินนา ดาราเย็น</t>
  </si>
  <si>
    <t>คุณกรรฐ์ กุลหงวน</t>
  </si>
  <si>
    <t>คุณอิสรีย์ อภิภักค์สกุล</t>
  </si>
  <si>
    <t>คุณชมพูนุช ไก่ฟ้า</t>
  </si>
  <si>
    <t>คุณปริษา บุญประกอบ</t>
  </si>
  <si>
    <t>คุณจักริน เชี่ยงศิริ</t>
  </si>
  <si>
    <t>คุณสิทธิพงษ์ แก้วเจริญ</t>
  </si>
  <si>
    <t>คุณปิโยรส เอกจิตร</t>
  </si>
  <si>
    <t>คุณศรัณยู ดำรงชัย</t>
  </si>
  <si>
    <t>คุณอภิชาติ ทองถนอม</t>
  </si>
  <si>
    <t>คุณสุรัตนา เสือดาว</t>
  </si>
  <si>
    <t>คุณระพีพรรณ พินทอง</t>
  </si>
  <si>
    <t>คุณกาญจนา ทองถนอม</t>
  </si>
  <si>
    <t>คุณมงคล จิรกุลวัฒนกิจ</t>
  </si>
  <si>
    <t>คุณวัลลภ แดงพันธุ์</t>
  </si>
  <si>
    <t>คุณนิลาวรรณ ศรนวล</t>
  </si>
  <si>
    <t>คุณวรางคณา พ้นภัย</t>
  </si>
  <si>
    <t>คุณยุพิน ยมโคตร์</t>
  </si>
  <si>
    <t>คุณวราภรณ์    มูครองทอง</t>
  </si>
  <si>
    <t>คุณวรรณดี ศรีสุวรรณ</t>
  </si>
  <si>
    <t>คุณประพจบ์ ปุ่มสงวน</t>
  </si>
  <si>
    <t>AEM</t>
  </si>
  <si>
    <t>Grand Total</t>
  </si>
  <si>
    <t>คุณลลิตา อ้นมา</t>
  </si>
  <si>
    <t>คุณจรินทร์ เมืองรมย์</t>
  </si>
  <si>
    <t>คณจันทิมา กุตเสนา</t>
  </si>
  <si>
    <t>คุณวนัสนันท์ ใจซุ่ม</t>
  </si>
  <si>
    <t>คุณณัฎฐ์  ภู่ไหม</t>
  </si>
  <si>
    <t>53031</t>
  </si>
  <si>
    <t>คุณสุมาลิน เพชรนาใหญ่</t>
  </si>
  <si>
    <t xml:space="preserve"> Supervisor </t>
  </si>
  <si>
    <t>Engineer</t>
  </si>
  <si>
    <t xml:space="preserve"> Supervisor QC.PROCESSING</t>
  </si>
  <si>
    <t>Manager  PD.4</t>
  </si>
  <si>
    <t>Senior Enginer</t>
  </si>
  <si>
    <t>คุณกรกช ศรีทอง</t>
  </si>
  <si>
    <t>คุณวัชรินทร์   เทียมสมชาติ</t>
  </si>
  <si>
    <t>คุณนพดล เชื่อมชิต</t>
  </si>
  <si>
    <t>คุณภากร อิ้นเจริญ</t>
  </si>
  <si>
    <t>คุณภคพล สุโนภักดิ์</t>
  </si>
  <si>
    <t>คุณน้ำทิพย์ รอดเชื้อจีน</t>
  </si>
  <si>
    <t>คุณจรียา จูแย้ม</t>
  </si>
  <si>
    <t>คุณเบญจมาภรณ์ คำศิริ</t>
  </si>
  <si>
    <t>คุณจิราธิป คชรัตน์</t>
  </si>
  <si>
    <t>FN&amp;AC</t>
  </si>
  <si>
    <t>คุณพิลาสลักษณ์ ฉลาดธัญกิจ</t>
  </si>
  <si>
    <t>คุณศศิธร พิมพ์สุภาพร</t>
  </si>
  <si>
    <t>คุณคุณวุฒิ โพธิราชา</t>
  </si>
  <si>
    <t>คุณศศินันท์ เรืองลักษณ์</t>
  </si>
  <si>
    <t>คุณวุฒิ โพธิราชา</t>
  </si>
  <si>
    <t>คุณบุณธรรม นวลแจ่ม</t>
  </si>
  <si>
    <t>Technician I - Calibration</t>
  </si>
  <si>
    <t>คุณศรีธนา อั้นจินดา</t>
  </si>
  <si>
    <t>คุณสุภาวดี  วรรณทอง</t>
  </si>
  <si>
    <t>คุณจินตนา กองเกิด</t>
  </si>
  <si>
    <t>คุณยอดขวัญ การบรรจง</t>
  </si>
  <si>
    <t>คุณอรรถพล สีหอม</t>
  </si>
  <si>
    <t>คุณภัทร์ฐิตา ศุภเลิศวรานนท์</t>
  </si>
  <si>
    <t>คุณเขมนิจ กรุดมินบุรี</t>
  </si>
  <si>
    <t>คุณสมาพร บัวจูม</t>
  </si>
  <si>
    <t>คุณตะวัน  สายรวมญาติ</t>
  </si>
  <si>
    <t>คุณสุมาพร บัวจูม</t>
  </si>
  <si>
    <t>Enginer Project</t>
  </si>
  <si>
    <t>คุณชัพวัฒน์ เพิ่มสุภัคกุล</t>
  </si>
  <si>
    <t>คุณณิชานันท์ เฟื่องฟูพงค์พันธ์</t>
  </si>
  <si>
    <t>คุณธนพงษ์ จันทร์ท่าจีน</t>
  </si>
  <si>
    <t>คุณสรัญญา  จาดแจ่ม</t>
  </si>
  <si>
    <t>คุณปรีชญานันท์  แสงศรีจันทร์</t>
  </si>
  <si>
    <t>คุณจันทิมา  โก่นกลาง</t>
  </si>
  <si>
    <t>คุณเบญจมาศ   เครือบุญมา</t>
  </si>
  <si>
    <t>คุณสุจินดา สาริบุตร</t>
  </si>
  <si>
    <t>คุณฉัตรชัย อินจีน</t>
  </si>
  <si>
    <t xml:space="preserve">คุณอุรนา  สุข </t>
  </si>
  <si>
    <t xml:space="preserve">คุณภานี  ประเสริฐ </t>
  </si>
  <si>
    <t>คุณสม สีมาเจริญยิ่ง</t>
  </si>
  <si>
    <t>คุณทศพล แก้วไชนาม</t>
  </si>
  <si>
    <t>คุณนันทพงศ์ แคล้งภัยบาล</t>
  </si>
  <si>
    <t>คุณหนึ่งนรินทร์ แถมพร</t>
  </si>
  <si>
    <t>EPC</t>
  </si>
  <si>
    <t>PD3</t>
  </si>
  <si>
    <t>Sa</t>
  </si>
  <si>
    <t>EN-PL</t>
  </si>
  <si>
    <t>EN-UT</t>
  </si>
  <si>
    <t>EN-PJ</t>
  </si>
  <si>
    <t>MAC</t>
  </si>
  <si>
    <t>PD1</t>
  </si>
  <si>
    <t>PD2</t>
  </si>
  <si>
    <t>PD4</t>
  </si>
  <si>
    <t>คุณเขมทัศน์  วนะเกียรติกุล</t>
  </si>
  <si>
    <t>คุณหนึ่งฤทัย งามเนตร</t>
  </si>
  <si>
    <t>คุณวิศวะ นนดารา</t>
  </si>
  <si>
    <t>คุณณัฎฐ์ จอมป้อ</t>
  </si>
  <si>
    <t>คุณสุซาดา แซ่เบ้</t>
  </si>
  <si>
    <t>คุณกรกนก ทิพย์มณี</t>
  </si>
  <si>
    <t>คุณธัญจิรา ตรีลบ</t>
  </si>
  <si>
    <t>Assistant Executive Manager Operation</t>
  </si>
  <si>
    <t>คุณวรัญรัตน์ จิตระวัง</t>
  </si>
  <si>
    <t>คุณประกายกาญ เพชรสุวรรณ</t>
  </si>
  <si>
    <t>officer analysis</t>
  </si>
  <si>
    <t>ประจำเดือน : ธันวาคม</t>
  </si>
  <si>
    <t>คุณบุษกร ขุนทอง</t>
  </si>
  <si>
    <t>คุณศุทธินี อินโบราณ</t>
  </si>
  <si>
    <t>คุณชุติมา รัตนพงศ์ธระ</t>
  </si>
  <si>
    <t>คุณทัตเทพ แซ่เหยี่ยว</t>
  </si>
  <si>
    <t>คุณวิมาลัย อินธิราช</t>
  </si>
  <si>
    <t>ทดสอบการปริ้นตอนติดตั้งครั้งแรก</t>
  </si>
  <si>
    <t>SA</t>
  </si>
  <si>
    <t>S/N : 561453</t>
  </si>
  <si>
    <t>รายงานสรุปการ Printer Fuji APC5570  อาคาร QRC ชั้น 1</t>
  </si>
  <si>
    <t>08/12/63 ถึง 20/12/63</t>
  </si>
  <si>
    <t>S/N : 561475</t>
  </si>
  <si>
    <t xml:space="preserve">S/N : 561478
</t>
  </si>
  <si>
    <t>รายงานสรุปการ Printer Fuji APC5570   อาคาร QRC ชั้น 1</t>
  </si>
  <si>
    <t>รายงานสรุปการ Printer Fuji APC5570   อาคาร QRC ชั้น 2</t>
  </si>
  <si>
    <t>รายงานสรุปการ Printer Fuji APC5570  อาคาร MC</t>
  </si>
  <si>
    <t>S/N : 724295</t>
  </si>
  <si>
    <t>Amount of Black + Color (Baht)</t>
  </si>
  <si>
    <t>รวม</t>
  </si>
  <si>
    <t>per unit</t>
  </si>
  <si>
    <t>ลดจำนวนกระดาษ</t>
  </si>
  <si>
    <t>จำนวนกระดาษก่อนหัก</t>
  </si>
  <si>
    <t>ค่าเช่า</t>
  </si>
  <si>
    <t>VAT</t>
  </si>
  <si>
    <t>AMOUNT</t>
  </si>
  <si>
    <t>PrinterFuji 561478,561453,561475,724295 M.12/2020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</si>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</sst>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฿&quot;#,##0;\-&quot;฿&quot;#,##0"/>
    <numFmt numFmtId="43" formatCode="_-* #,##0.00_-;\-* #,##0.00_-;_-* &quot;-&quot;??_-;_-@_-"/>
    <numFmt numFmtId="187" formatCode="&quot;$&quot;#,##0_);[Red]\(&quot;$&quot;#,##0\)"/>
    <numFmt numFmtId="188" formatCode="_(* #,##0.00_);_(* \(#,##0.00\);_(* &quot;-&quot;??_);_(@_)"/>
    <numFmt numFmtId="189" formatCode="#,##0.000"/>
    <numFmt numFmtId="190" formatCode="0.0%"/>
    <numFmt numFmtId="191" formatCode="0.000"/>
    <numFmt numFmtId="192" formatCode="_-* #,##0_-;\-* #,##0_-;_-* &quot;-&quot;??_-;_-@_-"/>
    <numFmt numFmtId="193" formatCode="#,##0;\(#,##0\)"/>
    <numFmt numFmtId="194" formatCode="0.00_)"/>
    <numFmt numFmtId="195" formatCode="#,##0\ &quot;F&quot;;[Red]\-#,##0\ &quot;F&quot;"/>
    <numFmt numFmtId="196" formatCode="#,##0\ &quot;FB&quot;;\-#,##0\ &quot;FB&quot;"/>
    <numFmt numFmtId="197" formatCode="[$-1010000]d/m/yyyy;@"/>
    <numFmt numFmtId="198" formatCode="#,##0.00_-;[Red]\(#,##0.00\)_-;&quot;-&quot;_-;@"/>
    <numFmt numFmtId="199" formatCode="_-* #,##0_-;_-* #,##0\-;_-* &quot;-&quot;_-;_-@_-"/>
    <numFmt numFmtId="200" formatCode="_-* #,##0.00_-;_-* #,##0.00\-;_-* &quot;-&quot;??_-;_-@_-"/>
    <numFmt numFmtId="201" formatCode="_-&quot;฿&quot;\ * #,##0_-;_-&quot;฿&quot;\ * #,##0\-;_-&quot;฿&quot;\ * &quot;-&quot;_-;_-@_-"/>
    <numFmt numFmtId="202" formatCode="_-&quot;฿&quot;\ * #,##0.00_-;_-&quot;฿&quot;\ * #,##0.00\-;_-&quot;฿&quot;\ * &quot;-&quot;??_-;_-@_-"/>
    <numFmt numFmtId="203" formatCode="B1mmm\-yy"/>
    <numFmt numFmtId="204" formatCode="0.00;[Red]0.00"/>
  </numFmts>
  <fonts count="60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Angsana New"/>
      <family val="1"/>
    </font>
    <font>
      <sz val="10"/>
      <name val="Arial"/>
      <family val="2"/>
    </font>
    <font>
      <sz val="10"/>
      <color indexed="8"/>
      <name val="MS Sans Serif"/>
      <family val="2"/>
      <charset val="222"/>
    </font>
    <font>
      <b/>
      <sz val="11"/>
      <name val="Andalus"/>
      <family val="1"/>
    </font>
    <font>
      <sz val="10"/>
      <name val="Andalu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4.05"/>
      <color indexed="8"/>
      <name val="Cordia New"/>
      <family val="2"/>
    </font>
    <font>
      <sz val="10"/>
      <name val="Times New Roman"/>
      <family val="1"/>
    </font>
    <font>
      <sz val="14"/>
      <name val="AngsanaUPC"/>
      <family val="1"/>
      <charset val="222"/>
    </font>
    <font>
      <sz val="8"/>
      <name val="Arial"/>
      <family val="2"/>
    </font>
    <font>
      <sz val="7"/>
      <name val="Small Fonts"/>
      <family val="2"/>
    </font>
    <font>
      <sz val="8"/>
      <color theme="1"/>
      <name val="Tahoma"/>
      <family val="2"/>
      <charset val="22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theme="0" tint="-4.9989318521683403E-2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4"/>
      <color theme="1"/>
      <name val="Angsana New"/>
      <family val="1"/>
    </font>
    <font>
      <b/>
      <sz val="12"/>
      <color theme="1"/>
      <name val="Tahoma"/>
      <family val="2"/>
      <scheme val="minor"/>
    </font>
    <font>
      <sz val="12"/>
      <name val="Arial"/>
      <family val="2"/>
    </font>
    <font>
      <sz val="14"/>
      <color rgb="FF000000"/>
      <name val="Angsana New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Tahoma"/>
      <family val="2"/>
      <scheme val="minor"/>
    </font>
    <font>
      <sz val="10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theme="1"/>
      <name val="Tahoma"/>
      <family val="2"/>
      <scheme val="maj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5"/>
      <color theme="1"/>
      <name val="Angsana New"/>
      <family val="1"/>
    </font>
    <font>
      <b/>
      <sz val="14"/>
      <name val="Angsana New"/>
      <family val="1"/>
    </font>
    <font>
      <sz val="11"/>
      <name val="Andalus"/>
      <family val="1"/>
    </font>
    <font>
      <sz val="10"/>
      <color rgb="FF212121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1"/>
      <color rgb="FF000000"/>
      <name val="Calibri"/>
      <family val="2"/>
      <charset val="222"/>
    </font>
    <font>
      <sz val="10"/>
      <name val="Tahoma"/>
      <family val="2"/>
      <scheme val="minor"/>
    </font>
    <font>
      <sz val="10"/>
      <color theme="0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FFFF00"/>
        <bgColor theme="5" tint="0.3999755851924192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09">
    <xf numFmtId="0" fontId="0" fillId="0" borderId="0"/>
    <xf numFmtId="0" fontId="3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5" fontId="4" fillId="0" borderId="0" applyNumberFormat="0" applyFill="0" applyBorder="0" applyAlignment="0" applyProtection="0"/>
    <xf numFmtId="5" fontId="4" fillId="0" borderId="0" applyNumberFormat="0" applyFill="0" applyBorder="0" applyAlignment="0" applyProtection="0"/>
    <xf numFmtId="18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43" fontId="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4" fillId="0" borderId="0" applyNumberFormat="0" applyFill="0" applyBorder="0" applyAlignment="0" applyProtection="0"/>
    <xf numFmtId="188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5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8" fontId="12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5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5" fontId="13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5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NumberForma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93" fontId="15" fillId="0" borderId="0"/>
    <xf numFmtId="194" fontId="16" fillId="0" borderId="0"/>
    <xf numFmtId="195" fontId="16" fillId="0" borderId="0"/>
    <xf numFmtId="38" fontId="17" fillId="17" borderId="0" applyNumberFormat="0" applyBorder="0" applyAlignment="0" applyProtection="0"/>
    <xf numFmtId="10" fontId="17" fillId="18" borderId="1" applyNumberFormat="0" applyBorder="0" applyAlignment="0" applyProtection="0"/>
    <xf numFmtId="10" fontId="17" fillId="18" borderId="1" applyNumberFormat="0" applyBorder="0" applyAlignment="0" applyProtection="0"/>
    <xf numFmtId="37" fontId="18" fillId="0" borderId="0"/>
    <xf numFmtId="196" fontId="1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7" fontId="4" fillId="0" borderId="0"/>
    <xf numFmtId="197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4" fillId="0" borderId="0"/>
    <xf numFmtId="0" fontId="4" fillId="0" borderId="0"/>
    <xf numFmtId="197" fontId="4" fillId="0" borderId="0"/>
    <xf numFmtId="0" fontId="4" fillId="0" borderId="0"/>
    <xf numFmtId="198" fontId="19" fillId="0" borderId="0"/>
    <xf numFmtId="198" fontId="19" fillId="0" borderId="0"/>
    <xf numFmtId="198" fontId="19" fillId="0" borderId="0"/>
    <xf numFmtId="0" fontId="13" fillId="0" borderId="0"/>
    <xf numFmtId="0" fontId="4" fillId="0" borderId="0"/>
    <xf numFmtId="197" fontId="4" fillId="0" borderId="0"/>
    <xf numFmtId="197" fontId="4" fillId="0" borderId="0"/>
    <xf numFmtId="0" fontId="19" fillId="0" borderId="0"/>
    <xf numFmtId="197" fontId="4" fillId="0" borderId="0"/>
    <xf numFmtId="197" fontId="4" fillId="0" borderId="0"/>
    <xf numFmtId="197" fontId="4" fillId="0" borderId="0"/>
    <xf numFmtId="197" fontId="4" fillId="0" borderId="0"/>
    <xf numFmtId="197" fontId="4" fillId="0" borderId="0"/>
    <xf numFmtId="197" fontId="4" fillId="0" borderId="0"/>
    <xf numFmtId="197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7" fillId="0" borderId="0"/>
    <xf numFmtId="0" fontId="13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2" fillId="0" borderId="0"/>
    <xf numFmtId="0" fontId="12" fillId="0" borderId="0"/>
    <xf numFmtId="0" fontId="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7" fillId="0" borderId="0"/>
    <xf numFmtId="10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4" fillId="0" borderId="2" applyNumberFormat="0" applyFill="0" applyAlignment="0" applyProtection="0">
      <alignment horizontal="center" vertical="center"/>
    </xf>
    <xf numFmtId="0" fontId="20" fillId="19" borderId="3" applyNumberFormat="0" applyAlignment="0" applyProtection="0"/>
    <xf numFmtId="0" fontId="20" fillId="19" borderId="3" applyNumberFormat="0" applyAlignment="0" applyProtection="0"/>
    <xf numFmtId="0" fontId="20" fillId="19" borderId="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99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20" borderId="4" applyNumberFormat="0" applyAlignment="0" applyProtection="0"/>
    <xf numFmtId="0" fontId="25" fillId="0" borderId="5" applyNumberFormat="0" applyFill="0" applyAlignment="0" applyProtection="0"/>
    <xf numFmtId="0" fontId="2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6" fillId="0" borderId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8" fillId="21" borderId="0" applyNumberFormat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4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5" borderId="0" applyNumberFormat="0" applyBorder="0" applyAlignment="0" applyProtection="0"/>
    <xf numFmtId="0" fontId="31" fillId="19" borderId="7" applyNumberFormat="0" applyAlignment="0" applyProtection="0"/>
    <xf numFmtId="0" fontId="31" fillId="19" borderId="7" applyNumberFormat="0" applyAlignment="0" applyProtection="0"/>
    <xf numFmtId="0" fontId="31" fillId="19" borderId="7" applyNumberFormat="0" applyAlignment="0" applyProtection="0"/>
    <xf numFmtId="0" fontId="10" fillId="26" borderId="8" applyNumberFormat="0" applyFont="0" applyAlignment="0" applyProtection="0"/>
    <xf numFmtId="0" fontId="10" fillId="26" borderId="8" applyNumberFormat="0" applyFont="0" applyAlignment="0" applyProtection="0"/>
    <xf numFmtId="0" fontId="10" fillId="26" borderId="8" applyNumberFormat="0" applyFont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4" fillId="0" borderId="0"/>
    <xf numFmtId="197" fontId="4" fillId="0" borderId="0"/>
  </cellStyleXfs>
  <cellXfs count="214">
    <xf numFmtId="0" fontId="0" fillId="0" borderId="0" xfId="0"/>
    <xf numFmtId="0" fontId="5" fillId="0" borderId="0" xfId="0" applyFont="1" applyFill="1" applyBorder="1"/>
    <xf numFmtId="0" fontId="8" fillId="2" borderId="1" xfId="5" applyFont="1" applyFill="1" applyBorder="1" applyAlignment="1">
      <alignment horizontal="center" vertical="center"/>
    </xf>
    <xf numFmtId="0" fontId="12" fillId="2" borderId="0" xfId="125" applyFill="1"/>
    <xf numFmtId="0" fontId="12" fillId="2" borderId="0" xfId="125" applyFill="1" applyAlignment="1">
      <alignment horizontal="left"/>
    </xf>
    <xf numFmtId="0" fontId="35" fillId="27" borderId="1" xfId="125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3" fontId="0" fillId="0" borderId="0" xfId="4" applyFont="1" applyAlignment="1">
      <alignment horizontal="center"/>
    </xf>
    <xf numFmtId="0" fontId="36" fillId="0" borderId="0" xfId="0" applyFont="1" applyAlignment="1">
      <alignment horizontal="left" indent="6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center" wrapText="1"/>
      <protection locked="0"/>
    </xf>
    <xf numFmtId="43" fontId="5" fillId="0" borderId="1" xfId="0" applyNumberFormat="1" applyFont="1" applyFill="1" applyBorder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34" applyFont="1"/>
    <xf numFmtId="0" fontId="0" fillId="0" borderId="0" xfId="0" applyAlignment="1">
      <alignment horizontal="left" vertical="center" indent="1"/>
    </xf>
    <xf numFmtId="43" fontId="0" fillId="0" borderId="0" xfId="34" applyFont="1" applyAlignment="1">
      <alignment vertical="center"/>
    </xf>
    <xf numFmtId="0" fontId="4" fillId="0" borderId="0" xfId="0" applyFont="1"/>
    <xf numFmtId="0" fontId="36" fillId="0" borderId="0" xfId="0" applyFont="1" applyAlignme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38" fillId="0" borderId="0" xfId="0" applyFont="1" applyAlignment="1"/>
    <xf numFmtId="43" fontId="39" fillId="0" borderId="0" xfId="4" applyFont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left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5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7" fillId="0" borderId="1" xfId="0" applyFont="1" applyBorder="1" applyAlignment="1">
      <alignment vertical="center"/>
    </xf>
    <xf numFmtId="0" fontId="8" fillId="2" borderId="1" xfId="5" applyNumberFormat="1" applyFont="1" applyFill="1" applyBorder="1" applyAlignment="1" applyProtection="1">
      <alignment horizontal="left" vertical="center"/>
    </xf>
    <xf numFmtId="0" fontId="5" fillId="30" borderId="1" xfId="0" applyFont="1" applyFill="1" applyBorder="1" applyAlignment="1" applyProtection="1">
      <alignment horizontal="center" vertical="center"/>
      <protection locked="0"/>
    </xf>
    <xf numFmtId="0" fontId="37" fillId="30" borderId="1" xfId="0" applyFont="1" applyFill="1" applyBorder="1" applyAlignment="1">
      <alignment horizontal="center"/>
    </xf>
    <xf numFmtId="0" fontId="5" fillId="30" borderId="0" xfId="0" applyFont="1" applyFill="1" applyBorder="1"/>
    <xf numFmtId="0" fontId="5" fillId="30" borderId="1" xfId="0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12" fillId="2" borderId="13" xfId="125" applyFill="1" applyBorder="1" applyAlignment="1">
      <alignment horizontal="left"/>
    </xf>
    <xf numFmtId="203" fontId="36" fillId="0" borderId="0" xfId="0" applyNumberFormat="1" applyFont="1" applyAlignment="1">
      <alignment horizontal="left"/>
    </xf>
    <xf numFmtId="0" fontId="43" fillId="0" borderId="1" xfId="0" applyFont="1" applyBorder="1" applyAlignment="1">
      <alignment horizontal="left"/>
    </xf>
    <xf numFmtId="0" fontId="45" fillId="0" borderId="1" xfId="0" applyFont="1" applyFill="1" applyBorder="1" applyAlignment="1">
      <alignment vertical="center"/>
    </xf>
    <xf numFmtId="0" fontId="43" fillId="0" borderId="0" xfId="0" applyFont="1" applyBorder="1" applyAlignment="1">
      <alignment horizontal="left"/>
    </xf>
    <xf numFmtId="0" fontId="9" fillId="2" borderId="1" xfId="5" applyNumberFormat="1" applyFont="1" applyFill="1" applyBorder="1" applyAlignment="1" applyProtection="1">
      <alignment horizontal="left"/>
    </xf>
    <xf numFmtId="0" fontId="12" fillId="2" borderId="0" xfId="125" applyFont="1" applyFill="1" applyAlignment="1">
      <alignment horizontal="left"/>
    </xf>
    <xf numFmtId="0" fontId="12" fillId="2" borderId="17" xfId="125" applyFill="1" applyBorder="1" applyAlignment="1">
      <alignment horizontal="left"/>
    </xf>
    <xf numFmtId="0" fontId="12" fillId="2" borderId="15" xfId="125" applyFill="1" applyBorder="1"/>
    <xf numFmtId="0" fontId="12" fillId="2" borderId="12" xfId="125" applyFill="1" applyBorder="1"/>
    <xf numFmtId="0" fontId="35" fillId="27" borderId="16" xfId="125" applyFont="1" applyFill="1" applyBorder="1" applyAlignment="1">
      <alignment horizontal="center"/>
    </xf>
    <xf numFmtId="0" fontId="12" fillId="2" borderId="0" xfId="125" applyFont="1" applyFill="1" applyBorder="1" applyAlignment="1">
      <alignment horizontal="left"/>
    </xf>
    <xf numFmtId="0" fontId="12" fillId="2" borderId="14" xfId="125" applyFont="1" applyFill="1" applyBorder="1" applyAlignment="1">
      <alignment horizontal="left"/>
    </xf>
    <xf numFmtId="0" fontId="12" fillId="2" borderId="18" xfId="125" applyFont="1" applyFill="1" applyBorder="1" applyAlignment="1">
      <alignment horizontal="left"/>
    </xf>
    <xf numFmtId="0" fontId="44" fillId="2" borderId="15" xfId="183" applyFont="1" applyFill="1" applyBorder="1" applyAlignment="1">
      <alignment horizontal="left" vertical="center"/>
    </xf>
    <xf numFmtId="0" fontId="37" fillId="2" borderId="1" xfId="183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3" fillId="0" borderId="0" xfId="0" applyFont="1" applyAlignment="1">
      <alignment horizontal="left"/>
    </xf>
    <xf numFmtId="0" fontId="9" fillId="2" borderId="1" xfId="5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48" fillId="0" borderId="0" xfId="0" applyFont="1"/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43" fontId="0" fillId="0" borderId="0" xfId="34" applyFont="1" applyAlignment="1">
      <alignment horizontal="center"/>
    </xf>
    <xf numFmtId="43" fontId="0" fillId="0" borderId="0" xfId="34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Fill="1" applyBorder="1" applyAlignment="1"/>
    <xf numFmtId="0" fontId="37" fillId="2" borderId="1" xfId="125" applyFont="1" applyFill="1" applyBorder="1" applyAlignment="1">
      <alignment horizontal="left"/>
    </xf>
    <xf numFmtId="0" fontId="50" fillId="2" borderId="1" xfId="5" applyFont="1" applyFill="1" applyBorder="1" applyAlignment="1">
      <alignment horizontal="center" vertical="center"/>
    </xf>
    <xf numFmtId="0" fontId="47" fillId="2" borderId="1" xfId="5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03" fontId="3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52" fillId="0" borderId="0" xfId="0" applyFont="1"/>
    <xf numFmtId="0" fontId="53" fillId="0" borderId="19" xfId="0" applyNumberFormat="1" applyFont="1" applyBorder="1" applyAlignment="1">
      <alignment horizontal="center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46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37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04" fontId="47" fillId="0" borderId="0" xfId="0" applyNumberFormat="1" applyFont="1" applyAlignment="1">
      <alignment horizontal="center"/>
    </xf>
    <xf numFmtId="0" fontId="4" fillId="0" borderId="1" xfId="307" applyBorder="1" applyAlignment="1">
      <alignment horizontal="center" vertical="center"/>
    </xf>
    <xf numFmtId="0" fontId="5" fillId="0" borderId="1" xfId="307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/>
    </xf>
    <xf numFmtId="49" fontId="4" fillId="0" borderId="1" xfId="307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4" fillId="0" borderId="0" xfId="308" applyNumberFormat="1" applyFill="1" applyAlignment="1">
      <alignment horizontal="center" vertical="center"/>
    </xf>
    <xf numFmtId="197" fontId="4" fillId="0" borderId="0" xfId="308" applyAlignment="1">
      <alignment horizontal="center" vertical="center"/>
    </xf>
    <xf numFmtId="197" fontId="4" fillId="0" borderId="0" xfId="308" applyFont="1" applyAlignment="1">
      <alignment horizontal="center" vertical="center"/>
    </xf>
    <xf numFmtId="197" fontId="4" fillId="0" borderId="0" xfId="308" applyFont="1" applyFill="1" applyAlignment="1">
      <alignment horizontal="center" vertical="center"/>
    </xf>
    <xf numFmtId="197" fontId="4" fillId="29" borderId="0" xfId="308" applyFont="1" applyFill="1" applyAlignment="1">
      <alignment horizontal="center" vertical="center"/>
    </xf>
    <xf numFmtId="197" fontId="4" fillId="0" borderId="0" xfId="308" applyFill="1" applyAlignment="1">
      <alignment horizontal="center" vertical="center"/>
    </xf>
    <xf numFmtId="0" fontId="4" fillId="0" borderId="1" xfId="308" applyNumberFormat="1" applyFont="1" applyBorder="1" applyAlignment="1">
      <alignment horizontal="center" vertical="center"/>
    </xf>
    <xf numFmtId="0" fontId="4" fillId="0" borderId="0" xfId="308" applyNumberFormat="1" applyFont="1" applyFill="1" applyAlignment="1">
      <alignment horizontal="center" vertical="center"/>
    </xf>
    <xf numFmtId="0" fontId="4" fillId="29" borderId="0" xfId="308" applyNumberFormat="1" applyFont="1" applyFill="1" applyBorder="1" applyAlignment="1">
      <alignment horizontal="center" vertical="center"/>
    </xf>
    <xf numFmtId="0" fontId="4" fillId="0" borderId="0" xfId="308" applyNumberFormat="1" applyFill="1" applyBorder="1" applyAlignment="1">
      <alignment horizontal="center" vertical="center"/>
    </xf>
    <xf numFmtId="0" fontId="4" fillId="0" borderId="0" xfId="308" applyNumberFormat="1" applyAlignment="1">
      <alignment horizontal="center" vertical="center"/>
    </xf>
    <xf numFmtId="0" fontId="4" fillId="0" borderId="0" xfId="308" applyNumberFormat="1" applyBorder="1" applyAlignment="1">
      <alignment horizontal="center" vertical="center"/>
    </xf>
    <xf numFmtId="0" fontId="4" fillId="0" borderId="0" xfId="308" applyNumberFormat="1" applyFont="1" applyFill="1" applyBorder="1" applyAlignment="1">
      <alignment horizontal="center" vertical="center"/>
    </xf>
    <xf numFmtId="0" fontId="4" fillId="0" borderId="1" xfId="308" applyNumberFormat="1" applyBorder="1" applyAlignment="1">
      <alignment horizontal="center" vertical="center"/>
    </xf>
    <xf numFmtId="0" fontId="4" fillId="0" borderId="0" xfId="308" applyNumberFormat="1" applyFont="1" applyBorder="1" applyAlignment="1">
      <alignment horizontal="center" vertical="center"/>
    </xf>
    <xf numFmtId="197" fontId="5" fillId="0" borderId="1" xfId="308" applyFont="1" applyFill="1" applyBorder="1" applyAlignment="1">
      <alignment horizontal="left" vertical="center"/>
    </xf>
    <xf numFmtId="0" fontId="4" fillId="0" borderId="1" xfId="308" applyNumberFormat="1" applyFont="1" applyFill="1" applyBorder="1" applyAlignment="1">
      <alignment horizontal="center" vertical="center"/>
    </xf>
    <xf numFmtId="0" fontId="42" fillId="0" borderId="1" xfId="308" applyNumberFormat="1" applyFont="1" applyFill="1" applyBorder="1" applyAlignment="1">
      <alignment horizontal="center" vertical="center"/>
    </xf>
    <xf numFmtId="0" fontId="41" fillId="0" borderId="1" xfId="308" applyNumberFormat="1" applyFont="1" applyBorder="1" applyAlignment="1">
      <alignment horizontal="center" vertical="center"/>
    </xf>
    <xf numFmtId="0" fontId="4" fillId="0" borderId="1" xfId="308" applyNumberFormat="1" applyFill="1" applyBorder="1" applyAlignment="1">
      <alignment horizontal="center" vertical="center"/>
    </xf>
    <xf numFmtId="197" fontId="5" fillId="0" borderId="1" xfId="308" applyFont="1" applyFill="1" applyBorder="1" applyAlignment="1">
      <alignment vertical="center"/>
    </xf>
    <xf numFmtId="197" fontId="5" fillId="0" borderId="0" xfId="308" applyFont="1" applyFill="1" applyBorder="1" applyAlignment="1">
      <alignment vertical="center"/>
    </xf>
    <xf numFmtId="197" fontId="4" fillId="0" borderId="0" xfId="308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3" fontId="5" fillId="30" borderId="1" xfId="0" applyNumberFormat="1" applyFont="1" applyFill="1" applyBorder="1" applyAlignment="1"/>
    <xf numFmtId="49" fontId="4" fillId="0" borderId="0" xfId="308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308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1" fillId="0" borderId="0" xfId="0" applyNumberFormat="1" applyFont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49" fillId="28" borderId="20" xfId="0" applyFont="1" applyFill="1" applyBorder="1" applyAlignment="1">
      <alignment horizontal="center"/>
    </xf>
    <xf numFmtId="43" fontId="49" fillId="28" borderId="20" xfId="0" applyNumberFormat="1" applyFont="1" applyFill="1" applyBorder="1" applyAlignment="1">
      <alignment horizontal="center"/>
    </xf>
    <xf numFmtId="197" fontId="5" fillId="0" borderId="1" xfId="308" applyFont="1" applyBorder="1" applyAlignment="1">
      <alignment vertical="center"/>
    </xf>
    <xf numFmtId="197" fontId="37" fillId="0" borderId="1" xfId="308" applyFont="1" applyBorder="1" applyAlignment="1">
      <alignment horizontal="left" vertical="center"/>
    </xf>
    <xf numFmtId="197" fontId="37" fillId="0" borderId="1" xfId="308" applyFont="1" applyBorder="1" applyAlignment="1">
      <alignment vertical="center"/>
    </xf>
    <xf numFmtId="197" fontId="5" fillId="0" borderId="1" xfId="308" applyFont="1" applyBorder="1" applyAlignment="1">
      <alignment horizontal="left"/>
    </xf>
    <xf numFmtId="197" fontId="37" fillId="0" borderId="1" xfId="308" applyFont="1" applyFill="1" applyBorder="1" applyAlignment="1">
      <alignment vertical="center"/>
    </xf>
    <xf numFmtId="197" fontId="40" fillId="0" borderId="1" xfId="308" applyFont="1" applyFill="1" applyBorder="1" applyAlignment="1">
      <alignment vertical="center"/>
    </xf>
    <xf numFmtId="197" fontId="5" fillId="0" borderId="1" xfId="308" applyFont="1" applyFill="1" applyBorder="1" applyAlignment="1">
      <alignment horizontal="left"/>
    </xf>
    <xf numFmtId="0" fontId="54" fillId="0" borderId="1" xfId="0" applyFont="1" applyBorder="1"/>
    <xf numFmtId="0" fontId="37" fillId="0" borderId="1" xfId="0" applyFont="1" applyFill="1" applyBorder="1" applyAlignment="1">
      <alignment vertical="center"/>
    </xf>
    <xf numFmtId="0" fontId="41" fillId="0" borderId="19" xfId="0" applyNumberFormat="1" applyFont="1" applyBorder="1" applyAlignment="1">
      <alignment horizontal="center"/>
    </xf>
    <xf numFmtId="0" fontId="55" fillId="0" borderId="0" xfId="0" applyNumberFormat="1" applyFont="1" applyFill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55" fillId="0" borderId="1" xfId="0" applyNumberFormat="1" applyFont="1" applyFill="1" applyBorder="1" applyAlignment="1">
      <alignment horizontal="center" vertical="center"/>
    </xf>
    <xf numFmtId="0" fontId="56" fillId="0" borderId="1" xfId="308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38" fillId="0" borderId="0" xfId="0" applyFont="1" applyAlignment="1">
      <alignment horizontal="left" vertical="top" wrapText="1"/>
    </xf>
    <xf numFmtId="43" fontId="3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197" fontId="4" fillId="0" borderId="0" xfId="308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5" fillId="0" borderId="1" xfId="308" applyNumberFormat="1" applyFont="1" applyFill="1" applyBorder="1" applyAlignment="1">
      <alignment vertical="center"/>
    </xf>
    <xf numFmtId="0" fontId="1" fillId="2" borderId="0" xfId="125" applyFont="1" applyFill="1"/>
    <xf numFmtId="1" fontId="4" fillId="0" borderId="0" xfId="308" applyNumberFormat="1" applyFill="1" applyAlignment="1">
      <alignment horizontal="center" vertical="center"/>
    </xf>
    <xf numFmtId="2" fontId="37" fillId="0" borderId="1" xfId="0" applyNumberFormat="1" applyFont="1" applyBorder="1" applyAlignment="1">
      <alignment horizontal="center"/>
    </xf>
    <xf numFmtId="1" fontId="4" fillId="0" borderId="1" xfId="308" applyNumberForma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4" fillId="28" borderId="1" xfId="0" applyNumberFormat="1" applyFont="1" applyFill="1" applyBorder="1" applyAlignment="1">
      <alignment horizontal="center" wrapText="1"/>
    </xf>
    <xf numFmtId="0" fontId="58" fillId="0" borderId="0" xfId="0" applyNumberFormat="1" applyFont="1" applyFill="1" applyBorder="1" applyAlignment="1">
      <alignment horizontal="center"/>
    </xf>
    <xf numFmtId="43" fontId="0" fillId="0" borderId="0" xfId="4" applyFont="1"/>
    <xf numFmtId="0" fontId="0" fillId="28" borderId="0" xfId="0" applyNumberFormat="1" applyFill="1" applyAlignment="1">
      <alignment horizontal="center"/>
    </xf>
    <xf numFmtId="49" fontId="0" fillId="28" borderId="0" xfId="0" applyNumberFormat="1" applyFill="1" applyAlignment="1">
      <alignment horizontal="center"/>
    </xf>
    <xf numFmtId="0" fontId="4" fillId="33" borderId="1" xfId="0" applyNumberFormat="1" applyFont="1" applyFill="1" applyBorder="1" applyAlignment="1">
      <alignment horizontal="center" wrapText="1"/>
    </xf>
    <xf numFmtId="0" fontId="4" fillId="34" borderId="1" xfId="0" applyNumberFormat="1" applyFont="1" applyFill="1" applyBorder="1" applyAlignment="1">
      <alignment horizontal="center" wrapText="1"/>
    </xf>
    <xf numFmtId="0" fontId="4" fillId="0" borderId="0" xfId="308" applyNumberFormat="1" applyAlignment="1">
      <alignment horizontal="center" vertical="center"/>
    </xf>
    <xf numFmtId="0" fontId="4" fillId="0" borderId="0" xfId="308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NumberFormat="1" applyFill="1" applyBorder="1" applyAlignment="1">
      <alignment horizontal="center"/>
    </xf>
    <xf numFmtId="0" fontId="0" fillId="35" borderId="1" xfId="34" applyNumberFormat="1" applyFont="1" applyFill="1" applyBorder="1" applyAlignment="1">
      <alignment horizontal="center"/>
    </xf>
    <xf numFmtId="0" fontId="4" fillId="36" borderId="1" xfId="34" applyNumberFormat="1" applyFont="1" applyFill="1" applyBorder="1" applyAlignment="1">
      <alignment horizontal="center"/>
    </xf>
    <xf numFmtId="0" fontId="0" fillId="37" borderId="1" xfId="34" applyNumberFormat="1" applyFont="1" applyFill="1" applyBorder="1" applyAlignment="1">
      <alignment horizontal="center"/>
    </xf>
    <xf numFmtId="0" fontId="4" fillId="32" borderId="1" xfId="0" applyFont="1" applyFill="1" applyBorder="1"/>
    <xf numFmtId="0" fontId="58" fillId="0" borderId="1" xfId="0" applyFont="1" applyBorder="1"/>
    <xf numFmtId="0" fontId="58" fillId="28" borderId="1" xfId="0" applyNumberFormat="1" applyFont="1" applyFill="1" applyBorder="1" applyAlignment="1">
      <alignment horizontal="center"/>
    </xf>
    <xf numFmtId="43" fontId="58" fillId="0" borderId="1" xfId="4" applyFont="1" applyBorder="1" applyAlignment="1">
      <alignment horizontal="center"/>
    </xf>
    <xf numFmtId="43" fontId="58" fillId="33" borderId="1" xfId="4" applyFont="1" applyFill="1" applyBorder="1" applyAlignment="1">
      <alignment horizontal="center"/>
    </xf>
    <xf numFmtId="43" fontId="58" fillId="34" borderId="1" xfId="4" applyFont="1" applyFill="1" applyBorder="1" applyAlignment="1">
      <alignment horizontal="center"/>
    </xf>
    <xf numFmtId="2" fontId="58" fillId="0" borderId="1" xfId="0" applyNumberFormat="1" applyFont="1" applyBorder="1" applyAlignment="1">
      <alignment horizontal="center"/>
    </xf>
    <xf numFmtId="2" fontId="58" fillId="28" borderId="1" xfId="0" applyNumberFormat="1" applyFont="1" applyFill="1" applyBorder="1" applyAlignment="1">
      <alignment horizontal="center"/>
    </xf>
    <xf numFmtId="2" fontId="58" fillId="0" borderId="1" xfId="0" applyNumberFormat="1" applyFont="1" applyFill="1" applyBorder="1" applyAlignment="1">
      <alignment horizontal="center"/>
    </xf>
    <xf numFmtId="0" fontId="58" fillId="0" borderId="1" xfId="0" applyNumberFormat="1" applyFont="1" applyBorder="1" applyAlignment="1">
      <alignment horizontal="center"/>
    </xf>
    <xf numFmtId="0" fontId="57" fillId="31" borderId="1" xfId="0" applyFont="1" applyFill="1" applyBorder="1"/>
    <xf numFmtId="0" fontId="58" fillId="0" borderId="1" xfId="0" applyNumberFormat="1" applyFont="1" applyFill="1" applyBorder="1" applyAlignment="1">
      <alignment horizontal="center"/>
    </xf>
    <xf numFmtId="43" fontId="0" fillId="0" borderId="1" xfId="4" applyFont="1" applyBorder="1"/>
    <xf numFmtId="43" fontId="59" fillId="33" borderId="1" xfId="4" applyFont="1" applyFill="1" applyBorder="1" applyAlignment="1">
      <alignment horizontal="center"/>
    </xf>
    <xf numFmtId="43" fontId="59" fillId="34" borderId="1" xfId="4" applyFont="1" applyFill="1" applyBorder="1" applyAlignment="1">
      <alignment horizontal="center"/>
    </xf>
    <xf numFmtId="43" fontId="47" fillId="33" borderId="1" xfId="4" applyFont="1" applyFill="1" applyBorder="1" applyAlignment="1">
      <alignment horizontal="center"/>
    </xf>
    <xf numFmtId="43" fontId="47" fillId="34" borderId="1" xfId="4" applyFont="1" applyFill="1" applyBorder="1" applyAlignment="1">
      <alignment horizontal="center"/>
    </xf>
    <xf numFmtId="0" fontId="41" fillId="0" borderId="1" xfId="0" applyNumberFormat="1" applyFont="1" applyFill="1" applyBorder="1" applyAlignment="1">
      <alignment horizontal="center"/>
    </xf>
    <xf numFmtId="0" fontId="4" fillId="28" borderId="1" xfId="0" applyNumberFormat="1" applyFont="1" applyFill="1" applyBorder="1" applyAlignment="1">
      <alignment horizontal="center" wrapText="1"/>
    </xf>
    <xf numFmtId="43" fontId="0" fillId="0" borderId="1" xfId="0" applyNumberFormat="1" applyBorder="1"/>
    <xf numFmtId="43" fontId="0" fillId="34" borderId="21" xfId="0" applyNumberFormat="1" applyFill="1" applyBorder="1"/>
    <xf numFmtId="0" fontId="4" fillId="0" borderId="0" xfId="0" applyFont="1" applyFill="1"/>
    <xf numFmtId="0" fontId="4" fillId="0" borderId="0" xfId="0" applyFont="1" applyFill="1" applyBorder="1"/>
    <xf numFmtId="0" fontId="4" fillId="28" borderId="1" xfId="0" applyFont="1" applyFill="1" applyBorder="1"/>
    <xf numFmtId="0" fontId="4" fillId="28" borderId="1" xfId="0" applyNumberFormat="1" applyFont="1" applyFill="1" applyBorder="1" applyAlignment="1">
      <alignment horizontal="center"/>
    </xf>
    <xf numFmtId="43" fontId="4" fillId="28" borderId="1" xfId="4" applyFont="1" applyFill="1" applyBorder="1" applyAlignment="1">
      <alignment horizontal="center"/>
    </xf>
    <xf numFmtId="2" fontId="4" fillId="28" borderId="1" xfId="0" applyNumberFormat="1" applyFont="1" applyFill="1" applyBorder="1" applyAlignment="1">
      <alignment horizontal="center"/>
    </xf>
    <xf numFmtId="43" fontId="4" fillId="28" borderId="1" xfId="0" applyNumberFormat="1" applyFont="1" applyFill="1" applyBorder="1"/>
    <xf numFmtId="0" fontId="4" fillId="28" borderId="0" xfId="0" applyFont="1" applyFill="1"/>
  </cellXfs>
  <cellStyles count="309">
    <cellStyle name="20% - ส่วนที่ถูกเน้น1" xfId="6"/>
    <cellStyle name="20% - ส่วนที่ถูกเน้น2" xfId="7"/>
    <cellStyle name="20% - ส่วนที่ถูกเน้น3" xfId="8"/>
    <cellStyle name="20% - ส่วนที่ถูกเน้น4" xfId="9"/>
    <cellStyle name="20% - ส่วนที่ถูกเน้น5" xfId="10"/>
    <cellStyle name="20% - ส่วนที่ถูกเน้น6" xfId="11"/>
    <cellStyle name="40% - ส่วนที่ถูกเน้น1" xfId="12"/>
    <cellStyle name="40% - ส่วนที่ถูกเน้น2" xfId="13"/>
    <cellStyle name="40% - ส่วนที่ถูกเน้น3" xfId="14"/>
    <cellStyle name="40% - ส่วนที่ถูกเน้น4" xfId="15"/>
    <cellStyle name="40% - ส่วนที่ถูกเน้น5" xfId="16"/>
    <cellStyle name="40% - ส่วนที่ถูกเน้น6" xfId="17"/>
    <cellStyle name="60% - ส่วนที่ถูกเน้น1" xfId="18"/>
    <cellStyle name="60% - ส่วนที่ถูกเน้น2" xfId="19"/>
    <cellStyle name="60% - ส่วนที่ถูกเน้น3" xfId="20"/>
    <cellStyle name="60% - ส่วนที่ถูกเน้น4" xfId="21"/>
    <cellStyle name="60% - ส่วนที่ถูกเน้น5" xfId="22"/>
    <cellStyle name="60% - ส่วนที่ถูกเน้น6" xfId="23"/>
    <cellStyle name="Comma" xfId="4" builtinId="3"/>
    <cellStyle name="Comma 10" xfId="24"/>
    <cellStyle name="Comma 10 2" xfId="25"/>
    <cellStyle name="Comma 10 2 2" xfId="26"/>
    <cellStyle name="Comma 10 3" xfId="27"/>
    <cellStyle name="Comma 10 4" xfId="28"/>
    <cellStyle name="Comma 10 5" xfId="29"/>
    <cellStyle name="Comma 11" xfId="30"/>
    <cellStyle name="Comma 11 2" xfId="31"/>
    <cellStyle name="Comma 11 3" xfId="32"/>
    <cellStyle name="Comma 11 4" xfId="33"/>
    <cellStyle name="Comma 12" xfId="34"/>
    <cellStyle name="Comma 13" xfId="35"/>
    <cellStyle name="Comma 13 2" xfId="36"/>
    <cellStyle name="Comma 13 3" xfId="37"/>
    <cellStyle name="Comma 14" xfId="38"/>
    <cellStyle name="Comma 14 2" xfId="39"/>
    <cellStyle name="Comma 14 3" xfId="40"/>
    <cellStyle name="Comma 15" xfId="41"/>
    <cellStyle name="Comma 16" xfId="42"/>
    <cellStyle name="Comma 16 2" xfId="43"/>
    <cellStyle name="Comma 16 3" xfId="44"/>
    <cellStyle name="Comma 17" xfId="45"/>
    <cellStyle name="Comma 18" xfId="46"/>
    <cellStyle name="Comma 2" xfId="47"/>
    <cellStyle name="Comma 2 2" xfId="48"/>
    <cellStyle name="Comma 2 2 2" xfId="49"/>
    <cellStyle name="Comma 2 2 3" xfId="50"/>
    <cellStyle name="Comma 2 2 4" xfId="51"/>
    <cellStyle name="Comma 2 2 4 2" xfId="52"/>
    <cellStyle name="Comma 2 2 5" xfId="53"/>
    <cellStyle name="Comma 2 2 6" xfId="54"/>
    <cellStyle name="Comma 2 2 7" xfId="55"/>
    <cellStyle name="Comma 2 2 8" xfId="56"/>
    <cellStyle name="Comma 2 2 9" xfId="57"/>
    <cellStyle name="Comma 2 3" xfId="58"/>
    <cellStyle name="Comma 2 3 2" xfId="59"/>
    <cellStyle name="Comma 2 3 3" xfId="60"/>
    <cellStyle name="Comma 2 3 4" xfId="61"/>
    <cellStyle name="Comma 2 3 5" xfId="62"/>
    <cellStyle name="Comma 2 3 6" xfId="63"/>
    <cellStyle name="Comma 2 3 7" xfId="64"/>
    <cellStyle name="Comma 2 3 8" xfId="65"/>
    <cellStyle name="Comma 2 4" xfId="66"/>
    <cellStyle name="Comma 2 4 2" xfId="67"/>
    <cellStyle name="Comma 2 4 3" xfId="68"/>
    <cellStyle name="Comma 2 4 4" xfId="69"/>
    <cellStyle name="Comma 2 4 5" xfId="70"/>
    <cellStyle name="Comma 2 4 6" xfId="71"/>
    <cellStyle name="Comma 2 5" xfId="72"/>
    <cellStyle name="Comma 2 6" xfId="73"/>
    <cellStyle name="Comma 2 7" xfId="74"/>
    <cellStyle name="Comma 2 8" xfId="75"/>
    <cellStyle name="Comma 3" xfId="76"/>
    <cellStyle name="Comma 3 2" xfId="77"/>
    <cellStyle name="Comma 3 2 2" xfId="78"/>
    <cellStyle name="Comma 3 2 3" xfId="79"/>
    <cellStyle name="Comma 3 2 4" xfId="80"/>
    <cellStyle name="Comma 3 3" xfId="81"/>
    <cellStyle name="Comma 3 4" xfId="82"/>
    <cellStyle name="Comma 4" xfId="83"/>
    <cellStyle name="Comma 4 2" xfId="84"/>
    <cellStyle name="Comma 4 2 2" xfId="85"/>
    <cellStyle name="Comma 4 2 3" xfId="86"/>
    <cellStyle name="Comma 4 2 4" xfId="87"/>
    <cellStyle name="Comma 4 3" xfId="88"/>
    <cellStyle name="Comma 4 3 2" xfId="89"/>
    <cellStyle name="Comma 4 3 3" xfId="90"/>
    <cellStyle name="Comma 4 3 4" xfId="91"/>
    <cellStyle name="Comma 4 4" xfId="92"/>
    <cellStyle name="Comma 4 5" xfId="93"/>
    <cellStyle name="Comma 4 6" xfId="94"/>
    <cellStyle name="Comma 5" xfId="95"/>
    <cellStyle name="Comma 5 2" xfId="96"/>
    <cellStyle name="Comma 5 3" xfId="97"/>
    <cellStyle name="Comma 6" xfId="98"/>
    <cellStyle name="Comma 6 2" xfId="99"/>
    <cellStyle name="Comma 6 3" xfId="100"/>
    <cellStyle name="Comma 7" xfId="101"/>
    <cellStyle name="Comma 7 2" xfId="102"/>
    <cellStyle name="Comma 7 2 2" xfId="103"/>
    <cellStyle name="Comma 8" xfId="104"/>
    <cellStyle name="Comma 8 2" xfId="105"/>
    <cellStyle name="Comma 8 3" xfId="106"/>
    <cellStyle name="Comma 8 4" xfId="107"/>
    <cellStyle name="Comma 9" xfId="108"/>
    <cellStyle name="Comma 9 2" xfId="109"/>
    <cellStyle name="Comma 9 3" xfId="110"/>
    <cellStyle name="Comma 9 4" xfId="111"/>
    <cellStyle name="Comma 9 5" xfId="112"/>
    <cellStyle name="comma zerodec" xfId="113"/>
    <cellStyle name="Currency1" xfId="114"/>
    <cellStyle name="Dollar (zero dec)" xfId="115"/>
    <cellStyle name="Grey" xfId="116"/>
    <cellStyle name="Input [yellow]" xfId="117"/>
    <cellStyle name="Input [yellow] 2" xfId="118"/>
    <cellStyle name="no dec" xfId="119"/>
    <cellStyle name="Normal" xfId="0" builtinId="0"/>
    <cellStyle name="Normal - Style1" xfId="120"/>
    <cellStyle name="Normal 10" xfId="5"/>
    <cellStyle name="Normal 10 2" xfId="121"/>
    <cellStyle name="Normal 11" xfId="122"/>
    <cellStyle name="Normal 11 2" xfId="123"/>
    <cellStyle name="Normal 11 3" xfId="124"/>
    <cellStyle name="Normal 12" xfId="125"/>
    <cellStyle name="Normal 12 2" xfId="126"/>
    <cellStyle name="Normal 12 3" xfId="127"/>
    <cellStyle name="Normal 12 4" xfId="128"/>
    <cellStyle name="Normal 13" xfId="129"/>
    <cellStyle name="Normal 13 2" xfId="130"/>
    <cellStyle name="Normal 14" xfId="131"/>
    <cellStyle name="Normal 15" xfId="132"/>
    <cellStyle name="Normal 16" xfId="133"/>
    <cellStyle name="Normal 16 2" xfId="134"/>
    <cellStyle name="Normal 16 3" xfId="135"/>
    <cellStyle name="Normal 17" xfId="136"/>
    <cellStyle name="Normal 17 2" xfId="137"/>
    <cellStyle name="Normal 17 3" xfId="138"/>
    <cellStyle name="Normal 18" xfId="139"/>
    <cellStyle name="Normal 19" xfId="140"/>
    <cellStyle name="Normal 2" xfId="1"/>
    <cellStyle name="Normal 2 2" xfId="141"/>
    <cellStyle name="Normal 2 2 2" xfId="142"/>
    <cellStyle name="Normal 2 2 2 2" xfId="143"/>
    <cellStyle name="Normal 2 2 2 3" xfId="144"/>
    <cellStyle name="Normal 2 2 2 4" xfId="145"/>
    <cellStyle name="Normal 2 2 3" xfId="146"/>
    <cellStyle name="Normal 2 2 4" xfId="147"/>
    <cellStyle name="Normal 2 2 5" xfId="148"/>
    <cellStyle name="Normal 2 3" xfId="149"/>
    <cellStyle name="Normal 2 3 2" xfId="150"/>
    <cellStyle name="Normal 2 4" xfId="151"/>
    <cellStyle name="Normal 2 4 2" xfId="152"/>
    <cellStyle name="Normal 2 5" xfId="153"/>
    <cellStyle name="Normal 2 5 2" xfId="154"/>
    <cellStyle name="Normal 2 6" xfId="155"/>
    <cellStyle name="Normal 2 6 2" xfId="156"/>
    <cellStyle name="Normal 2 7" xfId="157"/>
    <cellStyle name="Normal 2 7 2" xfId="158"/>
    <cellStyle name="Normal 2 8" xfId="159"/>
    <cellStyle name="Normal 2 8 2" xfId="160"/>
    <cellStyle name="Normal 2 8 3" xfId="161"/>
    <cellStyle name="Normal 2 8 4" xfId="162"/>
    <cellStyle name="Normal 2 9" xfId="163"/>
    <cellStyle name="Normal 20" xfId="164"/>
    <cellStyle name="Normal 21" xfId="165"/>
    <cellStyle name="Normal 22" xfId="166"/>
    <cellStyle name="Normal 23" xfId="167"/>
    <cellStyle name="Normal 23 2" xfId="168"/>
    <cellStyle name="Normal 23 3" xfId="169"/>
    <cellStyle name="Normal 23 4" xfId="170"/>
    <cellStyle name="Normal 24" xfId="171"/>
    <cellStyle name="Normal 25" xfId="172"/>
    <cellStyle name="Normal 26" xfId="173"/>
    <cellStyle name="Normal 27" xfId="174"/>
    <cellStyle name="Normal 27 2" xfId="175"/>
    <cellStyle name="Normal 27 3" xfId="176"/>
    <cellStyle name="Normal 28" xfId="177"/>
    <cellStyle name="Normal 28 2" xfId="178"/>
    <cellStyle name="Normal 28 3" xfId="179"/>
    <cellStyle name="Normal 29" xfId="180"/>
    <cellStyle name="Normal 3" xfId="2"/>
    <cellStyle name="Normal 3 2" xfId="181"/>
    <cellStyle name="Normal 3 2 2" xfId="182"/>
    <cellStyle name="Normal 3 3" xfId="183"/>
    <cellStyle name="Normal 3 4" xfId="184"/>
    <cellStyle name="Normal 30" xfId="185"/>
    <cellStyle name="Normal 30 2" xfId="186"/>
    <cellStyle name="Normal 30 3" xfId="187"/>
    <cellStyle name="Normal 31" xfId="188"/>
    <cellStyle name="Normal 31 2" xfId="189"/>
    <cellStyle name="Normal 31 3" xfId="190"/>
    <cellStyle name="Normal 32" xfId="191"/>
    <cellStyle name="Normal 33" xfId="192"/>
    <cellStyle name="Normal 34" xfId="193"/>
    <cellStyle name="Normal 35" xfId="194"/>
    <cellStyle name="Normal 36" xfId="195"/>
    <cellStyle name="Normal 37" xfId="196"/>
    <cellStyle name="Normal 38" xfId="197"/>
    <cellStyle name="Normal 39" xfId="198"/>
    <cellStyle name="Normal 4" xfId="3"/>
    <cellStyle name="Normal 4 2" xfId="199"/>
    <cellStyle name="Normal 4 2 2" xfId="200"/>
    <cellStyle name="Normal 4 3" xfId="201"/>
    <cellStyle name="Normal 4 3 2" xfId="202"/>
    <cellStyle name="Normal 4 3 3" xfId="203"/>
    <cellStyle name="Normal 4 3 4" xfId="204"/>
    <cellStyle name="Normal 4 4" xfId="307"/>
    <cellStyle name="Normal 4 4 2" xfId="308"/>
    <cellStyle name="Normal 40" xfId="205"/>
    <cellStyle name="Normal 41" xfId="206"/>
    <cellStyle name="Normal 42" xfId="207"/>
    <cellStyle name="Normal 43" xfId="208"/>
    <cellStyle name="Normal 44" xfId="209"/>
    <cellStyle name="Normal 45" xfId="210"/>
    <cellStyle name="Normal 5" xfId="211"/>
    <cellStyle name="Normal 5 2" xfId="212"/>
    <cellStyle name="Normal 5 3" xfId="213"/>
    <cellStyle name="Normal 5 4" xfId="214"/>
    <cellStyle name="Normal 6" xfId="215"/>
    <cellStyle name="Normal 6 2" xfId="216"/>
    <cellStyle name="Normal 7" xfId="217"/>
    <cellStyle name="Normal 7 2" xfId="218"/>
    <cellStyle name="Normal 7 3" xfId="219"/>
    <cellStyle name="Normal 7 4" xfId="220"/>
    <cellStyle name="Normal 7 5" xfId="221"/>
    <cellStyle name="Normal 8" xfId="222"/>
    <cellStyle name="Normal 8 2" xfId="223"/>
    <cellStyle name="Normal 8 3" xfId="224"/>
    <cellStyle name="Normal 8 4" xfId="225"/>
    <cellStyle name="Normal 9" xfId="226"/>
    <cellStyle name="Percent [2]" xfId="227"/>
    <cellStyle name="Percent 10" xfId="228"/>
    <cellStyle name="Percent 11" xfId="229"/>
    <cellStyle name="Percent 12" xfId="230"/>
    <cellStyle name="Percent 2" xfId="231"/>
    <cellStyle name="Percent 2 2" xfId="232"/>
    <cellStyle name="Percent 2 2 2" xfId="233"/>
    <cellStyle name="Percent 2 3" xfId="234"/>
    <cellStyle name="Percent 2 4" xfId="235"/>
    <cellStyle name="Percent 3" xfId="236"/>
    <cellStyle name="Percent 3 2" xfId="237"/>
    <cellStyle name="Percent 3 3" xfId="238"/>
    <cellStyle name="Percent 3 4" xfId="239"/>
    <cellStyle name="Percent 4" xfId="240"/>
    <cellStyle name="Percent 4 2" xfId="241"/>
    <cellStyle name="Percent 4 3" xfId="242"/>
    <cellStyle name="Percent 5" xfId="243"/>
    <cellStyle name="Percent 5 2" xfId="244"/>
    <cellStyle name="Percent 5 3" xfId="245"/>
    <cellStyle name="Percent 6" xfId="246"/>
    <cellStyle name="Percent 6 2" xfId="247"/>
    <cellStyle name="Percent 6 3" xfId="248"/>
    <cellStyle name="Percent 7" xfId="249"/>
    <cellStyle name="Percent 8" xfId="250"/>
    <cellStyle name="Percent 9" xfId="251"/>
    <cellStyle name="Quantity" xfId="252"/>
    <cellStyle name="การคำนวณ" xfId="253"/>
    <cellStyle name="การคำนวณ 2" xfId="254"/>
    <cellStyle name="การคำนวณ 3" xfId="255"/>
    <cellStyle name="ข้อความเตือน" xfId="256"/>
    <cellStyle name="ข้อความอธิบาย" xfId="257"/>
    <cellStyle name="เครื่องหมายจุลภาค [0]_Excel_MD97DL" xfId="258"/>
    <cellStyle name="เครื่องหมายจุลภาค 2" xfId="259"/>
    <cellStyle name="เครื่องหมายจุลภาค 2 2" xfId="260"/>
    <cellStyle name="เครื่องหมายจุลภาค 3" xfId="261"/>
    <cellStyle name="เครื่องหมายจุลภาค 3 2" xfId="262"/>
    <cellStyle name="เครื่องหมายจุลภาค 5" xfId="263"/>
    <cellStyle name="เครื่องหมายจุลภาค_Excel_MD97DL" xfId="264"/>
    <cellStyle name="เครื่องหมายสกุลเงิน [0]_Excel_MD97DL" xfId="265"/>
    <cellStyle name="เครื่องหมายสกุลเงิน_Excel_MD97DL" xfId="266"/>
    <cellStyle name="ชื่อเรื่อง" xfId="267"/>
    <cellStyle name="เซลล์ตรวจสอบ" xfId="268"/>
    <cellStyle name="เซลล์ที่มีการเชื่อมโยง" xfId="269"/>
    <cellStyle name="ดี" xfId="270"/>
    <cellStyle name="ปกติ 2" xfId="271"/>
    <cellStyle name="ปกติ 2 2" xfId="272"/>
    <cellStyle name="ปกติ 3" xfId="273"/>
    <cellStyle name="ปกติ 3 2" xfId="274"/>
    <cellStyle name="ปกติ 3 3" xfId="275"/>
    <cellStyle name="ปกติ 4" xfId="276"/>
    <cellStyle name="ปกติ 5" xfId="277"/>
    <cellStyle name="ปกติ 6" xfId="278"/>
    <cellStyle name="ปกติ_Excel_MD97DL" xfId="279"/>
    <cellStyle name="ป้อนค่า" xfId="280"/>
    <cellStyle name="ป้อนค่า 2" xfId="281"/>
    <cellStyle name="ป้อนค่า 3" xfId="282"/>
    <cellStyle name="ปานกลาง" xfId="283"/>
    <cellStyle name="เปอร์เซ็นต์ 2" xfId="284"/>
    <cellStyle name="เปอร์เซ็นต์ 2 2" xfId="285"/>
    <cellStyle name="ผลรวม" xfId="286"/>
    <cellStyle name="ผลรวม 2" xfId="287"/>
    <cellStyle name="ผลรวม 3" xfId="288"/>
    <cellStyle name="แย่" xfId="289"/>
    <cellStyle name="ส่วนที่ถูกเน้น1" xfId="290"/>
    <cellStyle name="ส่วนที่ถูกเน้น2" xfId="291"/>
    <cellStyle name="ส่วนที่ถูกเน้น3" xfId="292"/>
    <cellStyle name="ส่วนที่ถูกเน้น4" xfId="293"/>
    <cellStyle name="ส่วนที่ถูกเน้น5" xfId="294"/>
    <cellStyle name="ส่วนที่ถูกเน้น6" xfId="295"/>
    <cellStyle name="แสดงผล" xfId="296"/>
    <cellStyle name="แสดงผล 2" xfId="297"/>
    <cellStyle name="แสดงผล 3" xfId="298"/>
    <cellStyle name="หมายเหตุ" xfId="299"/>
    <cellStyle name="หมายเหตุ 2" xfId="300"/>
    <cellStyle name="หมายเหตุ 3" xfId="301"/>
    <cellStyle name="หัวเรื่อง 1" xfId="302"/>
    <cellStyle name="หัวเรื่อง 2" xfId="303"/>
    <cellStyle name="หัวเรื่อง 3" xfId="304"/>
    <cellStyle name="หัวเรื่อง 3 2" xfId="305"/>
    <cellStyle name="หัวเรื่อง 4" xfId="306"/>
  </cellStyles>
  <dxfs count="62">
    <dxf>
      <fill>
        <patternFill patternType="solid">
          <bgColor rgb="FFFFFF00"/>
        </patternFill>
      </fill>
    </dxf>
    <dxf>
      <numFmt numFmtId="30" formatCode="@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left" readingOrder="0"/>
    </dxf>
  </dxfs>
  <tableStyles count="0" defaultTableStyle="TableStyleMedium9" defaultPivotStyle="PivotStyleLight16"/>
  <colors>
    <mruColors>
      <color rgb="FF66FFFF"/>
      <color rgb="FF010ABF"/>
      <color rgb="FF006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619125</xdr:colOff>
      <xdr:row>2</xdr:row>
      <xdr:rowOff>142875</xdr:rowOff>
    </xdr:to>
    <xdr:pic>
      <xdr:nvPicPr>
        <xdr:cNvPr id="2" name="Picture 2" descr="Yan Wal Yun Corporate_logo_first_CO.png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20574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25</xdr:row>
      <xdr:rowOff>95250</xdr:rowOff>
    </xdr:from>
    <xdr:to>
      <xdr:col>8</xdr:col>
      <xdr:colOff>914639</xdr:colOff>
      <xdr:row>31</xdr:row>
      <xdr:rowOff>66807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4629150"/>
          <a:ext cx="1714739" cy="943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e-hrit.com/download/DB_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List"/>
      <sheetName val="TI_List"/>
      <sheetName val="List"/>
      <sheetName val="Sheet1"/>
      <sheetName val="EE"/>
      <sheetName val="ประเมินKPI_Matrix_Bonus PCM"/>
      <sheetName val="DB_Table"/>
    </sheetNames>
    <sheetDataSet>
      <sheetData sheetId="0">
        <row r="1">
          <cell r="A1" t="str">
            <v>ข้อมูลสถาบันอบรม-สัมมนา</v>
          </cell>
        </row>
        <row r="3">
          <cell r="A3" t="str">
            <v>TI_ID</v>
          </cell>
          <cell r="B3" t="str">
            <v>TI_Name</v>
          </cell>
          <cell r="C3" t="str">
            <v>Company</v>
          </cell>
          <cell r="D3" t="str">
            <v>University</v>
          </cell>
          <cell r="E3" t="str">
            <v>Group</v>
          </cell>
          <cell r="F3" t="str">
            <v>Address</v>
          </cell>
          <cell r="G3" t="str">
            <v>Road</v>
          </cell>
          <cell r="H3" t="str">
            <v>Tambol</v>
          </cell>
          <cell r="I3" t="str">
            <v>Amper</v>
          </cell>
          <cell r="J3" t="str">
            <v>Province</v>
          </cell>
          <cell r="K3" t="str">
            <v>Postcode</v>
          </cell>
          <cell r="L3" t="str">
            <v>Tel</v>
          </cell>
          <cell r="M3" t="str">
            <v>Fax</v>
          </cell>
          <cell r="N3" t="str">
            <v>URL</v>
          </cell>
          <cell r="O3" t="str">
            <v>E-MAIL</v>
          </cell>
        </row>
        <row r="4">
          <cell r="A4" t="str">
            <v>TI-001</v>
          </cell>
        </row>
        <row r="5">
          <cell r="A5" t="str">
            <v>TI-002</v>
          </cell>
        </row>
        <row r="6">
          <cell r="A6" t="str">
            <v>TI-003</v>
          </cell>
        </row>
        <row r="7">
          <cell r="A7" t="str">
            <v>TI-004</v>
          </cell>
        </row>
        <row r="8">
          <cell r="A8" t="str">
            <v>TI-005</v>
          </cell>
        </row>
        <row r="9">
          <cell r="A9" t="str">
            <v>TI-006</v>
          </cell>
        </row>
        <row r="10">
          <cell r="A10" t="str">
            <v>TI-007</v>
          </cell>
        </row>
        <row r="11">
          <cell r="A11" t="str">
            <v>TI-008</v>
          </cell>
        </row>
        <row r="12">
          <cell r="A12" t="str">
            <v>TI-009</v>
          </cell>
        </row>
        <row r="13">
          <cell r="A13" t="str">
            <v>TI-010</v>
          </cell>
        </row>
        <row r="14">
          <cell r="A14" t="str">
            <v>TI-011</v>
          </cell>
        </row>
        <row r="15">
          <cell r="A15" t="str">
            <v>TI-012</v>
          </cell>
        </row>
        <row r="16">
          <cell r="A16" t="str">
            <v>TI-013</v>
          </cell>
        </row>
        <row r="17">
          <cell r="A17" t="str">
            <v>TI-014</v>
          </cell>
        </row>
        <row r="18">
          <cell r="A18" t="str">
            <v>TI-015</v>
          </cell>
        </row>
        <row r="19">
          <cell r="A19" t="str">
            <v>TI-016</v>
          </cell>
        </row>
        <row r="20">
          <cell r="A20" t="str">
            <v>TI-017</v>
          </cell>
        </row>
        <row r="21">
          <cell r="A21" t="str">
            <v>TI-018</v>
          </cell>
        </row>
        <row r="22">
          <cell r="A22" t="str">
            <v>TI-019</v>
          </cell>
        </row>
        <row r="23">
          <cell r="A23" t="str">
            <v>TI-020</v>
          </cell>
        </row>
        <row r="24">
          <cell r="A24" t="str">
            <v>TI-021</v>
          </cell>
        </row>
        <row r="25">
          <cell r="A25" t="str">
            <v>U1-022</v>
          </cell>
        </row>
        <row r="26">
          <cell r="A26" t="str">
            <v>U1-023</v>
          </cell>
        </row>
        <row r="27">
          <cell r="A27" t="str">
            <v>U1-024</v>
          </cell>
        </row>
        <row r="28">
          <cell r="A28" t="str">
            <v>U1-025</v>
          </cell>
        </row>
        <row r="29">
          <cell r="A29" t="str">
            <v>U2-001</v>
          </cell>
        </row>
        <row r="30">
          <cell r="A30" t="str">
            <v>U2-002</v>
          </cell>
        </row>
        <row r="31">
          <cell r="A31" t="str">
            <v>U2-003</v>
          </cell>
        </row>
        <row r="32">
          <cell r="A32" t="str">
            <v>U2-004</v>
          </cell>
        </row>
        <row r="33">
          <cell r="A33" t="str">
            <v>U2-005</v>
          </cell>
        </row>
        <row r="34">
          <cell r="A34" t="str">
            <v>U2-006</v>
          </cell>
        </row>
        <row r="35">
          <cell r="A35" t="str">
            <v>U2-007</v>
          </cell>
        </row>
        <row r="36">
          <cell r="A36" t="str">
            <v>U2-008</v>
          </cell>
        </row>
        <row r="37">
          <cell r="A37" t="str">
            <v>U2-009</v>
          </cell>
        </row>
        <row r="38">
          <cell r="A38" t="str">
            <v>U2-010</v>
          </cell>
        </row>
        <row r="39">
          <cell r="A39" t="str">
            <v>U2-011</v>
          </cell>
        </row>
        <row r="40">
          <cell r="A40" t="str">
            <v>U2-012</v>
          </cell>
        </row>
        <row r="41">
          <cell r="A41" t="str">
            <v>U2-013</v>
          </cell>
        </row>
        <row r="42">
          <cell r="A42" t="str">
            <v>U2-014</v>
          </cell>
        </row>
        <row r="43">
          <cell r="A43" t="str">
            <v>U2-015</v>
          </cell>
        </row>
        <row r="44">
          <cell r="A44" t="str">
            <v>U2-016</v>
          </cell>
        </row>
        <row r="45">
          <cell r="A45" t="str">
            <v>U2-017</v>
          </cell>
        </row>
        <row r="46">
          <cell r="A46" t="str">
            <v>U2-018</v>
          </cell>
        </row>
        <row r="47">
          <cell r="A47" t="str">
            <v>U2-019</v>
          </cell>
        </row>
        <row r="48">
          <cell r="A48" t="str">
            <v>U2-020</v>
          </cell>
        </row>
        <row r="49">
          <cell r="A49" t="str">
            <v>U2-021</v>
          </cell>
        </row>
        <row r="50">
          <cell r="A50" t="str">
            <v>U2-022</v>
          </cell>
        </row>
        <row r="51">
          <cell r="A51" t="str">
            <v>U2-023</v>
          </cell>
        </row>
        <row r="52">
          <cell r="A52" t="str">
            <v>U2-024</v>
          </cell>
        </row>
        <row r="53">
          <cell r="A53" t="str">
            <v>U2-025</v>
          </cell>
        </row>
        <row r="54">
          <cell r="A54" t="str">
            <v>U2-026</v>
          </cell>
        </row>
        <row r="55">
          <cell r="A55" t="str">
            <v>U2-027</v>
          </cell>
        </row>
        <row r="56">
          <cell r="A56" t="str">
            <v>U2-028</v>
          </cell>
        </row>
        <row r="57">
          <cell r="A57" t="str">
            <v>U2-029</v>
          </cell>
        </row>
        <row r="58">
          <cell r="A58" t="str">
            <v>U2-030</v>
          </cell>
        </row>
        <row r="59">
          <cell r="A59" t="str">
            <v>U2-031</v>
          </cell>
        </row>
        <row r="60">
          <cell r="A60" t="str">
            <v>U2-032</v>
          </cell>
        </row>
        <row r="61">
          <cell r="A61" t="str">
            <v>U2-033</v>
          </cell>
        </row>
        <row r="62">
          <cell r="A62" t="str">
            <v>U2-034</v>
          </cell>
        </row>
        <row r="63">
          <cell r="A63" t="str">
            <v>U2-035</v>
          </cell>
        </row>
        <row r="64">
          <cell r="A64" t="str">
            <v>U2-036</v>
          </cell>
        </row>
        <row r="65">
          <cell r="A65" t="str">
            <v>U2-037</v>
          </cell>
        </row>
        <row r="66">
          <cell r="A66" t="str">
            <v>U2-038</v>
          </cell>
        </row>
        <row r="67">
          <cell r="A67" t="str">
            <v>U2-039</v>
          </cell>
        </row>
        <row r="68">
          <cell r="A68" t="str">
            <v>U2-040</v>
          </cell>
        </row>
        <row r="69">
          <cell r="A69" t="str">
            <v>U2-041</v>
          </cell>
        </row>
        <row r="70">
          <cell r="A70" t="str">
            <v>U3-001</v>
          </cell>
        </row>
        <row r="71">
          <cell r="A71" t="str">
            <v>U3-002</v>
          </cell>
        </row>
        <row r="72">
          <cell r="A72" t="str">
            <v>U3-003</v>
          </cell>
        </row>
        <row r="73">
          <cell r="A73" t="str">
            <v>U3-004</v>
          </cell>
        </row>
        <row r="74">
          <cell r="A74" t="str">
            <v>U3-005</v>
          </cell>
        </row>
        <row r="75">
          <cell r="A75" t="str">
            <v>U3-006</v>
          </cell>
        </row>
        <row r="76">
          <cell r="A76" t="str">
            <v>U3-007</v>
          </cell>
        </row>
        <row r="77">
          <cell r="A77" t="str">
            <v>U3-008</v>
          </cell>
        </row>
        <row r="78">
          <cell r="A78" t="str">
            <v>U3-009</v>
          </cell>
        </row>
        <row r="79">
          <cell r="A79" t="str">
            <v>U3-010</v>
          </cell>
        </row>
        <row r="80">
          <cell r="A80" t="str">
            <v>U3-011</v>
          </cell>
        </row>
        <row r="81">
          <cell r="A81" t="str">
            <v>U3-012</v>
          </cell>
        </row>
        <row r="82">
          <cell r="A82" t="str">
            <v>U3-013</v>
          </cell>
        </row>
        <row r="83">
          <cell r="A83" t="str">
            <v>U3-014</v>
          </cell>
        </row>
        <row r="84">
          <cell r="A84" t="str">
            <v>U3-015</v>
          </cell>
        </row>
        <row r="85">
          <cell r="A85" t="str">
            <v>U3-016</v>
          </cell>
        </row>
        <row r="86">
          <cell r="A86" t="str">
            <v>U3-017</v>
          </cell>
        </row>
        <row r="87">
          <cell r="A87" t="str">
            <v>U3-018</v>
          </cell>
        </row>
        <row r="88">
          <cell r="A88" t="str">
            <v>U3-019</v>
          </cell>
        </row>
        <row r="89">
          <cell r="A89" t="str">
            <v>U3-020</v>
          </cell>
        </row>
        <row r="90">
          <cell r="A90" t="str">
            <v>U3-021</v>
          </cell>
        </row>
        <row r="91">
          <cell r="A91" t="str">
            <v>U3-022</v>
          </cell>
        </row>
        <row r="92">
          <cell r="A92" t="str">
            <v>U3-023</v>
          </cell>
        </row>
        <row r="93">
          <cell r="A93" t="str">
            <v>U3-024</v>
          </cell>
        </row>
        <row r="94">
          <cell r="A94" t="str">
            <v>U3-025</v>
          </cell>
        </row>
        <row r="95">
          <cell r="A95" t="str">
            <v>U3-026</v>
          </cell>
        </row>
        <row r="96">
          <cell r="A96" t="str">
            <v>U3-027</v>
          </cell>
        </row>
        <row r="97">
          <cell r="A97" t="str">
            <v>U3-028</v>
          </cell>
        </row>
        <row r="98">
          <cell r="A98" t="str">
            <v>U3-031</v>
          </cell>
        </row>
        <row r="99">
          <cell r="A99" t="str">
            <v>U3-032</v>
          </cell>
        </row>
        <row r="100">
          <cell r="A100" t="str">
            <v>U4-001</v>
          </cell>
        </row>
        <row r="101">
          <cell r="A101" t="str">
            <v>U4-002</v>
          </cell>
        </row>
        <row r="102">
          <cell r="A102" t="str">
            <v>U4-003</v>
          </cell>
        </row>
        <row r="103">
          <cell r="A103" t="str">
            <v>U4-004</v>
          </cell>
        </row>
        <row r="104">
          <cell r="A104" t="str">
            <v>U4-005</v>
          </cell>
        </row>
        <row r="105">
          <cell r="A105" t="str">
            <v>U4-006</v>
          </cell>
        </row>
        <row r="106">
          <cell r="A106" t="str">
            <v>U4-007</v>
          </cell>
        </row>
        <row r="107">
          <cell r="A107" t="str">
            <v>U4-008</v>
          </cell>
        </row>
        <row r="108">
          <cell r="A108" t="str">
            <v>U4-009</v>
          </cell>
        </row>
        <row r="111">
          <cell r="A111" t="str">
            <v xml:space="preserve">    </v>
          </cell>
        </row>
        <row r="121">
          <cell r="A121" t="str">
            <v xml:space="preserve">      </v>
          </cell>
        </row>
        <row r="124">
          <cell r="A124" t="str">
            <v xml:space="preserve">      </v>
          </cell>
        </row>
        <row r="125">
          <cell r="A125" t="str">
            <v xml:space="preserve">    </v>
          </cell>
        </row>
        <row r="126">
          <cell r="A126" t="str">
            <v xml:space="preserve">      </v>
          </cell>
        </row>
        <row r="127">
          <cell r="A127" t="str">
            <v xml:space="preserve">      </v>
          </cell>
        </row>
        <row r="139">
          <cell r="A139" t="str">
            <v>U3-029</v>
          </cell>
        </row>
        <row r="146">
          <cell r="A146" t="str">
            <v>U3-030</v>
          </cell>
        </row>
      </sheetData>
      <sheetData sheetId="1" refreshError="1">
        <row r="1">
          <cell r="A1" t="str">
            <v>ข้อมูลสถาบันอบรม-สัมมนา</v>
          </cell>
        </row>
        <row r="3">
          <cell r="A3" t="str">
            <v>TI_ID</v>
          </cell>
          <cell r="B3" t="str">
            <v>TI_Name</v>
          </cell>
          <cell r="C3" t="str">
            <v>Company</v>
          </cell>
          <cell r="D3" t="str">
            <v>Address</v>
          </cell>
          <cell r="E3" t="str">
            <v>Road</v>
          </cell>
          <cell r="F3" t="str">
            <v>Tambol</v>
          </cell>
          <cell r="G3" t="str">
            <v>Amper</v>
          </cell>
          <cell r="H3" t="str">
            <v>Province</v>
          </cell>
          <cell r="I3" t="str">
            <v>Postcode</v>
          </cell>
          <cell r="J3" t="str">
            <v>Tel</v>
          </cell>
          <cell r="K3" t="str">
            <v>Fax</v>
          </cell>
          <cell r="L3" t="str">
            <v>URL</v>
          </cell>
          <cell r="M3" t="str">
            <v>E-Mail</v>
          </cell>
          <cell r="N3" t="str">
            <v>Remark</v>
          </cell>
        </row>
        <row r="4">
          <cell r="A4" t="str">
            <v>TI-001</v>
          </cell>
        </row>
        <row r="5">
          <cell r="A5" t="str">
            <v>TI-002</v>
          </cell>
        </row>
        <row r="6">
          <cell r="A6" t="str">
            <v>TI-003</v>
          </cell>
        </row>
        <row r="7">
          <cell r="A7" t="str">
            <v>TI-004</v>
          </cell>
        </row>
        <row r="8">
          <cell r="A8" t="str">
            <v>TI-005</v>
          </cell>
        </row>
        <row r="9">
          <cell r="A9" t="str">
            <v>TI-006</v>
          </cell>
        </row>
        <row r="10">
          <cell r="A10" t="str">
            <v>TI-007</v>
          </cell>
        </row>
        <row r="11">
          <cell r="A11" t="str">
            <v>TI-008</v>
          </cell>
        </row>
        <row r="12">
          <cell r="A12" t="str">
            <v>TI-009</v>
          </cell>
        </row>
        <row r="13">
          <cell r="A13" t="str">
            <v>TI-010</v>
          </cell>
        </row>
        <row r="14">
          <cell r="A14" t="str">
            <v>TI-011</v>
          </cell>
        </row>
        <row r="15">
          <cell r="A15" t="str">
            <v>TI-012</v>
          </cell>
        </row>
        <row r="16">
          <cell r="A16" t="str">
            <v>TI-013</v>
          </cell>
        </row>
        <row r="17">
          <cell r="A17" t="str">
            <v>TI-014</v>
          </cell>
        </row>
        <row r="18">
          <cell r="A18" t="str">
            <v>TI-015</v>
          </cell>
        </row>
        <row r="19">
          <cell r="A19" t="str">
            <v>TI-016</v>
          </cell>
        </row>
        <row r="20">
          <cell r="A20" t="str">
            <v>TI-017</v>
          </cell>
        </row>
        <row r="21">
          <cell r="A21" t="str">
            <v>TI-018</v>
          </cell>
        </row>
        <row r="22">
          <cell r="A22" t="str">
            <v>TI-019</v>
          </cell>
        </row>
        <row r="23">
          <cell r="A23" t="str">
            <v>TI-020</v>
          </cell>
        </row>
        <row r="24">
          <cell r="A24" t="str">
            <v>TI-021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ket Boonchoo" refreshedDate="44200.516128819443" createdVersion="5" refreshedVersion="5" minRefreshableVersion="3" recordCount="132">
  <cacheSource type="worksheet">
    <worksheetSource ref="A1:M133" sheet="561453"/>
  </cacheSource>
  <cacheFields count="13">
    <cacheField name="รหัสผนักงาน" numFmtId="0">
      <sharedItems containsSemiMixedTypes="0" containsString="0" containsNumber="1" containsInteger="1" minValue="1076" maxValue="631216"/>
    </cacheField>
    <cacheField name="รหัสแผนก" numFmtId="0">
      <sharedItems containsSemiMixedTypes="0" containsString="0" containsNumber="1" containsInteger="1" minValue="1040320" maxValue="2055000" count="21">
        <n v="1040320"/>
        <n v="2031120"/>
        <n v="2040120"/>
        <n v="2051100"/>
        <n v="2055000"/>
        <n v="2053120"/>
        <n v="2031110"/>
        <n v="2052310"/>
        <n v="2030100"/>
        <n v="2030200"/>
        <n v="2031220"/>
        <n v="2031010"/>
        <n v="2031230"/>
        <n v="2031300"/>
        <n v="2051140"/>
        <n v="2030400"/>
        <n v="2031210"/>
        <n v="2030300"/>
        <n v="2031041"/>
        <n v="2031030"/>
        <n v="2052210"/>
      </sharedItems>
    </cacheField>
    <cacheField name="Sect" numFmtId="0">
      <sharedItems count="21">
        <s v="WH Distribution-Mahachai"/>
        <s v="Material Control 1,3"/>
        <s v="Factory Purchasing"/>
        <s v="Factory HR"/>
        <s v="Corporate Internal Audit"/>
        <s v="Factory IT"/>
        <s v="Planning"/>
        <s v="FN&amp;AC"/>
        <s v="PD-Packing Plant 1"/>
        <s v="PD-Packing Plant 2"/>
        <s v="EN-Maint.-Packing line"/>
        <s v="QC-Production Line"/>
        <s v="Enginer Project"/>
        <s v="Quality Management"/>
        <s v="Safety"/>
        <s v="PD-Packing Plant 4"/>
        <s v="EN-Utility"/>
        <s v="PD-Packing Plant 3"/>
        <s v="Research &amp; Development"/>
        <s v="QA-Lab"/>
        <s v="Corporate Accounting"/>
      </sharedItems>
    </cacheField>
    <cacheField name="ชื่อแผนก" numFmtId="0">
      <sharedItems/>
    </cacheField>
    <cacheField name="รายชื่อ" numFmtId="0">
      <sharedItems/>
    </cacheField>
    <cacheField name="ตำแหน่ง" numFmtId="0">
      <sharedItems/>
    </cacheField>
    <cacheField name="Print + Copy Black" numFmtId="0">
      <sharedItems containsSemiMixedTypes="0" containsString="0" containsNumber="1" containsInteger="1" minValue="0" maxValue="4001"/>
    </cacheField>
    <cacheField name="Unit price Black" numFmtId="2">
      <sharedItems containsSemiMixedTypes="0" containsString="0" containsNumber="1" minValue="0.2" maxValue="0.2"/>
    </cacheField>
    <cacheField name="Black (Baht)" numFmtId="0">
      <sharedItems containsSemiMixedTypes="0" containsString="0" containsNumber="1" minValue="0" maxValue="800.2"/>
    </cacheField>
    <cacheField name="Print + Copy Color" numFmtId="0">
      <sharedItems containsSemiMixedTypes="0" containsString="0" containsNumber="1" containsInteger="1" minValue="0" maxValue="69"/>
    </cacheField>
    <cacheField name="Unit price Color" numFmtId="43">
      <sharedItems containsSemiMixedTypes="0" containsString="0" containsNumber="1" containsInteger="1" minValue="2" maxValue="2"/>
    </cacheField>
    <cacheField name="Color (Baht)" numFmtId="43">
      <sharedItems containsSemiMixedTypes="0" containsString="0" containsNumber="1" containsInteger="1" minValue="0" maxValue="138"/>
    </cacheField>
    <cacheField name="Total (Baht)" numFmtId="43">
      <sharedItems containsSemiMixedTypes="0" containsString="0" containsNumber="1" minValue="0" maxValue="8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dket Boonchoo" refreshedDate="44200.548448263886" createdVersion="5" refreshedVersion="5" minRefreshableVersion="3" recordCount="132">
  <cacheSource type="worksheet">
    <worksheetSource ref="A1:M133" sheet="561475"/>
  </cacheSource>
  <cacheFields count="13">
    <cacheField name="รหัสผนักงาน" numFmtId="0">
      <sharedItems containsSemiMixedTypes="0" containsString="0" containsNumber="1" containsInteger="1" minValue="1076" maxValue="631216"/>
    </cacheField>
    <cacheField name="รหัสแผนก" numFmtId="0">
      <sharedItems containsSemiMixedTypes="0" containsString="0" containsNumber="1" containsInteger="1" minValue="1040320" maxValue="2055000" count="21">
        <n v="1040320"/>
        <n v="2031120"/>
        <n v="2040120"/>
        <n v="2051100"/>
        <n v="2055000"/>
        <n v="2053120"/>
        <n v="2031110"/>
        <n v="2052310"/>
        <n v="2030100"/>
        <n v="2030200"/>
        <n v="2031220"/>
        <n v="2031010"/>
        <n v="2031230"/>
        <n v="2031300"/>
        <n v="2051140"/>
        <n v="2030400"/>
        <n v="2031210"/>
        <n v="2030300"/>
        <n v="2031041"/>
        <n v="2031030"/>
        <n v="2052210"/>
      </sharedItems>
    </cacheField>
    <cacheField name="Sect" numFmtId="0">
      <sharedItems count="21">
        <s v="WH Distribution-Mahachai"/>
        <s v="Material Control 1,3"/>
        <s v="Factory Purchasing"/>
        <s v="Factory HR"/>
        <s v="Corporate Internal Audit"/>
        <s v="Factory IT"/>
        <s v="Planning"/>
        <s v="FN&amp;AC"/>
        <s v="PD-Packing Plant 1"/>
        <s v="PD-Packing Plant 2"/>
        <s v="EN-Maint.-Packing line"/>
        <s v="QC-Production Line"/>
        <s v="Enginer Project"/>
        <s v="Quality Management"/>
        <s v="Safety"/>
        <s v="PD-Packing Plant 4"/>
        <s v="EN-Utility"/>
        <s v="PD-Packing Plant 3"/>
        <s v="Research &amp; Development"/>
        <s v="QA-Lab"/>
        <s v="Corporate Accounting"/>
      </sharedItems>
    </cacheField>
    <cacheField name="ชื่อแผนก" numFmtId="0">
      <sharedItems/>
    </cacheField>
    <cacheField name="รายชื่อ" numFmtId="0">
      <sharedItems/>
    </cacheField>
    <cacheField name="ตำแหน่ง" numFmtId="0">
      <sharedItems/>
    </cacheField>
    <cacheField name="Print + Copy Black" numFmtId="0">
      <sharedItems containsSemiMixedTypes="0" containsString="0" containsNumber="1" containsInteger="1" minValue="0" maxValue="6092"/>
    </cacheField>
    <cacheField name="Unit price Black" numFmtId="2">
      <sharedItems containsSemiMixedTypes="0" containsString="0" containsNumber="1" minValue="0.2" maxValue="0.2"/>
    </cacheField>
    <cacheField name="Black (Baht)" numFmtId="0">
      <sharedItems containsSemiMixedTypes="0" containsString="0" containsNumber="1" minValue="0" maxValue="1218.4000000000001"/>
    </cacheField>
    <cacheField name="Print + Copy Color" numFmtId="0">
      <sharedItems containsSemiMixedTypes="0" containsString="0" containsNumber="1" containsInteger="1" minValue="0" maxValue="48"/>
    </cacheField>
    <cacheField name="Unit price Color" numFmtId="43">
      <sharedItems containsSemiMixedTypes="0" containsString="0" containsNumber="1" containsInteger="1" minValue="2" maxValue="2"/>
    </cacheField>
    <cacheField name="Color (Baht)" numFmtId="43">
      <sharedItems containsSemiMixedTypes="0" containsString="0" containsNumber="1" containsInteger="1" minValue="0" maxValue="96"/>
    </cacheField>
    <cacheField name="Total (Baht)" numFmtId="43">
      <sharedItems containsSemiMixedTypes="0" containsString="0" containsNumber="1" minValue="0" maxValue="1218.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dket Boonchoo" refreshedDate="44200.55100266204" createdVersion="5" refreshedVersion="5" minRefreshableVersion="3" recordCount="132">
  <cacheSource type="worksheet">
    <worksheetSource ref="A1:M133" sheet="561478"/>
  </cacheSource>
  <cacheFields count="13">
    <cacheField name="รหัสผนักงาน" numFmtId="0">
      <sharedItems containsSemiMixedTypes="0" containsString="0" containsNumber="1" containsInteger="1" minValue="1076" maxValue="631216"/>
    </cacheField>
    <cacheField name="รหัสแผนก" numFmtId="0">
      <sharedItems containsSemiMixedTypes="0" containsString="0" containsNumber="1" containsInteger="1" minValue="1040320" maxValue="2055000" count="21">
        <n v="1040320"/>
        <n v="2031120"/>
        <n v="2040120"/>
        <n v="2051100"/>
        <n v="2055000"/>
        <n v="2053120"/>
        <n v="2031110"/>
        <n v="2052310"/>
        <n v="2030100"/>
        <n v="2030200"/>
        <n v="2031220"/>
        <n v="2031010"/>
        <n v="2031230"/>
        <n v="2031300"/>
        <n v="2051140"/>
        <n v="2030400"/>
        <n v="2031210"/>
        <n v="2030300"/>
        <n v="2031041"/>
        <n v="2031030"/>
        <n v="2052210"/>
      </sharedItems>
    </cacheField>
    <cacheField name="Sect" numFmtId="0">
      <sharedItems count="21">
        <s v="WH Distribution-Mahachai"/>
        <s v="Material Control 1,3"/>
        <s v="Factory Purchasing"/>
        <s v="Factory HR"/>
        <s v="Corporate Internal Audit"/>
        <s v="Factory IT"/>
        <s v="Planning"/>
        <s v="FN&amp;AC"/>
        <s v="PD-Packing Plant 1"/>
        <s v="PD-Packing Plant 2"/>
        <s v="EN-Maint.-Packing line"/>
        <s v="QC-Production Line"/>
        <s v="Enginer Project"/>
        <s v="Quality Management"/>
        <s v="Safety"/>
        <s v="PD-Packing Plant 4"/>
        <s v="EN-Utility"/>
        <s v="PD-Packing Plant 3"/>
        <s v="Research &amp; Development"/>
        <s v="QA-Lab"/>
        <s v="Corporate Accounting"/>
      </sharedItems>
    </cacheField>
    <cacheField name="ชื่อแผนก" numFmtId="0">
      <sharedItems/>
    </cacheField>
    <cacheField name="รายชื่อ" numFmtId="0">
      <sharedItems/>
    </cacheField>
    <cacheField name="ตำแหน่ง" numFmtId="0">
      <sharedItems/>
    </cacheField>
    <cacheField name="Print + Copy Black" numFmtId="0">
      <sharedItems containsSemiMixedTypes="0" containsString="0" containsNumber="1" containsInteger="1" minValue="0" maxValue="1399"/>
    </cacheField>
    <cacheField name="Unit price Black" numFmtId="2">
      <sharedItems containsSemiMixedTypes="0" containsString="0" containsNumber="1" minValue="0.2" maxValue="0.2"/>
    </cacheField>
    <cacheField name="Black (Baht)" numFmtId="0">
      <sharedItems containsSemiMixedTypes="0" containsString="0" containsNumber="1" minValue="0" maxValue="279.8"/>
    </cacheField>
    <cacheField name="Print + Copy Color" numFmtId="0">
      <sharedItems containsSemiMixedTypes="0" containsString="0" containsNumber="1" containsInteger="1" minValue="0" maxValue="158"/>
    </cacheField>
    <cacheField name="Unit price Color" numFmtId="43">
      <sharedItems containsSemiMixedTypes="0" containsString="0" containsNumber="1" containsInteger="1" minValue="2" maxValue="2"/>
    </cacheField>
    <cacheField name="Color (Baht)" numFmtId="43">
      <sharedItems containsSemiMixedTypes="0" containsString="0" containsNumber="1" containsInteger="1" minValue="0" maxValue="316"/>
    </cacheField>
    <cacheField name="Total (Baht)" numFmtId="43">
      <sharedItems containsSemiMixedTypes="0" containsString="0" containsNumber="1" minValue="0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udket Boonchoo" refreshedDate="44200.552595486108" createdVersion="5" refreshedVersion="5" minRefreshableVersion="3" recordCount="132">
  <cacheSource type="worksheet">
    <worksheetSource ref="A1:M133" sheet="724295"/>
  </cacheSource>
  <cacheFields count="13">
    <cacheField name="รหัสผนักงาน" numFmtId="0">
      <sharedItems containsSemiMixedTypes="0" containsString="0" containsNumber="1" containsInteger="1" minValue="1076" maxValue="631216"/>
    </cacheField>
    <cacheField name="รหัสแผนก" numFmtId="0">
      <sharedItems containsSemiMixedTypes="0" containsString="0" containsNumber="1" containsInteger="1" minValue="1040320" maxValue="2055000" count="21">
        <n v="1040320"/>
        <n v="2031120"/>
        <n v="2040120"/>
        <n v="2051100"/>
        <n v="2055000"/>
        <n v="2053120"/>
        <n v="2031110"/>
        <n v="2052310"/>
        <n v="2030100"/>
        <n v="2030200"/>
        <n v="2031220"/>
        <n v="2031010"/>
        <n v="2031230"/>
        <n v="2031300"/>
        <n v="2051140"/>
        <n v="2030400"/>
        <n v="2031210"/>
        <n v="2030300"/>
        <n v="2031041"/>
        <n v="2031030"/>
        <n v="2052210"/>
      </sharedItems>
    </cacheField>
    <cacheField name="Sect" numFmtId="0">
      <sharedItems count="21">
        <s v="WH Distribution-Mahachai"/>
        <s v="Material Control 1,3"/>
        <s v="Factory Purchasing"/>
        <s v="Factory HR"/>
        <s v="Corporate Internal Audit"/>
        <s v="Factory IT"/>
        <s v="Planning"/>
        <s v="FN&amp;AC"/>
        <s v="PD-Packing Plant 1"/>
        <s v="PD-Packing Plant 2"/>
        <s v="EN-Maint.-Packing line"/>
        <s v="QC-Production Line"/>
        <s v="Enginer Project"/>
        <s v="Quality Management"/>
        <s v="Safety"/>
        <s v="PD-Packing Plant 4"/>
        <s v="EN-Utility"/>
        <s v="PD-Packing Plant 3"/>
        <s v="Research &amp; Development"/>
        <s v="QA-Lab"/>
        <s v="Corporate Accounting"/>
      </sharedItems>
    </cacheField>
    <cacheField name="ชื่อแผนก" numFmtId="0">
      <sharedItems/>
    </cacheField>
    <cacheField name="รายชื่อ" numFmtId="0">
      <sharedItems/>
    </cacheField>
    <cacheField name="ตำแหน่ง" numFmtId="0">
      <sharedItems/>
    </cacheField>
    <cacheField name="Print + Copy Black" numFmtId="0">
      <sharedItems containsSemiMixedTypes="0" containsString="0" containsNumber="1" containsInteger="1" minValue="0" maxValue="1527"/>
    </cacheField>
    <cacheField name="Unit price Black" numFmtId="2">
      <sharedItems containsSemiMixedTypes="0" containsString="0" containsNumber="1" minValue="0.2" maxValue="0.2"/>
    </cacheField>
    <cacheField name="Black (Baht)" numFmtId="0">
      <sharedItems containsSemiMixedTypes="0" containsString="0" containsNumber="1" minValue="0" maxValue="305.40000000000003"/>
    </cacheField>
    <cacheField name="Print + Copy Color" numFmtId="0">
      <sharedItems containsSemiMixedTypes="0" containsString="0" containsNumber="1" containsInteger="1" minValue="0" maxValue="13"/>
    </cacheField>
    <cacheField name="Unit price Color" numFmtId="43">
      <sharedItems containsSemiMixedTypes="0" containsString="0" containsNumber="1" containsInteger="1" minValue="2" maxValue="2"/>
    </cacheField>
    <cacheField name="Color (Baht)" numFmtId="43">
      <sharedItems containsSemiMixedTypes="0" containsString="0" containsNumber="1" containsInteger="1" minValue="0" maxValue="26"/>
    </cacheField>
    <cacheField name="Total (Baht)" numFmtId="43">
      <sharedItems containsSemiMixedTypes="0" containsString="0" containsNumber="1" minValue="0" maxValue="305.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n v="1076"/>
    <x v="0"/>
    <x v="0"/>
    <s v="DC1"/>
    <s v="คุณสุวนิตย์  จิตต์อำนวย "/>
    <s v="Manager"/>
    <n v="0"/>
    <n v="0.2"/>
    <n v="0"/>
    <n v="0"/>
    <n v="2"/>
    <n v="0"/>
    <n v="0"/>
  </r>
  <r>
    <n v="1219"/>
    <x v="1"/>
    <x v="1"/>
    <s v="MC"/>
    <s v="คุณเทียงทิพย์  อุทธโยธา"/>
    <s v="Senior Procurement  Manager "/>
    <n v="0"/>
    <n v="0.2"/>
    <n v="0"/>
    <n v="0"/>
    <n v="2"/>
    <n v="0"/>
    <n v="0"/>
  </r>
  <r>
    <n v="1744"/>
    <x v="2"/>
    <x v="2"/>
    <s v="EPC"/>
    <s v="คุณศศิธร พิมพ์สุภาพร"/>
    <s v="Supervisor"/>
    <n v="0"/>
    <n v="0.2"/>
    <n v="0"/>
    <n v="0"/>
    <n v="2"/>
    <n v="0"/>
    <n v="0"/>
  </r>
  <r>
    <n v="1961"/>
    <x v="3"/>
    <x v="3"/>
    <s v="HR"/>
    <s v="คุณเพ็ญทิพย์ วีรธนาพาณิชย์"/>
    <s v="Finance Director"/>
    <n v="0"/>
    <n v="0.2"/>
    <n v="0"/>
    <n v="0"/>
    <n v="2"/>
    <n v="0"/>
    <n v="0"/>
  </r>
  <r>
    <n v="6129"/>
    <x v="0"/>
    <x v="0"/>
    <s v="DC1"/>
    <s v="คุณเขมทัศน์  วนะเกียรติกุล"/>
    <s v="Assistant Executive Manager Operation"/>
    <n v="0"/>
    <n v="0.2"/>
    <n v="0"/>
    <n v="0"/>
    <n v="2"/>
    <n v="0"/>
    <n v="0"/>
  </r>
  <r>
    <n v="7244"/>
    <x v="4"/>
    <x v="4"/>
    <s v="CIA"/>
    <s v="คุณวสันต์ นันทกูล"/>
    <s v="Senior Officer"/>
    <n v="0"/>
    <n v="0.2"/>
    <n v="0"/>
    <n v="0"/>
    <n v="2"/>
    <n v="0"/>
    <n v="0"/>
  </r>
  <r>
    <n v="7326"/>
    <x v="5"/>
    <x v="5"/>
    <s v="IT"/>
    <s v="คุณจักริน เชี่ยงศิริ"/>
    <s v="Ast.Supervisor"/>
    <n v="0"/>
    <n v="0.2"/>
    <n v="0"/>
    <n v="0"/>
    <n v="2"/>
    <n v="0"/>
    <n v="0"/>
  </r>
  <r>
    <n v="7345"/>
    <x v="4"/>
    <x v="4"/>
    <s v="CIA"/>
    <s v="คุณเสมียน นาคแก้ว"/>
    <s v="Supervisor"/>
    <n v="0"/>
    <n v="0.2"/>
    <n v="0"/>
    <n v="0"/>
    <n v="2"/>
    <n v="0"/>
    <n v="0"/>
  </r>
  <r>
    <n v="7358"/>
    <x v="6"/>
    <x v="6"/>
    <s v="PN"/>
    <s v="คุณสวัลลี วัฒนวงศ์"/>
    <s v="Manager"/>
    <n v="0"/>
    <n v="0.2"/>
    <n v="0"/>
    <n v="0"/>
    <n v="2"/>
    <n v="0"/>
    <n v="0"/>
  </r>
  <r>
    <n v="7393"/>
    <x v="5"/>
    <x v="5"/>
    <s v="IT"/>
    <s v="คุณศรัณยู ดำรงชัย"/>
    <s v="Officer"/>
    <n v="0"/>
    <n v="0.2"/>
    <n v="0"/>
    <n v="0"/>
    <n v="2"/>
    <n v="0"/>
    <n v="0"/>
  </r>
  <r>
    <n v="7593"/>
    <x v="7"/>
    <x v="7"/>
    <s v="MAC"/>
    <s v="คุณชัพวัฒน์ เพิ่มสุภัคกุล"/>
    <s v="Ast.Supervisor"/>
    <n v="0"/>
    <n v="0.2"/>
    <n v="0"/>
    <n v="0"/>
    <n v="2"/>
    <n v="0"/>
    <n v="0"/>
  </r>
  <r>
    <n v="7748"/>
    <x v="7"/>
    <x v="7"/>
    <s v="MAC"/>
    <s v="คุณวรัญรัตน์ จิตระวัง"/>
    <s v="officer analysis"/>
    <n v="0"/>
    <n v="0.2"/>
    <n v="0"/>
    <n v="0"/>
    <n v="2"/>
    <n v="0"/>
    <n v="0"/>
  </r>
  <r>
    <n v="9472"/>
    <x v="8"/>
    <x v="8"/>
    <s v="PD1"/>
    <s v="คุณอภิชาติ ทองถนอม"/>
    <s v="Manager"/>
    <n v="0"/>
    <n v="0.2"/>
    <n v="0"/>
    <n v="0"/>
    <n v="2"/>
    <n v="0"/>
    <n v="0"/>
  </r>
  <r>
    <n v="22001"/>
    <x v="9"/>
    <x v="9"/>
    <s v="PD2"/>
    <s v="ว่าที่เรือตรีศักดิ์ชัย  กรีสุวรรณ รน. "/>
    <s v=" Supervisor "/>
    <n v="1012"/>
    <n v="0.2"/>
    <n v="202.4"/>
    <n v="0"/>
    <n v="2"/>
    <n v="0"/>
    <n v="202.4"/>
  </r>
  <r>
    <n v="28011"/>
    <x v="10"/>
    <x v="10"/>
    <s v="EN-PL"/>
    <s v="คุณวิทยา ประชานิยม"/>
    <s v="Engineer"/>
    <n v="0"/>
    <n v="0.2"/>
    <n v="0"/>
    <n v="0"/>
    <n v="2"/>
    <n v="0"/>
    <n v="0"/>
  </r>
  <r>
    <n v="31006"/>
    <x v="11"/>
    <x v="11"/>
    <s v="QC-PL"/>
    <s v="คุณอุรนา  ศรีสุข "/>
    <s v=" Supervisor QC.PROCESSING"/>
    <n v="0"/>
    <n v="0.2"/>
    <n v="0"/>
    <n v="0"/>
    <n v="2"/>
    <n v="0"/>
    <n v="0"/>
  </r>
  <r>
    <n v="31008"/>
    <x v="1"/>
    <x v="1"/>
    <s v="MC"/>
    <s v="คุณสมบูรณ์  ธาราไพศาล "/>
    <s v="Ast.Manager"/>
    <n v="0"/>
    <n v="0.2"/>
    <n v="0"/>
    <n v="3"/>
    <n v="2"/>
    <n v="6"/>
    <n v="6"/>
  </r>
  <r>
    <n v="32005"/>
    <x v="1"/>
    <x v="1"/>
    <s v="MC"/>
    <s v="คุณนิภา  ประชานิยม "/>
    <s v="Officer"/>
    <n v="470"/>
    <n v="0.2"/>
    <n v="94"/>
    <n v="0"/>
    <n v="2"/>
    <n v="0"/>
    <n v="94"/>
  </r>
  <r>
    <n v="32050"/>
    <x v="12"/>
    <x v="12"/>
    <s v="EN-PJ"/>
    <s v="คุณวินัย  มีสุข "/>
    <s v="Manager"/>
    <n v="0"/>
    <n v="0.2"/>
    <n v="0"/>
    <n v="0"/>
    <n v="2"/>
    <n v="0"/>
    <n v="0"/>
  </r>
  <r>
    <n v="32104"/>
    <x v="0"/>
    <x v="0"/>
    <s v="DC1"/>
    <s v="คุณประทุมพร  อินทรวิศิษฏ์ "/>
    <s v="Officer"/>
    <n v="0"/>
    <n v="0.2"/>
    <n v="0"/>
    <n v="0"/>
    <n v="2"/>
    <n v="0"/>
    <n v="0"/>
  </r>
  <r>
    <n v="33002"/>
    <x v="13"/>
    <x v="13"/>
    <s v="QMS"/>
    <s v="คุณนวลตา  เมืองแมน "/>
    <s v="Officer"/>
    <n v="52"/>
    <n v="0.2"/>
    <n v="10.4"/>
    <n v="0"/>
    <n v="2"/>
    <n v="0"/>
    <n v="10.4"/>
  </r>
  <r>
    <n v="49306"/>
    <x v="0"/>
    <x v="0"/>
    <s v="DC1"/>
    <s v="คุณวันเพ็ญ  โตล่ำ "/>
    <s v="Manager"/>
    <n v="0"/>
    <n v="0.2"/>
    <n v="0"/>
    <n v="0"/>
    <n v="2"/>
    <n v="0"/>
    <n v="0"/>
  </r>
  <r>
    <n v="49319"/>
    <x v="14"/>
    <x v="14"/>
    <s v="Safety"/>
    <s v="คุณเจษฏา  รักจำรูญ "/>
    <s v="Senior Officer"/>
    <n v="0"/>
    <n v="0.2"/>
    <n v="0"/>
    <n v="0"/>
    <n v="2"/>
    <n v="0"/>
    <n v="0"/>
  </r>
  <r>
    <n v="53031"/>
    <x v="6"/>
    <x v="6"/>
    <s v="PN"/>
    <s v="คุณภานี  ประเสริฐศรี "/>
    <s v="Supervisor"/>
    <n v="937"/>
    <n v="0.2"/>
    <n v="187.4"/>
    <n v="0"/>
    <n v="2"/>
    <n v="0"/>
    <n v="187.4"/>
  </r>
  <r>
    <n v="54031"/>
    <x v="15"/>
    <x v="15"/>
    <s v="PD4"/>
    <s v="คุณธนิต  ราวเรือง "/>
    <s v="Manager  PD.4"/>
    <n v="3"/>
    <n v="0.2"/>
    <n v="0.60000000000000009"/>
    <n v="0"/>
    <n v="2"/>
    <n v="0"/>
    <n v="0.60000000000000009"/>
  </r>
  <r>
    <n v="54064"/>
    <x v="16"/>
    <x v="16"/>
    <s v="EN-UT"/>
    <s v="คุณกระษิร  ชัยวิรัชติกุล "/>
    <s v="Senior Enginer"/>
    <n v="0"/>
    <n v="0.2"/>
    <n v="0"/>
    <n v="26"/>
    <n v="2"/>
    <n v="52"/>
    <n v="52"/>
  </r>
  <r>
    <n v="54174"/>
    <x v="16"/>
    <x v="16"/>
    <s v="EN-UT"/>
    <s v="คุณประสันติเพชร   ต้นทอง"/>
    <s v="Enginer"/>
    <n v="65"/>
    <n v="0.2"/>
    <n v="13"/>
    <n v="0"/>
    <n v="2"/>
    <n v="0"/>
    <n v="13"/>
  </r>
  <r>
    <n v="55139"/>
    <x v="1"/>
    <x v="1"/>
    <s v="MC"/>
    <s v="คุณสมศรี สีมาเจริญยิ่ง"/>
    <s v="Officer"/>
    <n v="185"/>
    <n v="0.2"/>
    <n v="37"/>
    <n v="0"/>
    <n v="2"/>
    <n v="0"/>
    <n v="37"/>
  </r>
  <r>
    <n v="55528"/>
    <x v="15"/>
    <x v="15"/>
    <s v="PD4"/>
    <s v="คุณเหมียว  ตัวงาม"/>
    <s v="Officer"/>
    <n v="3779"/>
    <n v="0.2"/>
    <n v="755.80000000000007"/>
    <n v="0"/>
    <n v="2"/>
    <n v="0"/>
    <n v="755.80000000000007"/>
  </r>
  <r>
    <n v="55531"/>
    <x v="9"/>
    <x v="9"/>
    <s v="PD2"/>
    <s v="คุณนิตยา  พุ่มผักแว่น"/>
    <s v="Officer"/>
    <n v="4001"/>
    <n v="0.2"/>
    <n v="800.2"/>
    <n v="0"/>
    <n v="2"/>
    <n v="0"/>
    <n v="800.2"/>
  </r>
  <r>
    <n v="55540"/>
    <x v="0"/>
    <x v="0"/>
    <s v="DC1"/>
    <s v="คุณชัชวาล  บุญสมบูรณ์"/>
    <s v="Senior Officer"/>
    <n v="0"/>
    <n v="0.2"/>
    <n v="0"/>
    <n v="0"/>
    <n v="2"/>
    <n v="0"/>
    <n v="0"/>
  </r>
  <r>
    <n v="55563"/>
    <x v="8"/>
    <x v="8"/>
    <s v="PD1"/>
    <s v="คุณสิริพร  อัศวลักษณ์อำไพ"/>
    <s v="Supervisor"/>
    <n v="326"/>
    <n v="0.2"/>
    <n v="65.2"/>
    <n v="0"/>
    <n v="2"/>
    <n v="0"/>
    <n v="65.2"/>
  </r>
  <r>
    <n v="55570"/>
    <x v="9"/>
    <x v="9"/>
    <s v="PD2"/>
    <s v="คุณอภิรดี  พันโส"/>
    <s v="Supervisor"/>
    <n v="561"/>
    <n v="0.2"/>
    <n v="112.2"/>
    <n v="0"/>
    <n v="2"/>
    <n v="0"/>
    <n v="112.2"/>
  </r>
  <r>
    <n v="55572"/>
    <x v="0"/>
    <x v="0"/>
    <s v="DC1"/>
    <s v="คุณศรีธนา อั้นจินดา"/>
    <s v="Officer"/>
    <n v="0"/>
    <n v="0.2"/>
    <n v="0"/>
    <n v="0"/>
    <n v="2"/>
    <n v="0"/>
    <n v="0"/>
  </r>
  <r>
    <n v="55577"/>
    <x v="0"/>
    <x v="0"/>
    <s v="DC1"/>
    <s v="คุณสุภาวดี  วรรณทอง"/>
    <s v="Officer"/>
    <n v="0"/>
    <n v="0.2"/>
    <n v="0"/>
    <n v="0"/>
    <n v="2"/>
    <n v="0"/>
    <n v="0"/>
  </r>
  <r>
    <n v="55583"/>
    <x v="0"/>
    <x v="0"/>
    <s v="DC1"/>
    <s v="คุณจินตนา กองเกิด"/>
    <s v="Senior Officer"/>
    <n v="0"/>
    <n v="0.2"/>
    <n v="0"/>
    <n v="0"/>
    <n v="2"/>
    <n v="0"/>
    <n v="0"/>
  </r>
  <r>
    <n v="55586"/>
    <x v="0"/>
    <x v="0"/>
    <s v="DC1"/>
    <s v="คุณยอดขวัญ การบรรจง"/>
    <s v="Senior Officer"/>
    <n v="0"/>
    <n v="0.2"/>
    <n v="0"/>
    <n v="0"/>
    <n v="2"/>
    <n v="0"/>
    <n v="0"/>
  </r>
  <r>
    <n v="55596"/>
    <x v="0"/>
    <x v="0"/>
    <s v="DC1"/>
    <s v="คุณจันทนา  โพธิ์ปฐม"/>
    <s v="Officer"/>
    <n v="0"/>
    <n v="0.2"/>
    <n v="0"/>
    <n v="0"/>
    <n v="2"/>
    <n v="0"/>
    <n v="0"/>
  </r>
  <r>
    <n v="56527"/>
    <x v="12"/>
    <x v="12"/>
    <s v="EN-PJ"/>
    <s v="คุณอรุณี  บุบผามาโล"/>
    <s v="Senior Officer"/>
    <n v="0"/>
    <n v="0.2"/>
    <n v="0"/>
    <n v="8"/>
    <n v="2"/>
    <n v="16"/>
    <n v="16"/>
  </r>
  <r>
    <n v="56536"/>
    <x v="6"/>
    <x v="6"/>
    <s v="PN"/>
    <s v="คุณเชษฐา  พลายงาม "/>
    <s v="Senior Officer"/>
    <n v="4"/>
    <n v="0.2"/>
    <n v="0.8"/>
    <n v="0"/>
    <n v="2"/>
    <n v="0"/>
    <n v="0.8"/>
  </r>
  <r>
    <n v="57004"/>
    <x v="15"/>
    <x v="15"/>
    <s v="PD4"/>
    <s v="คุณสิทธิพร  สรีวิบูลย์"/>
    <s v="Senior Supervisor"/>
    <n v="334"/>
    <n v="0.2"/>
    <n v="66.8"/>
    <n v="0"/>
    <n v="2"/>
    <n v="0"/>
    <n v="66.8"/>
  </r>
  <r>
    <n v="57021"/>
    <x v="3"/>
    <x v="3"/>
    <s v="HR"/>
    <s v="คุณวิชุดา  จันทร์ท่าจีน"/>
    <s v="Officer"/>
    <n v="6"/>
    <n v="0.2"/>
    <n v="1.2000000000000002"/>
    <n v="0"/>
    <n v="2"/>
    <n v="0"/>
    <n v="1.2000000000000002"/>
  </r>
  <r>
    <n v="57031"/>
    <x v="3"/>
    <x v="3"/>
    <s v="HR"/>
    <s v="คุณณัฐพงษ์ ศรีสวัสดิ์"/>
    <s v="Manager"/>
    <n v="0"/>
    <n v="0.2"/>
    <n v="0"/>
    <n v="0"/>
    <n v="2"/>
    <n v="0"/>
    <n v="0"/>
  </r>
  <r>
    <n v="58006"/>
    <x v="6"/>
    <x v="6"/>
    <s v="PN"/>
    <s v="คุณธนยศ ประมวล"/>
    <s v="Manager"/>
    <n v="0"/>
    <n v="0.2"/>
    <n v="0"/>
    <n v="39"/>
    <n v="2"/>
    <n v="78"/>
    <n v="78"/>
  </r>
  <r>
    <n v="58021"/>
    <x v="0"/>
    <x v="0"/>
    <s v="DC1"/>
    <s v="คุณจรียา จูแย้ม"/>
    <s v="Officer"/>
    <n v="0"/>
    <n v="0.2"/>
    <n v="0"/>
    <n v="0"/>
    <n v="2"/>
    <n v="0"/>
    <n v="0"/>
  </r>
  <r>
    <n v="58027"/>
    <x v="17"/>
    <x v="17"/>
    <s v="PD3"/>
    <s v="คุณอรพินท์ มุ่ยแฟง"/>
    <s v="Officer"/>
    <n v="3745"/>
    <n v="0.2"/>
    <n v="749"/>
    <n v="0"/>
    <n v="2"/>
    <n v="0"/>
    <n v="749"/>
  </r>
  <r>
    <n v="58031"/>
    <x v="0"/>
    <x v="0"/>
    <s v="DC1"/>
    <s v="คุณอรรถพล สีหอม"/>
    <s v="Officer"/>
    <n v="0"/>
    <n v="0.2"/>
    <n v="0"/>
    <n v="0"/>
    <n v="2"/>
    <n v="0"/>
    <n v="0"/>
  </r>
  <r>
    <n v="58051"/>
    <x v="15"/>
    <x v="15"/>
    <s v="PD4"/>
    <s v="คุณภฤศฐปกร รอดผล"/>
    <s v="AEM"/>
    <n v="0"/>
    <n v="0.2"/>
    <n v="0"/>
    <n v="4"/>
    <n v="2"/>
    <n v="8"/>
    <n v="8"/>
  </r>
  <r>
    <n v="58052"/>
    <x v="17"/>
    <x v="17"/>
    <s v="PD3"/>
    <s v="คุณมัณทนา สุขงาม"/>
    <s v="Manager"/>
    <n v="0"/>
    <n v="0.2"/>
    <n v="0"/>
    <n v="21"/>
    <n v="2"/>
    <n v="42"/>
    <n v="42"/>
  </r>
  <r>
    <n v="58058"/>
    <x v="3"/>
    <x v="3"/>
    <s v="HR"/>
    <s v="คุณธัชวิชญ์ ชัยทวีศักดิ์"/>
    <s v="Ast.Manager"/>
    <n v="0"/>
    <n v="0.2"/>
    <n v="0"/>
    <n v="1"/>
    <n v="2"/>
    <n v="2"/>
    <n v="2"/>
  </r>
  <r>
    <n v="58060"/>
    <x v="0"/>
    <x v="0"/>
    <s v="DC1"/>
    <s v="คุณภัทร์ฐิตา ศุภเลิศวรานนท์"/>
    <s v="Officer"/>
    <n v="0"/>
    <n v="0.2"/>
    <n v="0"/>
    <n v="0"/>
    <n v="2"/>
    <n v="0"/>
    <n v="0"/>
  </r>
  <r>
    <n v="58080"/>
    <x v="5"/>
    <x v="5"/>
    <s v="IT"/>
    <s v="คุณเอกพล ลาภวรารักษ์"/>
    <s v="Supervisor"/>
    <n v="0"/>
    <n v="0.2"/>
    <n v="0"/>
    <n v="2"/>
    <n v="2"/>
    <n v="4"/>
    <n v="4"/>
  </r>
  <r>
    <n v="59018"/>
    <x v="16"/>
    <x v="16"/>
    <s v="EN-UT"/>
    <s v="คุณกิจจา มิ่งขวัญ"/>
    <s v="Ast.Manager"/>
    <n v="0"/>
    <n v="0.2"/>
    <n v="0"/>
    <n v="0"/>
    <n v="2"/>
    <n v="0"/>
    <n v="0"/>
  </r>
  <r>
    <n v="59043"/>
    <x v="5"/>
    <x v="5"/>
    <s v="IT"/>
    <s v="คุณสุดเขตต์ บุญชู"/>
    <s v="Officer"/>
    <n v="10"/>
    <n v="0.2"/>
    <n v="2"/>
    <n v="0"/>
    <n v="2"/>
    <n v="0"/>
    <n v="2"/>
  </r>
  <r>
    <n v="59046"/>
    <x v="0"/>
    <x v="0"/>
    <s v="DC1"/>
    <s v="คุณชมพูนุช ไก่ฟ้า"/>
    <s v="Officer"/>
    <n v="0"/>
    <n v="0.2"/>
    <n v="0"/>
    <n v="0"/>
    <n v="2"/>
    <n v="0"/>
    <n v="0"/>
  </r>
  <r>
    <n v="59066"/>
    <x v="1"/>
    <x v="1"/>
    <s v="MC"/>
    <s v="คุณธนภัทร  เหลืองบริสุทธิ์"/>
    <s v="Senior Officer"/>
    <n v="0"/>
    <n v="0.2"/>
    <n v="0"/>
    <n v="0"/>
    <n v="2"/>
    <n v="0"/>
    <n v="0"/>
  </r>
  <r>
    <n v="59068"/>
    <x v="1"/>
    <x v="1"/>
    <s v="MC"/>
    <s v="คุณอาทิตตยา  โภคะ"/>
    <s v="Officer"/>
    <n v="46"/>
    <n v="0.2"/>
    <n v="9.2000000000000011"/>
    <n v="0"/>
    <n v="2"/>
    <n v="0"/>
    <n v="9.2000000000000011"/>
  </r>
  <r>
    <n v="59073"/>
    <x v="1"/>
    <x v="1"/>
    <s v="MC"/>
    <s v="คุณปัญญาภรณ์  ประมูลทรัพย์"/>
    <s v="Officer"/>
    <n v="16"/>
    <n v="0.2"/>
    <n v="3.2"/>
    <n v="0"/>
    <n v="2"/>
    <n v="0"/>
    <n v="3.2"/>
  </r>
  <r>
    <n v="59075"/>
    <x v="3"/>
    <x v="3"/>
    <s v="HR"/>
    <s v="คุณแพรวนภา  คล้ายใจตรง"/>
    <s v="Officer"/>
    <n v="0"/>
    <n v="0.2"/>
    <n v="0"/>
    <n v="0"/>
    <n v="2"/>
    <n v="0"/>
    <n v="0"/>
  </r>
  <r>
    <n v="59078"/>
    <x v="3"/>
    <x v="3"/>
    <s v="HR"/>
    <s v="คุณวันทนา  พรรณพนาชติ"/>
    <s v="Supervisor"/>
    <n v="98"/>
    <n v="0.2"/>
    <n v="19.600000000000001"/>
    <n v="60"/>
    <n v="2"/>
    <n v="120"/>
    <n v="139.6"/>
  </r>
  <r>
    <n v="59083"/>
    <x v="3"/>
    <x v="3"/>
    <s v="HR"/>
    <s v="คุณชนะพล  กำมะหยี่เงิน"/>
    <s v="Senior Officer"/>
    <n v="172"/>
    <n v="0.2"/>
    <n v="34.4"/>
    <n v="0"/>
    <n v="2"/>
    <n v="0"/>
    <n v="34.4"/>
  </r>
  <r>
    <n v="59085"/>
    <x v="18"/>
    <x v="18"/>
    <s v="RD"/>
    <s v="คูณภาสกร  วิเอกพรมลาชุ"/>
    <s v="Senior Supervisor"/>
    <n v="0"/>
    <n v="0.2"/>
    <n v="0"/>
    <n v="0"/>
    <n v="2"/>
    <n v="0"/>
    <n v="0"/>
  </r>
  <r>
    <n v="60009"/>
    <x v="2"/>
    <x v="2"/>
    <s v="EPC"/>
    <s v="คุณวีรพงศ์ ทองวาสนาส่ง"/>
    <s v="Manager"/>
    <n v="0"/>
    <n v="0.2"/>
    <n v="0"/>
    <n v="2"/>
    <n v="2"/>
    <n v="4"/>
    <n v="4"/>
  </r>
  <r>
    <n v="60012"/>
    <x v="8"/>
    <x v="8"/>
    <s v="PD1"/>
    <s v="คุณประดิษฐ์ อุบล"/>
    <s v="Supervisor"/>
    <n v="54"/>
    <n v="0.2"/>
    <n v="10.8"/>
    <n v="4"/>
    <n v="2"/>
    <n v="8"/>
    <n v="18.8"/>
  </r>
  <r>
    <n v="60053"/>
    <x v="10"/>
    <x v="10"/>
    <s v="EN-PL"/>
    <s v="คุณวิชุตา ชลธีพิทักษ์ชัย"/>
    <s v="Officer"/>
    <n v="12"/>
    <n v="0.2"/>
    <n v="2.4000000000000004"/>
    <n v="0"/>
    <n v="2"/>
    <n v="0"/>
    <n v="2.4000000000000004"/>
  </r>
  <r>
    <n v="60086"/>
    <x v="7"/>
    <x v="7"/>
    <s v="MAC"/>
    <s v="คุณมันทนา คงใหญ่"/>
    <s v="Senior Officer"/>
    <n v="1"/>
    <n v="0.2"/>
    <n v="0.2"/>
    <n v="69"/>
    <n v="2"/>
    <n v="138"/>
    <n v="138.19999999999999"/>
  </r>
  <r>
    <n v="60087"/>
    <x v="0"/>
    <x v="0"/>
    <s v="DC1"/>
    <s v="คุณเขมนิจ กรุดมินบุรี"/>
    <s v="Officer"/>
    <n v="0"/>
    <n v="0.2"/>
    <n v="0"/>
    <n v="0"/>
    <n v="2"/>
    <n v="0"/>
    <n v="0"/>
  </r>
  <r>
    <n v="60110"/>
    <x v="15"/>
    <x v="15"/>
    <s v="PD4"/>
    <s v="คุณไพบูลย์  โคตมา"/>
    <s v="Supervisor"/>
    <n v="623"/>
    <n v="0.2"/>
    <n v="124.60000000000001"/>
    <n v="0"/>
    <n v="2"/>
    <n v="0"/>
    <n v="124.60000000000001"/>
  </r>
  <r>
    <n v="601139"/>
    <x v="19"/>
    <x v="19"/>
    <s v="QA"/>
    <s v="คุณพัชรพร สุมาลี"/>
    <s v="Officer"/>
    <n v="2"/>
    <n v="0.2"/>
    <n v="0.4"/>
    <n v="0"/>
    <n v="2"/>
    <n v="0"/>
    <n v="0.4"/>
  </r>
  <r>
    <n v="601204"/>
    <x v="1"/>
    <x v="1"/>
    <s v="MC"/>
    <s v="คุณพรรษชล  อึ้งเจริญ"/>
    <s v="Officer"/>
    <n v="157"/>
    <n v="0.2"/>
    <n v="31.400000000000002"/>
    <n v="0"/>
    <n v="2"/>
    <n v="0"/>
    <n v="31.400000000000002"/>
  </r>
  <r>
    <n v="601205"/>
    <x v="19"/>
    <x v="19"/>
    <s v="QA"/>
    <s v="คุณกรกช ชัยอินคำ"/>
    <s v="Senior Supervisor"/>
    <n v="0"/>
    <n v="0.2"/>
    <n v="0"/>
    <n v="0"/>
    <n v="2"/>
    <n v="0"/>
    <n v="0"/>
  </r>
  <r>
    <n v="610115"/>
    <x v="9"/>
    <x v="9"/>
    <s v="PD2"/>
    <s v="คุณปัฎฐพงษ์ ทองเจื่อ"/>
    <s v="Manager"/>
    <n v="4"/>
    <n v="0.2"/>
    <n v="0.8"/>
    <n v="19"/>
    <n v="2"/>
    <n v="38"/>
    <n v="38.799999999999997"/>
  </r>
  <r>
    <n v="610548"/>
    <x v="3"/>
    <x v="3"/>
    <s v="HR"/>
    <s v="คุณสรินนา ดาราเย็น"/>
    <s v="Officer"/>
    <n v="105"/>
    <n v="0.2"/>
    <n v="21"/>
    <n v="0"/>
    <n v="2"/>
    <n v="0"/>
    <n v="21"/>
  </r>
  <r>
    <n v="610552"/>
    <x v="18"/>
    <x v="18"/>
    <s v="RD"/>
    <s v="คุณกรรฐ์ กุลหงวน"/>
    <s v="Officer"/>
    <n v="0"/>
    <n v="0.2"/>
    <n v="0"/>
    <n v="0"/>
    <n v="2"/>
    <n v="0"/>
    <n v="0"/>
  </r>
  <r>
    <n v="610604"/>
    <x v="18"/>
    <x v="18"/>
    <s v="RD"/>
    <s v="คุณอิสรีย์ อภิภักค์สกุล"/>
    <s v="Officer"/>
    <n v="0"/>
    <n v="0.2"/>
    <n v="0"/>
    <n v="0"/>
    <n v="2"/>
    <n v="0"/>
    <n v="0"/>
  </r>
  <r>
    <n v="610806"/>
    <x v="2"/>
    <x v="2"/>
    <s v="EPC"/>
    <s v="คุณปริษา บุญประกอบ"/>
    <s v="Officer"/>
    <n v="24"/>
    <n v="0.2"/>
    <n v="4.8000000000000007"/>
    <n v="0"/>
    <n v="2"/>
    <n v="0"/>
    <n v="4.8000000000000007"/>
  </r>
  <r>
    <n v="610920"/>
    <x v="9"/>
    <x v="9"/>
    <s v="PD2"/>
    <s v="คุณสิทธิพงษ์ แก้วเจริญ"/>
    <s v="Supervisor"/>
    <n v="190"/>
    <n v="0.2"/>
    <n v="38"/>
    <n v="0"/>
    <n v="2"/>
    <n v="0"/>
    <n v="38"/>
  </r>
  <r>
    <n v="611101"/>
    <x v="16"/>
    <x v="16"/>
    <s v="EN-UT"/>
    <s v="คุณปิโยรส เอกจิตร"/>
    <s v="Enginer"/>
    <n v="0"/>
    <n v="0.2"/>
    <n v="0"/>
    <n v="0"/>
    <n v="2"/>
    <n v="0"/>
    <n v="0"/>
  </r>
  <r>
    <n v="611113"/>
    <x v="3"/>
    <x v="3"/>
    <s v="HR"/>
    <s v="คุณสุรัตนา เสือดาว"/>
    <s v="Officer"/>
    <n v="0"/>
    <n v="0.2"/>
    <n v="0"/>
    <n v="0"/>
    <n v="2"/>
    <n v="0"/>
    <n v="0"/>
  </r>
  <r>
    <n v="620101"/>
    <x v="10"/>
    <x v="10"/>
    <s v="EN-PL"/>
    <s v="คุณภากร อิ้นเจริญ"/>
    <s v="Ast.Manager"/>
    <n v="0"/>
    <n v="0.2"/>
    <n v="0"/>
    <n v="0"/>
    <n v="2"/>
    <n v="0"/>
    <n v="0"/>
  </r>
  <r>
    <n v="620104"/>
    <x v="7"/>
    <x v="7"/>
    <s v="MAC"/>
    <s v="คุณระพีพรรณ พินทอง"/>
    <s v="Officer"/>
    <n v="4"/>
    <n v="0.2"/>
    <n v="0.8"/>
    <n v="0"/>
    <n v="2"/>
    <n v="0"/>
    <n v="0.8"/>
  </r>
  <r>
    <n v="620106"/>
    <x v="0"/>
    <x v="0"/>
    <s v="DC1"/>
    <s v="คุณวัลลภ แดงพันธุ์"/>
    <s v="Officer"/>
    <n v="0"/>
    <n v="0.2"/>
    <n v="0"/>
    <n v="0"/>
    <n v="2"/>
    <n v="0"/>
    <n v="0"/>
  </r>
  <r>
    <n v="620118"/>
    <x v="7"/>
    <x v="7"/>
    <s v="MAC"/>
    <s v="คุณกาญจนา ทองถนอม"/>
    <s v="Officer"/>
    <n v="0"/>
    <n v="0.2"/>
    <n v="0"/>
    <n v="0"/>
    <n v="2"/>
    <n v="0"/>
    <n v="0"/>
  </r>
  <r>
    <n v="620204"/>
    <x v="5"/>
    <x v="5"/>
    <s v="IT"/>
    <s v="คุณมงคล จิรกุลวัฒนกิจ"/>
    <s v="Officer"/>
    <n v="36"/>
    <n v="0.2"/>
    <n v="7.2"/>
    <n v="0"/>
    <n v="2"/>
    <n v="0"/>
    <n v="7.2"/>
  </r>
  <r>
    <n v="620316"/>
    <x v="11"/>
    <x v="11"/>
    <s v="QC-PL"/>
    <s v="คุณนิลาวรรณ ศรนวล"/>
    <s v="Officer"/>
    <n v="0"/>
    <n v="0.2"/>
    <n v="0"/>
    <n v="0"/>
    <n v="2"/>
    <n v="0"/>
    <n v="0"/>
  </r>
  <r>
    <n v="620402"/>
    <x v="2"/>
    <x v="2"/>
    <s v="EPC"/>
    <s v="คุณวรางคณา พ้นภัย"/>
    <s v="Officer"/>
    <n v="1"/>
    <n v="0.2"/>
    <n v="0.2"/>
    <n v="0"/>
    <n v="2"/>
    <n v="0"/>
    <n v="0.2"/>
  </r>
  <r>
    <n v="620404"/>
    <x v="3"/>
    <x v="3"/>
    <s v="HR"/>
    <s v="คุณยุพิน ยมโคตร์"/>
    <s v="Officer"/>
    <n v="48"/>
    <n v="0.2"/>
    <n v="9.6000000000000014"/>
    <n v="0"/>
    <n v="2"/>
    <n v="0"/>
    <n v="9.6000000000000014"/>
  </r>
  <r>
    <n v="620419"/>
    <x v="13"/>
    <x v="13"/>
    <s v="QMS"/>
    <s v="คุณวราภรณ์    มูครองทอง"/>
    <s v="Officer"/>
    <n v="4"/>
    <n v="0.2"/>
    <n v="0.8"/>
    <n v="0"/>
    <n v="2"/>
    <n v="0"/>
    <n v="0.8"/>
  </r>
  <r>
    <n v="620529"/>
    <x v="0"/>
    <x v="0"/>
    <s v="DC1"/>
    <s v="คุณจันทิมา  โก่นกลาง"/>
    <s v="Officer"/>
    <n v="0"/>
    <n v="0.2"/>
    <n v="0"/>
    <n v="0"/>
    <n v="2"/>
    <n v="0"/>
    <n v="0"/>
  </r>
  <r>
    <n v="620530"/>
    <x v="20"/>
    <x v="20"/>
    <s v="Sa"/>
    <s v="คุณลลิตา อ้นมา"/>
    <s v="Officer"/>
    <n v="0"/>
    <n v="0.2"/>
    <n v="0"/>
    <n v="0"/>
    <n v="2"/>
    <n v="0"/>
    <n v="0"/>
  </r>
  <r>
    <n v="620539"/>
    <x v="14"/>
    <x v="14"/>
    <s v="Safety"/>
    <s v="คุณวรรณดี ศรีสุวรรณ"/>
    <s v="Officer"/>
    <n v="0"/>
    <n v="0.2"/>
    <n v="0"/>
    <n v="0"/>
    <n v="2"/>
    <n v="0"/>
    <n v="0"/>
  </r>
  <r>
    <n v="620607"/>
    <x v="2"/>
    <x v="2"/>
    <s v="EPC"/>
    <s v="คุณจรินทร์ เมืองรมย์"/>
    <s v="Officer"/>
    <n v="0"/>
    <n v="0.2"/>
    <n v="0"/>
    <n v="0"/>
    <n v="2"/>
    <n v="0"/>
    <n v="0"/>
  </r>
  <r>
    <n v="620626"/>
    <x v="19"/>
    <x v="19"/>
    <s v="QA"/>
    <s v="คุณประพจบ์ ปุ่มสงวน"/>
    <s v="Supervisor"/>
    <n v="0"/>
    <n v="0.2"/>
    <n v="0"/>
    <n v="0"/>
    <n v="2"/>
    <n v="0"/>
    <n v="0"/>
  </r>
  <r>
    <n v="620629"/>
    <x v="18"/>
    <x v="18"/>
    <s v="RD"/>
    <s v="คณจันทิมา กุตเสนา"/>
    <s v="Senior Officer"/>
    <n v="0"/>
    <n v="0.2"/>
    <n v="0"/>
    <n v="0"/>
    <n v="2"/>
    <n v="0"/>
    <n v="0"/>
  </r>
  <r>
    <n v="620639"/>
    <x v="0"/>
    <x v="0"/>
    <s v="DC1"/>
    <s v="คุณวนัสนันท์ ใจซุ่ม"/>
    <s v="Officer"/>
    <n v="893"/>
    <n v="0.2"/>
    <n v="178.60000000000002"/>
    <n v="0"/>
    <n v="2"/>
    <n v="0"/>
    <n v="178.60000000000002"/>
  </r>
  <r>
    <n v="620703"/>
    <x v="15"/>
    <x v="15"/>
    <s v="PD4"/>
    <s v="คุณณัฎฐ์  ภู่ไหม"/>
    <s v="Supervisor"/>
    <n v="335"/>
    <n v="0.2"/>
    <n v="67"/>
    <n v="0"/>
    <n v="2"/>
    <n v="0"/>
    <n v="67"/>
  </r>
  <r>
    <n v="620707"/>
    <x v="19"/>
    <x v="19"/>
    <s v="QA"/>
    <s v="คุณสุมาลิน เพชรนาใหญ่"/>
    <s v="Officer"/>
    <n v="0"/>
    <n v="0.2"/>
    <n v="0"/>
    <n v="0"/>
    <n v="2"/>
    <n v="0"/>
    <n v="0"/>
  </r>
  <r>
    <n v="620727"/>
    <x v="3"/>
    <x v="3"/>
    <s v="HR"/>
    <s v="คุณกรกช ศรีทอง"/>
    <s v="Officer"/>
    <n v="0"/>
    <n v="0.2"/>
    <n v="0"/>
    <n v="0"/>
    <n v="2"/>
    <n v="0"/>
    <n v="0"/>
  </r>
  <r>
    <n v="620809"/>
    <x v="17"/>
    <x v="17"/>
    <s v="PD3"/>
    <s v="คุณวัชรินทร์   เทียมสมชาติ"/>
    <s v="Supervisor"/>
    <n v="602"/>
    <n v="0.2"/>
    <n v="120.4"/>
    <n v="0"/>
    <n v="2"/>
    <n v="0"/>
    <n v="120.4"/>
  </r>
  <r>
    <n v="620817"/>
    <x v="16"/>
    <x v="16"/>
    <s v="EN-UT"/>
    <s v="คุณนพดล เชื่อมชิต"/>
    <s v="Enginer"/>
    <n v="0"/>
    <n v="0.2"/>
    <n v="0"/>
    <n v="0"/>
    <n v="2"/>
    <n v="0"/>
    <n v="0"/>
  </r>
  <r>
    <n v="620901"/>
    <x v="10"/>
    <x v="10"/>
    <s v="EN-PL"/>
    <s v="คุณภคพล สุโนภักดิ์"/>
    <s v="Enginer"/>
    <n v="0"/>
    <n v="0.2"/>
    <n v="0"/>
    <n v="0"/>
    <n v="2"/>
    <n v="0"/>
    <n v="0"/>
  </r>
  <r>
    <n v="620909"/>
    <x v="0"/>
    <x v="0"/>
    <s v="DC1"/>
    <s v="คุณณิชานันท์ เฟื่องฟูพงค์พันธ์"/>
    <s v="Officer"/>
    <n v="0"/>
    <n v="0.2"/>
    <n v="0"/>
    <n v="0"/>
    <n v="2"/>
    <n v="0"/>
    <n v="0"/>
  </r>
  <r>
    <n v="621002"/>
    <x v="18"/>
    <x v="18"/>
    <s v="RD"/>
    <s v="คุณศศินันท์ เรืองลักษณ์"/>
    <s v="Officer"/>
    <n v="0"/>
    <n v="0.2"/>
    <n v="0"/>
    <n v="0"/>
    <n v="2"/>
    <n v="0"/>
    <n v="0"/>
  </r>
  <r>
    <n v="621004"/>
    <x v="7"/>
    <x v="7"/>
    <s v="MAC"/>
    <s v="คุณน้ำทิพย์ รอดเชื้อจีน"/>
    <s v="Officer"/>
    <n v="40"/>
    <n v="0.2"/>
    <n v="8"/>
    <n v="0"/>
    <n v="2"/>
    <n v="0"/>
    <n v="8"/>
  </r>
  <r>
    <n v="621005"/>
    <x v="18"/>
    <x v="18"/>
    <s v="RD"/>
    <s v="คุณเบญจมาภรณ์ คำศิริ"/>
    <s v="Officer"/>
    <n v="0"/>
    <n v="0.2"/>
    <n v="0"/>
    <n v="0"/>
    <n v="2"/>
    <n v="0"/>
    <n v="0"/>
  </r>
  <r>
    <n v="621007"/>
    <x v="19"/>
    <x v="19"/>
    <s v="QA"/>
    <s v="คุณจิราธิป คชรัตน์"/>
    <s v="Officer"/>
    <n v="0"/>
    <n v="0.2"/>
    <n v="0"/>
    <n v="0"/>
    <n v="2"/>
    <n v="0"/>
    <n v="0"/>
  </r>
  <r>
    <n v="621008"/>
    <x v="16"/>
    <x v="16"/>
    <s v="EN-UT"/>
    <s v="คุณคุณวุฒิ โพธิราชา"/>
    <s v="Enginer"/>
    <n v="0"/>
    <n v="0.2"/>
    <n v="0"/>
    <n v="0"/>
    <n v="2"/>
    <n v="0"/>
    <n v="0"/>
  </r>
  <r>
    <n v="621101"/>
    <x v="18"/>
    <x v="18"/>
    <s v="RD"/>
    <s v="คุณพิลาสลักษณ์ ฉลาดธัญกิจ"/>
    <s v="Officer"/>
    <n v="0"/>
    <n v="0.2"/>
    <n v="0"/>
    <n v="0"/>
    <n v="2"/>
    <n v="0"/>
    <n v="0"/>
  </r>
  <r>
    <n v="621203"/>
    <x v="11"/>
    <x v="11"/>
    <s v="QC-PL"/>
    <s v="คุณสุมาพร บัวจูม"/>
    <s v="Officer"/>
    <n v="0"/>
    <n v="0.2"/>
    <n v="0"/>
    <n v="0"/>
    <n v="2"/>
    <n v="0"/>
    <n v="0"/>
  </r>
  <r>
    <n v="630308"/>
    <x v="16"/>
    <x v="16"/>
    <s v="EN-UT"/>
    <s v="คุณบุณธรรม นวลแจ่ม"/>
    <s v="Technician I - Calibration"/>
    <n v="39"/>
    <n v="0.2"/>
    <n v="7.8000000000000007"/>
    <n v="0"/>
    <n v="2"/>
    <n v="0"/>
    <n v="7.8000000000000007"/>
  </r>
  <r>
    <n v="630601"/>
    <x v="12"/>
    <x v="12"/>
    <s v="EN-PJ"/>
    <s v="คุณตะวัน  สายรวมญาติ"/>
    <s v="Enginer Project"/>
    <n v="0"/>
    <n v="0.2"/>
    <n v="0"/>
    <n v="0"/>
    <n v="2"/>
    <n v="0"/>
    <n v="0"/>
  </r>
  <r>
    <n v="630616"/>
    <x v="0"/>
    <x v="0"/>
    <s v="DC1"/>
    <s v="คุณธนพงษ์ จันทร์ท่าจีน"/>
    <s v="Officer"/>
    <n v="0"/>
    <n v="0.2"/>
    <n v="0"/>
    <n v="0"/>
    <n v="2"/>
    <n v="0"/>
    <n v="0"/>
  </r>
  <r>
    <n v="630802"/>
    <x v="1"/>
    <x v="1"/>
    <s v="MC"/>
    <s v="คุณสรัญญา  จาดแจ่ม"/>
    <s v="Manager"/>
    <n v="28"/>
    <n v="0.2"/>
    <n v="5.6000000000000005"/>
    <n v="0"/>
    <n v="2"/>
    <n v="0"/>
    <n v="5.6000000000000005"/>
  </r>
  <r>
    <n v="630803"/>
    <x v="18"/>
    <x v="18"/>
    <s v="RD"/>
    <s v="คุณเบญจมาศ   เครือบุญมา"/>
    <s v="Supervisor"/>
    <n v="42"/>
    <n v="0.2"/>
    <n v="8.4"/>
    <n v="0"/>
    <n v="2"/>
    <n v="0"/>
    <n v="8.4"/>
  </r>
  <r>
    <n v="630804"/>
    <x v="13"/>
    <x v="13"/>
    <s v="QMS"/>
    <s v="คุณปรีชญานันท์  แสงศรีจันทร์"/>
    <s v="Senior Officer"/>
    <n v="46"/>
    <n v="0.2"/>
    <n v="9.2000000000000011"/>
    <n v="0"/>
    <n v="2"/>
    <n v="0"/>
    <n v="9.2000000000000011"/>
  </r>
  <r>
    <n v="630902"/>
    <x v="9"/>
    <x v="9"/>
    <s v="PD2"/>
    <s v="คุณสุจินดา สาริบุตร"/>
    <s v="Supervisor"/>
    <n v="0"/>
    <n v="0.2"/>
    <n v="0"/>
    <n v="0"/>
    <n v="2"/>
    <n v="0"/>
    <n v="0"/>
  </r>
  <r>
    <n v="630903"/>
    <x v="17"/>
    <x v="17"/>
    <s v="PD3"/>
    <s v="คุณฉัตรชัย อินจีน"/>
    <s v="Supervisor"/>
    <n v="0"/>
    <n v="0.2"/>
    <n v="0"/>
    <n v="0"/>
    <n v="2"/>
    <n v="0"/>
    <n v="0"/>
  </r>
  <r>
    <n v="630928"/>
    <x v="0"/>
    <x v="0"/>
    <s v="DC1"/>
    <s v="คุณทศพล แก้วไชนาม"/>
    <s v="Officer"/>
    <n v="0"/>
    <n v="0.2"/>
    <n v="0"/>
    <n v="0"/>
    <n v="2"/>
    <n v="0"/>
    <n v="0"/>
  </r>
  <r>
    <n v="630937"/>
    <x v="2"/>
    <x v="2"/>
    <s v="EPC"/>
    <s v="คุณนันทพงศ์ แคล้งภัยบาล"/>
    <s v="Officer"/>
    <n v="0"/>
    <n v="0.2"/>
    <n v="0"/>
    <n v="0"/>
    <n v="2"/>
    <n v="0"/>
    <n v="0"/>
  </r>
  <r>
    <n v="631001"/>
    <x v="17"/>
    <x v="17"/>
    <s v="PD3"/>
    <s v="คุณหนึ่งนรินทร์ แถมพร"/>
    <s v="Manager"/>
    <n v="116"/>
    <n v="0.2"/>
    <n v="23.200000000000003"/>
    <n v="19"/>
    <n v="2"/>
    <n v="38"/>
    <n v="61.2"/>
  </r>
  <r>
    <n v="631016"/>
    <x v="18"/>
    <x v="18"/>
    <s v="RD"/>
    <s v="คุณหนึ่งฤทัย งามเนตร"/>
    <s v="Officer"/>
    <n v="0"/>
    <n v="0.2"/>
    <n v="0"/>
    <n v="2"/>
    <n v="2"/>
    <n v="4"/>
    <n v="4"/>
  </r>
  <r>
    <n v="631018"/>
    <x v="3"/>
    <x v="3"/>
    <s v="HR"/>
    <s v="คุณวิศวะ นนดารา"/>
    <s v="Officer"/>
    <n v="29"/>
    <n v="0.2"/>
    <n v="5.8000000000000007"/>
    <n v="0"/>
    <n v="2"/>
    <n v="0"/>
    <n v="5.8000000000000007"/>
  </r>
  <r>
    <n v="631101"/>
    <x v="18"/>
    <x v="18"/>
    <s v="RD"/>
    <s v="คุณณัฎฐ์ จอมป้อ"/>
    <s v="Manager"/>
    <n v="0"/>
    <n v="0.2"/>
    <n v="0"/>
    <n v="0"/>
    <n v="2"/>
    <n v="0"/>
    <n v="0"/>
  </r>
  <r>
    <n v="631103"/>
    <x v="7"/>
    <x v="7"/>
    <s v="MAC"/>
    <s v="คุณสุซาดา แซ่เบ้"/>
    <s v="Officer"/>
    <n v="0"/>
    <n v="0.2"/>
    <n v="0"/>
    <n v="0"/>
    <n v="2"/>
    <n v="0"/>
    <n v="0"/>
  </r>
  <r>
    <n v="631104"/>
    <x v="11"/>
    <x v="11"/>
    <s v="QC-PL"/>
    <s v="คุณกรกนก ทิพย์มณี"/>
    <s v="Officer"/>
    <n v="0"/>
    <n v="0.2"/>
    <n v="0"/>
    <n v="0"/>
    <n v="2"/>
    <n v="0"/>
    <n v="0"/>
  </r>
  <r>
    <n v="631113"/>
    <x v="20"/>
    <x v="20"/>
    <s v="Sa"/>
    <s v="คุณธัญจิรา ตรีลบ"/>
    <s v="Officer"/>
    <n v="32"/>
    <n v="0.2"/>
    <n v="6.4"/>
    <n v="0"/>
    <n v="2"/>
    <n v="0"/>
    <n v="6.4"/>
  </r>
  <r>
    <n v="631117"/>
    <x v="18"/>
    <x v="18"/>
    <s v="RD"/>
    <s v="คุณประกายกาญ เพชรสุวรรณ"/>
    <s v="Officer"/>
    <n v="0"/>
    <n v="0.2"/>
    <n v="0"/>
    <n v="0"/>
    <n v="2"/>
    <n v="0"/>
    <n v="0"/>
  </r>
  <r>
    <n v="631201"/>
    <x v="13"/>
    <x v="13"/>
    <s v="QMS"/>
    <s v="คุณบุษกร ขุนทอง"/>
    <s v="Ast.Manager"/>
    <n v="0"/>
    <n v="0.2"/>
    <n v="0"/>
    <n v="0"/>
    <n v="2"/>
    <n v="0"/>
    <n v="0"/>
  </r>
  <r>
    <n v="631202"/>
    <x v="19"/>
    <x v="19"/>
    <s v="QA"/>
    <s v="คุณศุทธินี อินโบราณ"/>
    <s v="Officer"/>
    <n v="12"/>
    <n v="0.2"/>
    <n v="2.4000000000000004"/>
    <n v="0"/>
    <n v="2"/>
    <n v="0"/>
    <n v="2.4000000000000004"/>
  </r>
  <r>
    <n v="631204"/>
    <x v="18"/>
    <x v="18"/>
    <s v="RD"/>
    <s v="คุณชุติมา รัตนพงศ์ธระ"/>
    <s v="Officer"/>
    <n v="0"/>
    <n v="0.2"/>
    <n v="0"/>
    <n v="0"/>
    <n v="2"/>
    <n v="0"/>
    <n v="0"/>
  </r>
  <r>
    <n v="631205"/>
    <x v="11"/>
    <x v="11"/>
    <s v="QC-PL"/>
    <s v="คุณทัตเทพ แซ่เหยี่ยว"/>
    <s v="Officer"/>
    <n v="0"/>
    <n v="0.2"/>
    <n v="0"/>
    <n v="0"/>
    <n v="2"/>
    <n v="0"/>
    <n v="0"/>
  </r>
  <r>
    <n v="631216"/>
    <x v="7"/>
    <x v="7"/>
    <s v="MAC"/>
    <s v="คุณวิมาลัย อินธิราช"/>
    <s v="Officer"/>
    <n v="0"/>
    <n v="0.2"/>
    <n v="0"/>
    <n v="0"/>
    <n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n v="1076"/>
    <x v="0"/>
    <x v="0"/>
    <s v="DC1"/>
    <s v="คุณสุวนิตย์  จิตต์อำนวย "/>
    <s v="Manager"/>
    <n v="0"/>
    <n v="0.2"/>
    <n v="0"/>
    <n v="23"/>
    <n v="2"/>
    <n v="46"/>
    <n v="46"/>
  </r>
  <r>
    <n v="1219"/>
    <x v="1"/>
    <x v="1"/>
    <s v="MC"/>
    <s v="คุณเทียงทิพย์  อุทธโยธา"/>
    <s v="Senior Procurement  Manager "/>
    <n v="0"/>
    <n v="0.2"/>
    <n v="0"/>
    <n v="0"/>
    <n v="2"/>
    <n v="0"/>
    <n v="0"/>
  </r>
  <r>
    <n v="1744"/>
    <x v="2"/>
    <x v="2"/>
    <s v="EPC"/>
    <s v="คุณศศิธร พิมพ์สุภาพร"/>
    <s v="Supervisor"/>
    <n v="0"/>
    <n v="0.2"/>
    <n v="0"/>
    <n v="0"/>
    <n v="2"/>
    <n v="0"/>
    <n v="0"/>
  </r>
  <r>
    <n v="1961"/>
    <x v="3"/>
    <x v="3"/>
    <s v="HR"/>
    <s v="คุณเพ็ญทิพย์ วีรธนาพาณิชย์"/>
    <s v="Finance Director"/>
    <n v="0"/>
    <n v="0.2"/>
    <n v="0"/>
    <n v="0"/>
    <n v="2"/>
    <n v="0"/>
    <n v="0"/>
  </r>
  <r>
    <n v="6129"/>
    <x v="0"/>
    <x v="0"/>
    <s v="DC1"/>
    <s v="คุณเขมทัศน์  วนะเกียรติกุล"/>
    <s v="Assistant Executive Manager Operation"/>
    <n v="0"/>
    <n v="0.2"/>
    <n v="0"/>
    <n v="0"/>
    <n v="2"/>
    <n v="0"/>
    <n v="0"/>
  </r>
  <r>
    <n v="7244"/>
    <x v="4"/>
    <x v="4"/>
    <s v="CIA"/>
    <s v="คุณวสันต์ นันทกูล"/>
    <s v="Senior Officer"/>
    <n v="0"/>
    <n v="0.2"/>
    <n v="0"/>
    <n v="0"/>
    <n v="2"/>
    <n v="0"/>
    <n v="0"/>
  </r>
  <r>
    <n v="7326"/>
    <x v="5"/>
    <x v="5"/>
    <s v="IT"/>
    <s v="คุณจักริน เชี่ยงศิริ"/>
    <s v="Ast.Supervisor"/>
    <n v="0"/>
    <n v="0.2"/>
    <n v="0"/>
    <n v="0"/>
    <n v="2"/>
    <n v="0"/>
    <n v="0"/>
  </r>
  <r>
    <n v="7345"/>
    <x v="4"/>
    <x v="4"/>
    <s v="CIA"/>
    <s v="คุณเสมียน นาคแก้ว"/>
    <s v="Supervisor"/>
    <n v="0"/>
    <n v="0.2"/>
    <n v="0"/>
    <n v="0"/>
    <n v="2"/>
    <n v="0"/>
    <n v="0"/>
  </r>
  <r>
    <n v="7358"/>
    <x v="6"/>
    <x v="6"/>
    <s v="PN"/>
    <s v="คุณสวัลลี วัฒนวงศ์"/>
    <s v="Manager"/>
    <n v="0"/>
    <n v="0.2"/>
    <n v="0"/>
    <n v="0"/>
    <n v="2"/>
    <n v="0"/>
    <n v="0"/>
  </r>
  <r>
    <n v="7393"/>
    <x v="5"/>
    <x v="5"/>
    <s v="IT"/>
    <s v="คุณศรัณยู ดำรงชัย"/>
    <s v="Officer"/>
    <n v="0"/>
    <n v="0.2"/>
    <n v="0"/>
    <n v="0"/>
    <n v="2"/>
    <n v="0"/>
    <n v="0"/>
  </r>
  <r>
    <n v="7593"/>
    <x v="7"/>
    <x v="7"/>
    <s v="MAC"/>
    <s v="คุณชัพวัฒน์ เพิ่มสุภัคกุล"/>
    <s v="Ast.Supervisor"/>
    <n v="0"/>
    <n v="0.2"/>
    <n v="0"/>
    <n v="0"/>
    <n v="2"/>
    <n v="0"/>
    <n v="0"/>
  </r>
  <r>
    <n v="7748"/>
    <x v="7"/>
    <x v="7"/>
    <s v="MAC"/>
    <s v="คุณวรัญรัตน์ จิตระวัง"/>
    <s v="officer analysis"/>
    <n v="0"/>
    <n v="0.2"/>
    <n v="0"/>
    <n v="0"/>
    <n v="2"/>
    <n v="0"/>
    <n v="0"/>
  </r>
  <r>
    <n v="9472"/>
    <x v="8"/>
    <x v="8"/>
    <s v="PD1"/>
    <s v="คุณอภิชาติ ทองถนอม"/>
    <s v="Manager"/>
    <n v="0"/>
    <n v="0.2"/>
    <n v="0"/>
    <n v="0"/>
    <n v="2"/>
    <n v="0"/>
    <n v="0"/>
  </r>
  <r>
    <n v="22001"/>
    <x v="9"/>
    <x v="9"/>
    <s v="PD2"/>
    <s v="ว่าที่เรือตรีศักดิ์ชัย  กรีสุวรรณ รน. "/>
    <s v=" Supervisor "/>
    <n v="525"/>
    <n v="0.2"/>
    <n v="105"/>
    <n v="0"/>
    <n v="2"/>
    <n v="0"/>
    <n v="105"/>
  </r>
  <r>
    <n v="28011"/>
    <x v="10"/>
    <x v="10"/>
    <s v="EN-PL"/>
    <s v="คุณวิทยา ประชานิยม"/>
    <s v="Engineer"/>
    <n v="0"/>
    <n v="0.2"/>
    <n v="0"/>
    <n v="0"/>
    <n v="2"/>
    <n v="0"/>
    <n v="0"/>
  </r>
  <r>
    <n v="31006"/>
    <x v="11"/>
    <x v="11"/>
    <s v="QC-PL"/>
    <s v="คุณอุรนา  ศรีสุข "/>
    <s v=" Supervisor QC.PROCESSING"/>
    <n v="4"/>
    <n v="0.2"/>
    <n v="0.8"/>
    <n v="0"/>
    <n v="2"/>
    <n v="0"/>
    <n v="0.8"/>
  </r>
  <r>
    <n v="31008"/>
    <x v="1"/>
    <x v="1"/>
    <s v="MC"/>
    <s v="คุณสมบูรณ์  ธาราไพศาล "/>
    <s v="Ast.Manager"/>
    <n v="36"/>
    <n v="0.2"/>
    <n v="7.2"/>
    <n v="15"/>
    <n v="2"/>
    <n v="30"/>
    <n v="37.200000000000003"/>
  </r>
  <r>
    <n v="32005"/>
    <x v="1"/>
    <x v="1"/>
    <s v="MC"/>
    <s v="คุณนิภา  ประชานิยม "/>
    <s v="Officer"/>
    <n v="800"/>
    <n v="0.2"/>
    <n v="160"/>
    <n v="0"/>
    <n v="2"/>
    <n v="0"/>
    <n v="160"/>
  </r>
  <r>
    <n v="32050"/>
    <x v="12"/>
    <x v="12"/>
    <s v="EN-PJ"/>
    <s v="คุณวินัย  มีสุข "/>
    <s v="Manager"/>
    <n v="0"/>
    <n v="0.2"/>
    <n v="0"/>
    <n v="0"/>
    <n v="2"/>
    <n v="0"/>
    <n v="0"/>
  </r>
  <r>
    <n v="32104"/>
    <x v="0"/>
    <x v="0"/>
    <s v="DC1"/>
    <s v="คุณประทุมพร  อินทรวิศิษฏ์ "/>
    <s v="Officer"/>
    <n v="0"/>
    <n v="0.2"/>
    <n v="0"/>
    <n v="0"/>
    <n v="2"/>
    <n v="0"/>
    <n v="0"/>
  </r>
  <r>
    <n v="33002"/>
    <x v="13"/>
    <x v="13"/>
    <s v="QMS"/>
    <s v="คุณนวลตา  เมืองแมน "/>
    <s v="Officer"/>
    <n v="102"/>
    <n v="0.2"/>
    <n v="20.400000000000002"/>
    <n v="0"/>
    <n v="2"/>
    <n v="0"/>
    <n v="20.400000000000002"/>
  </r>
  <r>
    <n v="49306"/>
    <x v="0"/>
    <x v="0"/>
    <s v="DC1"/>
    <s v="คุณวันเพ็ญ  โตล่ำ "/>
    <s v="Manager"/>
    <n v="0"/>
    <n v="0.2"/>
    <n v="0"/>
    <n v="0"/>
    <n v="2"/>
    <n v="0"/>
    <n v="0"/>
  </r>
  <r>
    <n v="49319"/>
    <x v="14"/>
    <x v="14"/>
    <s v="Safety"/>
    <s v="คุณเจษฏา  รักจำรูญ "/>
    <s v="Senior Officer"/>
    <n v="0"/>
    <n v="0.2"/>
    <n v="0"/>
    <n v="0"/>
    <n v="2"/>
    <n v="0"/>
    <n v="0"/>
  </r>
  <r>
    <n v="53031"/>
    <x v="6"/>
    <x v="6"/>
    <s v="PN"/>
    <s v="คุณภานี  ประเสริฐศรี "/>
    <s v="Supervisor"/>
    <n v="853"/>
    <n v="0.2"/>
    <n v="170.60000000000002"/>
    <n v="0"/>
    <n v="2"/>
    <n v="0"/>
    <n v="170.60000000000002"/>
  </r>
  <r>
    <n v="54031"/>
    <x v="15"/>
    <x v="15"/>
    <s v="PD4"/>
    <s v="คุณธนิต  ราวเรือง "/>
    <s v="Manager  PD.4"/>
    <n v="2"/>
    <n v="0.2"/>
    <n v="0.4"/>
    <n v="18"/>
    <n v="2"/>
    <n v="36"/>
    <n v="36.4"/>
  </r>
  <r>
    <n v="54064"/>
    <x v="16"/>
    <x v="16"/>
    <s v="EN-UT"/>
    <s v="คุณกระษิร  ชัยวิรัชติกุล "/>
    <s v="Senior Enginer"/>
    <n v="2"/>
    <n v="0.2"/>
    <n v="0.4"/>
    <n v="18"/>
    <n v="2"/>
    <n v="36"/>
    <n v="36.4"/>
  </r>
  <r>
    <n v="54174"/>
    <x v="16"/>
    <x v="16"/>
    <s v="EN-UT"/>
    <s v="คุณประสันติเพชร   ต้นทอง"/>
    <s v="Enginer"/>
    <n v="7"/>
    <n v="0.2"/>
    <n v="1.4000000000000001"/>
    <n v="0"/>
    <n v="2"/>
    <n v="0"/>
    <n v="1.4000000000000001"/>
  </r>
  <r>
    <n v="55139"/>
    <x v="1"/>
    <x v="1"/>
    <s v="MC"/>
    <s v="คุณสมศรี สีมาเจริญยิ่ง"/>
    <s v="Officer"/>
    <n v="268"/>
    <n v="0.2"/>
    <n v="53.6"/>
    <n v="0"/>
    <n v="2"/>
    <n v="0"/>
    <n v="53.6"/>
  </r>
  <r>
    <n v="55528"/>
    <x v="15"/>
    <x v="15"/>
    <s v="PD4"/>
    <s v="คุณเหมียว  ตัวงาม"/>
    <s v="Officer"/>
    <n v="3313"/>
    <n v="0.2"/>
    <n v="662.6"/>
    <n v="0"/>
    <n v="2"/>
    <n v="0"/>
    <n v="662.6"/>
  </r>
  <r>
    <n v="55531"/>
    <x v="9"/>
    <x v="9"/>
    <s v="PD2"/>
    <s v="คุณนิตยา  พุ่มผักแว่น"/>
    <s v="Officer"/>
    <n v="1628"/>
    <n v="0.2"/>
    <n v="325.60000000000002"/>
    <n v="0"/>
    <n v="2"/>
    <n v="0"/>
    <n v="325.60000000000002"/>
  </r>
  <r>
    <n v="55540"/>
    <x v="0"/>
    <x v="0"/>
    <s v="DC1"/>
    <s v="คุณชัชวาล  บุญสมบูรณ์"/>
    <s v="Senior Officer"/>
    <n v="0"/>
    <n v="0.2"/>
    <n v="0"/>
    <n v="0"/>
    <n v="2"/>
    <n v="0"/>
    <n v="0"/>
  </r>
  <r>
    <n v="55563"/>
    <x v="8"/>
    <x v="8"/>
    <s v="PD1"/>
    <s v="คุณสิริพร  อัศวลักษณ์อำไพ"/>
    <s v="Supervisor"/>
    <n v="3363"/>
    <n v="0.2"/>
    <n v="672.6"/>
    <n v="0"/>
    <n v="2"/>
    <n v="0"/>
    <n v="672.6"/>
  </r>
  <r>
    <n v="55570"/>
    <x v="9"/>
    <x v="9"/>
    <s v="PD2"/>
    <s v="คุณอภิรดี  พันโส"/>
    <s v="Supervisor"/>
    <n v="216"/>
    <n v="0.2"/>
    <n v="43.2"/>
    <n v="0"/>
    <n v="2"/>
    <n v="0"/>
    <n v="43.2"/>
  </r>
  <r>
    <n v="55572"/>
    <x v="0"/>
    <x v="0"/>
    <s v="DC1"/>
    <s v="คุณศรีธนา อั้นจินดา"/>
    <s v="Officer"/>
    <n v="0"/>
    <n v="0.2"/>
    <n v="0"/>
    <n v="0"/>
    <n v="2"/>
    <n v="0"/>
    <n v="0"/>
  </r>
  <r>
    <n v="55577"/>
    <x v="0"/>
    <x v="0"/>
    <s v="DC1"/>
    <s v="คุณสุภาวดี  วรรณทอง"/>
    <s v="Officer"/>
    <n v="0"/>
    <n v="0.2"/>
    <n v="0"/>
    <n v="0"/>
    <n v="2"/>
    <n v="0"/>
    <n v="0"/>
  </r>
  <r>
    <n v="55583"/>
    <x v="0"/>
    <x v="0"/>
    <s v="DC1"/>
    <s v="คุณจินตนา กองเกิด"/>
    <s v="Senior Officer"/>
    <n v="0"/>
    <n v="0.2"/>
    <n v="0"/>
    <n v="0"/>
    <n v="2"/>
    <n v="0"/>
    <n v="0"/>
  </r>
  <r>
    <n v="55586"/>
    <x v="0"/>
    <x v="0"/>
    <s v="DC1"/>
    <s v="คุณยอดขวัญ การบรรจง"/>
    <s v="Senior Officer"/>
    <n v="0"/>
    <n v="0.2"/>
    <n v="0"/>
    <n v="0"/>
    <n v="2"/>
    <n v="0"/>
    <n v="0"/>
  </r>
  <r>
    <n v="55596"/>
    <x v="0"/>
    <x v="0"/>
    <s v="DC1"/>
    <s v="คุณจันทนา  โพธิ์ปฐม"/>
    <s v="Officer"/>
    <n v="0"/>
    <n v="0.2"/>
    <n v="0"/>
    <n v="0"/>
    <n v="2"/>
    <n v="0"/>
    <n v="0"/>
  </r>
  <r>
    <n v="56527"/>
    <x v="12"/>
    <x v="12"/>
    <s v="EN-PJ"/>
    <s v="คุณอรุณี  บุบผามาโล"/>
    <s v="Senior Officer"/>
    <n v="0"/>
    <n v="0.2"/>
    <n v="0"/>
    <n v="0"/>
    <n v="2"/>
    <n v="0"/>
    <n v="0"/>
  </r>
  <r>
    <n v="56536"/>
    <x v="6"/>
    <x v="6"/>
    <s v="PN"/>
    <s v="คุณเชษฐา  พลายงาม "/>
    <s v="Senior Officer"/>
    <n v="4"/>
    <n v="0.2"/>
    <n v="0.8"/>
    <n v="0"/>
    <n v="2"/>
    <n v="0"/>
    <n v="0.8"/>
  </r>
  <r>
    <n v="57004"/>
    <x v="15"/>
    <x v="15"/>
    <s v="PD4"/>
    <s v="คุณสิทธิพร  สรีวิบูลย์"/>
    <s v="Senior Supervisor"/>
    <n v="803"/>
    <n v="0.2"/>
    <n v="160.60000000000002"/>
    <n v="0"/>
    <n v="2"/>
    <n v="0"/>
    <n v="160.60000000000002"/>
  </r>
  <r>
    <n v="57021"/>
    <x v="3"/>
    <x v="3"/>
    <s v="HR"/>
    <s v="คุณวิชุดา  จันทร์ท่าจีน"/>
    <s v="Officer"/>
    <n v="64"/>
    <n v="0.2"/>
    <n v="12.8"/>
    <n v="0"/>
    <n v="2"/>
    <n v="0"/>
    <n v="12.8"/>
  </r>
  <r>
    <n v="57031"/>
    <x v="3"/>
    <x v="3"/>
    <s v="HR"/>
    <s v="คุณณัฐพงษ์ ศรีสวัสดิ์"/>
    <s v="Manager"/>
    <n v="0"/>
    <n v="0.2"/>
    <n v="0"/>
    <n v="0"/>
    <n v="2"/>
    <n v="0"/>
    <n v="0"/>
  </r>
  <r>
    <n v="58006"/>
    <x v="6"/>
    <x v="6"/>
    <s v="PN"/>
    <s v="คุณธนยศ ประมวล"/>
    <s v="Manager"/>
    <n v="0"/>
    <n v="0.2"/>
    <n v="0"/>
    <n v="0"/>
    <n v="2"/>
    <n v="0"/>
    <n v="0"/>
  </r>
  <r>
    <n v="58021"/>
    <x v="0"/>
    <x v="0"/>
    <s v="DC1"/>
    <s v="คุณจรียา จูแย้ม"/>
    <s v="Officer"/>
    <n v="0"/>
    <n v="0.2"/>
    <n v="0"/>
    <n v="0"/>
    <n v="2"/>
    <n v="0"/>
    <n v="0"/>
  </r>
  <r>
    <n v="58027"/>
    <x v="17"/>
    <x v="17"/>
    <s v="PD3"/>
    <s v="คุณอรพินท์ มุ่ยแฟง"/>
    <s v="Officer"/>
    <n v="1160"/>
    <n v="0.2"/>
    <n v="232"/>
    <n v="0"/>
    <n v="2"/>
    <n v="0"/>
    <n v="232"/>
  </r>
  <r>
    <n v="58031"/>
    <x v="0"/>
    <x v="0"/>
    <s v="DC1"/>
    <s v="คุณอรรถพล สีหอม"/>
    <s v="Officer"/>
    <n v="0"/>
    <n v="0.2"/>
    <n v="0"/>
    <n v="0"/>
    <n v="2"/>
    <n v="0"/>
    <n v="0"/>
  </r>
  <r>
    <n v="58051"/>
    <x v="15"/>
    <x v="15"/>
    <s v="PD4"/>
    <s v="คุณภฤศฐปกร รอดผล"/>
    <s v="AEM"/>
    <n v="0"/>
    <n v="0.2"/>
    <n v="0"/>
    <n v="0"/>
    <n v="2"/>
    <n v="0"/>
    <n v="0"/>
  </r>
  <r>
    <n v="58052"/>
    <x v="17"/>
    <x v="17"/>
    <s v="PD3"/>
    <s v="คุณมัณทนา สุขงาม"/>
    <s v="Manager"/>
    <n v="0"/>
    <n v="0.2"/>
    <n v="0"/>
    <n v="0"/>
    <n v="2"/>
    <n v="0"/>
    <n v="0"/>
  </r>
  <r>
    <n v="58058"/>
    <x v="3"/>
    <x v="3"/>
    <s v="HR"/>
    <s v="คุณธัชวิชญ์ ชัยทวีศักดิ์"/>
    <s v="Ast.Manager"/>
    <n v="2"/>
    <n v="0.2"/>
    <n v="0.4"/>
    <n v="6"/>
    <n v="2"/>
    <n v="12"/>
    <n v="12.4"/>
  </r>
  <r>
    <n v="58060"/>
    <x v="0"/>
    <x v="0"/>
    <s v="DC1"/>
    <s v="คุณภัทร์ฐิตา ศุภเลิศวรานนท์"/>
    <s v="Officer"/>
    <n v="0"/>
    <n v="0.2"/>
    <n v="0"/>
    <n v="0"/>
    <n v="2"/>
    <n v="0"/>
    <n v="0"/>
  </r>
  <r>
    <n v="58080"/>
    <x v="5"/>
    <x v="5"/>
    <s v="IT"/>
    <s v="คุณเอกพล ลาภวรารักษ์"/>
    <s v="Supervisor"/>
    <n v="0"/>
    <n v="0.2"/>
    <n v="0"/>
    <n v="0"/>
    <n v="2"/>
    <n v="0"/>
    <n v="0"/>
  </r>
  <r>
    <n v="59018"/>
    <x v="16"/>
    <x v="16"/>
    <s v="EN-UT"/>
    <s v="คุณกิจจา มิ่งขวัญ"/>
    <s v="Ast.Manager"/>
    <n v="0"/>
    <n v="0.2"/>
    <n v="0"/>
    <n v="0"/>
    <n v="2"/>
    <n v="0"/>
    <n v="0"/>
  </r>
  <r>
    <n v="59043"/>
    <x v="5"/>
    <x v="5"/>
    <s v="IT"/>
    <s v="คุณสุดเขตต์ บุญชู"/>
    <s v="Officer"/>
    <n v="0"/>
    <n v="0.2"/>
    <n v="0"/>
    <n v="0"/>
    <n v="2"/>
    <n v="0"/>
    <n v="0"/>
  </r>
  <r>
    <n v="59046"/>
    <x v="0"/>
    <x v="0"/>
    <s v="DC1"/>
    <s v="คุณชมพูนุช ไก่ฟ้า"/>
    <s v="Officer"/>
    <n v="0"/>
    <n v="0.2"/>
    <n v="0"/>
    <n v="0"/>
    <n v="2"/>
    <n v="0"/>
    <n v="0"/>
  </r>
  <r>
    <n v="59066"/>
    <x v="1"/>
    <x v="1"/>
    <s v="MC"/>
    <s v="คุณธนภัทร  เหลืองบริสุทธิ์"/>
    <s v="Senior Officer"/>
    <n v="11"/>
    <n v="0.2"/>
    <n v="2.2000000000000002"/>
    <n v="0"/>
    <n v="2"/>
    <n v="0"/>
    <n v="2.2000000000000002"/>
  </r>
  <r>
    <n v="59068"/>
    <x v="1"/>
    <x v="1"/>
    <s v="MC"/>
    <s v="คุณอาทิตตยา  โภคะ"/>
    <s v="Officer"/>
    <n v="357"/>
    <n v="0.2"/>
    <n v="71.400000000000006"/>
    <n v="0"/>
    <n v="2"/>
    <n v="0"/>
    <n v="71.400000000000006"/>
  </r>
  <r>
    <n v="59073"/>
    <x v="1"/>
    <x v="1"/>
    <s v="MC"/>
    <s v="คุณปัญญาภรณ์  ประมูลทรัพย์"/>
    <s v="Officer"/>
    <n v="2"/>
    <n v="0.2"/>
    <n v="0.4"/>
    <n v="0"/>
    <n v="2"/>
    <n v="0"/>
    <n v="0.4"/>
  </r>
  <r>
    <n v="59075"/>
    <x v="3"/>
    <x v="3"/>
    <s v="HR"/>
    <s v="คุณแพรวนภา  คล้ายใจตรง"/>
    <s v="Officer"/>
    <n v="0"/>
    <n v="0.2"/>
    <n v="0"/>
    <n v="0"/>
    <n v="2"/>
    <n v="0"/>
    <n v="0"/>
  </r>
  <r>
    <n v="59078"/>
    <x v="3"/>
    <x v="3"/>
    <s v="HR"/>
    <s v="คุณวันทนา  พรรณพนาชติ"/>
    <s v="Supervisor"/>
    <n v="93"/>
    <n v="0.2"/>
    <n v="18.600000000000001"/>
    <n v="48"/>
    <n v="2"/>
    <n v="96"/>
    <n v="114.6"/>
  </r>
  <r>
    <n v="59083"/>
    <x v="3"/>
    <x v="3"/>
    <s v="HR"/>
    <s v="คุณชนะพล  กำมะหยี่เงิน"/>
    <s v="Senior Officer"/>
    <n v="36"/>
    <n v="0.2"/>
    <n v="7.2"/>
    <n v="0"/>
    <n v="2"/>
    <n v="0"/>
    <n v="7.2"/>
  </r>
  <r>
    <n v="59085"/>
    <x v="18"/>
    <x v="18"/>
    <s v="RD"/>
    <s v="คูณภาสกร  วิเอกพรมลาชุ"/>
    <s v="Senior Supervisor"/>
    <n v="96"/>
    <n v="0.2"/>
    <n v="19.200000000000003"/>
    <n v="18"/>
    <n v="2"/>
    <n v="36"/>
    <n v="55.2"/>
  </r>
  <r>
    <n v="60009"/>
    <x v="2"/>
    <x v="2"/>
    <s v="EPC"/>
    <s v="คุณวีรพงศ์ ทองวาสนาส่ง"/>
    <s v="Manager"/>
    <n v="0"/>
    <n v="0.2"/>
    <n v="0"/>
    <n v="18"/>
    <n v="2"/>
    <n v="36"/>
    <n v="36"/>
  </r>
  <r>
    <n v="60012"/>
    <x v="8"/>
    <x v="8"/>
    <s v="PD1"/>
    <s v="คุณประดิษฐ์ อุบล"/>
    <s v="Supervisor"/>
    <n v="7"/>
    <n v="0.2"/>
    <n v="1.4000000000000001"/>
    <n v="2"/>
    <n v="2"/>
    <n v="4"/>
    <n v="5.4"/>
  </r>
  <r>
    <n v="60053"/>
    <x v="10"/>
    <x v="10"/>
    <s v="EN-PL"/>
    <s v="คุณวิชุตา ชลธีพิทักษ์ชัย"/>
    <s v="Officer"/>
    <n v="3"/>
    <n v="0.2"/>
    <n v="0.60000000000000009"/>
    <n v="0"/>
    <n v="2"/>
    <n v="0"/>
    <n v="0.60000000000000009"/>
  </r>
  <r>
    <n v="60086"/>
    <x v="7"/>
    <x v="7"/>
    <s v="MAC"/>
    <s v="คุณมันทนา คงใหญ่"/>
    <s v="Senior Officer"/>
    <n v="14"/>
    <n v="0.2"/>
    <n v="2.8000000000000003"/>
    <n v="10"/>
    <n v="2"/>
    <n v="20"/>
    <n v="22.8"/>
  </r>
  <r>
    <n v="60087"/>
    <x v="0"/>
    <x v="0"/>
    <s v="DC1"/>
    <s v="คุณเขมนิจ กรุดมินบุรี"/>
    <s v="Officer"/>
    <n v="0"/>
    <n v="0.2"/>
    <n v="0"/>
    <n v="0"/>
    <n v="2"/>
    <n v="0"/>
    <n v="0"/>
  </r>
  <r>
    <n v="60110"/>
    <x v="15"/>
    <x v="15"/>
    <s v="PD4"/>
    <s v="คุณไพบูลย์  โคตมา"/>
    <s v="Supervisor"/>
    <n v="21"/>
    <n v="0.2"/>
    <n v="4.2"/>
    <n v="0"/>
    <n v="2"/>
    <n v="0"/>
    <n v="4.2"/>
  </r>
  <r>
    <n v="601139"/>
    <x v="19"/>
    <x v="19"/>
    <s v="QA"/>
    <s v="คุณพัชรพร สุมาลี"/>
    <s v="Officer"/>
    <n v="0"/>
    <n v="0.2"/>
    <n v="0"/>
    <n v="0"/>
    <n v="2"/>
    <n v="0"/>
    <n v="0"/>
  </r>
  <r>
    <n v="601204"/>
    <x v="1"/>
    <x v="1"/>
    <s v="MC"/>
    <s v="คุณพรรษชล  อึ้งเจริญ"/>
    <s v="Officer"/>
    <n v="6092"/>
    <n v="0.2"/>
    <n v="1218.4000000000001"/>
    <n v="0"/>
    <n v="2"/>
    <n v="0"/>
    <n v="1218.4000000000001"/>
  </r>
  <r>
    <n v="601205"/>
    <x v="19"/>
    <x v="19"/>
    <s v="QA"/>
    <s v="คุณกรกช ชัยอินคำ"/>
    <s v="Senior Supervisor"/>
    <n v="0"/>
    <n v="0.2"/>
    <n v="0"/>
    <n v="0"/>
    <n v="2"/>
    <n v="0"/>
    <n v="0"/>
  </r>
  <r>
    <n v="610115"/>
    <x v="9"/>
    <x v="9"/>
    <s v="PD2"/>
    <s v="คุณปัฎฐพงษ์ ทองเจื่อ"/>
    <s v="Manager"/>
    <n v="0"/>
    <n v="0.2"/>
    <n v="0"/>
    <n v="0"/>
    <n v="2"/>
    <n v="0"/>
    <n v="0"/>
  </r>
  <r>
    <n v="610548"/>
    <x v="3"/>
    <x v="3"/>
    <s v="HR"/>
    <s v="คุณสรินนา ดาราเย็น"/>
    <s v="Officer"/>
    <n v="253"/>
    <n v="0.2"/>
    <n v="50.6"/>
    <n v="0"/>
    <n v="2"/>
    <n v="0"/>
    <n v="50.6"/>
  </r>
  <r>
    <n v="610552"/>
    <x v="18"/>
    <x v="18"/>
    <s v="RD"/>
    <s v="คุณกรรฐ์ กุลหงวน"/>
    <s v="Officer"/>
    <n v="0"/>
    <n v="0.2"/>
    <n v="0"/>
    <n v="0"/>
    <n v="2"/>
    <n v="0"/>
    <n v="0"/>
  </r>
  <r>
    <n v="610604"/>
    <x v="18"/>
    <x v="18"/>
    <s v="RD"/>
    <s v="คุณอิสรีย์ อภิภักค์สกุล"/>
    <s v="Officer"/>
    <n v="0"/>
    <n v="0.2"/>
    <n v="0"/>
    <n v="0"/>
    <n v="2"/>
    <n v="0"/>
    <n v="0"/>
  </r>
  <r>
    <n v="610806"/>
    <x v="2"/>
    <x v="2"/>
    <s v="EPC"/>
    <s v="คุณปริษา บุญประกอบ"/>
    <s v="Officer"/>
    <n v="2"/>
    <n v="0.2"/>
    <n v="0.4"/>
    <n v="0"/>
    <n v="2"/>
    <n v="0"/>
    <n v="0.4"/>
  </r>
  <r>
    <n v="610920"/>
    <x v="9"/>
    <x v="9"/>
    <s v="PD2"/>
    <s v="คุณสิทธิพงษ์ แก้วเจริญ"/>
    <s v="Supervisor"/>
    <n v="54"/>
    <n v="0.2"/>
    <n v="10.8"/>
    <n v="0"/>
    <n v="2"/>
    <n v="0"/>
    <n v="10.8"/>
  </r>
  <r>
    <n v="611101"/>
    <x v="16"/>
    <x v="16"/>
    <s v="EN-UT"/>
    <s v="คุณปิโยรส เอกจิตร"/>
    <s v="Enginer"/>
    <n v="0"/>
    <n v="0.2"/>
    <n v="0"/>
    <n v="0"/>
    <n v="2"/>
    <n v="0"/>
    <n v="0"/>
  </r>
  <r>
    <n v="611113"/>
    <x v="3"/>
    <x v="3"/>
    <s v="HR"/>
    <s v="คุณสุรัตนา เสือดาว"/>
    <s v="Officer"/>
    <n v="0"/>
    <n v="0.2"/>
    <n v="0"/>
    <n v="0"/>
    <n v="2"/>
    <n v="0"/>
    <n v="0"/>
  </r>
  <r>
    <n v="620101"/>
    <x v="10"/>
    <x v="10"/>
    <s v="EN-PL"/>
    <s v="คุณภากร อิ้นเจริญ"/>
    <s v="Ast.Manager"/>
    <n v="0"/>
    <n v="0.2"/>
    <n v="0"/>
    <n v="0"/>
    <n v="2"/>
    <n v="0"/>
    <n v="0"/>
  </r>
  <r>
    <n v="620104"/>
    <x v="7"/>
    <x v="7"/>
    <s v="MAC"/>
    <s v="คุณระพีพรรณ พินทอง"/>
    <s v="Officer"/>
    <n v="5"/>
    <n v="0.2"/>
    <n v="1"/>
    <n v="0"/>
    <n v="2"/>
    <n v="0"/>
    <n v="1"/>
  </r>
  <r>
    <n v="620106"/>
    <x v="0"/>
    <x v="0"/>
    <s v="DC1"/>
    <s v="คุณวัลลภ แดงพันธุ์"/>
    <s v="Officer"/>
    <n v="0"/>
    <n v="0.2"/>
    <n v="0"/>
    <n v="0"/>
    <n v="2"/>
    <n v="0"/>
    <n v="0"/>
  </r>
  <r>
    <n v="620118"/>
    <x v="7"/>
    <x v="7"/>
    <s v="MAC"/>
    <s v="คุณกาญจนา ทองถนอม"/>
    <s v="Officer"/>
    <n v="0"/>
    <n v="0.2"/>
    <n v="0"/>
    <n v="0"/>
    <n v="2"/>
    <n v="0"/>
    <n v="0"/>
  </r>
  <r>
    <n v="620204"/>
    <x v="5"/>
    <x v="5"/>
    <s v="IT"/>
    <s v="คุณมงคล จิรกุลวัฒนกิจ"/>
    <s v="Officer"/>
    <n v="8"/>
    <n v="0.2"/>
    <n v="1.6"/>
    <n v="0"/>
    <n v="2"/>
    <n v="0"/>
    <n v="1.6"/>
  </r>
  <r>
    <n v="620316"/>
    <x v="11"/>
    <x v="11"/>
    <s v="QC-PL"/>
    <s v="คุณนิลาวรรณ ศรนวล"/>
    <s v="Officer"/>
    <n v="0"/>
    <n v="0.2"/>
    <n v="0"/>
    <n v="0"/>
    <n v="2"/>
    <n v="0"/>
    <n v="0"/>
  </r>
  <r>
    <n v="620402"/>
    <x v="2"/>
    <x v="2"/>
    <s v="EPC"/>
    <s v="คุณวรางคณา พ้นภัย"/>
    <s v="Officer"/>
    <n v="1"/>
    <n v="0.2"/>
    <n v="0.2"/>
    <n v="0"/>
    <n v="2"/>
    <n v="0"/>
    <n v="0.2"/>
  </r>
  <r>
    <n v="620404"/>
    <x v="3"/>
    <x v="3"/>
    <s v="HR"/>
    <s v="คุณยุพิน ยมโคตร์"/>
    <s v="Officer"/>
    <n v="259"/>
    <n v="0.2"/>
    <n v="51.800000000000004"/>
    <n v="0"/>
    <n v="2"/>
    <n v="0"/>
    <n v="51.800000000000004"/>
  </r>
  <r>
    <n v="620419"/>
    <x v="13"/>
    <x v="13"/>
    <s v="QMS"/>
    <s v="คุณวราภรณ์    มูครองทอง"/>
    <s v="Officer"/>
    <n v="0"/>
    <n v="0.2"/>
    <n v="0"/>
    <n v="0"/>
    <n v="2"/>
    <n v="0"/>
    <n v="0"/>
  </r>
  <r>
    <n v="620529"/>
    <x v="0"/>
    <x v="0"/>
    <s v="DC1"/>
    <s v="คุณจันทิมา  โก่นกลาง"/>
    <s v="Officer"/>
    <n v="0"/>
    <n v="0.2"/>
    <n v="0"/>
    <n v="0"/>
    <n v="2"/>
    <n v="0"/>
    <n v="0"/>
  </r>
  <r>
    <n v="620530"/>
    <x v="20"/>
    <x v="20"/>
    <s v="Sa"/>
    <s v="คุณลลิตา อ้นมา"/>
    <s v="Officer"/>
    <n v="0"/>
    <n v="0.2"/>
    <n v="0"/>
    <n v="0"/>
    <n v="2"/>
    <n v="0"/>
    <n v="0"/>
  </r>
  <r>
    <n v="620539"/>
    <x v="14"/>
    <x v="14"/>
    <s v="Safety"/>
    <s v="คุณวรรณดี ศรีสุวรรณ"/>
    <s v="Officer"/>
    <n v="0"/>
    <n v="0.2"/>
    <n v="0"/>
    <n v="0"/>
    <n v="2"/>
    <n v="0"/>
    <n v="0"/>
  </r>
  <r>
    <n v="620607"/>
    <x v="2"/>
    <x v="2"/>
    <s v="EPC"/>
    <s v="คุณจรินทร์ เมืองรมย์"/>
    <s v="Officer"/>
    <n v="0"/>
    <n v="0.2"/>
    <n v="0"/>
    <n v="0"/>
    <n v="2"/>
    <n v="0"/>
    <n v="0"/>
  </r>
  <r>
    <n v="620626"/>
    <x v="19"/>
    <x v="19"/>
    <s v="QA"/>
    <s v="คุณประพจบ์ ปุ่มสงวน"/>
    <s v="Supervisor"/>
    <n v="0"/>
    <n v="0.2"/>
    <n v="0"/>
    <n v="0"/>
    <n v="2"/>
    <n v="0"/>
    <n v="0"/>
  </r>
  <r>
    <n v="620629"/>
    <x v="18"/>
    <x v="18"/>
    <s v="RD"/>
    <s v="คณจันทิมา กุตเสนา"/>
    <s v="Senior Officer"/>
    <n v="1"/>
    <n v="0.2"/>
    <n v="0.2"/>
    <n v="0"/>
    <n v="2"/>
    <n v="0"/>
    <n v="0.2"/>
  </r>
  <r>
    <n v="620639"/>
    <x v="0"/>
    <x v="0"/>
    <s v="DC1"/>
    <s v="คุณวนัสนันท์ ใจซุ่ม"/>
    <s v="Officer"/>
    <n v="377"/>
    <n v="0.2"/>
    <n v="75.400000000000006"/>
    <n v="0"/>
    <n v="2"/>
    <n v="0"/>
    <n v="75.400000000000006"/>
  </r>
  <r>
    <n v="620703"/>
    <x v="15"/>
    <x v="15"/>
    <s v="PD4"/>
    <s v="คุณณัฎฐ์  ภู่ไหม"/>
    <s v="Supervisor"/>
    <n v="359"/>
    <n v="0.2"/>
    <n v="71.8"/>
    <n v="0"/>
    <n v="2"/>
    <n v="0"/>
    <n v="71.8"/>
  </r>
  <r>
    <n v="620707"/>
    <x v="19"/>
    <x v="19"/>
    <s v="QA"/>
    <s v="คุณสุมาลิน เพชรนาใหญ่"/>
    <s v="Officer"/>
    <n v="0"/>
    <n v="0.2"/>
    <n v="0"/>
    <n v="0"/>
    <n v="2"/>
    <n v="0"/>
    <n v="0"/>
  </r>
  <r>
    <n v="620727"/>
    <x v="3"/>
    <x v="3"/>
    <s v="HR"/>
    <s v="คุณกรกช ศรีทอง"/>
    <s v="Officer"/>
    <n v="187"/>
    <n v="0.2"/>
    <n v="37.4"/>
    <n v="0"/>
    <n v="2"/>
    <n v="0"/>
    <n v="37.4"/>
  </r>
  <r>
    <n v="620809"/>
    <x v="17"/>
    <x v="17"/>
    <s v="PD3"/>
    <s v="คุณวัชรินทร์   เทียมสมชาติ"/>
    <s v="Supervisor"/>
    <n v="112"/>
    <n v="0.2"/>
    <n v="22.400000000000002"/>
    <n v="0"/>
    <n v="2"/>
    <n v="0"/>
    <n v="22.400000000000002"/>
  </r>
  <r>
    <n v="620817"/>
    <x v="16"/>
    <x v="16"/>
    <s v="EN-UT"/>
    <s v="คุณนพดล เชื่อมชิต"/>
    <s v="Enginer"/>
    <n v="0"/>
    <n v="0.2"/>
    <n v="0"/>
    <n v="0"/>
    <n v="2"/>
    <n v="0"/>
    <n v="0"/>
  </r>
  <r>
    <n v="620901"/>
    <x v="10"/>
    <x v="10"/>
    <s v="EN-PL"/>
    <s v="คุณภคพล สุโนภักดิ์"/>
    <s v="Enginer"/>
    <n v="0"/>
    <n v="0.2"/>
    <n v="0"/>
    <n v="0"/>
    <n v="2"/>
    <n v="0"/>
    <n v="0"/>
  </r>
  <r>
    <n v="620909"/>
    <x v="0"/>
    <x v="0"/>
    <s v="DC1"/>
    <s v="คุณณิชานันท์ เฟื่องฟูพงค์พันธ์"/>
    <s v="Officer"/>
    <n v="0"/>
    <n v="0.2"/>
    <n v="0"/>
    <n v="0"/>
    <n v="2"/>
    <n v="0"/>
    <n v="0"/>
  </r>
  <r>
    <n v="621002"/>
    <x v="18"/>
    <x v="18"/>
    <s v="RD"/>
    <s v="คุณศศินันท์ เรืองลักษณ์"/>
    <s v="Officer"/>
    <n v="0"/>
    <n v="0.2"/>
    <n v="0"/>
    <n v="0"/>
    <n v="2"/>
    <n v="0"/>
    <n v="0"/>
  </r>
  <r>
    <n v="621004"/>
    <x v="7"/>
    <x v="7"/>
    <s v="MAC"/>
    <s v="คุณน้ำทิพย์ รอดเชื้อจีน"/>
    <s v="Officer"/>
    <n v="84"/>
    <n v="0.2"/>
    <n v="16.8"/>
    <n v="0"/>
    <n v="2"/>
    <n v="0"/>
    <n v="16.8"/>
  </r>
  <r>
    <n v="621005"/>
    <x v="18"/>
    <x v="18"/>
    <s v="RD"/>
    <s v="คุณเบญจมาภรณ์ คำศิริ"/>
    <s v="Officer"/>
    <n v="0"/>
    <n v="0.2"/>
    <n v="0"/>
    <n v="0"/>
    <n v="2"/>
    <n v="0"/>
    <n v="0"/>
  </r>
  <r>
    <n v="621007"/>
    <x v="19"/>
    <x v="19"/>
    <s v="QA"/>
    <s v="คุณจิราธิป คชรัตน์"/>
    <s v="Officer"/>
    <n v="26"/>
    <n v="0.2"/>
    <n v="5.2"/>
    <n v="0"/>
    <n v="2"/>
    <n v="0"/>
    <n v="5.2"/>
  </r>
  <r>
    <n v="621008"/>
    <x v="16"/>
    <x v="16"/>
    <s v="EN-UT"/>
    <s v="คุณคุณวุฒิ โพธิราชา"/>
    <s v="Enginer"/>
    <n v="246"/>
    <n v="0.2"/>
    <n v="49.2"/>
    <n v="0"/>
    <n v="2"/>
    <n v="0"/>
    <n v="49.2"/>
  </r>
  <r>
    <n v="621101"/>
    <x v="18"/>
    <x v="18"/>
    <s v="RD"/>
    <s v="คุณพิลาสลักษณ์ ฉลาดธัญกิจ"/>
    <s v="Officer"/>
    <n v="0"/>
    <n v="0.2"/>
    <n v="0"/>
    <n v="0"/>
    <n v="2"/>
    <n v="0"/>
    <n v="0"/>
  </r>
  <r>
    <n v="621203"/>
    <x v="11"/>
    <x v="11"/>
    <s v="QC-PL"/>
    <s v="คุณสุมาพร บัวจูม"/>
    <s v="Officer"/>
    <n v="0"/>
    <n v="0.2"/>
    <n v="0"/>
    <n v="0"/>
    <n v="2"/>
    <n v="0"/>
    <n v="0"/>
  </r>
  <r>
    <n v="630308"/>
    <x v="16"/>
    <x v="16"/>
    <s v="EN-UT"/>
    <s v="คุณบุณธรรม นวลแจ่ม"/>
    <s v="Technician I - Calibration"/>
    <n v="0"/>
    <n v="0.2"/>
    <n v="0"/>
    <n v="0"/>
    <n v="2"/>
    <n v="0"/>
    <n v="0"/>
  </r>
  <r>
    <n v="630601"/>
    <x v="12"/>
    <x v="12"/>
    <s v="EN-PJ"/>
    <s v="คุณตะวัน  สายรวมญาติ"/>
    <s v="Enginer Project"/>
    <n v="0"/>
    <n v="0.2"/>
    <n v="0"/>
    <n v="0"/>
    <n v="2"/>
    <n v="0"/>
    <n v="0"/>
  </r>
  <r>
    <n v="630616"/>
    <x v="0"/>
    <x v="0"/>
    <s v="DC1"/>
    <s v="คุณธนพงษ์ จันทร์ท่าจีน"/>
    <s v="Officer"/>
    <n v="0"/>
    <n v="0.2"/>
    <n v="0"/>
    <n v="0"/>
    <n v="2"/>
    <n v="0"/>
    <n v="0"/>
  </r>
  <r>
    <n v="630802"/>
    <x v="1"/>
    <x v="1"/>
    <s v="MC"/>
    <s v="คุณสรัญญา  จาดแจ่ม"/>
    <s v="Manager"/>
    <n v="2"/>
    <n v="0.2"/>
    <n v="0.4"/>
    <n v="0"/>
    <n v="2"/>
    <n v="0"/>
    <n v="0.4"/>
  </r>
  <r>
    <n v="630803"/>
    <x v="18"/>
    <x v="18"/>
    <s v="RD"/>
    <s v="คุณเบญจมาศ   เครือบุญมา"/>
    <s v="Supervisor"/>
    <n v="13"/>
    <n v="0.2"/>
    <n v="2.6"/>
    <n v="0"/>
    <n v="2"/>
    <n v="0"/>
    <n v="2.6"/>
  </r>
  <r>
    <n v="630804"/>
    <x v="13"/>
    <x v="13"/>
    <s v="QMS"/>
    <s v="คุณปรีชญานันท์  แสงศรีจันทร์"/>
    <s v="Senior Officer"/>
    <n v="0"/>
    <n v="0.2"/>
    <n v="0"/>
    <n v="0"/>
    <n v="2"/>
    <n v="0"/>
    <n v="0"/>
  </r>
  <r>
    <n v="630902"/>
    <x v="9"/>
    <x v="9"/>
    <s v="PD2"/>
    <s v="คุณสุจินดา สาริบุตร"/>
    <s v="Supervisor"/>
    <n v="1"/>
    <n v="0.2"/>
    <n v="0.2"/>
    <n v="0"/>
    <n v="2"/>
    <n v="0"/>
    <n v="0.2"/>
  </r>
  <r>
    <n v="630903"/>
    <x v="17"/>
    <x v="17"/>
    <s v="PD3"/>
    <s v="คุณฉัตรชัย อินจีน"/>
    <s v="Supervisor"/>
    <n v="0"/>
    <n v="0.2"/>
    <n v="0"/>
    <n v="0"/>
    <n v="2"/>
    <n v="0"/>
    <n v="0"/>
  </r>
  <r>
    <n v="630928"/>
    <x v="0"/>
    <x v="0"/>
    <s v="DC1"/>
    <s v="คุณทศพล แก้วไชนาม"/>
    <s v="Officer"/>
    <n v="0"/>
    <n v="0.2"/>
    <n v="0"/>
    <n v="0"/>
    <n v="2"/>
    <n v="0"/>
    <n v="0"/>
  </r>
  <r>
    <n v="630937"/>
    <x v="2"/>
    <x v="2"/>
    <s v="EPC"/>
    <s v="คุณนันทพงศ์ แคล้งภัยบาล"/>
    <s v="Officer"/>
    <n v="7"/>
    <n v="0.2"/>
    <n v="1.4000000000000001"/>
    <n v="0"/>
    <n v="2"/>
    <n v="0"/>
    <n v="1.4000000000000001"/>
  </r>
  <r>
    <n v="631001"/>
    <x v="17"/>
    <x v="17"/>
    <s v="PD3"/>
    <s v="คุณหนึ่งนรินทร์ แถมพร"/>
    <s v="Manager"/>
    <n v="16"/>
    <n v="0.2"/>
    <n v="3.2"/>
    <n v="0"/>
    <n v="2"/>
    <n v="0"/>
    <n v="3.2"/>
  </r>
  <r>
    <n v="631016"/>
    <x v="18"/>
    <x v="18"/>
    <s v="RD"/>
    <s v="คุณหนึ่งฤทัย งามเนตร"/>
    <s v="Officer"/>
    <n v="0"/>
    <n v="0.2"/>
    <n v="0"/>
    <n v="0"/>
    <n v="2"/>
    <n v="0"/>
    <n v="0"/>
  </r>
  <r>
    <n v="631018"/>
    <x v="3"/>
    <x v="3"/>
    <s v="HR"/>
    <s v="คุณวิศวะ นนดารา"/>
    <s v="Officer"/>
    <n v="20"/>
    <n v="0.2"/>
    <n v="4"/>
    <n v="0"/>
    <n v="2"/>
    <n v="0"/>
    <n v="4"/>
  </r>
  <r>
    <n v="631101"/>
    <x v="18"/>
    <x v="18"/>
    <s v="RD"/>
    <s v="คุณณัฎฐ์ จอมป้อ"/>
    <s v="Manager"/>
    <n v="0"/>
    <n v="0.2"/>
    <n v="0"/>
    <n v="0"/>
    <n v="2"/>
    <n v="0"/>
    <n v="0"/>
  </r>
  <r>
    <n v="631103"/>
    <x v="7"/>
    <x v="7"/>
    <s v="MAC"/>
    <s v="คุณสุซาดา แซ่เบ้"/>
    <s v="Officer"/>
    <n v="0"/>
    <n v="0.2"/>
    <n v="0"/>
    <n v="0"/>
    <n v="2"/>
    <n v="0"/>
    <n v="0"/>
  </r>
  <r>
    <n v="631104"/>
    <x v="11"/>
    <x v="11"/>
    <s v="QC-PL"/>
    <s v="คุณกรกนก ทิพย์มณี"/>
    <s v="Officer"/>
    <n v="0"/>
    <n v="0.2"/>
    <n v="0"/>
    <n v="0"/>
    <n v="2"/>
    <n v="0"/>
    <n v="0"/>
  </r>
  <r>
    <n v="631113"/>
    <x v="20"/>
    <x v="20"/>
    <s v="Sa"/>
    <s v="คุณธัญจิรา ตรีลบ"/>
    <s v="Officer"/>
    <n v="131"/>
    <n v="0.2"/>
    <n v="26.200000000000003"/>
    <n v="0"/>
    <n v="2"/>
    <n v="0"/>
    <n v="26.200000000000003"/>
  </r>
  <r>
    <n v="631117"/>
    <x v="18"/>
    <x v="18"/>
    <s v="RD"/>
    <s v="คุณประกายกาญ เพชรสุวรรณ"/>
    <s v="Officer"/>
    <n v="0"/>
    <n v="0.2"/>
    <n v="0"/>
    <n v="0"/>
    <n v="2"/>
    <n v="0"/>
    <n v="0"/>
  </r>
  <r>
    <n v="631201"/>
    <x v="13"/>
    <x v="13"/>
    <s v="QMS"/>
    <s v="คุณบุษกร ขุนทอง"/>
    <s v="Ast.Manager"/>
    <n v="21"/>
    <n v="0.2"/>
    <n v="4.2"/>
    <n v="0"/>
    <n v="2"/>
    <n v="0"/>
    <n v="4.2"/>
  </r>
  <r>
    <n v="631202"/>
    <x v="19"/>
    <x v="19"/>
    <s v="QA"/>
    <s v="คุณศุทธินี อินโบราณ"/>
    <s v="Officer"/>
    <n v="294"/>
    <n v="0.2"/>
    <n v="58.800000000000004"/>
    <n v="0"/>
    <n v="2"/>
    <n v="0"/>
    <n v="58.800000000000004"/>
  </r>
  <r>
    <n v="631204"/>
    <x v="18"/>
    <x v="18"/>
    <s v="RD"/>
    <s v="คุณชุติมา รัตนพงศ์ธระ"/>
    <s v="Officer"/>
    <n v="0"/>
    <n v="0.2"/>
    <n v="0"/>
    <n v="0"/>
    <n v="2"/>
    <n v="0"/>
    <n v="0"/>
  </r>
  <r>
    <n v="631205"/>
    <x v="11"/>
    <x v="11"/>
    <s v="QC-PL"/>
    <s v="คุณทัตเทพ แซ่เหยี่ยว"/>
    <s v="Officer"/>
    <n v="0"/>
    <n v="0.2"/>
    <n v="0"/>
    <n v="0"/>
    <n v="2"/>
    <n v="0"/>
    <n v="0"/>
  </r>
  <r>
    <n v="631216"/>
    <x v="7"/>
    <x v="7"/>
    <s v="MAC"/>
    <s v="คุณวิมาลัย อินธิราช"/>
    <s v="Officer"/>
    <n v="4"/>
    <n v="0.2"/>
    <n v="0.8"/>
    <n v="0"/>
    <n v="2"/>
    <n v="0"/>
    <n v="0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2">
  <r>
    <n v="1076"/>
    <x v="0"/>
    <x v="0"/>
    <s v="DC1"/>
    <s v="คุณสุวนิตย์  จิตต์อำนวย "/>
    <s v="Manager"/>
    <n v="0"/>
    <n v="0.2"/>
    <n v="0"/>
    <n v="0"/>
    <n v="2"/>
    <n v="0"/>
    <n v="0"/>
  </r>
  <r>
    <n v="1219"/>
    <x v="1"/>
    <x v="1"/>
    <s v="MC"/>
    <s v="คุณเทียงทิพย์  อุทธโยธา"/>
    <s v="Senior Procurement  Manager "/>
    <n v="0"/>
    <n v="0.2"/>
    <n v="0"/>
    <n v="0"/>
    <n v="2"/>
    <n v="0"/>
    <n v="0"/>
  </r>
  <r>
    <n v="1744"/>
    <x v="2"/>
    <x v="2"/>
    <s v="EPC"/>
    <s v="คุณศศิธร พิมพ์สุภาพร"/>
    <s v="Supervisor"/>
    <n v="0"/>
    <n v="0.2"/>
    <n v="0"/>
    <n v="0"/>
    <n v="2"/>
    <n v="0"/>
    <n v="0"/>
  </r>
  <r>
    <n v="1961"/>
    <x v="3"/>
    <x v="3"/>
    <s v="HR"/>
    <s v="คุณเพ็ญทิพย์ วีรธนาพาณิชย์"/>
    <s v="Finance Director"/>
    <n v="0"/>
    <n v="0.2"/>
    <n v="0"/>
    <n v="0"/>
    <n v="2"/>
    <n v="0"/>
    <n v="0"/>
  </r>
  <r>
    <n v="6129"/>
    <x v="0"/>
    <x v="0"/>
    <s v="DC1"/>
    <s v="คุณเขมทัศน์  วนะเกียรติกุล"/>
    <s v="Assistant Executive Manager Operation"/>
    <n v="0"/>
    <n v="0.2"/>
    <n v="0"/>
    <n v="0"/>
    <n v="2"/>
    <n v="0"/>
    <n v="0"/>
  </r>
  <r>
    <n v="7244"/>
    <x v="4"/>
    <x v="4"/>
    <s v="CIA"/>
    <s v="คุณวสันต์ นันทกูล"/>
    <s v="Senior Officer"/>
    <n v="0"/>
    <n v="0.2"/>
    <n v="0"/>
    <n v="0"/>
    <n v="2"/>
    <n v="0"/>
    <n v="0"/>
  </r>
  <r>
    <n v="7326"/>
    <x v="5"/>
    <x v="5"/>
    <s v="IT"/>
    <s v="คุณจักริน เชี่ยงศิริ"/>
    <s v="Ast.Supervisor"/>
    <n v="0"/>
    <n v="0.2"/>
    <n v="0"/>
    <n v="0"/>
    <n v="2"/>
    <n v="0"/>
    <n v="0"/>
  </r>
  <r>
    <n v="7345"/>
    <x v="4"/>
    <x v="4"/>
    <s v="CIA"/>
    <s v="คุณเสมียน นาคแก้ว"/>
    <s v="Supervisor"/>
    <n v="0"/>
    <n v="0.2"/>
    <n v="0"/>
    <n v="0"/>
    <n v="2"/>
    <n v="0"/>
    <n v="0"/>
  </r>
  <r>
    <n v="7358"/>
    <x v="6"/>
    <x v="6"/>
    <s v="PN"/>
    <s v="คุณสวัลลี วัฒนวงศ์"/>
    <s v="Manager"/>
    <n v="0"/>
    <n v="0.2"/>
    <n v="0"/>
    <n v="0"/>
    <n v="2"/>
    <n v="0"/>
    <n v="0"/>
  </r>
  <r>
    <n v="7393"/>
    <x v="5"/>
    <x v="5"/>
    <s v="IT"/>
    <s v="คุณศรัณยู ดำรงชัย"/>
    <s v="Officer"/>
    <n v="0"/>
    <n v="0.2"/>
    <n v="0"/>
    <n v="0"/>
    <n v="2"/>
    <n v="0"/>
    <n v="0"/>
  </r>
  <r>
    <n v="7593"/>
    <x v="7"/>
    <x v="7"/>
    <s v="MAC"/>
    <s v="คุณชัพวัฒน์ เพิ่มสุภัคกุล"/>
    <s v="Ast.Supervisor"/>
    <n v="0"/>
    <n v="0.2"/>
    <n v="0"/>
    <n v="0"/>
    <n v="2"/>
    <n v="0"/>
    <n v="0"/>
  </r>
  <r>
    <n v="7748"/>
    <x v="7"/>
    <x v="7"/>
    <s v="MAC"/>
    <s v="คุณวรัญรัตน์ จิตระวัง"/>
    <s v="officer analysis"/>
    <n v="0"/>
    <n v="0.2"/>
    <n v="0"/>
    <n v="0"/>
    <n v="2"/>
    <n v="0"/>
    <n v="0"/>
  </r>
  <r>
    <n v="9472"/>
    <x v="8"/>
    <x v="8"/>
    <s v="PD1"/>
    <s v="คุณอภิชาติ ทองถนอม"/>
    <s v="Manager"/>
    <n v="0"/>
    <n v="0.2"/>
    <n v="0"/>
    <n v="0"/>
    <n v="2"/>
    <n v="0"/>
    <n v="0"/>
  </r>
  <r>
    <n v="22001"/>
    <x v="9"/>
    <x v="9"/>
    <s v="PD2"/>
    <s v="ว่าที่เรือตรีศักดิ์ชัย  กรีสุวรรณ รน. "/>
    <s v=" Supervisor "/>
    <n v="0"/>
    <n v="0.2"/>
    <n v="0"/>
    <n v="0"/>
    <n v="2"/>
    <n v="0"/>
    <n v="0"/>
  </r>
  <r>
    <n v="28011"/>
    <x v="10"/>
    <x v="10"/>
    <s v="EN-PL"/>
    <s v="คุณวิทยา ประชานิยม"/>
    <s v="Engineer"/>
    <n v="91"/>
    <n v="0.2"/>
    <n v="18.2"/>
    <n v="0"/>
    <n v="2"/>
    <n v="0"/>
    <n v="18.2"/>
  </r>
  <r>
    <n v="31006"/>
    <x v="11"/>
    <x v="11"/>
    <s v="QC-PL"/>
    <s v="คุณอุรนา  ศรีสุข "/>
    <s v=" Supervisor QC.PROCESSING"/>
    <n v="152"/>
    <n v="0.2"/>
    <n v="30.400000000000002"/>
    <n v="24"/>
    <n v="2"/>
    <n v="48"/>
    <n v="78.400000000000006"/>
  </r>
  <r>
    <n v="31008"/>
    <x v="1"/>
    <x v="1"/>
    <s v="MC"/>
    <s v="คุณสมบูรณ์  ธาราไพศาล "/>
    <s v="Ast.Manager"/>
    <n v="0"/>
    <n v="0.2"/>
    <n v="0"/>
    <n v="0"/>
    <n v="2"/>
    <n v="0"/>
    <n v="0"/>
  </r>
  <r>
    <n v="32005"/>
    <x v="1"/>
    <x v="1"/>
    <s v="MC"/>
    <s v="คุณนิภา  ประชานิยม "/>
    <s v="Officer"/>
    <n v="0"/>
    <n v="0.2"/>
    <n v="0"/>
    <n v="0"/>
    <n v="2"/>
    <n v="0"/>
    <n v="0"/>
  </r>
  <r>
    <n v="32050"/>
    <x v="12"/>
    <x v="12"/>
    <s v="EN-PJ"/>
    <s v="คุณวินัย  มีสุข "/>
    <s v="Manager"/>
    <n v="0"/>
    <n v="0.2"/>
    <n v="0"/>
    <n v="0"/>
    <n v="2"/>
    <n v="0"/>
    <n v="0"/>
  </r>
  <r>
    <n v="32104"/>
    <x v="0"/>
    <x v="0"/>
    <s v="DC1"/>
    <s v="คุณประทุมพร  อินทรวิศิษฏ์ "/>
    <s v="Officer"/>
    <n v="0"/>
    <n v="0.2"/>
    <n v="0"/>
    <n v="0"/>
    <n v="2"/>
    <n v="0"/>
    <n v="0"/>
  </r>
  <r>
    <n v="33002"/>
    <x v="13"/>
    <x v="13"/>
    <s v="QMS"/>
    <s v="คุณนวลตา  เมืองแมน "/>
    <s v="Officer"/>
    <n v="534"/>
    <n v="0.2"/>
    <n v="106.80000000000001"/>
    <n v="0"/>
    <n v="2"/>
    <n v="0"/>
    <n v="106.80000000000001"/>
  </r>
  <r>
    <n v="49306"/>
    <x v="0"/>
    <x v="0"/>
    <s v="DC1"/>
    <s v="คุณวันเพ็ญ  โตล่ำ "/>
    <s v="Manager"/>
    <n v="0"/>
    <n v="0.2"/>
    <n v="0"/>
    <n v="0"/>
    <n v="2"/>
    <n v="0"/>
    <n v="0"/>
  </r>
  <r>
    <n v="49319"/>
    <x v="14"/>
    <x v="14"/>
    <s v="Safety"/>
    <s v="คุณเจษฏา  รักจำรูญ "/>
    <s v="Senior Officer"/>
    <n v="30"/>
    <n v="0.2"/>
    <n v="6"/>
    <n v="0"/>
    <n v="2"/>
    <n v="0"/>
    <n v="6"/>
  </r>
  <r>
    <n v="53031"/>
    <x v="6"/>
    <x v="6"/>
    <s v="PN"/>
    <s v="คุณภานี  ประเสริฐศรี "/>
    <s v="Supervisor"/>
    <n v="0"/>
    <n v="0.2"/>
    <n v="0"/>
    <n v="0"/>
    <n v="2"/>
    <n v="0"/>
    <n v="0"/>
  </r>
  <r>
    <n v="54031"/>
    <x v="15"/>
    <x v="15"/>
    <s v="PD4"/>
    <s v="คุณธนิต  ราวเรือง "/>
    <s v="Manager  PD.4"/>
    <n v="0"/>
    <n v="0.2"/>
    <n v="0"/>
    <n v="0"/>
    <n v="2"/>
    <n v="0"/>
    <n v="0"/>
  </r>
  <r>
    <n v="54064"/>
    <x v="16"/>
    <x v="16"/>
    <s v="EN-UT"/>
    <s v="คุณกระษิร  ชัยวิรัชติกุล "/>
    <s v="Senior Enginer"/>
    <n v="0"/>
    <n v="0.2"/>
    <n v="0"/>
    <n v="60"/>
    <n v="2"/>
    <n v="120"/>
    <n v="120"/>
  </r>
  <r>
    <n v="54174"/>
    <x v="16"/>
    <x v="16"/>
    <s v="EN-UT"/>
    <s v="คุณประสันติเพชร   ต้นทอง"/>
    <s v="Enginer"/>
    <n v="0"/>
    <n v="0.2"/>
    <n v="0"/>
    <n v="0"/>
    <n v="2"/>
    <n v="0"/>
    <n v="0"/>
  </r>
  <r>
    <n v="55139"/>
    <x v="1"/>
    <x v="1"/>
    <s v="MC"/>
    <s v="คุณสมศรี สีมาเจริญยิ่ง"/>
    <s v="Officer"/>
    <n v="0"/>
    <n v="0.2"/>
    <n v="0"/>
    <n v="0"/>
    <n v="2"/>
    <n v="0"/>
    <n v="0"/>
  </r>
  <r>
    <n v="55528"/>
    <x v="15"/>
    <x v="15"/>
    <s v="PD4"/>
    <s v="คุณเหมียว  ตัวงาม"/>
    <s v="Officer"/>
    <n v="0"/>
    <n v="0.2"/>
    <n v="0"/>
    <n v="0"/>
    <n v="2"/>
    <n v="0"/>
    <n v="0"/>
  </r>
  <r>
    <n v="55531"/>
    <x v="9"/>
    <x v="9"/>
    <s v="PD2"/>
    <s v="คุณนิตยา  พุ่มผักแว่น"/>
    <s v="Officer"/>
    <n v="0"/>
    <n v="0.2"/>
    <n v="0"/>
    <n v="0"/>
    <n v="2"/>
    <n v="0"/>
    <n v="0"/>
  </r>
  <r>
    <n v="55540"/>
    <x v="0"/>
    <x v="0"/>
    <s v="DC1"/>
    <s v="คุณชัชวาล  บุญสมบูรณ์"/>
    <s v="Senior Officer"/>
    <n v="0"/>
    <n v="0.2"/>
    <n v="0"/>
    <n v="0"/>
    <n v="2"/>
    <n v="0"/>
    <n v="0"/>
  </r>
  <r>
    <n v="55563"/>
    <x v="8"/>
    <x v="8"/>
    <s v="PD1"/>
    <s v="คุณสิริพร  อัศวลักษณ์อำไพ"/>
    <s v="Supervisor"/>
    <n v="0"/>
    <n v="0.2"/>
    <n v="0"/>
    <n v="0"/>
    <n v="2"/>
    <n v="0"/>
    <n v="0"/>
  </r>
  <r>
    <n v="55570"/>
    <x v="9"/>
    <x v="9"/>
    <s v="PD2"/>
    <s v="คุณอภิรดี  พันโส"/>
    <s v="Supervisor"/>
    <n v="0"/>
    <n v="0.2"/>
    <n v="0"/>
    <n v="0"/>
    <n v="2"/>
    <n v="0"/>
    <n v="0"/>
  </r>
  <r>
    <n v="55572"/>
    <x v="0"/>
    <x v="0"/>
    <s v="DC1"/>
    <s v="คุณศรีธนา อั้นจินดา"/>
    <s v="Officer"/>
    <n v="0"/>
    <n v="0.2"/>
    <n v="0"/>
    <n v="0"/>
    <n v="2"/>
    <n v="0"/>
    <n v="0"/>
  </r>
  <r>
    <n v="55577"/>
    <x v="0"/>
    <x v="0"/>
    <s v="DC1"/>
    <s v="คุณสุภาวดี  วรรณทอง"/>
    <s v="Officer"/>
    <n v="0"/>
    <n v="0.2"/>
    <n v="0"/>
    <n v="0"/>
    <n v="2"/>
    <n v="0"/>
    <n v="0"/>
  </r>
  <r>
    <n v="55583"/>
    <x v="0"/>
    <x v="0"/>
    <s v="DC1"/>
    <s v="คุณจินตนา กองเกิด"/>
    <s v="Senior Officer"/>
    <n v="0"/>
    <n v="0.2"/>
    <n v="0"/>
    <n v="0"/>
    <n v="2"/>
    <n v="0"/>
    <n v="0"/>
  </r>
  <r>
    <n v="55586"/>
    <x v="0"/>
    <x v="0"/>
    <s v="DC1"/>
    <s v="คุณยอดขวัญ การบรรจง"/>
    <s v="Senior Officer"/>
    <n v="0"/>
    <n v="0.2"/>
    <n v="0"/>
    <n v="0"/>
    <n v="2"/>
    <n v="0"/>
    <n v="0"/>
  </r>
  <r>
    <n v="55596"/>
    <x v="0"/>
    <x v="0"/>
    <s v="DC1"/>
    <s v="คุณจันทนา  โพธิ์ปฐม"/>
    <s v="Officer"/>
    <n v="0"/>
    <n v="0.2"/>
    <n v="0"/>
    <n v="0"/>
    <n v="2"/>
    <n v="0"/>
    <n v="0"/>
  </r>
  <r>
    <n v="56527"/>
    <x v="12"/>
    <x v="12"/>
    <s v="EN-PJ"/>
    <s v="คุณอรุณี  บุบผามาโล"/>
    <s v="Senior Officer"/>
    <n v="13"/>
    <n v="0.2"/>
    <n v="2.6"/>
    <n v="31"/>
    <n v="2"/>
    <n v="62"/>
    <n v="64.599999999999994"/>
  </r>
  <r>
    <n v="56536"/>
    <x v="6"/>
    <x v="6"/>
    <s v="PN"/>
    <s v="คุณเชษฐา  พลายงาม "/>
    <s v="Senior Officer"/>
    <n v="0"/>
    <n v="0.2"/>
    <n v="0"/>
    <n v="0"/>
    <n v="2"/>
    <n v="0"/>
    <n v="0"/>
  </r>
  <r>
    <n v="57004"/>
    <x v="15"/>
    <x v="15"/>
    <s v="PD4"/>
    <s v="คุณสิทธิพร  สรีวิบูลย์"/>
    <s v="Senior Supervisor"/>
    <n v="0"/>
    <n v="0.2"/>
    <n v="0"/>
    <n v="0"/>
    <n v="2"/>
    <n v="0"/>
    <n v="0"/>
  </r>
  <r>
    <n v="57021"/>
    <x v="3"/>
    <x v="3"/>
    <s v="HR"/>
    <s v="คุณวิชุดา  จันทร์ท่าจีน"/>
    <s v="Officer"/>
    <n v="0"/>
    <n v="0.2"/>
    <n v="0"/>
    <n v="0"/>
    <n v="2"/>
    <n v="0"/>
    <n v="0"/>
  </r>
  <r>
    <n v="57031"/>
    <x v="3"/>
    <x v="3"/>
    <s v="HR"/>
    <s v="คุณณัฐพงษ์ ศรีสวัสดิ์"/>
    <s v="Manager"/>
    <n v="0"/>
    <n v="0.2"/>
    <n v="0"/>
    <n v="0"/>
    <n v="2"/>
    <n v="0"/>
    <n v="0"/>
  </r>
  <r>
    <n v="58006"/>
    <x v="6"/>
    <x v="6"/>
    <s v="PN"/>
    <s v="คุณธนยศ ประมวล"/>
    <s v="Manager"/>
    <n v="0"/>
    <n v="0.2"/>
    <n v="0"/>
    <n v="0"/>
    <n v="2"/>
    <n v="0"/>
    <n v="0"/>
  </r>
  <r>
    <n v="58021"/>
    <x v="0"/>
    <x v="0"/>
    <s v="DC1"/>
    <s v="คุณจรียา จูแย้ม"/>
    <s v="Officer"/>
    <n v="0"/>
    <n v="0.2"/>
    <n v="0"/>
    <n v="0"/>
    <n v="2"/>
    <n v="0"/>
    <n v="0"/>
  </r>
  <r>
    <n v="58027"/>
    <x v="17"/>
    <x v="17"/>
    <s v="PD3"/>
    <s v="คุณอรพินท์ มุ่ยแฟง"/>
    <s v="Officer"/>
    <n v="0"/>
    <n v="0.2"/>
    <n v="0"/>
    <n v="0"/>
    <n v="2"/>
    <n v="0"/>
    <n v="0"/>
  </r>
  <r>
    <n v="58031"/>
    <x v="0"/>
    <x v="0"/>
    <s v="DC1"/>
    <s v="คุณอรรถพล สีหอม"/>
    <s v="Officer"/>
    <n v="0"/>
    <n v="0.2"/>
    <n v="0"/>
    <n v="0"/>
    <n v="2"/>
    <n v="0"/>
    <n v="0"/>
  </r>
  <r>
    <n v="58051"/>
    <x v="15"/>
    <x v="15"/>
    <s v="PD4"/>
    <s v="คุณภฤศฐปกร รอดผล"/>
    <s v="AEM"/>
    <n v="0"/>
    <n v="0.2"/>
    <n v="0"/>
    <n v="1"/>
    <n v="2"/>
    <n v="2"/>
    <n v="2"/>
  </r>
  <r>
    <n v="58052"/>
    <x v="17"/>
    <x v="17"/>
    <s v="PD3"/>
    <s v="คุณมัณทนา สุขงาม"/>
    <s v="Manager"/>
    <n v="0"/>
    <n v="0.2"/>
    <n v="0"/>
    <n v="158"/>
    <n v="2"/>
    <n v="316"/>
    <n v="316"/>
  </r>
  <r>
    <n v="58058"/>
    <x v="3"/>
    <x v="3"/>
    <s v="HR"/>
    <s v="คุณธัชวิชญ์ ชัยทวีศักดิ์"/>
    <s v="Ast.Manager"/>
    <n v="0"/>
    <n v="0.2"/>
    <n v="0"/>
    <n v="0"/>
    <n v="2"/>
    <n v="0"/>
    <n v="0"/>
  </r>
  <r>
    <n v="58060"/>
    <x v="0"/>
    <x v="0"/>
    <s v="DC1"/>
    <s v="คุณภัทร์ฐิตา ศุภเลิศวรานนท์"/>
    <s v="Officer"/>
    <n v="0"/>
    <n v="0.2"/>
    <n v="0"/>
    <n v="0"/>
    <n v="2"/>
    <n v="0"/>
    <n v="0"/>
  </r>
  <r>
    <n v="58080"/>
    <x v="5"/>
    <x v="5"/>
    <s v="IT"/>
    <s v="คุณเอกพล ลาภวรารักษ์"/>
    <s v="Supervisor"/>
    <n v="10"/>
    <n v="0.2"/>
    <n v="2"/>
    <n v="17"/>
    <n v="2"/>
    <n v="34"/>
    <n v="36"/>
  </r>
  <r>
    <n v="59018"/>
    <x v="16"/>
    <x v="16"/>
    <s v="EN-UT"/>
    <s v="คุณกิจจา มิ่งขวัญ"/>
    <s v="Ast.Manager"/>
    <n v="0"/>
    <n v="0.2"/>
    <n v="0"/>
    <n v="0"/>
    <n v="2"/>
    <n v="0"/>
    <n v="0"/>
  </r>
  <r>
    <n v="59043"/>
    <x v="5"/>
    <x v="5"/>
    <s v="IT"/>
    <s v="คุณสุดเขตต์ บุญชู"/>
    <s v="Officer"/>
    <n v="15"/>
    <n v="0.2"/>
    <n v="3"/>
    <n v="0"/>
    <n v="2"/>
    <n v="0"/>
    <n v="3"/>
  </r>
  <r>
    <n v="59046"/>
    <x v="0"/>
    <x v="0"/>
    <s v="DC1"/>
    <s v="คุณชมพูนุช ไก่ฟ้า"/>
    <s v="Officer"/>
    <n v="0"/>
    <n v="0.2"/>
    <n v="0"/>
    <n v="0"/>
    <n v="2"/>
    <n v="0"/>
    <n v="0"/>
  </r>
  <r>
    <n v="59066"/>
    <x v="1"/>
    <x v="1"/>
    <s v="MC"/>
    <s v="คุณธนภัทร  เหลืองบริสุทธิ์"/>
    <s v="Senior Officer"/>
    <n v="0"/>
    <n v="0.2"/>
    <n v="0"/>
    <n v="0"/>
    <n v="2"/>
    <n v="0"/>
    <n v="0"/>
  </r>
  <r>
    <n v="59068"/>
    <x v="1"/>
    <x v="1"/>
    <s v="MC"/>
    <s v="คุณอาทิตตยา  โภคะ"/>
    <s v="Officer"/>
    <n v="0"/>
    <n v="0.2"/>
    <n v="0"/>
    <n v="0"/>
    <n v="2"/>
    <n v="0"/>
    <n v="0"/>
  </r>
  <r>
    <n v="59073"/>
    <x v="1"/>
    <x v="1"/>
    <s v="MC"/>
    <s v="คุณปัญญาภรณ์  ประมูลทรัพย์"/>
    <s v="Officer"/>
    <n v="0"/>
    <n v="0.2"/>
    <n v="0"/>
    <n v="0"/>
    <n v="2"/>
    <n v="0"/>
    <n v="0"/>
  </r>
  <r>
    <n v="59075"/>
    <x v="3"/>
    <x v="3"/>
    <s v="HR"/>
    <s v="คุณแพรวนภา  คล้ายใจตรง"/>
    <s v="Officer"/>
    <n v="0"/>
    <n v="0.2"/>
    <n v="0"/>
    <n v="0"/>
    <n v="2"/>
    <n v="0"/>
    <n v="0"/>
  </r>
  <r>
    <n v="59078"/>
    <x v="3"/>
    <x v="3"/>
    <s v="HR"/>
    <s v="คุณวันทนา  พรรณพนาชติ"/>
    <s v="Supervisor"/>
    <n v="0"/>
    <n v="0.2"/>
    <n v="0"/>
    <n v="0"/>
    <n v="2"/>
    <n v="0"/>
    <n v="0"/>
  </r>
  <r>
    <n v="59083"/>
    <x v="3"/>
    <x v="3"/>
    <s v="HR"/>
    <s v="คุณชนะพล  กำมะหยี่เงิน"/>
    <s v="Senior Officer"/>
    <n v="0"/>
    <n v="0.2"/>
    <n v="0"/>
    <n v="0"/>
    <n v="2"/>
    <n v="0"/>
    <n v="0"/>
  </r>
  <r>
    <n v="59085"/>
    <x v="18"/>
    <x v="18"/>
    <s v="RD"/>
    <s v="คูณภาสกร  วิเอกพรมลาชุ"/>
    <s v="Senior Supervisor"/>
    <n v="510"/>
    <n v="0.2"/>
    <n v="102"/>
    <n v="45"/>
    <n v="2"/>
    <n v="90"/>
    <n v="192"/>
  </r>
  <r>
    <n v="60009"/>
    <x v="2"/>
    <x v="2"/>
    <s v="EPC"/>
    <s v="คุณวีรพงศ์ ทองวาสนาส่ง"/>
    <s v="Manager"/>
    <n v="9"/>
    <n v="0.2"/>
    <n v="1.8"/>
    <n v="12"/>
    <n v="2"/>
    <n v="24"/>
    <n v="25.8"/>
  </r>
  <r>
    <n v="60012"/>
    <x v="8"/>
    <x v="8"/>
    <s v="PD1"/>
    <s v="คุณประดิษฐ์ อุบล"/>
    <s v="Supervisor"/>
    <n v="0"/>
    <n v="0.2"/>
    <n v="0"/>
    <n v="0"/>
    <n v="2"/>
    <n v="0"/>
    <n v="0"/>
  </r>
  <r>
    <n v="60053"/>
    <x v="10"/>
    <x v="10"/>
    <s v="EN-PL"/>
    <s v="คุณวิชุตา ชลธีพิทักษ์ชัย"/>
    <s v="Officer"/>
    <n v="1347"/>
    <n v="0.2"/>
    <n v="269.40000000000003"/>
    <n v="0"/>
    <n v="2"/>
    <n v="0"/>
    <n v="269.40000000000003"/>
  </r>
  <r>
    <n v="60086"/>
    <x v="7"/>
    <x v="7"/>
    <s v="MAC"/>
    <s v="คุณมันทนา คงใหญ่"/>
    <s v="Senior Officer"/>
    <n v="0"/>
    <n v="0.2"/>
    <n v="0"/>
    <n v="0"/>
    <n v="2"/>
    <n v="0"/>
    <n v="0"/>
  </r>
  <r>
    <n v="60087"/>
    <x v="0"/>
    <x v="0"/>
    <s v="DC1"/>
    <s v="คุณเขมนิจ กรุดมินบุรี"/>
    <s v="Officer"/>
    <n v="0"/>
    <n v="0.2"/>
    <n v="0"/>
    <n v="0"/>
    <n v="2"/>
    <n v="0"/>
    <n v="0"/>
  </r>
  <r>
    <n v="60110"/>
    <x v="15"/>
    <x v="15"/>
    <s v="PD4"/>
    <s v="คุณไพบูลย์  โคตมา"/>
    <s v="Supervisor"/>
    <n v="0"/>
    <n v="0.2"/>
    <n v="0"/>
    <n v="0"/>
    <n v="2"/>
    <n v="0"/>
    <n v="0"/>
  </r>
  <r>
    <n v="601139"/>
    <x v="19"/>
    <x v="19"/>
    <s v="QA"/>
    <s v="คุณพัชรพร สุมาลี"/>
    <s v="Officer"/>
    <n v="600"/>
    <n v="0.2"/>
    <n v="120"/>
    <n v="0"/>
    <n v="2"/>
    <n v="0"/>
    <n v="120"/>
  </r>
  <r>
    <n v="601204"/>
    <x v="1"/>
    <x v="1"/>
    <s v="MC"/>
    <s v="คุณพรรษชล  อึ้งเจริญ"/>
    <s v="Officer"/>
    <n v="1"/>
    <n v="0.2"/>
    <n v="0.2"/>
    <n v="0"/>
    <n v="2"/>
    <n v="0"/>
    <n v="0.2"/>
  </r>
  <r>
    <n v="601205"/>
    <x v="19"/>
    <x v="19"/>
    <s v="QA"/>
    <s v="คุณกรกช ชัยอินคำ"/>
    <s v="Senior Supervisor"/>
    <n v="169"/>
    <n v="0.2"/>
    <n v="33.800000000000004"/>
    <n v="0"/>
    <n v="2"/>
    <n v="0"/>
    <n v="33.800000000000004"/>
  </r>
  <r>
    <n v="610115"/>
    <x v="9"/>
    <x v="9"/>
    <s v="PD2"/>
    <s v="คุณปัฎฐพงษ์ ทองเจื่อ"/>
    <s v="Manager"/>
    <n v="6"/>
    <n v="0.2"/>
    <n v="1.2000000000000002"/>
    <n v="27"/>
    <n v="2"/>
    <n v="54"/>
    <n v="55.2"/>
  </r>
  <r>
    <n v="610548"/>
    <x v="3"/>
    <x v="3"/>
    <s v="HR"/>
    <s v="คุณสรินนา ดาราเย็น"/>
    <s v="Officer"/>
    <n v="0"/>
    <n v="0.2"/>
    <n v="0"/>
    <n v="0"/>
    <n v="2"/>
    <n v="0"/>
    <n v="0"/>
  </r>
  <r>
    <n v="610552"/>
    <x v="18"/>
    <x v="18"/>
    <s v="RD"/>
    <s v="คุณกรรฐ์ กุลหงวน"/>
    <s v="Officer"/>
    <n v="23"/>
    <n v="0.2"/>
    <n v="4.6000000000000005"/>
    <n v="0"/>
    <n v="2"/>
    <n v="0"/>
    <n v="4.6000000000000005"/>
  </r>
  <r>
    <n v="610604"/>
    <x v="18"/>
    <x v="18"/>
    <s v="RD"/>
    <s v="คุณอิสรีย์ อภิภักค์สกุล"/>
    <s v="Officer"/>
    <n v="0"/>
    <n v="0.2"/>
    <n v="0"/>
    <n v="0"/>
    <n v="2"/>
    <n v="0"/>
    <n v="0"/>
  </r>
  <r>
    <n v="610806"/>
    <x v="2"/>
    <x v="2"/>
    <s v="EPC"/>
    <s v="คุณปริษา บุญประกอบ"/>
    <s v="Officer"/>
    <n v="187"/>
    <n v="0.2"/>
    <n v="37.4"/>
    <n v="0"/>
    <n v="2"/>
    <n v="0"/>
    <n v="37.4"/>
  </r>
  <r>
    <n v="610920"/>
    <x v="9"/>
    <x v="9"/>
    <s v="PD2"/>
    <s v="คุณสิทธิพงษ์ แก้วเจริญ"/>
    <s v="Supervisor"/>
    <n v="0"/>
    <n v="0.2"/>
    <n v="0"/>
    <n v="0"/>
    <n v="2"/>
    <n v="0"/>
    <n v="0"/>
  </r>
  <r>
    <n v="611101"/>
    <x v="16"/>
    <x v="16"/>
    <s v="EN-UT"/>
    <s v="คุณปิโยรส เอกจิตร"/>
    <s v="Enginer"/>
    <n v="413"/>
    <n v="0.2"/>
    <n v="82.600000000000009"/>
    <n v="0"/>
    <n v="2"/>
    <n v="0"/>
    <n v="82.600000000000009"/>
  </r>
  <r>
    <n v="611113"/>
    <x v="3"/>
    <x v="3"/>
    <s v="HR"/>
    <s v="คุณสุรัตนา เสือดาว"/>
    <s v="Officer"/>
    <n v="0"/>
    <n v="0.2"/>
    <n v="0"/>
    <n v="0"/>
    <n v="2"/>
    <n v="0"/>
    <n v="0"/>
  </r>
  <r>
    <n v="620101"/>
    <x v="10"/>
    <x v="10"/>
    <s v="EN-PL"/>
    <s v="คุณภากร อิ้นเจริญ"/>
    <s v="Ast.Manager"/>
    <n v="0"/>
    <n v="0.2"/>
    <n v="0"/>
    <n v="0"/>
    <n v="2"/>
    <n v="0"/>
    <n v="0"/>
  </r>
  <r>
    <n v="620104"/>
    <x v="7"/>
    <x v="7"/>
    <s v="MAC"/>
    <s v="คุณระพีพรรณ พินทอง"/>
    <s v="Officer"/>
    <n v="0"/>
    <n v="0.2"/>
    <n v="0"/>
    <n v="0"/>
    <n v="2"/>
    <n v="0"/>
    <n v="0"/>
  </r>
  <r>
    <n v="620106"/>
    <x v="0"/>
    <x v="0"/>
    <s v="DC1"/>
    <s v="คุณวัลลภ แดงพันธุ์"/>
    <s v="Officer"/>
    <n v="0"/>
    <n v="0.2"/>
    <n v="0"/>
    <n v="0"/>
    <n v="2"/>
    <n v="0"/>
    <n v="0"/>
  </r>
  <r>
    <n v="620118"/>
    <x v="7"/>
    <x v="7"/>
    <s v="MAC"/>
    <s v="คุณกาญจนา ทองถนอม"/>
    <s v="Officer"/>
    <n v="0"/>
    <n v="0.2"/>
    <n v="0"/>
    <n v="0"/>
    <n v="2"/>
    <n v="0"/>
    <n v="0"/>
  </r>
  <r>
    <n v="620204"/>
    <x v="5"/>
    <x v="5"/>
    <s v="IT"/>
    <s v="คุณมงคล จิรกุลวัฒนกิจ"/>
    <s v="Officer"/>
    <n v="57"/>
    <n v="0.2"/>
    <n v="11.4"/>
    <n v="0"/>
    <n v="2"/>
    <n v="0"/>
    <n v="11.4"/>
  </r>
  <r>
    <n v="620316"/>
    <x v="11"/>
    <x v="11"/>
    <s v="QC-PL"/>
    <s v="คุณนิลาวรรณ ศรนวล"/>
    <s v="Officer"/>
    <n v="1399"/>
    <n v="0.2"/>
    <n v="279.8"/>
    <n v="0"/>
    <n v="2"/>
    <n v="0"/>
    <n v="279.8"/>
  </r>
  <r>
    <n v="620402"/>
    <x v="2"/>
    <x v="2"/>
    <s v="EPC"/>
    <s v="คุณวรางคณา พ้นภัย"/>
    <s v="Officer"/>
    <n v="89"/>
    <n v="0.2"/>
    <n v="17.8"/>
    <n v="0"/>
    <n v="2"/>
    <n v="0"/>
    <n v="17.8"/>
  </r>
  <r>
    <n v="620404"/>
    <x v="3"/>
    <x v="3"/>
    <s v="HR"/>
    <s v="คุณยุพิน ยมโคตร์"/>
    <s v="Officer"/>
    <n v="0"/>
    <n v="0.2"/>
    <n v="0"/>
    <n v="0"/>
    <n v="2"/>
    <n v="0"/>
    <n v="0"/>
  </r>
  <r>
    <n v="620419"/>
    <x v="13"/>
    <x v="13"/>
    <s v="QMS"/>
    <s v="คุณวราภรณ์    มูครองทอง"/>
    <s v="Officer"/>
    <n v="235"/>
    <n v="0.2"/>
    <n v="47"/>
    <n v="0"/>
    <n v="2"/>
    <n v="0"/>
    <n v="47"/>
  </r>
  <r>
    <n v="620529"/>
    <x v="0"/>
    <x v="0"/>
    <s v="DC1"/>
    <s v="คุณจันทิมา  โก่นกลาง"/>
    <s v="Officer"/>
    <n v="0"/>
    <n v="0.2"/>
    <n v="0"/>
    <n v="0"/>
    <n v="2"/>
    <n v="0"/>
    <n v="0"/>
  </r>
  <r>
    <n v="620530"/>
    <x v="20"/>
    <x v="20"/>
    <s v="Sa"/>
    <s v="คุณลลิตา อ้นมา"/>
    <s v="Officer"/>
    <n v="0"/>
    <n v="0.2"/>
    <n v="0"/>
    <n v="0"/>
    <n v="2"/>
    <n v="0"/>
    <n v="0"/>
  </r>
  <r>
    <n v="620539"/>
    <x v="14"/>
    <x v="14"/>
    <s v="Safety"/>
    <s v="คุณวรรณดี ศรีสุวรรณ"/>
    <s v="Officer"/>
    <n v="143"/>
    <n v="0.2"/>
    <n v="28.6"/>
    <n v="0"/>
    <n v="2"/>
    <n v="0"/>
    <n v="28.6"/>
  </r>
  <r>
    <n v="620607"/>
    <x v="2"/>
    <x v="2"/>
    <s v="EPC"/>
    <s v="คุณจรินทร์ เมืองรมย์"/>
    <s v="Officer"/>
    <n v="247"/>
    <n v="0.2"/>
    <n v="49.400000000000006"/>
    <n v="0"/>
    <n v="2"/>
    <n v="0"/>
    <n v="49.400000000000006"/>
  </r>
  <r>
    <n v="620626"/>
    <x v="19"/>
    <x v="19"/>
    <s v="QA"/>
    <s v="คุณประพจบ์ ปุ่มสงวน"/>
    <s v="Supervisor"/>
    <n v="69"/>
    <n v="0.2"/>
    <n v="13.8"/>
    <n v="0"/>
    <n v="2"/>
    <n v="0"/>
    <n v="13.8"/>
  </r>
  <r>
    <n v="620629"/>
    <x v="18"/>
    <x v="18"/>
    <s v="RD"/>
    <s v="คณจันทิมา กุตเสนา"/>
    <s v="Senior Officer"/>
    <n v="266"/>
    <n v="0.2"/>
    <n v="53.2"/>
    <n v="0"/>
    <n v="2"/>
    <n v="0"/>
    <n v="53.2"/>
  </r>
  <r>
    <n v="620639"/>
    <x v="0"/>
    <x v="0"/>
    <s v="DC1"/>
    <s v="คุณวนัสนันท์ ใจซุ่ม"/>
    <s v="Officer"/>
    <n v="158"/>
    <n v="0.2"/>
    <n v="31.6"/>
    <n v="0"/>
    <n v="2"/>
    <n v="0"/>
    <n v="31.6"/>
  </r>
  <r>
    <n v="620703"/>
    <x v="15"/>
    <x v="15"/>
    <s v="PD4"/>
    <s v="คุณณัฎฐ์  ภู่ไหม"/>
    <s v="Supervisor"/>
    <n v="0"/>
    <n v="0.2"/>
    <n v="0"/>
    <n v="0"/>
    <n v="2"/>
    <n v="0"/>
    <n v="0"/>
  </r>
  <r>
    <n v="620707"/>
    <x v="19"/>
    <x v="19"/>
    <s v="QA"/>
    <s v="คุณสุมาลิน เพชรนาใหญ่"/>
    <s v="Officer"/>
    <n v="74"/>
    <n v="0.2"/>
    <n v="14.8"/>
    <n v="0"/>
    <n v="2"/>
    <n v="0"/>
    <n v="14.8"/>
  </r>
  <r>
    <n v="620727"/>
    <x v="3"/>
    <x v="3"/>
    <s v="HR"/>
    <s v="คุณกรกช ศรีทอง"/>
    <s v="Officer"/>
    <n v="0"/>
    <n v="0.2"/>
    <n v="0"/>
    <n v="0"/>
    <n v="2"/>
    <n v="0"/>
    <n v="0"/>
  </r>
  <r>
    <n v="620809"/>
    <x v="17"/>
    <x v="17"/>
    <s v="PD3"/>
    <s v="คุณวัชรินทร์   เทียมสมชาติ"/>
    <s v="Supervisor"/>
    <n v="0"/>
    <n v="0.2"/>
    <n v="0"/>
    <n v="0"/>
    <n v="2"/>
    <n v="0"/>
    <n v="0"/>
  </r>
  <r>
    <n v="620817"/>
    <x v="16"/>
    <x v="16"/>
    <s v="EN-UT"/>
    <s v="คุณนพดล เชื่อมชิต"/>
    <s v="Enginer"/>
    <n v="388"/>
    <n v="0.2"/>
    <n v="77.600000000000009"/>
    <n v="0"/>
    <n v="2"/>
    <n v="0"/>
    <n v="77.600000000000009"/>
  </r>
  <r>
    <n v="620901"/>
    <x v="10"/>
    <x v="10"/>
    <s v="EN-PL"/>
    <s v="คุณภคพล สุโนภักดิ์"/>
    <s v="Enginer"/>
    <n v="253"/>
    <n v="0.2"/>
    <n v="50.6"/>
    <n v="0"/>
    <n v="2"/>
    <n v="0"/>
    <n v="50.6"/>
  </r>
  <r>
    <n v="620909"/>
    <x v="0"/>
    <x v="0"/>
    <s v="DC1"/>
    <s v="คุณณิชานันท์ เฟื่องฟูพงค์พันธ์"/>
    <s v="Officer"/>
    <n v="0"/>
    <n v="0.2"/>
    <n v="0"/>
    <n v="0"/>
    <n v="2"/>
    <n v="0"/>
    <n v="0"/>
  </r>
  <r>
    <n v="621002"/>
    <x v="18"/>
    <x v="18"/>
    <s v="RD"/>
    <s v="คุณศศินันท์ เรืองลักษณ์"/>
    <s v="Officer"/>
    <n v="120"/>
    <n v="0.2"/>
    <n v="24"/>
    <n v="0"/>
    <n v="2"/>
    <n v="0"/>
    <n v="24"/>
  </r>
  <r>
    <n v="621004"/>
    <x v="7"/>
    <x v="7"/>
    <s v="MAC"/>
    <s v="คุณน้ำทิพย์ รอดเชื้อจีน"/>
    <s v="Officer"/>
    <n v="0"/>
    <n v="0.2"/>
    <n v="0"/>
    <n v="0"/>
    <n v="2"/>
    <n v="0"/>
    <n v="0"/>
  </r>
  <r>
    <n v="621005"/>
    <x v="18"/>
    <x v="18"/>
    <s v="RD"/>
    <s v="คุณเบญจมาภรณ์ คำศิริ"/>
    <s v="Officer"/>
    <n v="307"/>
    <n v="0.2"/>
    <n v="61.400000000000006"/>
    <n v="0"/>
    <n v="2"/>
    <n v="0"/>
    <n v="61.400000000000006"/>
  </r>
  <r>
    <n v="621007"/>
    <x v="19"/>
    <x v="19"/>
    <s v="QA"/>
    <s v="คุณจิราธิป คชรัตน์"/>
    <s v="Officer"/>
    <n v="326"/>
    <n v="0.2"/>
    <n v="65.2"/>
    <n v="0"/>
    <n v="2"/>
    <n v="0"/>
    <n v="65.2"/>
  </r>
  <r>
    <n v="621008"/>
    <x v="16"/>
    <x v="16"/>
    <s v="EN-UT"/>
    <s v="คุณคุณวุฒิ โพธิราชา"/>
    <s v="Enginer"/>
    <n v="152"/>
    <n v="0.2"/>
    <n v="30.400000000000002"/>
    <n v="0"/>
    <n v="2"/>
    <n v="0"/>
    <n v="30.400000000000002"/>
  </r>
  <r>
    <n v="621101"/>
    <x v="18"/>
    <x v="18"/>
    <s v="RD"/>
    <s v="คุณพิลาสลักษณ์ ฉลาดธัญกิจ"/>
    <s v="Officer"/>
    <n v="4"/>
    <n v="0.2"/>
    <n v="0.8"/>
    <n v="0"/>
    <n v="2"/>
    <n v="0"/>
    <n v="0.8"/>
  </r>
  <r>
    <n v="621203"/>
    <x v="11"/>
    <x v="11"/>
    <s v="QC-PL"/>
    <s v="คุณสุมาพร บัวจูม"/>
    <s v="Officer"/>
    <n v="0"/>
    <n v="0.2"/>
    <n v="0"/>
    <n v="0"/>
    <n v="2"/>
    <n v="0"/>
    <n v="0"/>
  </r>
  <r>
    <n v="630308"/>
    <x v="16"/>
    <x v="16"/>
    <s v="EN-UT"/>
    <s v="คุณบุณธรรม นวลแจ่ม"/>
    <s v="Technician I - Calibration"/>
    <n v="69"/>
    <n v="0.2"/>
    <n v="13.8"/>
    <n v="0"/>
    <n v="2"/>
    <n v="0"/>
    <n v="13.8"/>
  </r>
  <r>
    <n v="630601"/>
    <x v="12"/>
    <x v="12"/>
    <s v="EN-PJ"/>
    <s v="คุณตะวัน  สายรวมญาติ"/>
    <s v="Enginer Project"/>
    <n v="0"/>
    <n v="0.2"/>
    <n v="0"/>
    <n v="0"/>
    <n v="2"/>
    <n v="0"/>
    <n v="0"/>
  </r>
  <r>
    <n v="630616"/>
    <x v="0"/>
    <x v="0"/>
    <s v="DC1"/>
    <s v="คุณธนพงษ์ จันทร์ท่าจีน"/>
    <s v="Officer"/>
    <n v="0"/>
    <n v="0.2"/>
    <n v="0"/>
    <n v="0"/>
    <n v="2"/>
    <n v="0"/>
    <n v="0"/>
  </r>
  <r>
    <n v="630802"/>
    <x v="1"/>
    <x v="1"/>
    <s v="MC"/>
    <s v="คุณสรัญญา  จาดแจ่ม"/>
    <s v="Manager"/>
    <n v="0"/>
    <n v="0.2"/>
    <n v="0"/>
    <n v="0"/>
    <n v="2"/>
    <n v="0"/>
    <n v="0"/>
  </r>
  <r>
    <n v="630803"/>
    <x v="18"/>
    <x v="18"/>
    <s v="RD"/>
    <s v="คุณเบญจมาศ   เครือบุญมา"/>
    <s v="Supervisor"/>
    <n v="144"/>
    <n v="0.2"/>
    <n v="28.8"/>
    <n v="0"/>
    <n v="2"/>
    <n v="0"/>
    <n v="28.8"/>
  </r>
  <r>
    <n v="630804"/>
    <x v="13"/>
    <x v="13"/>
    <s v="QMS"/>
    <s v="คุณปรีชญานันท์  แสงศรีจันทร์"/>
    <s v="Senior Officer"/>
    <n v="355"/>
    <n v="0.2"/>
    <n v="71"/>
    <n v="0"/>
    <n v="2"/>
    <n v="0"/>
    <n v="71"/>
  </r>
  <r>
    <n v="630902"/>
    <x v="9"/>
    <x v="9"/>
    <s v="PD2"/>
    <s v="คุณสุจินดา สาริบุตร"/>
    <s v="Supervisor"/>
    <n v="0"/>
    <n v="0.2"/>
    <n v="0"/>
    <n v="0"/>
    <n v="2"/>
    <n v="0"/>
    <n v="0"/>
  </r>
  <r>
    <n v="630903"/>
    <x v="17"/>
    <x v="17"/>
    <s v="PD3"/>
    <s v="คุณฉัตรชัย อินจีน"/>
    <s v="Supervisor"/>
    <n v="0"/>
    <n v="0.2"/>
    <n v="0"/>
    <n v="0"/>
    <n v="2"/>
    <n v="0"/>
    <n v="0"/>
  </r>
  <r>
    <n v="630928"/>
    <x v="0"/>
    <x v="0"/>
    <s v="DC1"/>
    <s v="คุณทศพล แก้วไชนาม"/>
    <s v="Officer"/>
    <n v="0"/>
    <n v="0.2"/>
    <n v="0"/>
    <n v="0"/>
    <n v="2"/>
    <n v="0"/>
    <n v="0"/>
  </r>
  <r>
    <n v="630937"/>
    <x v="2"/>
    <x v="2"/>
    <s v="EPC"/>
    <s v="คุณนันทพงศ์ แคล้งภัยบาล"/>
    <s v="Officer"/>
    <n v="85"/>
    <n v="0.2"/>
    <n v="17"/>
    <n v="0"/>
    <n v="2"/>
    <n v="0"/>
    <n v="17"/>
  </r>
  <r>
    <n v="631001"/>
    <x v="17"/>
    <x v="17"/>
    <s v="PD3"/>
    <s v="คุณหนึ่งนรินทร์ แถมพร"/>
    <s v="Manager"/>
    <n v="0"/>
    <n v="0.2"/>
    <n v="0"/>
    <n v="0"/>
    <n v="2"/>
    <n v="0"/>
    <n v="0"/>
  </r>
  <r>
    <n v="631016"/>
    <x v="18"/>
    <x v="18"/>
    <s v="RD"/>
    <s v="คุณหนึ่งฤทัย งามเนตร"/>
    <s v="Officer"/>
    <n v="103"/>
    <n v="0.2"/>
    <n v="20.6"/>
    <n v="75"/>
    <n v="2"/>
    <n v="150"/>
    <n v="170.6"/>
  </r>
  <r>
    <n v="631018"/>
    <x v="3"/>
    <x v="3"/>
    <s v="HR"/>
    <s v="คุณวิศวะ นนดารา"/>
    <s v="Officer"/>
    <n v="0"/>
    <n v="0.2"/>
    <n v="0"/>
    <n v="0"/>
    <n v="2"/>
    <n v="0"/>
    <n v="0"/>
  </r>
  <r>
    <n v="631101"/>
    <x v="18"/>
    <x v="18"/>
    <s v="RD"/>
    <s v="คุณณัฎฐ์ จอมป้อ"/>
    <s v="Manager"/>
    <n v="90"/>
    <n v="0.2"/>
    <n v="18"/>
    <n v="23"/>
    <n v="2"/>
    <n v="46"/>
    <n v="64"/>
  </r>
  <r>
    <n v="631103"/>
    <x v="7"/>
    <x v="7"/>
    <s v="MAC"/>
    <s v="คุณสุซาดา แซ่เบ้"/>
    <s v="Officer"/>
    <n v="0"/>
    <n v="0.2"/>
    <n v="0"/>
    <n v="0"/>
    <n v="2"/>
    <n v="0"/>
    <n v="0"/>
  </r>
  <r>
    <n v="631104"/>
    <x v="11"/>
    <x v="11"/>
    <s v="QC-PL"/>
    <s v="คุณกรกนก ทิพย์มณี"/>
    <s v="Officer"/>
    <n v="0"/>
    <n v="0.2"/>
    <n v="0"/>
    <n v="0"/>
    <n v="2"/>
    <n v="0"/>
    <n v="0"/>
  </r>
  <r>
    <n v="631113"/>
    <x v="20"/>
    <x v="20"/>
    <s v="Sa"/>
    <s v="คุณธัญจิรา ตรีลบ"/>
    <s v="Officer"/>
    <n v="0"/>
    <n v="0.2"/>
    <n v="0"/>
    <n v="0"/>
    <n v="2"/>
    <n v="0"/>
    <n v="0"/>
  </r>
  <r>
    <n v="631117"/>
    <x v="18"/>
    <x v="18"/>
    <s v="RD"/>
    <s v="คุณประกายกาญ เพชรสุวรรณ"/>
    <s v="Officer"/>
    <n v="222"/>
    <n v="0.2"/>
    <n v="44.400000000000006"/>
    <n v="0"/>
    <n v="2"/>
    <n v="0"/>
    <n v="44.400000000000006"/>
  </r>
  <r>
    <n v="631201"/>
    <x v="13"/>
    <x v="13"/>
    <s v="QMS"/>
    <s v="คุณบุษกร ขุนทอง"/>
    <s v="Ast.Manager"/>
    <n v="803"/>
    <n v="0.2"/>
    <n v="160.60000000000002"/>
    <n v="0"/>
    <n v="2"/>
    <n v="0"/>
    <n v="160.60000000000002"/>
  </r>
  <r>
    <n v="631202"/>
    <x v="19"/>
    <x v="19"/>
    <s v="QA"/>
    <s v="คุณศุทธินี อินโบราณ"/>
    <s v="Officer"/>
    <n v="458"/>
    <n v="0.2"/>
    <n v="91.600000000000009"/>
    <n v="0"/>
    <n v="2"/>
    <n v="0"/>
    <n v="91.600000000000009"/>
  </r>
  <r>
    <n v="631204"/>
    <x v="18"/>
    <x v="18"/>
    <s v="RD"/>
    <s v="คุณชุติมา รัตนพงศ์ธระ"/>
    <s v="Officer"/>
    <n v="3"/>
    <n v="0.2"/>
    <n v="0.60000000000000009"/>
    <n v="0"/>
    <n v="2"/>
    <n v="0"/>
    <n v="0.60000000000000009"/>
  </r>
  <r>
    <n v="631205"/>
    <x v="11"/>
    <x v="11"/>
    <s v="QC-PL"/>
    <s v="คุณทัตเทพ แซ่เหยี่ยว"/>
    <s v="Officer"/>
    <n v="38"/>
    <n v="0.2"/>
    <n v="7.6000000000000005"/>
    <n v="0"/>
    <n v="2"/>
    <n v="0"/>
    <n v="7.6000000000000005"/>
  </r>
  <r>
    <n v="631216"/>
    <x v="7"/>
    <x v="7"/>
    <s v="MAC"/>
    <s v="คุณวิมาลัย อินธิราช"/>
    <s v="Officer"/>
    <n v="0"/>
    <n v="0.2"/>
    <n v="0"/>
    <n v="0"/>
    <n v="2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2">
  <r>
    <n v="1076"/>
    <x v="0"/>
    <x v="0"/>
    <s v="DC1"/>
    <s v="คุณสุวนิตย์  จิตต์อำนวย "/>
    <s v="Manager"/>
    <n v="0"/>
    <n v="0.2"/>
    <n v="0"/>
    <n v="0"/>
    <n v="2"/>
    <n v="0"/>
    <n v="0"/>
  </r>
  <r>
    <n v="1219"/>
    <x v="1"/>
    <x v="1"/>
    <s v="MC"/>
    <s v="คุณเทียงทิพย์  อุทธโยธา"/>
    <s v="Senior Procurement  Manager "/>
    <n v="0"/>
    <n v="0.2"/>
    <n v="0"/>
    <n v="0"/>
    <n v="2"/>
    <n v="0"/>
    <n v="0"/>
  </r>
  <r>
    <n v="1744"/>
    <x v="2"/>
    <x v="2"/>
    <s v="EPC"/>
    <s v="คุณศศิธร พิมพ์สุภาพร"/>
    <s v="Supervisor"/>
    <n v="0"/>
    <n v="0.2"/>
    <n v="0"/>
    <n v="0"/>
    <n v="2"/>
    <n v="0"/>
    <n v="0"/>
  </r>
  <r>
    <n v="1961"/>
    <x v="3"/>
    <x v="3"/>
    <s v="HR"/>
    <s v="คุณเพ็ญทิพย์ วีรธนาพาณิชย์"/>
    <s v="Finance Director"/>
    <n v="0"/>
    <n v="0.2"/>
    <n v="0"/>
    <n v="0"/>
    <n v="2"/>
    <n v="0"/>
    <n v="0"/>
  </r>
  <r>
    <n v="6129"/>
    <x v="0"/>
    <x v="0"/>
    <s v="DC1"/>
    <s v="คุณเขมทัศน์  วนะเกียรติกุล"/>
    <s v="Assistant Executive Manager Operation"/>
    <n v="0"/>
    <n v="0.2"/>
    <n v="0"/>
    <n v="0"/>
    <n v="2"/>
    <n v="0"/>
    <n v="0"/>
  </r>
  <r>
    <n v="7244"/>
    <x v="4"/>
    <x v="4"/>
    <s v="CIA"/>
    <s v="คุณวสันต์ นันทกูล"/>
    <s v="Senior Officer"/>
    <n v="0"/>
    <n v="0.2"/>
    <n v="0"/>
    <n v="0"/>
    <n v="2"/>
    <n v="0"/>
    <n v="0"/>
  </r>
  <r>
    <n v="7326"/>
    <x v="5"/>
    <x v="5"/>
    <s v="IT"/>
    <s v="คุณจักริน เชี่ยงศิริ"/>
    <s v="Ast.Supervisor"/>
    <n v="0"/>
    <n v="0.2"/>
    <n v="0"/>
    <n v="0"/>
    <n v="2"/>
    <n v="0"/>
    <n v="0"/>
  </r>
  <r>
    <n v="7345"/>
    <x v="4"/>
    <x v="4"/>
    <s v="CIA"/>
    <s v="คุณเสมียน นาคแก้ว"/>
    <s v="Supervisor"/>
    <n v="0"/>
    <n v="0.2"/>
    <n v="0"/>
    <n v="0"/>
    <n v="2"/>
    <n v="0"/>
    <n v="0"/>
  </r>
  <r>
    <n v="7358"/>
    <x v="6"/>
    <x v="6"/>
    <s v="PN"/>
    <s v="คุณสวัลลี วัฒนวงศ์"/>
    <s v="Manager"/>
    <n v="0"/>
    <n v="0.2"/>
    <n v="0"/>
    <n v="0"/>
    <n v="2"/>
    <n v="0"/>
    <n v="0"/>
  </r>
  <r>
    <n v="7393"/>
    <x v="5"/>
    <x v="5"/>
    <s v="IT"/>
    <s v="คุณศรัณยู ดำรงชัย"/>
    <s v="Officer"/>
    <n v="0"/>
    <n v="0.2"/>
    <n v="0"/>
    <n v="0"/>
    <n v="2"/>
    <n v="0"/>
    <n v="0"/>
  </r>
  <r>
    <n v="7593"/>
    <x v="7"/>
    <x v="7"/>
    <s v="MAC"/>
    <s v="คุณชัพวัฒน์ เพิ่มสุภัคกุล"/>
    <s v="Ast.Supervisor"/>
    <n v="0"/>
    <n v="0.2"/>
    <n v="0"/>
    <n v="0"/>
    <n v="2"/>
    <n v="0"/>
    <n v="0"/>
  </r>
  <r>
    <n v="7748"/>
    <x v="7"/>
    <x v="7"/>
    <s v="MAC"/>
    <s v="คุณวรัญรัตน์ จิตระวัง"/>
    <s v="officer analysis"/>
    <n v="0"/>
    <n v="0.2"/>
    <n v="0"/>
    <n v="0"/>
    <n v="2"/>
    <n v="0"/>
    <n v="0"/>
  </r>
  <r>
    <n v="9472"/>
    <x v="8"/>
    <x v="8"/>
    <s v="PD1"/>
    <s v="คุณอภิชาติ ทองถนอม"/>
    <s v="Manager"/>
    <n v="0"/>
    <n v="0.2"/>
    <n v="0"/>
    <n v="0"/>
    <n v="2"/>
    <n v="0"/>
    <n v="0"/>
  </r>
  <r>
    <n v="22001"/>
    <x v="9"/>
    <x v="9"/>
    <s v="PD2"/>
    <s v="ว่าที่เรือตรีศักดิ์ชัย  กรีสุวรรณ รน. "/>
    <s v=" Supervisor "/>
    <n v="0"/>
    <n v="0.2"/>
    <n v="0"/>
    <n v="0"/>
    <n v="2"/>
    <n v="0"/>
    <n v="0"/>
  </r>
  <r>
    <n v="28011"/>
    <x v="10"/>
    <x v="10"/>
    <s v="EN-PL"/>
    <s v="คุณวิทยา ประชานิยม"/>
    <s v="Engineer"/>
    <n v="0"/>
    <n v="0.2"/>
    <n v="0"/>
    <n v="0"/>
    <n v="2"/>
    <n v="0"/>
    <n v="0"/>
  </r>
  <r>
    <n v="31006"/>
    <x v="11"/>
    <x v="11"/>
    <s v="QC-PL"/>
    <s v="คุณอุรนา  ศรีสุข "/>
    <s v=" Supervisor QC.PROCESSING"/>
    <n v="0"/>
    <n v="0.2"/>
    <n v="0"/>
    <n v="0"/>
    <n v="2"/>
    <n v="0"/>
    <n v="0"/>
  </r>
  <r>
    <n v="31008"/>
    <x v="1"/>
    <x v="1"/>
    <s v="MC"/>
    <s v="คุณสมบูรณ์  ธาราไพศาล "/>
    <s v="Ast.Manager"/>
    <n v="32"/>
    <n v="0.2"/>
    <n v="6.4"/>
    <n v="13"/>
    <n v="2"/>
    <n v="26"/>
    <n v="32.4"/>
  </r>
  <r>
    <n v="32005"/>
    <x v="1"/>
    <x v="1"/>
    <s v="MC"/>
    <s v="คุณนิภา  ประชานิยม "/>
    <s v="Officer"/>
    <n v="58"/>
    <n v="0.2"/>
    <n v="11.600000000000001"/>
    <n v="0"/>
    <n v="2"/>
    <n v="0"/>
    <n v="11.600000000000001"/>
  </r>
  <r>
    <n v="32050"/>
    <x v="12"/>
    <x v="12"/>
    <s v="EN-PJ"/>
    <s v="คุณวินัย  มีสุข "/>
    <s v="Manager"/>
    <n v="0"/>
    <n v="0.2"/>
    <n v="0"/>
    <n v="0"/>
    <n v="2"/>
    <n v="0"/>
    <n v="0"/>
  </r>
  <r>
    <n v="32104"/>
    <x v="0"/>
    <x v="0"/>
    <s v="DC1"/>
    <s v="คุณประทุมพร  อินทรวิศิษฏ์ "/>
    <s v="Officer"/>
    <n v="0"/>
    <n v="0.2"/>
    <n v="0"/>
    <n v="0"/>
    <n v="2"/>
    <n v="0"/>
    <n v="0"/>
  </r>
  <r>
    <n v="33002"/>
    <x v="13"/>
    <x v="13"/>
    <s v="QMS"/>
    <s v="คุณนวลตา  เมืองแมน "/>
    <s v="Officer"/>
    <n v="0"/>
    <n v="0.2"/>
    <n v="0"/>
    <n v="0"/>
    <n v="2"/>
    <n v="0"/>
    <n v="0"/>
  </r>
  <r>
    <n v="49306"/>
    <x v="0"/>
    <x v="0"/>
    <s v="DC1"/>
    <s v="คุณวันเพ็ญ  โตล่ำ "/>
    <s v="Manager"/>
    <n v="0"/>
    <n v="0.2"/>
    <n v="0"/>
    <n v="0"/>
    <n v="2"/>
    <n v="0"/>
    <n v="0"/>
  </r>
  <r>
    <n v="49319"/>
    <x v="14"/>
    <x v="14"/>
    <s v="Safety"/>
    <s v="คุณเจษฏา  รักจำรูญ "/>
    <s v="Senior Officer"/>
    <n v="0"/>
    <n v="0.2"/>
    <n v="0"/>
    <n v="0"/>
    <n v="2"/>
    <n v="0"/>
    <n v="0"/>
  </r>
  <r>
    <n v="53031"/>
    <x v="6"/>
    <x v="6"/>
    <s v="PN"/>
    <s v="คุณภานี  ประเสริฐศรี "/>
    <s v="Supervisor"/>
    <n v="0"/>
    <n v="0.2"/>
    <n v="0"/>
    <n v="0"/>
    <n v="2"/>
    <n v="0"/>
    <n v="0"/>
  </r>
  <r>
    <n v="54031"/>
    <x v="15"/>
    <x v="15"/>
    <s v="PD4"/>
    <s v="คุณธนิต  ราวเรือง "/>
    <s v="Manager  PD.4"/>
    <n v="0"/>
    <n v="0.2"/>
    <n v="0"/>
    <n v="0"/>
    <n v="2"/>
    <n v="0"/>
    <n v="0"/>
  </r>
  <r>
    <n v="54064"/>
    <x v="16"/>
    <x v="16"/>
    <s v="EN-UT"/>
    <s v="คุณกระษิร  ชัยวิรัชติกุล "/>
    <s v="Senior Enginer"/>
    <n v="0"/>
    <n v="0.2"/>
    <n v="0"/>
    <n v="0"/>
    <n v="2"/>
    <n v="0"/>
    <n v="0"/>
  </r>
  <r>
    <n v="54174"/>
    <x v="16"/>
    <x v="16"/>
    <s v="EN-UT"/>
    <s v="คุณประสันติเพชร   ต้นทอง"/>
    <s v="Enginer"/>
    <n v="0"/>
    <n v="0.2"/>
    <n v="0"/>
    <n v="0"/>
    <n v="2"/>
    <n v="0"/>
    <n v="0"/>
  </r>
  <r>
    <n v="55139"/>
    <x v="1"/>
    <x v="1"/>
    <s v="MC"/>
    <s v="คุณสมศรี สีมาเจริญยิ่ง"/>
    <s v="Officer"/>
    <n v="372"/>
    <n v="0.2"/>
    <n v="74.400000000000006"/>
    <n v="0"/>
    <n v="2"/>
    <n v="0"/>
    <n v="74.400000000000006"/>
  </r>
  <r>
    <n v="55528"/>
    <x v="15"/>
    <x v="15"/>
    <s v="PD4"/>
    <s v="คุณเหมียว  ตัวงาม"/>
    <s v="Officer"/>
    <n v="0"/>
    <n v="0.2"/>
    <n v="0"/>
    <n v="0"/>
    <n v="2"/>
    <n v="0"/>
    <n v="0"/>
  </r>
  <r>
    <n v="55531"/>
    <x v="9"/>
    <x v="9"/>
    <s v="PD2"/>
    <s v="คุณนิตยา  พุ่มผักแว่น"/>
    <s v="Officer"/>
    <n v="0"/>
    <n v="0.2"/>
    <n v="0"/>
    <n v="0"/>
    <n v="2"/>
    <n v="0"/>
    <n v="0"/>
  </r>
  <r>
    <n v="55540"/>
    <x v="0"/>
    <x v="0"/>
    <s v="DC1"/>
    <s v="คุณชัชวาล  บุญสมบูรณ์"/>
    <s v="Senior Officer"/>
    <n v="0"/>
    <n v="0.2"/>
    <n v="0"/>
    <n v="0"/>
    <n v="2"/>
    <n v="0"/>
    <n v="0"/>
  </r>
  <r>
    <n v="55563"/>
    <x v="8"/>
    <x v="8"/>
    <s v="PD1"/>
    <s v="คุณสิริพร  อัศวลักษณ์อำไพ"/>
    <s v="Supervisor"/>
    <n v="1527"/>
    <n v="0.2"/>
    <n v="305.40000000000003"/>
    <n v="0"/>
    <n v="2"/>
    <n v="0"/>
    <n v="305.40000000000003"/>
  </r>
  <r>
    <n v="55570"/>
    <x v="9"/>
    <x v="9"/>
    <s v="PD2"/>
    <s v="คุณอภิรดี  พันโส"/>
    <s v="Supervisor"/>
    <n v="0"/>
    <n v="0.2"/>
    <n v="0"/>
    <n v="0"/>
    <n v="2"/>
    <n v="0"/>
    <n v="0"/>
  </r>
  <r>
    <n v="55572"/>
    <x v="0"/>
    <x v="0"/>
    <s v="DC1"/>
    <s v="คุณศรีธนา อั้นจินดา"/>
    <s v="Officer"/>
    <n v="0"/>
    <n v="0.2"/>
    <n v="0"/>
    <n v="0"/>
    <n v="2"/>
    <n v="0"/>
    <n v="0"/>
  </r>
  <r>
    <n v="55577"/>
    <x v="0"/>
    <x v="0"/>
    <s v="DC1"/>
    <s v="คุณสุภาวดี  วรรณทอง"/>
    <s v="Officer"/>
    <n v="0"/>
    <n v="0.2"/>
    <n v="0"/>
    <n v="0"/>
    <n v="2"/>
    <n v="0"/>
    <n v="0"/>
  </r>
  <r>
    <n v="55583"/>
    <x v="0"/>
    <x v="0"/>
    <s v="DC1"/>
    <s v="คุณจินตนา กองเกิด"/>
    <s v="Senior Officer"/>
    <n v="0"/>
    <n v="0.2"/>
    <n v="0"/>
    <n v="0"/>
    <n v="2"/>
    <n v="0"/>
    <n v="0"/>
  </r>
  <r>
    <n v="55586"/>
    <x v="0"/>
    <x v="0"/>
    <s v="DC1"/>
    <s v="คุณยอดขวัญ การบรรจง"/>
    <s v="Senior Officer"/>
    <n v="0"/>
    <n v="0.2"/>
    <n v="0"/>
    <n v="0"/>
    <n v="2"/>
    <n v="0"/>
    <n v="0"/>
  </r>
  <r>
    <n v="55596"/>
    <x v="0"/>
    <x v="0"/>
    <s v="DC1"/>
    <s v="คุณจันทนา  โพธิ์ปฐม"/>
    <s v="Officer"/>
    <n v="0"/>
    <n v="0.2"/>
    <n v="0"/>
    <n v="0"/>
    <n v="2"/>
    <n v="0"/>
    <n v="0"/>
  </r>
  <r>
    <n v="56527"/>
    <x v="12"/>
    <x v="12"/>
    <s v="EN-PJ"/>
    <s v="คุณอรุณี  บุบผามาโล"/>
    <s v="Senior Officer"/>
    <n v="0"/>
    <n v="0.2"/>
    <n v="0"/>
    <n v="0"/>
    <n v="2"/>
    <n v="0"/>
    <n v="0"/>
  </r>
  <r>
    <n v="56536"/>
    <x v="6"/>
    <x v="6"/>
    <s v="PN"/>
    <s v="คุณเชษฐา  พลายงาม "/>
    <s v="Senior Officer"/>
    <n v="0"/>
    <n v="0.2"/>
    <n v="0"/>
    <n v="0"/>
    <n v="2"/>
    <n v="0"/>
    <n v="0"/>
  </r>
  <r>
    <n v="57004"/>
    <x v="15"/>
    <x v="15"/>
    <s v="PD4"/>
    <s v="คุณสิทธิพร  สรีวิบูลย์"/>
    <s v="Senior Supervisor"/>
    <n v="0"/>
    <n v="0.2"/>
    <n v="0"/>
    <n v="0"/>
    <n v="2"/>
    <n v="0"/>
    <n v="0"/>
  </r>
  <r>
    <n v="57021"/>
    <x v="3"/>
    <x v="3"/>
    <s v="HR"/>
    <s v="คุณวิชุดา  จันทร์ท่าจีน"/>
    <s v="Officer"/>
    <n v="0"/>
    <n v="0.2"/>
    <n v="0"/>
    <n v="0"/>
    <n v="2"/>
    <n v="0"/>
    <n v="0"/>
  </r>
  <r>
    <n v="57031"/>
    <x v="3"/>
    <x v="3"/>
    <s v="HR"/>
    <s v="คุณณัฐพงษ์ ศรีสวัสดิ์"/>
    <s v="Manager"/>
    <n v="0"/>
    <n v="0.2"/>
    <n v="0"/>
    <n v="0"/>
    <n v="2"/>
    <n v="0"/>
    <n v="0"/>
  </r>
  <r>
    <n v="58006"/>
    <x v="6"/>
    <x v="6"/>
    <s v="PN"/>
    <s v="คุณธนยศ ประมวล"/>
    <s v="Manager"/>
    <n v="0"/>
    <n v="0.2"/>
    <n v="0"/>
    <n v="0"/>
    <n v="2"/>
    <n v="0"/>
    <n v="0"/>
  </r>
  <r>
    <n v="58021"/>
    <x v="0"/>
    <x v="0"/>
    <s v="DC1"/>
    <s v="คุณจรียา จูแย้ม"/>
    <s v="Officer"/>
    <n v="0"/>
    <n v="0.2"/>
    <n v="0"/>
    <n v="0"/>
    <n v="2"/>
    <n v="0"/>
    <n v="0"/>
  </r>
  <r>
    <n v="58027"/>
    <x v="17"/>
    <x v="17"/>
    <s v="PD3"/>
    <s v="คุณอรพินท์ มุ่ยแฟง"/>
    <s v="Officer"/>
    <n v="0"/>
    <n v="0.2"/>
    <n v="0"/>
    <n v="0"/>
    <n v="2"/>
    <n v="0"/>
    <n v="0"/>
  </r>
  <r>
    <n v="58031"/>
    <x v="0"/>
    <x v="0"/>
    <s v="DC1"/>
    <s v="คุณอรรถพล สีหอม"/>
    <s v="Officer"/>
    <n v="0"/>
    <n v="0.2"/>
    <n v="0"/>
    <n v="0"/>
    <n v="2"/>
    <n v="0"/>
    <n v="0"/>
  </r>
  <r>
    <n v="58051"/>
    <x v="15"/>
    <x v="15"/>
    <s v="PD4"/>
    <s v="คุณภฤศฐปกร รอดผล"/>
    <s v="AEM"/>
    <n v="0"/>
    <n v="0.2"/>
    <n v="0"/>
    <n v="0"/>
    <n v="2"/>
    <n v="0"/>
    <n v="0"/>
  </r>
  <r>
    <n v="58052"/>
    <x v="17"/>
    <x v="17"/>
    <s v="PD3"/>
    <s v="คุณมัณทนา สุขงาม"/>
    <s v="Manager"/>
    <n v="0"/>
    <n v="0.2"/>
    <n v="0"/>
    <n v="0"/>
    <n v="2"/>
    <n v="0"/>
    <n v="0"/>
  </r>
  <r>
    <n v="58058"/>
    <x v="3"/>
    <x v="3"/>
    <s v="HR"/>
    <s v="คุณธัชวิชญ์ ชัยทวีศักดิ์"/>
    <s v="Ast.Manager"/>
    <n v="0"/>
    <n v="0.2"/>
    <n v="0"/>
    <n v="0"/>
    <n v="2"/>
    <n v="0"/>
    <n v="0"/>
  </r>
  <r>
    <n v="58060"/>
    <x v="0"/>
    <x v="0"/>
    <s v="DC1"/>
    <s v="คุณภัทร์ฐิตา ศุภเลิศวรานนท์"/>
    <s v="Officer"/>
    <n v="0"/>
    <n v="0.2"/>
    <n v="0"/>
    <n v="0"/>
    <n v="2"/>
    <n v="0"/>
    <n v="0"/>
  </r>
  <r>
    <n v="58080"/>
    <x v="5"/>
    <x v="5"/>
    <s v="IT"/>
    <s v="คุณเอกพล ลาภวรารักษ์"/>
    <s v="Supervisor"/>
    <n v="0"/>
    <n v="0.2"/>
    <n v="0"/>
    <n v="0"/>
    <n v="2"/>
    <n v="0"/>
    <n v="0"/>
  </r>
  <r>
    <n v="59018"/>
    <x v="16"/>
    <x v="16"/>
    <s v="EN-UT"/>
    <s v="คุณกิจจา มิ่งขวัญ"/>
    <s v="Ast.Manager"/>
    <n v="0"/>
    <n v="0.2"/>
    <n v="0"/>
    <n v="0"/>
    <n v="2"/>
    <n v="0"/>
    <n v="0"/>
  </r>
  <r>
    <n v="59043"/>
    <x v="5"/>
    <x v="5"/>
    <s v="IT"/>
    <s v="คุณสุดเขตต์ บุญชู"/>
    <s v="Officer"/>
    <n v="0"/>
    <n v="0.2"/>
    <n v="0"/>
    <n v="0"/>
    <n v="2"/>
    <n v="0"/>
    <n v="0"/>
  </r>
  <r>
    <n v="59046"/>
    <x v="0"/>
    <x v="0"/>
    <s v="DC1"/>
    <s v="คุณชมพูนุช ไก่ฟ้า"/>
    <s v="Officer"/>
    <n v="0"/>
    <n v="0.2"/>
    <n v="0"/>
    <n v="0"/>
    <n v="2"/>
    <n v="0"/>
    <n v="0"/>
  </r>
  <r>
    <n v="59066"/>
    <x v="1"/>
    <x v="1"/>
    <s v="MC"/>
    <s v="คุณธนภัทร  เหลืองบริสุทธิ์"/>
    <s v="Senior Officer"/>
    <n v="497"/>
    <n v="0.2"/>
    <n v="99.4"/>
    <n v="0"/>
    <n v="2"/>
    <n v="0"/>
    <n v="99.4"/>
  </r>
  <r>
    <n v="59068"/>
    <x v="1"/>
    <x v="1"/>
    <s v="MC"/>
    <s v="คุณอาทิตตยา  โภคะ"/>
    <s v="Officer"/>
    <n v="9"/>
    <n v="0.2"/>
    <n v="1.8"/>
    <n v="0"/>
    <n v="2"/>
    <n v="0"/>
    <n v="1.8"/>
  </r>
  <r>
    <n v="59073"/>
    <x v="1"/>
    <x v="1"/>
    <s v="MC"/>
    <s v="คุณปัญญาภรณ์  ประมูลทรัพย์"/>
    <s v="Officer"/>
    <n v="0"/>
    <n v="0.2"/>
    <n v="0"/>
    <n v="0"/>
    <n v="2"/>
    <n v="0"/>
    <n v="0"/>
  </r>
  <r>
    <n v="59075"/>
    <x v="3"/>
    <x v="3"/>
    <s v="HR"/>
    <s v="คุณแพรวนภา  คล้ายใจตรง"/>
    <s v="Officer"/>
    <n v="0"/>
    <n v="0.2"/>
    <n v="0"/>
    <n v="0"/>
    <n v="2"/>
    <n v="0"/>
    <n v="0"/>
  </r>
  <r>
    <n v="59078"/>
    <x v="3"/>
    <x v="3"/>
    <s v="HR"/>
    <s v="คุณวันทนา  พรรณพนาชติ"/>
    <s v="Supervisor"/>
    <n v="0"/>
    <n v="0.2"/>
    <n v="0"/>
    <n v="0"/>
    <n v="2"/>
    <n v="0"/>
    <n v="0"/>
  </r>
  <r>
    <n v="59083"/>
    <x v="3"/>
    <x v="3"/>
    <s v="HR"/>
    <s v="คุณชนะพล  กำมะหยี่เงิน"/>
    <s v="Senior Officer"/>
    <n v="0"/>
    <n v="0.2"/>
    <n v="0"/>
    <n v="0"/>
    <n v="2"/>
    <n v="0"/>
    <n v="0"/>
  </r>
  <r>
    <n v="59085"/>
    <x v="18"/>
    <x v="18"/>
    <s v="RD"/>
    <s v="คูณภาสกร  วิเอกพรมลาชุ"/>
    <s v="Senior Supervisor"/>
    <n v="0"/>
    <n v="0.2"/>
    <n v="0"/>
    <n v="0"/>
    <n v="2"/>
    <n v="0"/>
    <n v="0"/>
  </r>
  <r>
    <n v="60009"/>
    <x v="2"/>
    <x v="2"/>
    <s v="EPC"/>
    <s v="คุณวีรพงศ์ ทองวาสนาส่ง"/>
    <s v="Manager"/>
    <n v="0"/>
    <n v="0.2"/>
    <n v="0"/>
    <n v="0"/>
    <n v="2"/>
    <n v="0"/>
    <n v="0"/>
  </r>
  <r>
    <n v="60012"/>
    <x v="8"/>
    <x v="8"/>
    <s v="PD1"/>
    <s v="คุณประดิษฐ์ อุบล"/>
    <s v="Supervisor"/>
    <n v="0"/>
    <n v="0.2"/>
    <n v="0"/>
    <n v="0"/>
    <n v="2"/>
    <n v="0"/>
    <n v="0"/>
  </r>
  <r>
    <n v="60053"/>
    <x v="10"/>
    <x v="10"/>
    <s v="EN-PL"/>
    <s v="คุณวิชุตา ชลธีพิทักษ์ชัย"/>
    <s v="Officer"/>
    <n v="0"/>
    <n v="0.2"/>
    <n v="0"/>
    <n v="0"/>
    <n v="2"/>
    <n v="0"/>
    <n v="0"/>
  </r>
  <r>
    <n v="60086"/>
    <x v="7"/>
    <x v="7"/>
    <s v="MAC"/>
    <s v="คุณมันทนา คงใหญ่"/>
    <s v="Senior Officer"/>
    <n v="0"/>
    <n v="0.2"/>
    <n v="0"/>
    <n v="0"/>
    <n v="2"/>
    <n v="0"/>
    <n v="0"/>
  </r>
  <r>
    <n v="60087"/>
    <x v="0"/>
    <x v="0"/>
    <s v="DC1"/>
    <s v="คุณเขมนิจ กรุดมินบุรี"/>
    <s v="Officer"/>
    <n v="0"/>
    <n v="0.2"/>
    <n v="0"/>
    <n v="0"/>
    <n v="2"/>
    <n v="0"/>
    <n v="0"/>
  </r>
  <r>
    <n v="60110"/>
    <x v="15"/>
    <x v="15"/>
    <s v="PD4"/>
    <s v="คุณไพบูลย์  โคตมา"/>
    <s v="Supervisor"/>
    <n v="0"/>
    <n v="0.2"/>
    <n v="0"/>
    <n v="0"/>
    <n v="2"/>
    <n v="0"/>
    <n v="0"/>
  </r>
  <r>
    <n v="601139"/>
    <x v="19"/>
    <x v="19"/>
    <s v="QA"/>
    <s v="คุณพัชรพร สุมาลี"/>
    <s v="Officer"/>
    <n v="0"/>
    <n v="0.2"/>
    <n v="0"/>
    <n v="0"/>
    <n v="2"/>
    <n v="0"/>
    <n v="0"/>
  </r>
  <r>
    <n v="601204"/>
    <x v="1"/>
    <x v="1"/>
    <s v="MC"/>
    <s v="คุณพรรษชล  อึ้งเจริญ"/>
    <s v="Officer"/>
    <n v="1072"/>
    <n v="0.2"/>
    <n v="214.4"/>
    <n v="0"/>
    <n v="2"/>
    <n v="0"/>
    <n v="214.4"/>
  </r>
  <r>
    <n v="601205"/>
    <x v="19"/>
    <x v="19"/>
    <s v="QA"/>
    <s v="คุณกรกช ชัยอินคำ"/>
    <s v="Senior Supervisor"/>
    <n v="0"/>
    <n v="0.2"/>
    <n v="0"/>
    <n v="0"/>
    <n v="2"/>
    <n v="0"/>
    <n v="0"/>
  </r>
  <r>
    <n v="610115"/>
    <x v="9"/>
    <x v="9"/>
    <s v="PD2"/>
    <s v="คุณปัฎฐพงษ์ ทองเจื่อ"/>
    <s v="Manager"/>
    <n v="0"/>
    <n v="0.2"/>
    <n v="0"/>
    <n v="0"/>
    <n v="2"/>
    <n v="0"/>
    <n v="0"/>
  </r>
  <r>
    <n v="610548"/>
    <x v="3"/>
    <x v="3"/>
    <s v="HR"/>
    <s v="คุณสรินนา ดาราเย็น"/>
    <s v="Officer"/>
    <n v="0"/>
    <n v="0.2"/>
    <n v="0"/>
    <n v="0"/>
    <n v="2"/>
    <n v="0"/>
    <n v="0"/>
  </r>
  <r>
    <n v="610552"/>
    <x v="18"/>
    <x v="18"/>
    <s v="RD"/>
    <s v="คุณกรรฐ์ กุลหงวน"/>
    <s v="Officer"/>
    <n v="0"/>
    <n v="0.2"/>
    <n v="0"/>
    <n v="0"/>
    <n v="2"/>
    <n v="0"/>
    <n v="0"/>
  </r>
  <r>
    <n v="610604"/>
    <x v="18"/>
    <x v="18"/>
    <s v="RD"/>
    <s v="คุณอิสรีย์ อภิภักค์สกุล"/>
    <s v="Officer"/>
    <n v="0"/>
    <n v="0.2"/>
    <n v="0"/>
    <n v="0"/>
    <n v="2"/>
    <n v="0"/>
    <n v="0"/>
  </r>
  <r>
    <n v="610806"/>
    <x v="2"/>
    <x v="2"/>
    <s v="EPC"/>
    <s v="คุณปริษา บุญประกอบ"/>
    <s v="Officer"/>
    <n v="0"/>
    <n v="0.2"/>
    <n v="0"/>
    <n v="0"/>
    <n v="2"/>
    <n v="0"/>
    <n v="0"/>
  </r>
  <r>
    <n v="610920"/>
    <x v="9"/>
    <x v="9"/>
    <s v="PD2"/>
    <s v="คุณสิทธิพงษ์ แก้วเจริญ"/>
    <s v="Supervisor"/>
    <n v="0"/>
    <n v="0.2"/>
    <n v="0"/>
    <n v="0"/>
    <n v="2"/>
    <n v="0"/>
    <n v="0"/>
  </r>
  <r>
    <n v="611101"/>
    <x v="16"/>
    <x v="16"/>
    <s v="EN-UT"/>
    <s v="คุณปิโยรส เอกจิตร"/>
    <s v="Enginer"/>
    <n v="0"/>
    <n v="0.2"/>
    <n v="0"/>
    <n v="0"/>
    <n v="2"/>
    <n v="0"/>
    <n v="0"/>
  </r>
  <r>
    <n v="611113"/>
    <x v="3"/>
    <x v="3"/>
    <s v="HR"/>
    <s v="คุณสุรัตนา เสือดาว"/>
    <s v="Officer"/>
    <n v="0"/>
    <n v="0.2"/>
    <n v="0"/>
    <n v="0"/>
    <n v="2"/>
    <n v="0"/>
    <n v="0"/>
  </r>
  <r>
    <n v="620101"/>
    <x v="10"/>
    <x v="10"/>
    <s v="EN-PL"/>
    <s v="คุณภากร อิ้นเจริญ"/>
    <s v="Ast.Manager"/>
    <n v="0"/>
    <n v="0.2"/>
    <n v="0"/>
    <n v="0"/>
    <n v="2"/>
    <n v="0"/>
    <n v="0"/>
  </r>
  <r>
    <n v="620104"/>
    <x v="7"/>
    <x v="7"/>
    <s v="MAC"/>
    <s v="คุณระพีพรรณ พินทอง"/>
    <s v="Officer"/>
    <n v="0"/>
    <n v="0.2"/>
    <n v="0"/>
    <n v="0"/>
    <n v="2"/>
    <n v="0"/>
    <n v="0"/>
  </r>
  <r>
    <n v="620106"/>
    <x v="0"/>
    <x v="0"/>
    <s v="DC1"/>
    <s v="คุณวัลลภ แดงพันธุ์"/>
    <s v="Officer"/>
    <n v="0"/>
    <n v="0.2"/>
    <n v="0"/>
    <n v="0"/>
    <n v="2"/>
    <n v="0"/>
    <n v="0"/>
  </r>
  <r>
    <n v="620118"/>
    <x v="7"/>
    <x v="7"/>
    <s v="MAC"/>
    <s v="คุณกาญจนา ทองถนอม"/>
    <s v="Officer"/>
    <n v="0"/>
    <n v="0.2"/>
    <n v="0"/>
    <n v="0"/>
    <n v="2"/>
    <n v="0"/>
    <n v="0"/>
  </r>
  <r>
    <n v="620204"/>
    <x v="5"/>
    <x v="5"/>
    <s v="IT"/>
    <s v="คุณมงคล จิรกุลวัฒนกิจ"/>
    <s v="Officer"/>
    <n v="0"/>
    <n v="0.2"/>
    <n v="0"/>
    <n v="0"/>
    <n v="2"/>
    <n v="0"/>
    <n v="0"/>
  </r>
  <r>
    <n v="620316"/>
    <x v="11"/>
    <x v="11"/>
    <s v="QC-PL"/>
    <s v="คุณนิลาวรรณ ศรนวล"/>
    <s v="Officer"/>
    <n v="0"/>
    <n v="0.2"/>
    <n v="0"/>
    <n v="0"/>
    <n v="2"/>
    <n v="0"/>
    <n v="0"/>
  </r>
  <r>
    <n v="620402"/>
    <x v="2"/>
    <x v="2"/>
    <s v="EPC"/>
    <s v="คุณวรางคณา พ้นภัย"/>
    <s v="Officer"/>
    <n v="0"/>
    <n v="0.2"/>
    <n v="0"/>
    <n v="0"/>
    <n v="2"/>
    <n v="0"/>
    <n v="0"/>
  </r>
  <r>
    <n v="620404"/>
    <x v="3"/>
    <x v="3"/>
    <s v="HR"/>
    <s v="คุณยุพิน ยมโคตร์"/>
    <s v="Officer"/>
    <n v="0"/>
    <n v="0.2"/>
    <n v="0"/>
    <n v="0"/>
    <n v="2"/>
    <n v="0"/>
    <n v="0"/>
  </r>
  <r>
    <n v="620419"/>
    <x v="13"/>
    <x v="13"/>
    <s v="QMS"/>
    <s v="คุณวราภรณ์    มูครองทอง"/>
    <s v="Officer"/>
    <n v="0"/>
    <n v="0.2"/>
    <n v="0"/>
    <n v="0"/>
    <n v="2"/>
    <n v="0"/>
    <n v="0"/>
  </r>
  <r>
    <n v="620529"/>
    <x v="0"/>
    <x v="0"/>
    <s v="DC1"/>
    <s v="คุณจันทิมา  โก่นกลาง"/>
    <s v="Officer"/>
    <n v="0"/>
    <n v="0.2"/>
    <n v="0"/>
    <n v="0"/>
    <n v="2"/>
    <n v="0"/>
    <n v="0"/>
  </r>
  <r>
    <n v="620530"/>
    <x v="20"/>
    <x v="20"/>
    <s v="Sa"/>
    <s v="คุณลลิตา อ้นมา"/>
    <s v="Officer"/>
    <n v="0"/>
    <n v="0.2"/>
    <n v="0"/>
    <n v="0"/>
    <n v="2"/>
    <n v="0"/>
    <n v="0"/>
  </r>
  <r>
    <n v="620539"/>
    <x v="14"/>
    <x v="14"/>
    <s v="Safety"/>
    <s v="คุณวรรณดี ศรีสุวรรณ"/>
    <s v="Officer"/>
    <n v="0"/>
    <n v="0.2"/>
    <n v="0"/>
    <n v="0"/>
    <n v="2"/>
    <n v="0"/>
    <n v="0"/>
  </r>
  <r>
    <n v="620607"/>
    <x v="2"/>
    <x v="2"/>
    <s v="EPC"/>
    <s v="คุณจรินทร์ เมืองรมย์"/>
    <s v="Officer"/>
    <n v="0"/>
    <n v="0.2"/>
    <n v="0"/>
    <n v="0"/>
    <n v="2"/>
    <n v="0"/>
    <n v="0"/>
  </r>
  <r>
    <n v="620626"/>
    <x v="19"/>
    <x v="19"/>
    <s v="QA"/>
    <s v="คุณประพจบ์ ปุ่มสงวน"/>
    <s v="Supervisor"/>
    <n v="0"/>
    <n v="0.2"/>
    <n v="0"/>
    <n v="0"/>
    <n v="2"/>
    <n v="0"/>
    <n v="0"/>
  </r>
  <r>
    <n v="620629"/>
    <x v="18"/>
    <x v="18"/>
    <s v="RD"/>
    <s v="คณจันทิมา กุตเสนา"/>
    <s v="Senior Officer"/>
    <n v="0"/>
    <n v="0.2"/>
    <n v="0"/>
    <n v="0"/>
    <n v="2"/>
    <n v="0"/>
    <n v="0"/>
  </r>
  <r>
    <n v="620639"/>
    <x v="0"/>
    <x v="0"/>
    <s v="DC1"/>
    <s v="คุณวนัสนันท์ ใจซุ่ม"/>
    <s v="Officer"/>
    <n v="0"/>
    <n v="0.2"/>
    <n v="0"/>
    <n v="0"/>
    <n v="2"/>
    <n v="0"/>
    <n v="0"/>
  </r>
  <r>
    <n v="620703"/>
    <x v="15"/>
    <x v="15"/>
    <s v="PD4"/>
    <s v="คุณณัฎฐ์  ภู่ไหม"/>
    <s v="Supervisor"/>
    <n v="0"/>
    <n v="0.2"/>
    <n v="0"/>
    <n v="0"/>
    <n v="2"/>
    <n v="0"/>
    <n v="0"/>
  </r>
  <r>
    <n v="620707"/>
    <x v="19"/>
    <x v="19"/>
    <s v="QA"/>
    <s v="คุณสุมาลิน เพชรนาใหญ่"/>
    <s v="Officer"/>
    <n v="0"/>
    <n v="0.2"/>
    <n v="0"/>
    <n v="0"/>
    <n v="2"/>
    <n v="0"/>
    <n v="0"/>
  </r>
  <r>
    <n v="620727"/>
    <x v="3"/>
    <x v="3"/>
    <s v="HR"/>
    <s v="คุณกรกช ศรีทอง"/>
    <s v="Officer"/>
    <n v="0"/>
    <n v="0.2"/>
    <n v="0"/>
    <n v="0"/>
    <n v="2"/>
    <n v="0"/>
    <n v="0"/>
  </r>
  <r>
    <n v="620809"/>
    <x v="17"/>
    <x v="17"/>
    <s v="PD3"/>
    <s v="คุณวัชรินทร์   เทียมสมชาติ"/>
    <s v="Supervisor"/>
    <n v="0"/>
    <n v="0.2"/>
    <n v="0"/>
    <n v="0"/>
    <n v="2"/>
    <n v="0"/>
    <n v="0"/>
  </r>
  <r>
    <n v="620817"/>
    <x v="16"/>
    <x v="16"/>
    <s v="EN-UT"/>
    <s v="คุณนพดล เชื่อมชิต"/>
    <s v="Enginer"/>
    <n v="0"/>
    <n v="0.2"/>
    <n v="0"/>
    <n v="0"/>
    <n v="2"/>
    <n v="0"/>
    <n v="0"/>
  </r>
  <r>
    <n v="620901"/>
    <x v="10"/>
    <x v="10"/>
    <s v="EN-PL"/>
    <s v="คุณภคพล สุโนภักดิ์"/>
    <s v="Enginer"/>
    <n v="0"/>
    <n v="0.2"/>
    <n v="0"/>
    <n v="0"/>
    <n v="2"/>
    <n v="0"/>
    <n v="0"/>
  </r>
  <r>
    <n v="620909"/>
    <x v="0"/>
    <x v="0"/>
    <s v="DC1"/>
    <s v="คุณณิชานันท์ เฟื่องฟูพงค์พันธ์"/>
    <s v="Officer"/>
    <n v="0"/>
    <n v="0.2"/>
    <n v="0"/>
    <n v="0"/>
    <n v="2"/>
    <n v="0"/>
    <n v="0"/>
  </r>
  <r>
    <n v="621002"/>
    <x v="18"/>
    <x v="18"/>
    <s v="RD"/>
    <s v="คุณศศินันท์ เรืองลักษณ์"/>
    <s v="Officer"/>
    <n v="0"/>
    <n v="0.2"/>
    <n v="0"/>
    <n v="0"/>
    <n v="2"/>
    <n v="0"/>
    <n v="0"/>
  </r>
  <r>
    <n v="621004"/>
    <x v="7"/>
    <x v="7"/>
    <s v="MAC"/>
    <s v="คุณน้ำทิพย์ รอดเชื้อจีน"/>
    <s v="Officer"/>
    <n v="0"/>
    <n v="0.2"/>
    <n v="0"/>
    <n v="0"/>
    <n v="2"/>
    <n v="0"/>
    <n v="0"/>
  </r>
  <r>
    <n v="621005"/>
    <x v="18"/>
    <x v="18"/>
    <s v="RD"/>
    <s v="คุณเบญจมาภรณ์ คำศิริ"/>
    <s v="Officer"/>
    <n v="0"/>
    <n v="0.2"/>
    <n v="0"/>
    <n v="0"/>
    <n v="2"/>
    <n v="0"/>
    <n v="0"/>
  </r>
  <r>
    <n v="621007"/>
    <x v="19"/>
    <x v="19"/>
    <s v="QA"/>
    <s v="คุณจิราธิป คชรัตน์"/>
    <s v="Officer"/>
    <n v="0"/>
    <n v="0.2"/>
    <n v="0"/>
    <n v="0"/>
    <n v="2"/>
    <n v="0"/>
    <n v="0"/>
  </r>
  <r>
    <n v="621008"/>
    <x v="16"/>
    <x v="16"/>
    <s v="EN-UT"/>
    <s v="คุณคุณวุฒิ โพธิราชา"/>
    <s v="Enginer"/>
    <n v="0"/>
    <n v="0.2"/>
    <n v="0"/>
    <n v="0"/>
    <n v="2"/>
    <n v="0"/>
    <n v="0"/>
  </r>
  <r>
    <n v="621101"/>
    <x v="18"/>
    <x v="18"/>
    <s v="RD"/>
    <s v="คุณพิลาสลักษณ์ ฉลาดธัญกิจ"/>
    <s v="Officer"/>
    <n v="0"/>
    <n v="0.2"/>
    <n v="0"/>
    <n v="0"/>
    <n v="2"/>
    <n v="0"/>
    <n v="0"/>
  </r>
  <r>
    <n v="621203"/>
    <x v="11"/>
    <x v="11"/>
    <s v="QC-PL"/>
    <s v="คุณสุมาพร บัวจูม"/>
    <s v="Officer"/>
    <n v="0"/>
    <n v="0.2"/>
    <n v="0"/>
    <n v="0"/>
    <n v="2"/>
    <n v="0"/>
    <n v="0"/>
  </r>
  <r>
    <n v="630308"/>
    <x v="16"/>
    <x v="16"/>
    <s v="EN-UT"/>
    <s v="คุณบุณธรรม นวลแจ่ม"/>
    <s v="Technician I - Calibration"/>
    <n v="0"/>
    <n v="0.2"/>
    <n v="0"/>
    <n v="0"/>
    <n v="2"/>
    <n v="0"/>
    <n v="0"/>
  </r>
  <r>
    <n v="630601"/>
    <x v="12"/>
    <x v="12"/>
    <s v="EN-PJ"/>
    <s v="คุณตะวัน  สายรวมญาติ"/>
    <s v="Enginer Project"/>
    <n v="0"/>
    <n v="0.2"/>
    <n v="0"/>
    <n v="0"/>
    <n v="2"/>
    <n v="0"/>
    <n v="0"/>
  </r>
  <r>
    <n v="630616"/>
    <x v="0"/>
    <x v="0"/>
    <s v="DC1"/>
    <s v="คุณธนพงษ์ จันทร์ท่าจีน"/>
    <s v="Officer"/>
    <n v="0"/>
    <n v="0.2"/>
    <n v="0"/>
    <n v="0"/>
    <n v="2"/>
    <n v="0"/>
    <n v="0"/>
  </r>
  <r>
    <n v="630802"/>
    <x v="1"/>
    <x v="1"/>
    <s v="MC"/>
    <s v="คุณสรัญญา  จาดแจ่ม"/>
    <s v="Manager"/>
    <n v="22"/>
    <n v="0.2"/>
    <n v="4.4000000000000004"/>
    <n v="0"/>
    <n v="2"/>
    <n v="0"/>
    <n v="4.4000000000000004"/>
  </r>
  <r>
    <n v="630803"/>
    <x v="18"/>
    <x v="18"/>
    <s v="RD"/>
    <s v="คุณเบญจมาศ   เครือบุญมา"/>
    <s v="Supervisor"/>
    <n v="0"/>
    <n v="0.2"/>
    <n v="0"/>
    <n v="0"/>
    <n v="2"/>
    <n v="0"/>
    <n v="0"/>
  </r>
  <r>
    <n v="630804"/>
    <x v="13"/>
    <x v="13"/>
    <s v="QMS"/>
    <s v="คุณปรีชญานันท์  แสงศรีจันทร์"/>
    <s v="Senior Officer"/>
    <n v="0"/>
    <n v="0.2"/>
    <n v="0"/>
    <n v="0"/>
    <n v="2"/>
    <n v="0"/>
    <n v="0"/>
  </r>
  <r>
    <n v="630902"/>
    <x v="9"/>
    <x v="9"/>
    <s v="PD2"/>
    <s v="คุณสุจินดา สาริบุตร"/>
    <s v="Supervisor"/>
    <n v="0"/>
    <n v="0.2"/>
    <n v="0"/>
    <n v="0"/>
    <n v="2"/>
    <n v="0"/>
    <n v="0"/>
  </r>
  <r>
    <n v="630903"/>
    <x v="17"/>
    <x v="17"/>
    <s v="PD3"/>
    <s v="คุณฉัตรชัย อินจีน"/>
    <s v="Supervisor"/>
    <n v="0"/>
    <n v="0.2"/>
    <n v="0"/>
    <n v="0"/>
    <n v="2"/>
    <n v="0"/>
    <n v="0"/>
  </r>
  <r>
    <n v="630928"/>
    <x v="0"/>
    <x v="0"/>
    <s v="DC1"/>
    <s v="คุณทศพล แก้วไชนาม"/>
    <s v="Officer"/>
    <n v="0"/>
    <n v="0.2"/>
    <n v="0"/>
    <n v="0"/>
    <n v="2"/>
    <n v="0"/>
    <n v="0"/>
  </r>
  <r>
    <n v="630937"/>
    <x v="2"/>
    <x v="2"/>
    <s v="EPC"/>
    <s v="คุณนันทพงศ์ แคล้งภัยบาล"/>
    <s v="Officer"/>
    <n v="0"/>
    <n v="0.2"/>
    <n v="0"/>
    <n v="0"/>
    <n v="2"/>
    <n v="0"/>
    <n v="0"/>
  </r>
  <r>
    <n v="631001"/>
    <x v="17"/>
    <x v="17"/>
    <s v="PD3"/>
    <s v="คุณหนึ่งนรินทร์ แถมพร"/>
    <s v="Manager"/>
    <n v="0"/>
    <n v="0.2"/>
    <n v="0"/>
    <n v="0"/>
    <n v="2"/>
    <n v="0"/>
    <n v="0"/>
  </r>
  <r>
    <n v="631016"/>
    <x v="18"/>
    <x v="18"/>
    <s v="RD"/>
    <s v="คุณหนึ่งฤทัย งามเนตร"/>
    <s v="Officer"/>
    <n v="0"/>
    <n v="0.2"/>
    <n v="0"/>
    <n v="0"/>
    <n v="2"/>
    <n v="0"/>
    <n v="0"/>
  </r>
  <r>
    <n v="631018"/>
    <x v="3"/>
    <x v="3"/>
    <s v="HR"/>
    <s v="คุณวิศวะ นนดารา"/>
    <s v="Officer"/>
    <n v="0"/>
    <n v="0.2"/>
    <n v="0"/>
    <n v="0"/>
    <n v="2"/>
    <n v="0"/>
    <n v="0"/>
  </r>
  <r>
    <n v="631101"/>
    <x v="18"/>
    <x v="18"/>
    <s v="RD"/>
    <s v="คุณณัฎฐ์ จอมป้อ"/>
    <s v="Manager"/>
    <n v="0"/>
    <n v="0.2"/>
    <n v="0"/>
    <n v="0"/>
    <n v="2"/>
    <n v="0"/>
    <n v="0"/>
  </r>
  <r>
    <n v="631103"/>
    <x v="7"/>
    <x v="7"/>
    <s v="MAC"/>
    <s v="คุณสุซาดา แซ่เบ้"/>
    <s v="Officer"/>
    <n v="0"/>
    <n v="0.2"/>
    <n v="0"/>
    <n v="0"/>
    <n v="2"/>
    <n v="0"/>
    <n v="0"/>
  </r>
  <r>
    <n v="631104"/>
    <x v="11"/>
    <x v="11"/>
    <s v="QC-PL"/>
    <s v="คุณกรกนก ทิพย์มณี"/>
    <s v="Officer"/>
    <n v="0"/>
    <n v="0.2"/>
    <n v="0"/>
    <n v="0"/>
    <n v="2"/>
    <n v="0"/>
    <n v="0"/>
  </r>
  <r>
    <n v="631113"/>
    <x v="20"/>
    <x v="20"/>
    <s v="Sa"/>
    <s v="คุณธัญจิรา ตรีลบ"/>
    <s v="Officer"/>
    <n v="0"/>
    <n v="0.2"/>
    <n v="0"/>
    <n v="0"/>
    <n v="2"/>
    <n v="0"/>
    <n v="0"/>
  </r>
  <r>
    <n v="631117"/>
    <x v="18"/>
    <x v="18"/>
    <s v="RD"/>
    <s v="คุณประกายกาญ เพชรสุวรรณ"/>
    <s v="Officer"/>
    <n v="0"/>
    <n v="0.2"/>
    <n v="0"/>
    <n v="0"/>
    <n v="2"/>
    <n v="0"/>
    <n v="0"/>
  </r>
  <r>
    <n v="631201"/>
    <x v="13"/>
    <x v="13"/>
    <s v="QMS"/>
    <s v="คุณบุษกร ขุนทอง"/>
    <s v="Ast.Manager"/>
    <n v="0"/>
    <n v="0.2"/>
    <n v="0"/>
    <n v="0"/>
    <n v="2"/>
    <n v="0"/>
    <n v="0"/>
  </r>
  <r>
    <n v="631202"/>
    <x v="19"/>
    <x v="19"/>
    <s v="QA"/>
    <s v="คุณศุทธินี อินโบราณ"/>
    <s v="Officer"/>
    <n v="0"/>
    <n v="0.2"/>
    <n v="0"/>
    <n v="0"/>
    <n v="2"/>
    <n v="0"/>
    <n v="0"/>
  </r>
  <r>
    <n v="631204"/>
    <x v="18"/>
    <x v="18"/>
    <s v="RD"/>
    <s v="คุณชุติมา รัตนพงศ์ธระ"/>
    <s v="Officer"/>
    <n v="0"/>
    <n v="0.2"/>
    <n v="0"/>
    <n v="0"/>
    <n v="2"/>
    <n v="0"/>
    <n v="0"/>
  </r>
  <r>
    <n v="631205"/>
    <x v="11"/>
    <x v="11"/>
    <s v="QC-PL"/>
    <s v="คุณทัตเทพ แซ่เหยี่ยว"/>
    <s v="Officer"/>
    <n v="0"/>
    <n v="0.2"/>
    <n v="0"/>
    <n v="0"/>
    <n v="2"/>
    <n v="0"/>
    <n v="0"/>
  </r>
  <r>
    <n v="631216"/>
    <x v="7"/>
    <x v="7"/>
    <s v="MAC"/>
    <s v="คุณวิมาลัย อินธิราช"/>
    <s v="Officer"/>
    <n v="0"/>
    <n v="0.2"/>
    <n v="0"/>
    <n v="0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4" indent="0" compact="0" compactData="0" multipleFieldFilters="0">
  <location ref="A5:E27" firstHeaderRow="0" firstDataRow="1" firstDataCol="2"/>
  <pivotFields count="13">
    <pivotField compact="0" outline="0" showAll="0" defaultSubtotal="0"/>
    <pivotField name="รหัสแผนก" axis="axisRow" compact="0" outline="0" showAll="0" sortType="ascending" defaultSubtotal="0">
      <items count="21">
        <item x="0"/>
        <item x="8"/>
        <item x="9"/>
        <item x="17"/>
        <item x="15"/>
        <item x="11"/>
        <item x="19"/>
        <item x="18"/>
        <item x="6"/>
        <item x="1"/>
        <item x="16"/>
        <item x="10"/>
        <item x="12"/>
        <item x="13"/>
        <item x="2"/>
        <item x="3"/>
        <item x="14"/>
        <item x="20"/>
        <item x="7"/>
        <item x="5"/>
        <item x="4"/>
      </items>
    </pivotField>
    <pivotField axis="axisRow" compact="0" outline="0" showAll="0" sortType="ascending" defaultSubtotal="0">
      <items count="21">
        <item x="20"/>
        <item x="4"/>
        <item x="12"/>
        <item x="10"/>
        <item x="16"/>
        <item x="3"/>
        <item x="5"/>
        <item x="2"/>
        <item x="7"/>
        <item x="1"/>
        <item x="8"/>
        <item x="9"/>
        <item x="17"/>
        <item x="15"/>
        <item x="6"/>
        <item x="19"/>
        <item x="11"/>
        <item x="13"/>
        <item x="18"/>
        <item x="1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3" outline="0" showAll="0" defaultSubtotal="0"/>
    <pivotField compact="0" numFmtId="43" outline="0" showAll="0" defaultSubtotal="0"/>
    <pivotField dataField="1" compact="0" numFmtId="43" outline="0" showAll="0" defaultSubtotal="0"/>
  </pivotFields>
  <rowFields count="2">
    <field x="1"/>
    <field x="2"/>
  </rowFields>
  <rowItems count="22">
    <i>
      <x/>
      <x v="20"/>
    </i>
    <i>
      <x v="1"/>
      <x v="10"/>
    </i>
    <i>
      <x v="2"/>
      <x v="11"/>
    </i>
    <i>
      <x v="3"/>
      <x v="12"/>
    </i>
    <i>
      <x v="4"/>
      <x v="13"/>
    </i>
    <i>
      <x v="5"/>
      <x v="16"/>
    </i>
    <i>
      <x v="6"/>
      <x v="15"/>
    </i>
    <i>
      <x v="7"/>
      <x v="18"/>
    </i>
    <i>
      <x v="8"/>
      <x v="14"/>
    </i>
    <i>
      <x v="9"/>
      <x v="9"/>
    </i>
    <i>
      <x v="10"/>
      <x v="4"/>
    </i>
    <i>
      <x v="11"/>
      <x v="3"/>
    </i>
    <i>
      <x v="12"/>
      <x v="2"/>
    </i>
    <i>
      <x v="13"/>
      <x v="17"/>
    </i>
    <i>
      <x v="14"/>
      <x v="7"/>
    </i>
    <i>
      <x v="15"/>
      <x v="5"/>
    </i>
    <i>
      <x v="16"/>
      <x v="19"/>
    </i>
    <i>
      <x v="17"/>
      <x/>
    </i>
    <i>
      <x v="18"/>
      <x v="8"/>
    </i>
    <i>
      <x v="19"/>
      <x v="6"/>
    </i>
    <i>
      <x v="20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nt + Copy Black" fld="6" baseField="0" baseItem="0"/>
    <dataField name="Sum of Print + Copy Color" fld="9" baseField="0" baseItem="0"/>
    <dataField name="Sum of Total (Baht)" fld="12" baseField="0" baseItem="0"/>
  </dataFields>
  <formats count="17">
    <format dxfId="16">
      <pivotArea dataOnly="0" labelOnly="1" grandRow="1" outline="0" fieldPosition="0"/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">
      <pivotArea field="1" type="button" dataOnly="0" labelOnly="1" outline="0" axis="axisRow" fieldPosition="0"/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field="1" type="button" dataOnly="0" labelOnly="1" outline="0" axis="axisRow" fieldPosition="0"/>
    </format>
    <format dxfId="7">
      <pivotArea field="2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110:E132" firstHeaderRow="0" firstDataRow="1" firstDataCol="2"/>
  <pivotFields count="13">
    <pivotField compact="0" outline="0" showAll="0" defaultSubtotal="0"/>
    <pivotField axis="axisRow" compact="0" outline="0" showAll="0" sortType="ascending" defaultSubtotal="0">
      <items count="21">
        <item x="0"/>
        <item x="8"/>
        <item x="9"/>
        <item x="17"/>
        <item x="15"/>
        <item x="11"/>
        <item x="19"/>
        <item x="18"/>
        <item x="6"/>
        <item x="1"/>
        <item x="16"/>
        <item x="10"/>
        <item x="12"/>
        <item x="13"/>
        <item x="2"/>
        <item x="3"/>
        <item x="14"/>
        <item x="20"/>
        <item x="7"/>
        <item x="5"/>
        <item x="4"/>
      </items>
    </pivotField>
    <pivotField axis="axisRow" compact="0" outline="0" showAll="0" defaultSubtotal="0">
      <items count="21">
        <item x="20"/>
        <item x="10"/>
        <item x="3"/>
        <item x="1"/>
        <item x="18"/>
        <item x="0"/>
        <item x="9"/>
        <item x="11"/>
        <item x="16"/>
        <item x="13"/>
        <item x="14"/>
        <item x="8"/>
        <item x="19"/>
        <item x="6"/>
        <item x="15"/>
        <item x="17"/>
        <item x="5"/>
        <item x="2"/>
        <item x="4"/>
        <item x="7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3" outline="0" showAll="0" defaultSubtotal="0"/>
    <pivotField compact="0" numFmtId="43" outline="0" showAll="0" defaultSubtotal="0"/>
    <pivotField dataField="1" compact="0" numFmtId="43" outline="0" showAll="0" defaultSubtotal="0"/>
  </pivotFields>
  <rowFields count="2">
    <field x="1"/>
    <field x="2"/>
  </rowFields>
  <rowItems count="22">
    <i>
      <x/>
      <x v="5"/>
    </i>
    <i>
      <x v="1"/>
      <x v="11"/>
    </i>
    <i>
      <x v="2"/>
      <x v="6"/>
    </i>
    <i>
      <x v="3"/>
      <x v="15"/>
    </i>
    <i>
      <x v="4"/>
      <x v="14"/>
    </i>
    <i>
      <x v="5"/>
      <x v="7"/>
    </i>
    <i>
      <x v="6"/>
      <x v="12"/>
    </i>
    <i>
      <x v="7"/>
      <x v="4"/>
    </i>
    <i>
      <x v="8"/>
      <x v="13"/>
    </i>
    <i>
      <x v="9"/>
      <x v="3"/>
    </i>
    <i>
      <x v="10"/>
      <x v="8"/>
    </i>
    <i>
      <x v="11"/>
      <x v="1"/>
    </i>
    <i>
      <x v="12"/>
      <x v="20"/>
    </i>
    <i>
      <x v="13"/>
      <x v="9"/>
    </i>
    <i>
      <x v="14"/>
      <x v="17"/>
    </i>
    <i>
      <x v="15"/>
      <x v="2"/>
    </i>
    <i>
      <x v="16"/>
      <x v="10"/>
    </i>
    <i>
      <x v="17"/>
      <x/>
    </i>
    <i>
      <x v="18"/>
      <x v="19"/>
    </i>
    <i>
      <x v="19"/>
      <x v="16"/>
    </i>
    <i>
      <x v="20"/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nt + Copy Black" fld="6" baseField="0" baseItem="0"/>
    <dataField name="Sum of Print + Copy Color" fld="9" baseField="0" baseItem="0"/>
    <dataField name="Sum of Total (Baht)" fld="12" baseField="0" baseItem="0"/>
  </dataFields>
  <formats count="15"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field="1" type="button" dataOnly="0" labelOnly="1" outline="0" axis="axisRow" fieldPosition="0"/>
    </format>
    <format dxfId="25">
      <pivotArea field="2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1" type="button" dataOnly="0" labelOnly="1" outline="0" axis="axisRow" fieldPosition="0"/>
    </format>
    <format dxfId="22">
      <pivotArea field="2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74:E96" firstHeaderRow="0" firstDataRow="1" firstDataCol="2"/>
  <pivotFields count="13">
    <pivotField compact="0" outline="0" showAll="0" defaultSubtotal="0"/>
    <pivotField axis="axisRow" compact="0" outline="0" showAll="0" sortType="ascending" defaultSubtotal="0">
      <items count="21">
        <item x="0"/>
        <item x="8"/>
        <item x="9"/>
        <item x="17"/>
        <item x="15"/>
        <item x="11"/>
        <item x="19"/>
        <item x="18"/>
        <item x="6"/>
        <item x="1"/>
        <item x="16"/>
        <item x="10"/>
        <item x="12"/>
        <item x="13"/>
        <item x="2"/>
        <item x="3"/>
        <item x="14"/>
        <item x="20"/>
        <item x="7"/>
        <item x="5"/>
        <item x="4"/>
      </items>
    </pivotField>
    <pivotField axis="axisRow" compact="0" outline="0" showAll="0" defaultSubtotal="0">
      <items count="21">
        <item x="20"/>
        <item x="10"/>
        <item x="3"/>
        <item x="1"/>
        <item x="18"/>
        <item x="0"/>
        <item x="9"/>
        <item x="11"/>
        <item x="16"/>
        <item x="13"/>
        <item x="14"/>
        <item x="8"/>
        <item x="19"/>
        <item x="6"/>
        <item x="15"/>
        <item x="17"/>
        <item x="5"/>
        <item x="2"/>
        <item x="4"/>
        <item x="7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3" outline="0" showAll="0" defaultSubtotal="0"/>
    <pivotField compact="0" numFmtId="43" outline="0" showAll="0" defaultSubtotal="0"/>
    <pivotField dataField="1" compact="0" numFmtId="43" outline="0" showAll="0" defaultSubtotal="0"/>
  </pivotFields>
  <rowFields count="2">
    <field x="1"/>
    <field x="2"/>
  </rowFields>
  <rowItems count="22">
    <i>
      <x/>
      <x v="5"/>
    </i>
    <i>
      <x v="1"/>
      <x v="11"/>
    </i>
    <i>
      <x v="2"/>
      <x v="6"/>
    </i>
    <i>
      <x v="3"/>
      <x v="15"/>
    </i>
    <i>
      <x v="4"/>
      <x v="14"/>
    </i>
    <i>
      <x v="5"/>
      <x v="7"/>
    </i>
    <i>
      <x v="6"/>
      <x v="12"/>
    </i>
    <i>
      <x v="7"/>
      <x v="4"/>
    </i>
    <i>
      <x v="8"/>
      <x v="13"/>
    </i>
    <i>
      <x v="9"/>
      <x v="3"/>
    </i>
    <i>
      <x v="10"/>
      <x v="8"/>
    </i>
    <i>
      <x v="11"/>
      <x v="1"/>
    </i>
    <i>
      <x v="12"/>
      <x v="20"/>
    </i>
    <i>
      <x v="13"/>
      <x v="9"/>
    </i>
    <i>
      <x v="14"/>
      <x v="17"/>
    </i>
    <i>
      <x v="15"/>
      <x v="2"/>
    </i>
    <i>
      <x v="16"/>
      <x v="10"/>
    </i>
    <i>
      <x v="17"/>
      <x/>
    </i>
    <i>
      <x v="18"/>
      <x v="19"/>
    </i>
    <i>
      <x v="19"/>
      <x v="16"/>
    </i>
    <i>
      <x v="20"/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nt + Copy Black" fld="6" baseField="0" baseItem="0"/>
    <dataField name="Sum of Print + Copy Color" fld="9" baseField="0" baseItem="0"/>
    <dataField name="Sum of Total (Baht)" fld="12" baseField="0" baseItem="0"/>
  </dataFields>
  <formats count="15">
    <format dxfId="46">
      <pivotArea dataOnly="0" labelOnly="1" grandRow="1" outline="0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">
      <pivotArea field="1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field="1" type="button" dataOnly="0" labelOnly="1" outline="0" axis="axisRow" fieldPosition="0"/>
    </format>
    <format dxfId="37">
      <pivotArea field="2" type="button" dataOnly="0" labelOnly="1" outline="0" axis="axisRow" fieldPosition="1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41:E63" firstHeaderRow="0" firstDataRow="1" firstDataCol="2"/>
  <pivotFields count="13">
    <pivotField compact="0" outline="0" showAll="0" defaultSubtotal="0"/>
    <pivotField axis="axisRow" compact="0" outline="0" showAll="0" sortType="ascending" defaultSubtotal="0">
      <items count="21">
        <item x="0"/>
        <item x="8"/>
        <item x="9"/>
        <item x="17"/>
        <item x="15"/>
        <item x="11"/>
        <item x="19"/>
        <item x="18"/>
        <item x="6"/>
        <item x="1"/>
        <item x="16"/>
        <item x="10"/>
        <item x="12"/>
        <item x="13"/>
        <item x="2"/>
        <item x="3"/>
        <item x="14"/>
        <item x="20"/>
        <item x="7"/>
        <item x="5"/>
        <item x="4"/>
      </items>
    </pivotField>
    <pivotField axis="axisRow" compact="0" outline="0" showAll="0" defaultSubtotal="0">
      <items count="21">
        <item x="20"/>
        <item x="10"/>
        <item x="3"/>
        <item x="1"/>
        <item x="18"/>
        <item x="0"/>
        <item x="9"/>
        <item x="11"/>
        <item x="16"/>
        <item x="13"/>
        <item x="14"/>
        <item x="8"/>
        <item x="19"/>
        <item x="6"/>
        <item x="15"/>
        <item x="17"/>
        <item x="5"/>
        <item x="2"/>
        <item x="4"/>
        <item x="7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3" outline="0" showAll="0" defaultSubtotal="0"/>
    <pivotField compact="0" numFmtId="43" outline="0" showAll="0" defaultSubtotal="0"/>
    <pivotField dataField="1" compact="0" numFmtId="43" outline="0" showAll="0" defaultSubtotal="0"/>
  </pivotFields>
  <rowFields count="2">
    <field x="1"/>
    <field x="2"/>
  </rowFields>
  <rowItems count="22">
    <i>
      <x/>
      <x v="5"/>
    </i>
    <i>
      <x v="1"/>
      <x v="11"/>
    </i>
    <i>
      <x v="2"/>
      <x v="6"/>
    </i>
    <i>
      <x v="3"/>
      <x v="15"/>
    </i>
    <i>
      <x v="4"/>
      <x v="14"/>
    </i>
    <i>
      <x v="5"/>
      <x v="7"/>
    </i>
    <i>
      <x v="6"/>
      <x v="12"/>
    </i>
    <i>
      <x v="7"/>
      <x v="4"/>
    </i>
    <i>
      <x v="8"/>
      <x v="13"/>
    </i>
    <i>
      <x v="9"/>
      <x v="3"/>
    </i>
    <i>
      <x v="10"/>
      <x v="8"/>
    </i>
    <i>
      <x v="11"/>
      <x v="1"/>
    </i>
    <i>
      <x v="12"/>
      <x v="20"/>
    </i>
    <i>
      <x v="13"/>
      <x v="9"/>
    </i>
    <i>
      <x v="14"/>
      <x v="17"/>
    </i>
    <i>
      <x v="15"/>
      <x v="2"/>
    </i>
    <i>
      <x v="16"/>
      <x v="10"/>
    </i>
    <i>
      <x v="17"/>
      <x/>
    </i>
    <i>
      <x v="18"/>
      <x v="19"/>
    </i>
    <i>
      <x v="19"/>
      <x v="16"/>
    </i>
    <i>
      <x v="20"/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nt + Copy Black" fld="6" baseField="0" baseItem="0"/>
    <dataField name="Sum of Print + Copy Color" fld="9" baseField="0" baseItem="0"/>
    <dataField name="Sum of Total (Baht)" fld="12" baseField="0" baseItem="0"/>
  </dataFields>
  <formats count="15">
    <format dxfId="61">
      <pivotArea dataOnly="0" labelOnly="1" grandRow="1" outline="0" fieldPosition="0"/>
    </format>
    <format dxfId="60">
      <pivotArea outline="0" collapsedLevelsAreSubtotals="1" fieldPosition="0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">
      <pivotArea field="1" type="button" dataOnly="0" labelOnly="1" outline="0" axis="axisRow" fieldPosition="0"/>
    </format>
    <format dxfId="55">
      <pivotArea field="2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field="1" type="button" dataOnly="0" labelOnly="1" outline="0" axis="axisRow" fieldPosition="0"/>
    </format>
    <format dxfId="52">
      <pivotArea field="2" type="button" dataOnly="0" labelOnly="1" outline="0" axis="axisRow" fieldPosition="1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13" totalsRowShown="0">
  <autoFilter ref="A1:M113"/>
  <tableColumns count="13">
    <tableColumn id="1" name="รหัสผนักงาน"/>
    <tableColumn id="2" name="รหัสแผนก"/>
    <tableColumn id="3" name="Sect"/>
    <tableColumn id="4" name="ชื่อแผนก"/>
    <tableColumn id="5" name="รายชื่อ"/>
    <tableColumn id="6" name="ตำแหน่ง"/>
    <tableColumn id="7" name="Print + Copy Black"/>
    <tableColumn id="8" name="Unit price Black"/>
    <tableColumn id="9" name="Black (Baht)"/>
    <tableColumn id="10" name="Print + Copy Color"/>
    <tableColumn id="11" name="Unit price Color"/>
    <tableColumn id="12" name="Color (Baht)"/>
    <tableColumn id="13" name="Total (Baht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F230"/>
  <sheetViews>
    <sheetView topLeftCell="A102" workbookViewId="0">
      <selection activeCell="D110" sqref="D110"/>
    </sheetView>
  </sheetViews>
  <sheetFormatPr defaultRowHeight="14.25"/>
  <cols>
    <col min="1" max="1" width="11" style="4" customWidth="1"/>
    <col min="2" max="2" width="11.42578125" style="54" customWidth="1"/>
    <col min="3" max="3" width="38.5703125" style="3" customWidth="1"/>
    <col min="4" max="5" width="9.140625" style="3"/>
    <col min="6" max="6" width="23" style="3" bestFit="1" customWidth="1"/>
    <col min="7" max="16384" width="9.140625" style="3"/>
  </cols>
  <sheetData>
    <row r="5" spans="1:3">
      <c r="A5" s="5" t="s">
        <v>119</v>
      </c>
      <c r="B5" s="58" t="s">
        <v>118</v>
      </c>
      <c r="C5" s="5" t="s">
        <v>117</v>
      </c>
    </row>
    <row r="6" spans="1:3">
      <c r="A6" s="48" t="s">
        <v>51</v>
      </c>
      <c r="B6" s="61">
        <v>1100</v>
      </c>
      <c r="C6" s="56" t="s">
        <v>16</v>
      </c>
    </row>
    <row r="7" spans="1:3">
      <c r="A7" s="48" t="s">
        <v>51</v>
      </c>
      <c r="B7" s="59">
        <v>1101</v>
      </c>
      <c r="C7" s="56" t="s">
        <v>116</v>
      </c>
    </row>
    <row r="8" spans="1:3">
      <c r="A8" s="48" t="s">
        <v>51</v>
      </c>
      <c r="B8" s="59">
        <v>1102</v>
      </c>
      <c r="C8" s="56" t="s">
        <v>115</v>
      </c>
    </row>
    <row r="9" spans="1:3">
      <c r="A9" s="48" t="s">
        <v>51</v>
      </c>
      <c r="B9" s="59">
        <v>1103</v>
      </c>
      <c r="C9" s="56" t="s">
        <v>114</v>
      </c>
    </row>
    <row r="10" spans="1:3">
      <c r="A10" s="48" t="s">
        <v>51</v>
      </c>
      <c r="B10" s="59">
        <v>1104</v>
      </c>
      <c r="C10" s="56" t="s">
        <v>113</v>
      </c>
    </row>
    <row r="11" spans="1:3">
      <c r="A11" s="48" t="s">
        <v>51</v>
      </c>
      <c r="B11" s="59">
        <v>1105</v>
      </c>
      <c r="C11" s="56" t="s">
        <v>112</v>
      </c>
    </row>
    <row r="12" spans="1:3">
      <c r="A12" s="48" t="s">
        <v>51</v>
      </c>
      <c r="B12" s="59">
        <v>1200</v>
      </c>
      <c r="C12" s="56" t="s">
        <v>111</v>
      </c>
    </row>
    <row r="13" spans="1:3">
      <c r="A13" s="48" t="s">
        <v>51</v>
      </c>
      <c r="B13" s="59">
        <v>1201</v>
      </c>
      <c r="C13" s="56" t="s">
        <v>110</v>
      </c>
    </row>
    <row r="14" spans="1:3">
      <c r="A14" s="48" t="s">
        <v>51</v>
      </c>
      <c r="B14" s="59">
        <v>1202</v>
      </c>
      <c r="C14" s="56" t="s">
        <v>109</v>
      </c>
    </row>
    <row r="15" spans="1:3">
      <c r="A15" s="48" t="s">
        <v>51</v>
      </c>
      <c r="B15" s="59">
        <v>1203</v>
      </c>
      <c r="C15" s="56" t="s">
        <v>108</v>
      </c>
    </row>
    <row r="16" spans="1:3">
      <c r="A16" s="48" t="s">
        <v>51</v>
      </c>
      <c r="B16" s="59">
        <v>1204</v>
      </c>
      <c r="C16" s="56" t="s">
        <v>107</v>
      </c>
    </row>
    <row r="17" spans="1:3">
      <c r="A17" s="48" t="s">
        <v>51</v>
      </c>
      <c r="B17" s="59">
        <v>1205</v>
      </c>
      <c r="C17" s="56" t="s">
        <v>106</v>
      </c>
    </row>
    <row r="18" spans="1:3">
      <c r="A18" s="48" t="s">
        <v>51</v>
      </c>
      <c r="B18" s="59">
        <v>1300</v>
      </c>
      <c r="C18" s="56" t="s">
        <v>105</v>
      </c>
    </row>
    <row r="19" spans="1:3">
      <c r="A19" s="48" t="s">
        <v>51</v>
      </c>
      <c r="B19" s="59">
        <v>1301</v>
      </c>
      <c r="C19" s="56" t="s">
        <v>104</v>
      </c>
    </row>
    <row r="20" spans="1:3">
      <c r="A20" s="48" t="s">
        <v>51</v>
      </c>
      <c r="B20" s="59">
        <v>1302</v>
      </c>
      <c r="C20" s="56" t="s">
        <v>103</v>
      </c>
    </row>
    <row r="21" spans="1:3">
      <c r="A21" s="48" t="s">
        <v>51</v>
      </c>
      <c r="B21" s="59">
        <v>1303</v>
      </c>
      <c r="C21" s="56" t="s">
        <v>102</v>
      </c>
    </row>
    <row r="22" spans="1:3">
      <c r="A22" s="48" t="s">
        <v>51</v>
      </c>
      <c r="B22" s="59">
        <v>1304</v>
      </c>
      <c r="C22" s="56" t="s">
        <v>101</v>
      </c>
    </row>
    <row r="23" spans="1:3">
      <c r="A23" s="48" t="s">
        <v>51</v>
      </c>
      <c r="B23" s="59">
        <v>1305</v>
      </c>
      <c r="C23" s="56" t="s">
        <v>100</v>
      </c>
    </row>
    <row r="24" spans="1:3">
      <c r="A24" s="48" t="s">
        <v>51</v>
      </c>
      <c r="B24" s="59">
        <v>1306</v>
      </c>
      <c r="C24" s="56" t="s">
        <v>99</v>
      </c>
    </row>
    <row r="25" spans="1:3">
      <c r="A25" s="48" t="s">
        <v>51</v>
      </c>
      <c r="B25" s="59">
        <v>1307</v>
      </c>
      <c r="C25" s="56" t="s">
        <v>98</v>
      </c>
    </row>
    <row r="26" spans="1:3">
      <c r="A26" s="48" t="s">
        <v>51</v>
      </c>
      <c r="B26" s="59">
        <v>1400</v>
      </c>
      <c r="C26" s="56" t="s">
        <v>97</v>
      </c>
    </row>
    <row r="27" spans="1:3">
      <c r="A27" s="48" t="s">
        <v>51</v>
      </c>
      <c r="B27" s="59">
        <v>1410</v>
      </c>
      <c r="C27" s="56" t="s">
        <v>96</v>
      </c>
    </row>
    <row r="28" spans="1:3">
      <c r="A28" s="48" t="s">
        <v>51</v>
      </c>
      <c r="B28" s="59">
        <v>1430</v>
      </c>
      <c r="C28" s="56" t="s">
        <v>95</v>
      </c>
    </row>
    <row r="29" spans="1:3">
      <c r="A29" s="48" t="s">
        <v>51</v>
      </c>
      <c r="B29" s="59">
        <v>1440</v>
      </c>
      <c r="C29" s="56" t="s">
        <v>94</v>
      </c>
    </row>
    <row r="30" spans="1:3">
      <c r="A30" s="48" t="s">
        <v>51</v>
      </c>
      <c r="B30" s="59">
        <v>1450</v>
      </c>
      <c r="C30" s="56" t="s">
        <v>93</v>
      </c>
    </row>
    <row r="31" spans="1:3">
      <c r="A31" s="48" t="s">
        <v>51</v>
      </c>
      <c r="B31" s="59">
        <v>1471</v>
      </c>
      <c r="C31" s="56" t="s">
        <v>92</v>
      </c>
    </row>
    <row r="32" spans="1:3">
      <c r="A32" s="48" t="s">
        <v>51</v>
      </c>
      <c r="B32" s="59">
        <v>1472</v>
      </c>
      <c r="C32" s="56" t="s">
        <v>91</v>
      </c>
    </row>
    <row r="33" spans="1:3">
      <c r="A33" s="48" t="s">
        <v>51</v>
      </c>
      <c r="B33" s="59">
        <v>1473</v>
      </c>
      <c r="C33" s="56" t="s">
        <v>90</v>
      </c>
    </row>
    <row r="34" spans="1:3">
      <c r="A34" s="48" t="s">
        <v>51</v>
      </c>
      <c r="B34" s="59">
        <v>1474</v>
      </c>
      <c r="C34" s="56" t="s">
        <v>89</v>
      </c>
    </row>
    <row r="35" spans="1:3">
      <c r="A35" s="48" t="s">
        <v>51</v>
      </c>
      <c r="B35" s="59">
        <v>1475</v>
      </c>
      <c r="C35" s="56" t="s">
        <v>88</v>
      </c>
    </row>
    <row r="36" spans="1:3">
      <c r="A36" s="48" t="s">
        <v>51</v>
      </c>
      <c r="B36" s="59">
        <v>1476</v>
      </c>
      <c r="C36" s="56" t="s">
        <v>87</v>
      </c>
    </row>
    <row r="37" spans="1:3">
      <c r="A37" s="48" t="s">
        <v>51</v>
      </c>
      <c r="B37" s="59">
        <v>1478</v>
      </c>
      <c r="C37" s="56" t="s">
        <v>86</v>
      </c>
    </row>
    <row r="38" spans="1:3">
      <c r="A38" s="48" t="s">
        <v>51</v>
      </c>
      <c r="B38" s="59">
        <v>1500</v>
      </c>
      <c r="C38" s="56" t="s">
        <v>49</v>
      </c>
    </row>
    <row r="39" spans="1:3">
      <c r="A39" s="48" t="s">
        <v>51</v>
      </c>
      <c r="B39" s="59">
        <v>1501</v>
      </c>
      <c r="C39" s="56" t="s">
        <v>85</v>
      </c>
    </row>
    <row r="40" spans="1:3">
      <c r="A40" s="48" t="s">
        <v>51</v>
      </c>
      <c r="B40" s="59">
        <v>1502</v>
      </c>
      <c r="C40" s="56" t="s">
        <v>84</v>
      </c>
    </row>
    <row r="41" spans="1:3">
      <c r="A41" s="48" t="s">
        <v>51</v>
      </c>
      <c r="B41" s="59">
        <v>1503</v>
      </c>
      <c r="C41" s="56" t="s">
        <v>83</v>
      </c>
    </row>
    <row r="42" spans="1:3">
      <c r="A42" s="48" t="s">
        <v>51</v>
      </c>
      <c r="B42" s="59">
        <v>1505</v>
      </c>
      <c r="C42" s="56" t="s">
        <v>82</v>
      </c>
    </row>
    <row r="43" spans="1:3">
      <c r="A43" s="48" t="s">
        <v>51</v>
      </c>
      <c r="B43" s="59">
        <v>1506</v>
      </c>
      <c r="C43" s="56" t="s">
        <v>81</v>
      </c>
    </row>
    <row r="44" spans="1:3">
      <c r="A44" s="48" t="s">
        <v>51</v>
      </c>
      <c r="B44" s="59">
        <v>1507</v>
      </c>
      <c r="C44" s="56" t="s">
        <v>80</v>
      </c>
    </row>
    <row r="45" spans="1:3">
      <c r="A45" s="48" t="s">
        <v>51</v>
      </c>
      <c r="B45" s="59">
        <v>1610</v>
      </c>
      <c r="C45" s="56" t="s">
        <v>79</v>
      </c>
    </row>
    <row r="46" spans="1:3">
      <c r="A46" s="48" t="s">
        <v>51</v>
      </c>
      <c r="B46" s="59">
        <v>1620</v>
      </c>
      <c r="C46" s="56" t="s">
        <v>78</v>
      </c>
    </row>
    <row r="47" spans="1:3">
      <c r="A47" s="48" t="s">
        <v>51</v>
      </c>
      <c r="B47" s="59">
        <v>1800</v>
      </c>
      <c r="C47" s="56" t="s">
        <v>77</v>
      </c>
    </row>
    <row r="48" spans="1:3">
      <c r="A48" s="48" t="s">
        <v>51</v>
      </c>
      <c r="B48" s="59">
        <v>2100</v>
      </c>
      <c r="C48" s="56" t="s">
        <v>76</v>
      </c>
    </row>
    <row r="49" spans="1:3">
      <c r="A49" s="48" t="s">
        <v>51</v>
      </c>
      <c r="B49" s="59">
        <v>2101</v>
      </c>
      <c r="C49" s="56" t="s">
        <v>75</v>
      </c>
    </row>
    <row r="50" spans="1:3">
      <c r="A50" s="48" t="s">
        <v>51</v>
      </c>
      <c r="B50" s="59">
        <v>2102</v>
      </c>
      <c r="C50" s="56" t="s">
        <v>74</v>
      </c>
    </row>
    <row r="51" spans="1:3">
      <c r="A51" s="48" t="s">
        <v>51</v>
      </c>
      <c r="B51" s="52">
        <v>1040320</v>
      </c>
      <c r="C51" s="56" t="s">
        <v>73</v>
      </c>
    </row>
    <row r="52" spans="1:3">
      <c r="A52" s="48" t="s">
        <v>51</v>
      </c>
      <c r="B52" s="59">
        <v>3100</v>
      </c>
      <c r="C52" s="56" t="s">
        <v>72</v>
      </c>
    </row>
    <row r="53" spans="1:3">
      <c r="A53" s="48" t="s">
        <v>51</v>
      </c>
      <c r="B53" s="59">
        <v>3300</v>
      </c>
      <c r="C53" s="56" t="s">
        <v>2</v>
      </c>
    </row>
    <row r="54" spans="1:3">
      <c r="A54" s="48" t="s">
        <v>51</v>
      </c>
      <c r="B54" s="52">
        <v>2052210</v>
      </c>
      <c r="C54" s="56" t="s">
        <v>48</v>
      </c>
    </row>
    <row r="55" spans="1:3">
      <c r="A55" s="48" t="s">
        <v>51</v>
      </c>
      <c r="B55" s="59">
        <v>3311</v>
      </c>
      <c r="C55" s="56" t="s">
        <v>47</v>
      </c>
    </row>
    <row r="56" spans="1:3">
      <c r="A56" s="48" t="s">
        <v>51</v>
      </c>
      <c r="B56" s="59">
        <v>3320</v>
      </c>
      <c r="C56" s="56" t="s">
        <v>46</v>
      </c>
    </row>
    <row r="57" spans="1:3">
      <c r="A57" s="48" t="s">
        <v>51</v>
      </c>
      <c r="B57" s="59">
        <v>3330</v>
      </c>
      <c r="C57" s="56" t="s">
        <v>71</v>
      </c>
    </row>
    <row r="58" spans="1:3">
      <c r="A58" s="48" t="s">
        <v>51</v>
      </c>
      <c r="B58" s="59">
        <v>3500</v>
      </c>
      <c r="C58" s="56" t="s">
        <v>70</v>
      </c>
    </row>
    <row r="59" spans="1:3">
      <c r="A59" s="48" t="s">
        <v>51</v>
      </c>
      <c r="B59" s="59">
        <v>3600</v>
      </c>
      <c r="C59" s="56" t="s">
        <v>69</v>
      </c>
    </row>
    <row r="60" spans="1:3">
      <c r="A60" s="48" t="s">
        <v>51</v>
      </c>
      <c r="B60" s="52">
        <v>1055000</v>
      </c>
      <c r="C60" s="56" t="s">
        <v>68</v>
      </c>
    </row>
    <row r="61" spans="1:3">
      <c r="A61" s="48" t="s">
        <v>51</v>
      </c>
      <c r="B61" s="59">
        <v>3800</v>
      </c>
      <c r="C61" s="56" t="s">
        <v>45</v>
      </c>
    </row>
    <row r="62" spans="1:3">
      <c r="A62" s="48" t="s">
        <v>51</v>
      </c>
      <c r="B62" s="59">
        <v>3810</v>
      </c>
      <c r="C62" s="56" t="s">
        <v>67</v>
      </c>
    </row>
    <row r="63" spans="1:3">
      <c r="A63" s="48" t="s">
        <v>51</v>
      </c>
      <c r="B63" s="52">
        <v>2000100</v>
      </c>
      <c r="C63" s="56" t="s">
        <v>342</v>
      </c>
    </row>
    <row r="64" spans="1:3">
      <c r="A64" s="48" t="s">
        <v>51</v>
      </c>
      <c r="B64" s="59">
        <v>3899</v>
      </c>
      <c r="C64" s="56" t="s">
        <v>44</v>
      </c>
    </row>
    <row r="65" spans="1:3">
      <c r="A65" s="48" t="s">
        <v>51</v>
      </c>
      <c r="B65" s="59">
        <v>3900</v>
      </c>
      <c r="C65" s="56" t="s">
        <v>66</v>
      </c>
    </row>
    <row r="66" spans="1:3">
      <c r="A66" s="48" t="s">
        <v>51</v>
      </c>
      <c r="B66" s="59">
        <v>4010</v>
      </c>
      <c r="C66" s="56" t="s">
        <v>43</v>
      </c>
    </row>
    <row r="67" spans="1:3">
      <c r="A67" s="48" t="s">
        <v>51</v>
      </c>
      <c r="B67" s="59">
        <v>4110</v>
      </c>
      <c r="C67" s="56" t="s">
        <v>65</v>
      </c>
    </row>
    <row r="68" spans="1:3">
      <c r="A68" s="48" t="s">
        <v>51</v>
      </c>
      <c r="B68" s="59">
        <v>4210</v>
      </c>
      <c r="C68" s="56" t="s">
        <v>64</v>
      </c>
    </row>
    <row r="69" spans="1:3">
      <c r="A69" s="48" t="s">
        <v>51</v>
      </c>
      <c r="B69" s="59">
        <v>4410</v>
      </c>
      <c r="C69" s="56" t="s">
        <v>63</v>
      </c>
    </row>
    <row r="70" spans="1:3">
      <c r="A70" s="48" t="s">
        <v>51</v>
      </c>
      <c r="B70" s="59">
        <v>4510</v>
      </c>
      <c r="C70" s="56" t="s">
        <v>37</v>
      </c>
    </row>
    <row r="71" spans="1:3">
      <c r="A71" s="48" t="s">
        <v>51</v>
      </c>
      <c r="B71" s="59">
        <v>4610</v>
      </c>
      <c r="C71" s="56" t="s">
        <v>62</v>
      </c>
    </row>
    <row r="72" spans="1:3">
      <c r="A72" s="48" t="s">
        <v>51</v>
      </c>
      <c r="B72" s="59">
        <v>4810</v>
      </c>
      <c r="C72" s="56" t="s">
        <v>61</v>
      </c>
    </row>
    <row r="73" spans="1:3">
      <c r="A73" s="48" t="s">
        <v>51</v>
      </c>
      <c r="B73" s="59">
        <v>4910</v>
      </c>
      <c r="C73" s="56" t="s">
        <v>30</v>
      </c>
    </row>
    <row r="74" spans="1:3">
      <c r="A74" s="48" t="s">
        <v>51</v>
      </c>
      <c r="B74" s="59">
        <v>5110</v>
      </c>
      <c r="C74" s="56" t="s">
        <v>60</v>
      </c>
    </row>
    <row r="75" spans="1:3">
      <c r="A75" s="48" t="s">
        <v>51</v>
      </c>
      <c r="B75" s="59">
        <v>5210</v>
      </c>
      <c r="C75" s="56" t="s">
        <v>59</v>
      </c>
    </row>
    <row r="76" spans="1:3">
      <c r="A76" s="48" t="s">
        <v>51</v>
      </c>
      <c r="B76" s="59">
        <v>8000</v>
      </c>
      <c r="C76" s="56" t="s">
        <v>26</v>
      </c>
    </row>
    <row r="77" spans="1:3">
      <c r="A77" s="48" t="s">
        <v>51</v>
      </c>
      <c r="B77" s="59">
        <v>9999</v>
      </c>
      <c r="C77" s="56" t="s">
        <v>23</v>
      </c>
    </row>
    <row r="78" spans="1:3">
      <c r="A78" s="48" t="s">
        <v>51</v>
      </c>
      <c r="B78" s="59" t="s">
        <v>58</v>
      </c>
      <c r="C78" s="56" t="s">
        <v>57</v>
      </c>
    </row>
    <row r="79" spans="1:3">
      <c r="A79" s="48" t="s">
        <v>51</v>
      </c>
      <c r="B79" s="59" t="s">
        <v>17</v>
      </c>
      <c r="C79" s="56" t="s">
        <v>56</v>
      </c>
    </row>
    <row r="80" spans="1:3">
      <c r="A80" s="48" t="s">
        <v>51</v>
      </c>
      <c r="B80" s="59" t="s">
        <v>14</v>
      </c>
      <c r="C80" s="56" t="s">
        <v>55</v>
      </c>
    </row>
    <row r="81" spans="1:3">
      <c r="A81" s="48" t="s">
        <v>51</v>
      </c>
      <c r="B81" s="59" t="s">
        <v>18</v>
      </c>
      <c r="C81" s="56" t="s">
        <v>54</v>
      </c>
    </row>
    <row r="82" spans="1:3">
      <c r="A82" s="48" t="s">
        <v>51</v>
      </c>
      <c r="B82" s="59" t="s">
        <v>19</v>
      </c>
      <c r="C82" s="56" t="s">
        <v>53</v>
      </c>
    </row>
    <row r="83" spans="1:3">
      <c r="A83" s="48" t="s">
        <v>51</v>
      </c>
      <c r="B83" s="59" t="s">
        <v>15</v>
      </c>
      <c r="C83" s="56" t="s">
        <v>52</v>
      </c>
    </row>
    <row r="84" spans="1:3">
      <c r="A84" s="48" t="s">
        <v>51</v>
      </c>
      <c r="B84" s="59" t="s">
        <v>21</v>
      </c>
      <c r="C84" s="56" t="s">
        <v>20</v>
      </c>
    </row>
    <row r="85" spans="1:3">
      <c r="A85" s="48" t="s">
        <v>22</v>
      </c>
      <c r="B85" s="59">
        <v>1477</v>
      </c>
      <c r="C85" s="56" t="s">
        <v>50</v>
      </c>
    </row>
    <row r="86" spans="1:3">
      <c r="A86" s="48" t="s">
        <v>22</v>
      </c>
      <c r="B86" s="59">
        <v>1500</v>
      </c>
      <c r="C86" s="56" t="s">
        <v>49</v>
      </c>
    </row>
    <row r="87" spans="1:3">
      <c r="A87" s="48" t="s">
        <v>22</v>
      </c>
      <c r="B87" s="59">
        <v>3310</v>
      </c>
      <c r="C87" s="56" t="s">
        <v>48</v>
      </c>
    </row>
    <row r="88" spans="1:3">
      <c r="A88" s="48" t="s">
        <v>22</v>
      </c>
      <c r="B88" s="59">
        <v>3311</v>
      </c>
      <c r="C88" s="56" t="s">
        <v>47</v>
      </c>
    </row>
    <row r="89" spans="1:3">
      <c r="A89" s="48" t="s">
        <v>22</v>
      </c>
      <c r="B89" s="59">
        <v>3320</v>
      </c>
      <c r="C89" s="56" t="s">
        <v>46</v>
      </c>
    </row>
    <row r="90" spans="1:3">
      <c r="A90" s="48" t="s">
        <v>22</v>
      </c>
      <c r="B90" s="59">
        <v>3800</v>
      </c>
      <c r="C90" s="56" t="s">
        <v>45</v>
      </c>
    </row>
    <row r="91" spans="1:3">
      <c r="A91" s="48" t="s">
        <v>22</v>
      </c>
      <c r="B91" s="59">
        <v>3899</v>
      </c>
      <c r="C91" s="56" t="s">
        <v>44</v>
      </c>
    </row>
    <row r="92" spans="1:3">
      <c r="A92" s="48" t="s">
        <v>22</v>
      </c>
      <c r="B92" s="59">
        <v>4000</v>
      </c>
      <c r="C92" s="56" t="s">
        <v>8</v>
      </c>
    </row>
    <row r="93" spans="1:3">
      <c r="A93" s="48" t="s">
        <v>22</v>
      </c>
      <c r="B93" s="52">
        <v>2030000</v>
      </c>
      <c r="C93" s="56" t="s">
        <v>43</v>
      </c>
    </row>
    <row r="94" spans="1:3">
      <c r="A94" s="48" t="s">
        <v>22</v>
      </c>
      <c r="B94" s="52">
        <v>2030001</v>
      </c>
      <c r="C94" s="56" t="s">
        <v>42</v>
      </c>
    </row>
    <row r="95" spans="1:3">
      <c r="A95" s="48" t="s">
        <v>22</v>
      </c>
      <c r="B95" s="52">
        <v>2030100</v>
      </c>
      <c r="C95" s="56" t="s">
        <v>41</v>
      </c>
    </row>
    <row r="96" spans="1:3">
      <c r="A96" s="48" t="s">
        <v>22</v>
      </c>
      <c r="B96" s="52">
        <v>2030200</v>
      </c>
      <c r="C96" s="56" t="s">
        <v>341</v>
      </c>
    </row>
    <row r="97" spans="1:3">
      <c r="A97" s="48" t="s">
        <v>22</v>
      </c>
      <c r="B97" s="52">
        <v>2030300</v>
      </c>
      <c r="C97" s="56" t="s">
        <v>40</v>
      </c>
    </row>
    <row r="98" spans="1:3">
      <c r="A98" s="48" t="s">
        <v>22</v>
      </c>
      <c r="B98" s="52">
        <v>2030400</v>
      </c>
      <c r="C98" s="56" t="s">
        <v>340</v>
      </c>
    </row>
    <row r="99" spans="1:3">
      <c r="A99" s="48"/>
      <c r="B99" s="52">
        <v>2031110</v>
      </c>
      <c r="C99" s="56" t="s">
        <v>397</v>
      </c>
    </row>
    <row r="100" spans="1:3">
      <c r="A100" s="48" t="s">
        <v>22</v>
      </c>
      <c r="B100" s="59">
        <v>4300</v>
      </c>
      <c r="C100" s="56" t="s">
        <v>350</v>
      </c>
    </row>
    <row r="101" spans="1:3">
      <c r="A101" s="48" t="s">
        <v>22</v>
      </c>
      <c r="B101" s="52">
        <v>2031120</v>
      </c>
      <c r="C101" s="56" t="s">
        <v>39</v>
      </c>
    </row>
    <row r="102" spans="1:3">
      <c r="A102" s="48" t="s">
        <v>22</v>
      </c>
      <c r="B102" s="52">
        <v>2031041</v>
      </c>
      <c r="C102" s="56" t="s">
        <v>38</v>
      </c>
    </row>
    <row r="103" spans="1:3">
      <c r="A103" s="48" t="s">
        <v>22</v>
      </c>
      <c r="B103" s="52">
        <v>2031300</v>
      </c>
      <c r="C103" s="56" t="s">
        <v>37</v>
      </c>
    </row>
    <row r="104" spans="1:3">
      <c r="A104" s="48" t="s">
        <v>22</v>
      </c>
      <c r="B104" s="52">
        <v>2031030</v>
      </c>
      <c r="C104" s="56" t="s">
        <v>36</v>
      </c>
    </row>
    <row r="105" spans="1:3">
      <c r="A105" s="48" t="s">
        <v>22</v>
      </c>
      <c r="B105" s="52">
        <v>2031010</v>
      </c>
      <c r="C105" s="62" t="s">
        <v>366</v>
      </c>
    </row>
    <row r="106" spans="1:3">
      <c r="A106" s="48" t="s">
        <v>22</v>
      </c>
      <c r="B106" s="52">
        <v>2031020</v>
      </c>
      <c r="C106" s="62" t="s">
        <v>367</v>
      </c>
    </row>
    <row r="107" spans="1:3">
      <c r="A107" s="48" t="s">
        <v>22</v>
      </c>
      <c r="B107" s="52">
        <v>2051140</v>
      </c>
      <c r="C107" s="89" t="s">
        <v>398</v>
      </c>
    </row>
    <row r="108" spans="1:3">
      <c r="A108" s="48" t="s">
        <v>22</v>
      </c>
      <c r="B108" s="59">
        <v>4820</v>
      </c>
      <c r="C108" s="56" t="s">
        <v>33</v>
      </c>
    </row>
    <row r="109" spans="1:3">
      <c r="A109" s="48" t="s">
        <v>22</v>
      </c>
      <c r="B109" s="52">
        <v>2031220</v>
      </c>
      <c r="C109" s="56" t="s">
        <v>32</v>
      </c>
    </row>
    <row r="110" spans="1:3">
      <c r="A110" s="48" t="s">
        <v>22</v>
      </c>
      <c r="B110" s="52">
        <v>2031210</v>
      </c>
      <c r="C110" s="56" t="s">
        <v>31</v>
      </c>
    </row>
    <row r="111" spans="1:3">
      <c r="A111" s="48" t="s">
        <v>22</v>
      </c>
      <c r="B111" s="52">
        <v>2031230</v>
      </c>
      <c r="C111" s="56" t="s">
        <v>480</v>
      </c>
    </row>
    <row r="112" spans="1:3">
      <c r="A112" s="48" t="s">
        <v>22</v>
      </c>
      <c r="B112" s="52">
        <v>2052310</v>
      </c>
      <c r="C112" s="56" t="s">
        <v>400</v>
      </c>
    </row>
    <row r="113" spans="1:6">
      <c r="A113" s="48" t="s">
        <v>22</v>
      </c>
      <c r="B113" s="52">
        <v>2040120</v>
      </c>
      <c r="C113" s="56" t="s">
        <v>29</v>
      </c>
    </row>
    <row r="114" spans="1:6">
      <c r="A114" s="48" t="s">
        <v>22</v>
      </c>
      <c r="B114" s="65">
        <v>2053120</v>
      </c>
      <c r="C114" s="56" t="s">
        <v>28</v>
      </c>
    </row>
    <row r="115" spans="1:6">
      <c r="A115" s="48" t="s">
        <v>22</v>
      </c>
      <c r="B115" s="52">
        <v>2051100</v>
      </c>
      <c r="C115" s="56" t="s">
        <v>27</v>
      </c>
      <c r="F115" s="164"/>
    </row>
    <row r="116" spans="1:6">
      <c r="A116" s="48" t="s">
        <v>22</v>
      </c>
      <c r="B116" s="52">
        <v>2055000</v>
      </c>
      <c r="C116" s="56" t="s">
        <v>68</v>
      </c>
    </row>
    <row r="117" spans="1:6">
      <c r="A117" s="48" t="s">
        <v>22</v>
      </c>
      <c r="B117" s="59">
        <v>8000</v>
      </c>
      <c r="C117" s="56" t="s">
        <v>26</v>
      </c>
    </row>
    <row r="118" spans="1:6">
      <c r="A118" s="48" t="s">
        <v>22</v>
      </c>
      <c r="B118" s="59">
        <v>8888</v>
      </c>
      <c r="C118" s="56" t="s">
        <v>25</v>
      </c>
    </row>
    <row r="119" spans="1:6">
      <c r="A119" s="48" t="s">
        <v>22</v>
      </c>
      <c r="B119" s="59">
        <v>9000</v>
      </c>
      <c r="C119" s="56" t="s">
        <v>24</v>
      </c>
    </row>
    <row r="120" spans="1:6">
      <c r="A120" s="48" t="s">
        <v>22</v>
      </c>
      <c r="B120" s="59">
        <v>9999</v>
      </c>
      <c r="C120" s="56" t="s">
        <v>23</v>
      </c>
    </row>
    <row r="121" spans="1:6">
      <c r="A121" s="55" t="s">
        <v>22</v>
      </c>
      <c r="B121" s="60" t="s">
        <v>21</v>
      </c>
      <c r="C121" s="57" t="s">
        <v>20</v>
      </c>
    </row>
    <row r="122" spans="1:6">
      <c r="A122" s="3"/>
    </row>
    <row r="123" spans="1:6">
      <c r="A123" s="3"/>
    </row>
    <row r="124" spans="1:6">
      <c r="A124" s="3"/>
      <c r="B124" s="3"/>
    </row>
    <row r="125" spans="1:6">
      <c r="A125" s="3"/>
    </row>
    <row r="126" spans="1:6">
      <c r="A126" s="3"/>
    </row>
    <row r="127" spans="1:6">
      <c r="A127" s="3"/>
    </row>
    <row r="128" spans="1:6">
      <c r="A128" s="3"/>
    </row>
    <row r="129" spans="1:2">
      <c r="A129" s="3"/>
    </row>
    <row r="130" spans="1:2">
      <c r="A130" s="3"/>
    </row>
    <row r="131" spans="1:2">
      <c r="A131" s="3"/>
    </row>
    <row r="132" spans="1:2">
      <c r="A132" s="3"/>
    </row>
    <row r="133" spans="1:2">
      <c r="A133" s="3"/>
    </row>
    <row r="134" spans="1:2">
      <c r="A134" s="3"/>
    </row>
    <row r="135" spans="1:2" s="4" customFormat="1">
      <c r="A135" s="3"/>
      <c r="B135" s="54"/>
    </row>
    <row r="136" spans="1:2" s="4" customFormat="1">
      <c r="A136" s="3"/>
      <c r="B136" s="54"/>
    </row>
    <row r="137" spans="1:2" s="4" customFormat="1">
      <c r="A137" s="3"/>
      <c r="B137" s="54"/>
    </row>
    <row r="138" spans="1:2" s="4" customFormat="1">
      <c r="A138" s="3"/>
      <c r="B138" s="54"/>
    </row>
    <row r="139" spans="1:2" s="4" customFormat="1">
      <c r="A139" s="3"/>
      <c r="B139" s="54"/>
    </row>
    <row r="140" spans="1:2" s="4" customFormat="1">
      <c r="A140" s="3"/>
      <c r="B140" s="54"/>
    </row>
    <row r="141" spans="1:2" s="4" customFormat="1">
      <c r="A141" s="3"/>
      <c r="B141" s="54"/>
    </row>
    <row r="142" spans="1:2" s="4" customFormat="1">
      <c r="A142" s="3"/>
      <c r="B142" s="54"/>
    </row>
    <row r="143" spans="1:2" s="4" customFormat="1">
      <c r="A143" s="3"/>
      <c r="B143" s="54"/>
    </row>
    <row r="144" spans="1:2" s="4" customFormat="1">
      <c r="A144" s="3"/>
      <c r="B144" s="54"/>
    </row>
    <row r="145" spans="1:2" s="4" customFormat="1">
      <c r="A145" s="3"/>
      <c r="B145" s="54"/>
    </row>
    <row r="146" spans="1:2" s="4" customFormat="1">
      <c r="A146" s="3"/>
      <c r="B146" s="54"/>
    </row>
    <row r="147" spans="1:2" s="4" customFormat="1">
      <c r="A147" s="3"/>
      <c r="B147" s="54"/>
    </row>
    <row r="148" spans="1:2" s="4" customFormat="1">
      <c r="A148" s="3"/>
      <c r="B148" s="54"/>
    </row>
    <row r="149" spans="1:2" s="4" customFormat="1">
      <c r="A149" s="3"/>
      <c r="B149" s="54"/>
    </row>
    <row r="150" spans="1:2" s="4" customFormat="1">
      <c r="A150" s="3"/>
      <c r="B150" s="54"/>
    </row>
    <row r="151" spans="1:2" s="4" customFormat="1">
      <c r="A151" s="3"/>
      <c r="B151" s="54"/>
    </row>
    <row r="152" spans="1:2" s="4" customFormat="1">
      <c r="A152" s="3"/>
      <c r="B152" s="54"/>
    </row>
    <row r="153" spans="1:2" s="4" customFormat="1">
      <c r="A153" s="3"/>
      <c r="B153" s="54"/>
    </row>
    <row r="154" spans="1:2" s="4" customFormat="1">
      <c r="A154" s="3"/>
      <c r="B154" s="54"/>
    </row>
    <row r="155" spans="1:2" s="4" customFormat="1">
      <c r="A155" s="3"/>
      <c r="B155" s="54"/>
    </row>
    <row r="156" spans="1:2" s="4" customFormat="1">
      <c r="A156" s="3"/>
      <c r="B156" s="54"/>
    </row>
    <row r="157" spans="1:2" s="4" customFormat="1">
      <c r="A157" s="3"/>
      <c r="B157" s="54"/>
    </row>
    <row r="158" spans="1:2" s="4" customFormat="1">
      <c r="A158" s="3"/>
      <c r="B158" s="54"/>
    </row>
    <row r="159" spans="1:2" s="4" customFormat="1">
      <c r="A159" s="3"/>
      <c r="B159" s="54"/>
    </row>
    <row r="160" spans="1:2" s="4" customFormat="1">
      <c r="A160" s="3"/>
      <c r="B160" s="54"/>
    </row>
    <row r="161" spans="1:2" s="4" customFormat="1">
      <c r="A161" s="3"/>
      <c r="B161" s="54"/>
    </row>
    <row r="162" spans="1:2" s="4" customFormat="1">
      <c r="A162" s="3"/>
      <c r="B162" s="54"/>
    </row>
    <row r="163" spans="1:2" s="4" customFormat="1">
      <c r="A163" s="3"/>
      <c r="B163" s="54"/>
    </row>
    <row r="164" spans="1:2" s="4" customFormat="1">
      <c r="A164" s="3"/>
      <c r="B164" s="54"/>
    </row>
    <row r="165" spans="1:2" s="4" customFormat="1">
      <c r="A165" s="3"/>
      <c r="B165" s="54"/>
    </row>
    <row r="166" spans="1:2" s="4" customFormat="1">
      <c r="A166" s="3"/>
      <c r="B166" s="54"/>
    </row>
    <row r="167" spans="1:2" s="4" customFormat="1">
      <c r="A167" s="3"/>
      <c r="B167" s="54"/>
    </row>
    <row r="168" spans="1:2" s="4" customFormat="1">
      <c r="A168" s="3"/>
      <c r="B168" s="54"/>
    </row>
    <row r="169" spans="1:2" s="4" customFormat="1">
      <c r="A169" s="3"/>
      <c r="B169" s="54"/>
    </row>
    <row r="170" spans="1:2" s="4" customFormat="1">
      <c r="A170" s="3"/>
      <c r="B170" s="54"/>
    </row>
    <row r="171" spans="1:2" s="4" customFormat="1">
      <c r="A171" s="3"/>
      <c r="B171" s="54"/>
    </row>
    <row r="172" spans="1:2" s="4" customFormat="1">
      <c r="A172" s="3"/>
      <c r="B172" s="54"/>
    </row>
    <row r="173" spans="1:2" s="4" customFormat="1">
      <c r="A173" s="3"/>
      <c r="B173" s="54"/>
    </row>
    <row r="174" spans="1:2" s="4" customFormat="1">
      <c r="A174" s="3"/>
      <c r="B174" s="54"/>
    </row>
    <row r="175" spans="1:2" s="4" customFormat="1">
      <c r="A175" s="3"/>
      <c r="B175" s="54"/>
    </row>
    <row r="176" spans="1:2" s="4" customFormat="1">
      <c r="A176" s="3"/>
      <c r="B176" s="54"/>
    </row>
    <row r="177" spans="1:2" s="4" customFormat="1">
      <c r="A177" s="3"/>
      <c r="B177" s="54"/>
    </row>
    <row r="178" spans="1:2" s="4" customFormat="1">
      <c r="A178" s="3"/>
      <c r="B178" s="54"/>
    </row>
    <row r="179" spans="1:2" s="4" customFormat="1">
      <c r="A179" s="3"/>
      <c r="B179" s="54"/>
    </row>
    <row r="180" spans="1:2" s="4" customFormat="1">
      <c r="A180" s="3"/>
      <c r="B180" s="54"/>
    </row>
    <row r="181" spans="1:2" s="4" customFormat="1">
      <c r="A181" s="3"/>
      <c r="B181" s="54"/>
    </row>
    <row r="182" spans="1:2" s="4" customFormat="1">
      <c r="A182" s="3"/>
      <c r="B182" s="54"/>
    </row>
    <row r="183" spans="1:2" s="4" customFormat="1">
      <c r="A183" s="3"/>
      <c r="B183" s="54"/>
    </row>
    <row r="184" spans="1:2" s="4" customFormat="1">
      <c r="A184" s="3"/>
      <c r="B184" s="54"/>
    </row>
    <row r="185" spans="1:2" s="4" customFormat="1">
      <c r="A185" s="3"/>
      <c r="B185" s="54"/>
    </row>
    <row r="186" spans="1:2" s="4" customFormat="1">
      <c r="A186" s="3"/>
      <c r="B186" s="54"/>
    </row>
    <row r="187" spans="1:2" s="4" customFormat="1">
      <c r="A187" s="3"/>
      <c r="B187" s="54"/>
    </row>
    <row r="188" spans="1:2" s="4" customFormat="1">
      <c r="A188" s="3"/>
      <c r="B188" s="54"/>
    </row>
    <row r="189" spans="1:2" s="4" customFormat="1">
      <c r="A189" s="3"/>
      <c r="B189" s="54"/>
    </row>
    <row r="190" spans="1:2" s="4" customFormat="1">
      <c r="A190" s="3"/>
      <c r="B190" s="54"/>
    </row>
    <row r="191" spans="1:2" s="4" customFormat="1">
      <c r="A191" s="3"/>
      <c r="B191" s="54"/>
    </row>
    <row r="192" spans="1:2" s="4" customFormat="1">
      <c r="A192" s="3"/>
      <c r="B192" s="54"/>
    </row>
    <row r="193" spans="1:2" s="4" customFormat="1">
      <c r="A193" s="3"/>
      <c r="B193" s="54"/>
    </row>
    <row r="194" spans="1:2" s="4" customFormat="1">
      <c r="A194" s="3"/>
      <c r="B194" s="54"/>
    </row>
    <row r="195" spans="1:2" s="4" customFormat="1">
      <c r="A195" s="3"/>
      <c r="B195" s="54"/>
    </row>
    <row r="196" spans="1:2" s="4" customFormat="1">
      <c r="A196" s="3"/>
      <c r="B196" s="54"/>
    </row>
    <row r="197" spans="1:2" s="4" customFormat="1">
      <c r="A197" s="3"/>
      <c r="B197" s="54"/>
    </row>
    <row r="198" spans="1:2" s="4" customFormat="1">
      <c r="A198" s="3"/>
      <c r="B198" s="54"/>
    </row>
    <row r="199" spans="1:2" s="4" customFormat="1">
      <c r="A199" s="3"/>
      <c r="B199" s="54"/>
    </row>
    <row r="200" spans="1:2" s="4" customFormat="1">
      <c r="A200" s="3"/>
      <c r="B200" s="54"/>
    </row>
    <row r="201" spans="1:2" s="4" customFormat="1">
      <c r="A201" s="3"/>
      <c r="B201" s="54"/>
    </row>
    <row r="202" spans="1:2" s="4" customFormat="1">
      <c r="A202" s="3"/>
      <c r="B202" s="54"/>
    </row>
    <row r="203" spans="1:2" s="4" customFormat="1">
      <c r="A203" s="3"/>
      <c r="B203" s="54"/>
    </row>
    <row r="204" spans="1:2" s="4" customFormat="1">
      <c r="A204" s="3"/>
      <c r="B204" s="54"/>
    </row>
    <row r="205" spans="1:2" s="4" customFormat="1">
      <c r="A205" s="3"/>
      <c r="B205" s="54"/>
    </row>
    <row r="206" spans="1:2" s="4" customFormat="1">
      <c r="A206" s="3"/>
      <c r="B206" s="54"/>
    </row>
    <row r="207" spans="1:2" s="4" customFormat="1">
      <c r="A207" s="3"/>
      <c r="B207" s="54"/>
    </row>
    <row r="208" spans="1:2" s="4" customFormat="1">
      <c r="A208" s="3"/>
      <c r="B208" s="54"/>
    </row>
    <row r="209" spans="1:2" s="4" customFormat="1">
      <c r="A209" s="3"/>
      <c r="B209" s="54"/>
    </row>
    <row r="210" spans="1:2" s="4" customFormat="1">
      <c r="A210" s="3"/>
      <c r="B210" s="54"/>
    </row>
    <row r="211" spans="1:2" s="4" customFormat="1">
      <c r="A211" s="3"/>
      <c r="B211" s="54"/>
    </row>
    <row r="212" spans="1:2" s="4" customFormat="1">
      <c r="A212" s="3"/>
      <c r="B212" s="54"/>
    </row>
    <row r="213" spans="1:2" s="4" customFormat="1">
      <c r="A213" s="3"/>
      <c r="B213" s="54"/>
    </row>
    <row r="214" spans="1:2" s="4" customFormat="1">
      <c r="A214" s="3"/>
      <c r="B214" s="54"/>
    </row>
    <row r="215" spans="1:2" s="4" customFormat="1">
      <c r="A215" s="3"/>
      <c r="B215" s="54"/>
    </row>
    <row r="216" spans="1:2" s="4" customFormat="1">
      <c r="A216" s="3"/>
      <c r="B216" s="54"/>
    </row>
    <row r="217" spans="1:2" s="4" customFormat="1">
      <c r="A217" s="3"/>
      <c r="B217" s="54"/>
    </row>
    <row r="218" spans="1:2" s="4" customFormat="1">
      <c r="A218" s="3"/>
      <c r="B218" s="54"/>
    </row>
    <row r="219" spans="1:2" s="4" customFormat="1">
      <c r="A219" s="3"/>
      <c r="B219" s="54"/>
    </row>
    <row r="220" spans="1:2" s="4" customFormat="1">
      <c r="A220" s="3"/>
      <c r="B220" s="54"/>
    </row>
    <row r="221" spans="1:2" s="4" customFormat="1">
      <c r="A221" s="3"/>
      <c r="B221" s="54"/>
    </row>
    <row r="222" spans="1:2" s="4" customFormat="1">
      <c r="A222" s="3"/>
      <c r="B222" s="54"/>
    </row>
    <row r="223" spans="1:2" s="4" customFormat="1">
      <c r="A223" s="3"/>
      <c r="B223" s="54"/>
    </row>
    <row r="224" spans="1:2" s="4" customFormat="1">
      <c r="A224" s="3"/>
      <c r="B224" s="54"/>
    </row>
    <row r="225" spans="1:2" s="4" customFormat="1">
      <c r="A225" s="3"/>
      <c r="B225" s="54"/>
    </row>
    <row r="226" spans="1:2" s="4" customFormat="1">
      <c r="A226" s="3"/>
      <c r="B226" s="54"/>
    </row>
    <row r="227" spans="1:2" s="4" customFormat="1">
      <c r="A227" s="3"/>
      <c r="B227" s="54"/>
    </row>
    <row r="228" spans="1:2" s="4" customFormat="1">
      <c r="A228" s="3"/>
      <c r="B228" s="54"/>
    </row>
    <row r="229" spans="1:2" s="4" customFormat="1">
      <c r="A229" s="3"/>
      <c r="B229" s="54"/>
    </row>
    <row r="230" spans="1:2" s="4" customFormat="1">
      <c r="A230" s="3"/>
      <c r="B230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opLeftCell="A132" workbookViewId="0">
      <selection activeCell="K144" sqref="K144"/>
    </sheetView>
  </sheetViews>
  <sheetFormatPr defaultColWidth="8.7109375" defaultRowHeight="21"/>
  <cols>
    <col min="1" max="1" width="24.7109375" style="128" bestFit="1" customWidth="1"/>
    <col min="2" max="2" width="11.5703125" style="129" customWidth="1"/>
    <col min="3" max="3" width="11.5703125" style="108" customWidth="1"/>
    <col min="4" max="5" width="8" style="108" customWidth="1"/>
    <col min="6" max="6" width="2.5703125" style="110" customWidth="1"/>
    <col min="7" max="7" width="11.5703125" style="108" customWidth="1"/>
    <col min="8" max="9" width="8" style="108" customWidth="1"/>
    <col min="10" max="10" width="2.5703125" style="110" customWidth="1"/>
    <col min="11" max="11" width="11.5703125" style="108" customWidth="1"/>
    <col min="12" max="12" width="8" style="108" customWidth="1"/>
    <col min="13" max="13" width="8" style="110" customWidth="1"/>
    <col min="14" max="14" width="2.5703125" style="110" customWidth="1"/>
    <col min="15" max="15" width="11.5703125" style="108" bestFit="1" customWidth="1"/>
    <col min="16" max="16" width="8" style="108" bestFit="1" customWidth="1"/>
    <col min="17" max="17" width="8" style="108" customWidth="1"/>
    <col min="18" max="18" width="2.5703125" style="108" customWidth="1"/>
    <col min="19" max="19" width="11.5703125" style="109" bestFit="1" customWidth="1"/>
    <col min="20" max="20" width="9.140625" style="110" bestFit="1" customWidth="1"/>
    <col min="21" max="21" width="9.140625" style="110" customWidth="1"/>
    <col min="22" max="22" width="8.7109375" style="112"/>
    <col min="23" max="23" width="10.140625" style="112" bestFit="1" customWidth="1"/>
    <col min="24" max="24" width="9.140625" style="112" bestFit="1" customWidth="1"/>
    <col min="25" max="16384" width="8.7109375" style="112"/>
  </cols>
  <sheetData>
    <row r="1" spans="1:24" ht="21" customHeight="1">
      <c r="C1" s="177">
        <v>561453</v>
      </c>
      <c r="D1" s="177"/>
      <c r="E1" s="177"/>
      <c r="G1" s="177">
        <v>561475</v>
      </c>
      <c r="H1" s="177"/>
      <c r="I1" s="177"/>
      <c r="K1" s="178">
        <v>561478</v>
      </c>
      <c r="L1" s="177"/>
      <c r="M1" s="177"/>
      <c r="O1" s="177">
        <v>724295</v>
      </c>
      <c r="P1" s="177"/>
      <c r="Q1" s="177"/>
    </row>
    <row r="2" spans="1:24" ht="21" customHeight="1">
      <c r="A2" s="79" t="s">
        <v>12</v>
      </c>
      <c r="B2" s="80" t="s">
        <v>11</v>
      </c>
      <c r="C2" s="108" t="s">
        <v>356</v>
      </c>
      <c r="D2" s="109" t="s">
        <v>357</v>
      </c>
      <c r="E2" s="108" t="s">
        <v>358</v>
      </c>
      <c r="G2" s="108" t="s">
        <v>356</v>
      </c>
      <c r="H2" s="109" t="s">
        <v>357</v>
      </c>
      <c r="I2" s="108" t="s">
        <v>358</v>
      </c>
      <c r="K2" s="108" t="s">
        <v>356</v>
      </c>
      <c r="L2" s="109" t="s">
        <v>357</v>
      </c>
      <c r="M2" s="108" t="s">
        <v>358</v>
      </c>
      <c r="N2" s="108"/>
      <c r="O2" s="108" t="s">
        <v>356</v>
      </c>
      <c r="P2" s="109" t="s">
        <v>357</v>
      </c>
      <c r="Q2" s="108" t="s">
        <v>358</v>
      </c>
      <c r="S2" s="111" t="s">
        <v>356</v>
      </c>
      <c r="T2" s="111" t="s">
        <v>357</v>
      </c>
      <c r="U2" s="111" t="s">
        <v>358</v>
      </c>
    </row>
    <row r="3" spans="1:24" ht="21" customHeight="1">
      <c r="A3" s="142" t="s">
        <v>210</v>
      </c>
      <c r="B3" s="113">
        <v>1076</v>
      </c>
      <c r="C3" s="118">
        <v>1076</v>
      </c>
      <c r="D3" s="107">
        <v>0</v>
      </c>
      <c r="E3" s="107">
        <v>0</v>
      </c>
      <c r="F3" s="119"/>
      <c r="G3" s="118">
        <v>1076</v>
      </c>
      <c r="H3" s="107">
        <v>0</v>
      </c>
      <c r="I3" s="107">
        <v>23</v>
      </c>
      <c r="J3" s="119"/>
      <c r="K3" s="118">
        <v>1076</v>
      </c>
      <c r="L3" s="107">
        <v>0</v>
      </c>
      <c r="M3" s="107">
        <v>0</v>
      </c>
      <c r="N3" s="107"/>
      <c r="O3" s="118">
        <v>1076</v>
      </c>
      <c r="P3" s="107">
        <v>0</v>
      </c>
      <c r="Q3" s="107">
        <v>0</v>
      </c>
      <c r="R3" s="107"/>
      <c r="S3" s="115">
        <v>1076</v>
      </c>
      <c r="T3" s="115">
        <f t="shared" ref="T3:T34" si="0">D3+H3+L3+P3</f>
        <v>0</v>
      </c>
      <c r="U3" s="115">
        <f t="shared" ref="U3:U34" si="1">E3+I3+M3+Q3</f>
        <v>23</v>
      </c>
      <c r="V3" s="116">
        <f t="shared" ref="V3:V34" si="2">MATCH(C3,B3)</f>
        <v>1</v>
      </c>
      <c r="W3" s="116">
        <f t="shared" ref="W3:W34" si="3">MATCH(G3,B3)</f>
        <v>1</v>
      </c>
      <c r="X3" s="107">
        <f t="shared" ref="X3:X34" si="4">MATCH(K3,B3)</f>
        <v>1</v>
      </c>
    </row>
    <row r="4" spans="1:24" ht="21" customHeight="1">
      <c r="A4" s="142" t="s">
        <v>402</v>
      </c>
      <c r="B4" s="120">
        <v>1219</v>
      </c>
      <c r="C4" s="118">
        <v>1219</v>
      </c>
      <c r="D4" s="107">
        <v>0</v>
      </c>
      <c r="E4" s="107">
        <v>0</v>
      </c>
      <c r="F4" s="119"/>
      <c r="G4" s="117">
        <v>1219</v>
      </c>
      <c r="H4" s="107">
        <v>0</v>
      </c>
      <c r="I4" s="107">
        <v>0</v>
      </c>
      <c r="J4" s="119"/>
      <c r="K4" s="117">
        <v>1219</v>
      </c>
      <c r="L4" s="107">
        <v>0</v>
      </c>
      <c r="M4" s="107">
        <v>0</v>
      </c>
      <c r="N4" s="107"/>
      <c r="O4" s="117">
        <v>1219</v>
      </c>
      <c r="P4" s="107">
        <v>0</v>
      </c>
      <c r="Q4" s="107">
        <v>0</v>
      </c>
      <c r="R4" s="107"/>
      <c r="S4" s="115">
        <v>1219</v>
      </c>
      <c r="T4" s="115">
        <f t="shared" si="0"/>
        <v>0</v>
      </c>
      <c r="U4" s="115">
        <f t="shared" si="1"/>
        <v>0</v>
      </c>
      <c r="V4" s="116">
        <f t="shared" si="2"/>
        <v>1</v>
      </c>
      <c r="W4" s="116">
        <f t="shared" si="3"/>
        <v>1</v>
      </c>
      <c r="X4" s="107">
        <f t="shared" si="4"/>
        <v>1</v>
      </c>
    </row>
    <row r="5" spans="1:24" ht="21" customHeight="1">
      <c r="A5" s="142" t="s">
        <v>464</v>
      </c>
      <c r="B5" s="158">
        <v>1744</v>
      </c>
      <c r="C5" s="159">
        <v>1744</v>
      </c>
      <c r="D5" s="107">
        <v>0</v>
      </c>
      <c r="E5" s="107">
        <v>0</v>
      </c>
      <c r="F5" s="119"/>
      <c r="G5" s="159">
        <v>1744</v>
      </c>
      <c r="H5" s="107">
        <v>0</v>
      </c>
      <c r="I5" s="107">
        <v>0</v>
      </c>
      <c r="J5" s="119"/>
      <c r="K5" s="159">
        <v>1744</v>
      </c>
      <c r="L5" s="107">
        <v>0</v>
      </c>
      <c r="M5" s="107">
        <v>0</v>
      </c>
      <c r="N5" s="107"/>
      <c r="O5" s="159">
        <v>1744</v>
      </c>
      <c r="P5" s="107">
        <v>0</v>
      </c>
      <c r="Q5" s="107">
        <v>0</v>
      </c>
      <c r="R5" s="107"/>
      <c r="S5" s="115">
        <v>1744</v>
      </c>
      <c r="T5" s="115">
        <f t="shared" si="0"/>
        <v>0</v>
      </c>
      <c r="U5" s="115">
        <f t="shared" si="1"/>
        <v>0</v>
      </c>
      <c r="V5" s="116">
        <f t="shared" si="2"/>
        <v>1</v>
      </c>
      <c r="W5" s="116">
        <f t="shared" si="3"/>
        <v>1</v>
      </c>
      <c r="X5" s="107">
        <f t="shared" si="4"/>
        <v>1</v>
      </c>
    </row>
    <row r="6" spans="1:24" ht="21" customHeight="1">
      <c r="A6" s="122" t="s">
        <v>362</v>
      </c>
      <c r="B6" s="113">
        <v>1961</v>
      </c>
      <c r="C6" s="121">
        <v>1961</v>
      </c>
      <c r="D6" s="107">
        <v>0</v>
      </c>
      <c r="E6" s="107">
        <v>0</v>
      </c>
      <c r="F6" s="119"/>
      <c r="G6" s="118">
        <v>1961</v>
      </c>
      <c r="H6" s="107">
        <v>0</v>
      </c>
      <c r="I6" s="107">
        <v>0</v>
      </c>
      <c r="J6" s="119"/>
      <c r="K6" s="118">
        <v>1961</v>
      </c>
      <c r="L6" s="107">
        <v>0</v>
      </c>
      <c r="M6" s="107">
        <v>0</v>
      </c>
      <c r="N6" s="107"/>
      <c r="O6" s="118">
        <v>1961</v>
      </c>
      <c r="P6" s="107">
        <v>0</v>
      </c>
      <c r="Q6" s="107">
        <v>0</v>
      </c>
      <c r="R6" s="107"/>
      <c r="S6" s="115">
        <v>1961</v>
      </c>
      <c r="T6" s="115">
        <f t="shared" si="0"/>
        <v>0</v>
      </c>
      <c r="U6" s="115">
        <f t="shared" si="1"/>
        <v>0</v>
      </c>
      <c r="V6" s="116">
        <f t="shared" si="2"/>
        <v>1</v>
      </c>
      <c r="W6" s="116">
        <f t="shared" si="3"/>
        <v>1</v>
      </c>
      <c r="X6" s="107">
        <f t="shared" si="4"/>
        <v>1</v>
      </c>
    </row>
    <row r="7" spans="1:24" ht="21" customHeight="1">
      <c r="A7" s="122" t="s">
        <v>506</v>
      </c>
      <c r="B7" s="113">
        <v>6129</v>
      </c>
      <c r="C7" s="121">
        <v>6129</v>
      </c>
      <c r="D7" s="107">
        <v>0</v>
      </c>
      <c r="E7" s="107">
        <v>0</v>
      </c>
      <c r="F7" s="119"/>
      <c r="G7" s="121">
        <v>6129</v>
      </c>
      <c r="H7" s="107">
        <v>0</v>
      </c>
      <c r="I7" s="107">
        <v>0</v>
      </c>
      <c r="J7" s="119"/>
      <c r="K7" s="121">
        <v>6129</v>
      </c>
      <c r="L7" s="107">
        <v>0</v>
      </c>
      <c r="M7" s="107">
        <v>0</v>
      </c>
      <c r="N7" s="107"/>
      <c r="O7" s="121">
        <v>6129</v>
      </c>
      <c r="P7" s="107">
        <v>0</v>
      </c>
      <c r="Q7" s="107">
        <v>0</v>
      </c>
      <c r="R7" s="107"/>
      <c r="S7" s="115">
        <v>6129</v>
      </c>
      <c r="T7" s="115">
        <f t="shared" si="0"/>
        <v>0</v>
      </c>
      <c r="U7" s="115">
        <f t="shared" si="1"/>
        <v>0</v>
      </c>
      <c r="V7" s="116">
        <f t="shared" si="2"/>
        <v>1</v>
      </c>
      <c r="W7" s="116">
        <f t="shared" si="3"/>
        <v>1</v>
      </c>
      <c r="X7" s="107">
        <f t="shared" si="4"/>
        <v>1</v>
      </c>
    </row>
    <row r="8" spans="1:24" ht="21" customHeight="1">
      <c r="A8" s="122" t="s">
        <v>407</v>
      </c>
      <c r="B8" s="120">
        <v>7244</v>
      </c>
      <c r="C8" s="117">
        <v>7244</v>
      </c>
      <c r="D8" s="107">
        <v>0</v>
      </c>
      <c r="E8" s="107">
        <v>0</v>
      </c>
      <c r="F8" s="119"/>
      <c r="G8" s="117">
        <v>7244</v>
      </c>
      <c r="H8" s="107">
        <v>0</v>
      </c>
      <c r="I8" s="107">
        <v>0</v>
      </c>
      <c r="J8" s="119"/>
      <c r="K8" s="117">
        <v>7244</v>
      </c>
      <c r="L8" s="107">
        <v>0</v>
      </c>
      <c r="M8" s="107">
        <v>0</v>
      </c>
      <c r="N8" s="107"/>
      <c r="O8" s="117">
        <v>7244</v>
      </c>
      <c r="P8" s="107">
        <v>0</v>
      </c>
      <c r="Q8" s="107">
        <v>0</v>
      </c>
      <c r="R8" s="107"/>
      <c r="S8" s="115">
        <v>7244</v>
      </c>
      <c r="T8" s="115">
        <f t="shared" si="0"/>
        <v>0</v>
      </c>
      <c r="U8" s="115">
        <f t="shared" si="1"/>
        <v>0</v>
      </c>
      <c r="V8" s="116">
        <f t="shared" si="2"/>
        <v>1</v>
      </c>
      <c r="W8" s="116">
        <f t="shared" si="3"/>
        <v>1</v>
      </c>
      <c r="X8" s="107">
        <f t="shared" si="4"/>
        <v>1</v>
      </c>
    </row>
    <row r="9" spans="1:24" ht="21" customHeight="1">
      <c r="A9" s="122" t="s">
        <v>423</v>
      </c>
      <c r="B9" s="106">
        <v>7326</v>
      </c>
      <c r="C9" s="104">
        <v>7326</v>
      </c>
      <c r="D9" s="107">
        <v>0</v>
      </c>
      <c r="E9" s="107">
        <v>0</v>
      </c>
      <c r="F9" s="119"/>
      <c r="G9" s="104">
        <v>7326</v>
      </c>
      <c r="H9" s="107">
        <v>0</v>
      </c>
      <c r="I9" s="107">
        <v>0</v>
      </c>
      <c r="J9" s="119"/>
      <c r="K9" s="104">
        <v>7326</v>
      </c>
      <c r="L9" s="107">
        <v>0</v>
      </c>
      <c r="M9" s="107">
        <v>0</v>
      </c>
      <c r="N9" s="107"/>
      <c r="O9" s="104">
        <v>7326</v>
      </c>
      <c r="P9" s="107">
        <v>0</v>
      </c>
      <c r="Q9" s="107">
        <v>0</v>
      </c>
      <c r="R9" s="107"/>
      <c r="S9" s="115">
        <v>7326</v>
      </c>
      <c r="T9" s="115">
        <f t="shared" si="0"/>
        <v>0</v>
      </c>
      <c r="U9" s="115">
        <f t="shared" si="1"/>
        <v>0</v>
      </c>
      <c r="V9" s="116">
        <f t="shared" si="2"/>
        <v>1</v>
      </c>
      <c r="W9" s="116">
        <f t="shared" si="3"/>
        <v>1</v>
      </c>
      <c r="X9" s="107">
        <f t="shared" si="4"/>
        <v>1</v>
      </c>
    </row>
    <row r="10" spans="1:24" ht="21" customHeight="1">
      <c r="A10" s="142" t="s">
        <v>409</v>
      </c>
      <c r="B10" s="120">
        <v>7345</v>
      </c>
      <c r="C10" s="117">
        <v>7345</v>
      </c>
      <c r="D10" s="107">
        <v>0</v>
      </c>
      <c r="E10" s="107">
        <v>0</v>
      </c>
      <c r="F10" s="119"/>
      <c r="G10" s="117">
        <v>7345</v>
      </c>
      <c r="H10" s="107">
        <v>0</v>
      </c>
      <c r="I10" s="107">
        <v>0</v>
      </c>
      <c r="J10" s="119"/>
      <c r="K10" s="117">
        <v>7345</v>
      </c>
      <c r="L10" s="107">
        <v>0</v>
      </c>
      <c r="M10" s="107">
        <v>0</v>
      </c>
      <c r="N10" s="107"/>
      <c r="O10" s="117">
        <v>7345</v>
      </c>
      <c r="P10" s="107">
        <v>0</v>
      </c>
      <c r="Q10" s="107">
        <v>0</v>
      </c>
      <c r="R10" s="107"/>
      <c r="S10" s="115">
        <v>7345</v>
      </c>
      <c r="T10" s="115">
        <f t="shared" si="0"/>
        <v>0</v>
      </c>
      <c r="U10" s="115">
        <f t="shared" si="1"/>
        <v>0</v>
      </c>
      <c r="V10" s="116">
        <f t="shared" si="2"/>
        <v>1</v>
      </c>
      <c r="W10" s="116">
        <f t="shared" si="3"/>
        <v>1</v>
      </c>
      <c r="X10" s="107">
        <f t="shared" si="4"/>
        <v>1</v>
      </c>
    </row>
    <row r="11" spans="1:24" ht="21" customHeight="1">
      <c r="A11" s="122" t="s">
        <v>406</v>
      </c>
      <c r="B11" s="120">
        <v>7358</v>
      </c>
      <c r="C11" s="117">
        <v>7358</v>
      </c>
      <c r="D11" s="107">
        <v>0</v>
      </c>
      <c r="E11" s="107">
        <v>0</v>
      </c>
      <c r="F11" s="119"/>
      <c r="G11" s="117">
        <v>7358</v>
      </c>
      <c r="H11" s="107">
        <v>0</v>
      </c>
      <c r="I11" s="107">
        <v>0</v>
      </c>
      <c r="J11" s="119"/>
      <c r="K11" s="117">
        <v>7358</v>
      </c>
      <c r="L11" s="107">
        <v>0</v>
      </c>
      <c r="M11" s="107">
        <v>0</v>
      </c>
      <c r="N11" s="107"/>
      <c r="O11" s="117">
        <v>7358</v>
      </c>
      <c r="P11" s="107">
        <v>0</v>
      </c>
      <c r="Q11" s="107">
        <v>0</v>
      </c>
      <c r="R11" s="107"/>
      <c r="S11" s="115">
        <v>7358</v>
      </c>
      <c r="T11" s="115">
        <f t="shared" si="0"/>
        <v>0</v>
      </c>
      <c r="U11" s="115">
        <f t="shared" si="1"/>
        <v>0</v>
      </c>
      <c r="V11" s="116">
        <f t="shared" si="2"/>
        <v>1</v>
      </c>
      <c r="W11" s="116">
        <f t="shared" si="3"/>
        <v>1</v>
      </c>
      <c r="X11" s="107">
        <f t="shared" si="4"/>
        <v>1</v>
      </c>
    </row>
    <row r="12" spans="1:24" ht="21" customHeight="1">
      <c r="A12" s="47" t="s">
        <v>426</v>
      </c>
      <c r="B12" s="106">
        <v>7393</v>
      </c>
      <c r="C12" s="104">
        <v>7393</v>
      </c>
      <c r="D12" s="107">
        <v>0</v>
      </c>
      <c r="E12" s="107">
        <v>0</v>
      </c>
      <c r="F12" s="119"/>
      <c r="G12" s="104">
        <v>7393</v>
      </c>
      <c r="H12" s="107">
        <v>0</v>
      </c>
      <c r="I12" s="107">
        <v>0</v>
      </c>
      <c r="J12" s="119"/>
      <c r="K12" s="104">
        <v>7393</v>
      </c>
      <c r="L12" s="107">
        <v>0</v>
      </c>
      <c r="M12" s="107">
        <v>0</v>
      </c>
      <c r="N12" s="107"/>
      <c r="O12" s="104">
        <v>7393</v>
      </c>
      <c r="P12" s="107">
        <v>0</v>
      </c>
      <c r="Q12" s="107">
        <v>0</v>
      </c>
      <c r="R12" s="107"/>
      <c r="S12" s="115">
        <v>7393</v>
      </c>
      <c r="T12" s="115">
        <f t="shared" si="0"/>
        <v>0</v>
      </c>
      <c r="U12" s="115">
        <f t="shared" si="1"/>
        <v>0</v>
      </c>
      <c r="V12" s="116">
        <f t="shared" si="2"/>
        <v>1</v>
      </c>
      <c r="W12" s="116">
        <f t="shared" si="3"/>
        <v>1</v>
      </c>
      <c r="X12" s="107">
        <f t="shared" si="4"/>
        <v>1</v>
      </c>
    </row>
    <row r="13" spans="1:24" ht="21" customHeight="1">
      <c r="A13" s="47" t="s">
        <v>481</v>
      </c>
      <c r="B13" s="126">
        <v>7593</v>
      </c>
      <c r="C13" s="107">
        <v>7593</v>
      </c>
      <c r="D13" s="107">
        <v>0</v>
      </c>
      <c r="E13" s="107">
        <v>0</v>
      </c>
      <c r="F13" s="119"/>
      <c r="G13" s="107">
        <v>7593</v>
      </c>
      <c r="H13" s="107">
        <v>0</v>
      </c>
      <c r="I13" s="107">
        <v>0</v>
      </c>
      <c r="J13" s="119"/>
      <c r="K13" s="107">
        <v>7593</v>
      </c>
      <c r="L13" s="107">
        <v>0</v>
      </c>
      <c r="M13" s="107">
        <v>0</v>
      </c>
      <c r="N13" s="107"/>
      <c r="O13" s="107">
        <v>7593</v>
      </c>
      <c r="P13" s="107">
        <v>0</v>
      </c>
      <c r="Q13" s="107">
        <v>0</v>
      </c>
      <c r="R13" s="107"/>
      <c r="S13" s="115">
        <v>7593</v>
      </c>
      <c r="T13" s="115">
        <f t="shared" si="0"/>
        <v>0</v>
      </c>
      <c r="U13" s="115">
        <f t="shared" si="1"/>
        <v>0</v>
      </c>
      <c r="V13" s="116">
        <f t="shared" si="2"/>
        <v>1</v>
      </c>
      <c r="W13" s="116">
        <f t="shared" si="3"/>
        <v>1</v>
      </c>
      <c r="X13" s="107">
        <f t="shared" si="4"/>
        <v>1</v>
      </c>
    </row>
    <row r="14" spans="1:24" ht="21" customHeight="1">
      <c r="A14" s="47" t="s">
        <v>514</v>
      </c>
      <c r="B14" s="126">
        <v>7748</v>
      </c>
      <c r="C14" s="107">
        <v>7748</v>
      </c>
      <c r="D14" s="107">
        <v>0</v>
      </c>
      <c r="E14" s="107">
        <v>0</v>
      </c>
      <c r="F14" s="119"/>
      <c r="G14" s="107">
        <v>7748</v>
      </c>
      <c r="H14" s="107">
        <v>0</v>
      </c>
      <c r="I14" s="107">
        <v>0</v>
      </c>
      <c r="J14" s="119"/>
      <c r="K14" s="107">
        <v>7748</v>
      </c>
      <c r="L14" s="107">
        <v>0</v>
      </c>
      <c r="M14" s="107">
        <v>0</v>
      </c>
      <c r="N14" s="107"/>
      <c r="O14" s="107">
        <v>7748</v>
      </c>
      <c r="P14" s="107">
        <v>0</v>
      </c>
      <c r="Q14" s="107">
        <v>0</v>
      </c>
      <c r="R14" s="107"/>
      <c r="S14" s="115">
        <v>7748</v>
      </c>
      <c r="T14" s="115">
        <f t="shared" si="0"/>
        <v>0</v>
      </c>
      <c r="U14" s="115">
        <f t="shared" si="1"/>
        <v>0</v>
      </c>
      <c r="V14" s="116">
        <f t="shared" si="2"/>
        <v>1</v>
      </c>
      <c r="W14" s="116">
        <f t="shared" si="3"/>
        <v>1</v>
      </c>
      <c r="X14" s="107">
        <f t="shared" si="4"/>
        <v>1</v>
      </c>
    </row>
    <row r="15" spans="1:24" ht="21" customHeight="1">
      <c r="A15" s="47" t="s">
        <v>427</v>
      </c>
      <c r="B15" s="106">
        <v>9472</v>
      </c>
      <c r="C15" s="104">
        <v>9472</v>
      </c>
      <c r="D15" s="107">
        <v>0</v>
      </c>
      <c r="E15" s="107">
        <v>0</v>
      </c>
      <c r="F15" s="119"/>
      <c r="G15" s="104">
        <v>9472</v>
      </c>
      <c r="H15" s="107">
        <v>0</v>
      </c>
      <c r="I15" s="107">
        <v>0</v>
      </c>
      <c r="J15" s="119"/>
      <c r="K15" s="104">
        <v>9472</v>
      </c>
      <c r="L15" s="107">
        <v>0</v>
      </c>
      <c r="M15" s="107">
        <v>0</v>
      </c>
      <c r="N15" s="107"/>
      <c r="O15" s="104">
        <v>9472</v>
      </c>
      <c r="P15" s="107">
        <v>0</v>
      </c>
      <c r="Q15" s="107">
        <v>0</v>
      </c>
      <c r="R15" s="107"/>
      <c r="S15" s="115">
        <v>9472</v>
      </c>
      <c r="T15" s="115">
        <f t="shared" si="0"/>
        <v>0</v>
      </c>
      <c r="U15" s="115">
        <f t="shared" si="1"/>
        <v>0</v>
      </c>
      <c r="V15" s="116">
        <f t="shared" si="2"/>
        <v>1</v>
      </c>
      <c r="W15" s="116">
        <f t="shared" si="3"/>
        <v>1</v>
      </c>
      <c r="X15" s="107">
        <f t="shared" si="4"/>
        <v>1</v>
      </c>
    </row>
    <row r="16" spans="1:24" ht="21" customHeight="1">
      <c r="A16" s="143" t="s">
        <v>262</v>
      </c>
      <c r="B16" s="113">
        <v>22001</v>
      </c>
      <c r="C16" s="118">
        <v>22001</v>
      </c>
      <c r="D16" s="107">
        <v>1012</v>
      </c>
      <c r="E16" s="107">
        <v>0</v>
      </c>
      <c r="F16" s="119"/>
      <c r="G16" s="118">
        <v>22001</v>
      </c>
      <c r="H16" s="107">
        <v>525</v>
      </c>
      <c r="I16" s="107">
        <v>0</v>
      </c>
      <c r="J16" s="119"/>
      <c r="K16" s="118">
        <v>22001</v>
      </c>
      <c r="L16" s="107">
        <v>0</v>
      </c>
      <c r="M16" s="107">
        <v>0</v>
      </c>
      <c r="N16" s="107"/>
      <c r="O16" s="118">
        <v>22001</v>
      </c>
      <c r="P16" s="107">
        <v>0</v>
      </c>
      <c r="Q16" s="107">
        <v>0</v>
      </c>
      <c r="R16" s="107"/>
      <c r="S16" s="115">
        <v>22001</v>
      </c>
      <c r="T16" s="115">
        <f t="shared" si="0"/>
        <v>1537</v>
      </c>
      <c r="U16" s="115">
        <f t="shared" si="1"/>
        <v>0</v>
      </c>
      <c r="V16" s="116">
        <f t="shared" si="2"/>
        <v>1</v>
      </c>
      <c r="W16" s="116">
        <f t="shared" si="3"/>
        <v>1</v>
      </c>
      <c r="X16" s="107">
        <f t="shared" si="4"/>
        <v>1</v>
      </c>
    </row>
    <row r="17" spans="1:24" ht="21" customHeight="1">
      <c r="A17" s="144" t="s">
        <v>385</v>
      </c>
      <c r="B17" s="120">
        <v>28011</v>
      </c>
      <c r="C17" s="118">
        <v>28011</v>
      </c>
      <c r="D17" s="107">
        <v>0</v>
      </c>
      <c r="E17" s="107">
        <v>0</v>
      </c>
      <c r="F17" s="119"/>
      <c r="G17" s="118">
        <v>28011</v>
      </c>
      <c r="H17" s="107">
        <v>0</v>
      </c>
      <c r="I17" s="107">
        <v>0</v>
      </c>
      <c r="J17" s="119"/>
      <c r="K17" s="118">
        <v>28011</v>
      </c>
      <c r="L17" s="107">
        <v>91</v>
      </c>
      <c r="M17" s="107">
        <v>0</v>
      </c>
      <c r="N17" s="107"/>
      <c r="O17" s="118">
        <v>28011</v>
      </c>
      <c r="P17" s="107">
        <v>0</v>
      </c>
      <c r="Q17" s="107">
        <v>0</v>
      </c>
      <c r="R17" s="107"/>
      <c r="S17" s="115">
        <v>28011</v>
      </c>
      <c r="T17" s="115">
        <f t="shared" si="0"/>
        <v>91</v>
      </c>
      <c r="U17" s="115">
        <f t="shared" si="1"/>
        <v>0</v>
      </c>
      <c r="V17" s="116">
        <f t="shared" si="2"/>
        <v>1</v>
      </c>
      <c r="W17" s="116">
        <f t="shared" si="3"/>
        <v>1</v>
      </c>
      <c r="X17" s="107">
        <f t="shared" si="4"/>
        <v>1</v>
      </c>
    </row>
    <row r="18" spans="1:24" ht="21" customHeight="1">
      <c r="A18" s="143" t="s">
        <v>490</v>
      </c>
      <c r="B18" s="113">
        <v>31006</v>
      </c>
      <c r="C18" s="118">
        <v>31006</v>
      </c>
      <c r="D18" s="107">
        <v>0</v>
      </c>
      <c r="E18" s="107">
        <v>0</v>
      </c>
      <c r="F18" s="119"/>
      <c r="G18" s="118">
        <v>31006</v>
      </c>
      <c r="H18" s="107">
        <v>4</v>
      </c>
      <c r="I18" s="107">
        <v>0</v>
      </c>
      <c r="J18" s="119"/>
      <c r="K18" s="118">
        <v>31006</v>
      </c>
      <c r="L18" s="107">
        <v>152</v>
      </c>
      <c r="M18" s="107">
        <v>24</v>
      </c>
      <c r="N18" s="107"/>
      <c r="O18" s="118">
        <v>31006</v>
      </c>
      <c r="P18" s="107">
        <v>0</v>
      </c>
      <c r="Q18" s="107">
        <v>0</v>
      </c>
      <c r="R18" s="107"/>
      <c r="S18" s="115">
        <v>31006</v>
      </c>
      <c r="T18" s="115">
        <f t="shared" si="0"/>
        <v>156</v>
      </c>
      <c r="U18" s="115">
        <f t="shared" si="1"/>
        <v>24</v>
      </c>
      <c r="V18" s="116">
        <f t="shared" si="2"/>
        <v>1</v>
      </c>
      <c r="W18" s="116">
        <f t="shared" si="3"/>
        <v>1</v>
      </c>
      <c r="X18" s="107">
        <f t="shared" si="4"/>
        <v>1</v>
      </c>
    </row>
    <row r="19" spans="1:24" ht="21" customHeight="1">
      <c r="A19" s="145" t="s">
        <v>188</v>
      </c>
      <c r="B19" s="113">
        <v>31008</v>
      </c>
      <c r="C19" s="118">
        <v>31008</v>
      </c>
      <c r="D19" s="107">
        <v>0</v>
      </c>
      <c r="E19" s="107">
        <v>3</v>
      </c>
      <c r="F19" s="119"/>
      <c r="G19" s="118">
        <v>31008</v>
      </c>
      <c r="H19" s="107">
        <v>36</v>
      </c>
      <c r="I19" s="107">
        <v>15</v>
      </c>
      <c r="J19" s="119"/>
      <c r="K19" s="118">
        <v>31008</v>
      </c>
      <c r="L19" s="107">
        <v>0</v>
      </c>
      <c r="M19" s="107">
        <v>0</v>
      </c>
      <c r="N19" s="107"/>
      <c r="O19" s="118">
        <v>31008</v>
      </c>
      <c r="P19" s="165">
        <v>32</v>
      </c>
      <c r="Q19" s="107">
        <v>13</v>
      </c>
      <c r="R19" s="107"/>
      <c r="S19" s="115">
        <v>31008</v>
      </c>
      <c r="T19" s="115">
        <f t="shared" si="0"/>
        <v>68</v>
      </c>
      <c r="U19" s="115">
        <f t="shared" si="1"/>
        <v>31</v>
      </c>
      <c r="V19" s="116">
        <f t="shared" si="2"/>
        <v>1</v>
      </c>
      <c r="W19" s="116">
        <f t="shared" si="3"/>
        <v>1</v>
      </c>
      <c r="X19" s="107">
        <f t="shared" si="4"/>
        <v>1</v>
      </c>
    </row>
    <row r="20" spans="1:24" ht="21" customHeight="1">
      <c r="A20" s="143" t="s">
        <v>195</v>
      </c>
      <c r="B20" s="113">
        <v>32005</v>
      </c>
      <c r="C20" s="118">
        <v>32005</v>
      </c>
      <c r="D20" s="107">
        <v>470</v>
      </c>
      <c r="E20" s="107">
        <v>0</v>
      </c>
      <c r="F20" s="119"/>
      <c r="G20" s="118">
        <v>32005</v>
      </c>
      <c r="H20" s="107">
        <v>800</v>
      </c>
      <c r="I20" s="107">
        <v>0</v>
      </c>
      <c r="J20" s="119"/>
      <c r="K20" s="118">
        <v>32005</v>
      </c>
      <c r="L20" s="107">
        <v>0</v>
      </c>
      <c r="M20" s="107">
        <v>0</v>
      </c>
      <c r="N20" s="107"/>
      <c r="O20" s="118">
        <v>32005</v>
      </c>
      <c r="P20" s="165">
        <v>58</v>
      </c>
      <c r="Q20" s="107">
        <v>0</v>
      </c>
      <c r="R20" s="107"/>
      <c r="S20" s="115">
        <v>32005</v>
      </c>
      <c r="T20" s="115">
        <f t="shared" si="0"/>
        <v>1328</v>
      </c>
      <c r="U20" s="115">
        <f t="shared" si="1"/>
        <v>0</v>
      </c>
      <c r="V20" s="116">
        <f t="shared" si="2"/>
        <v>1</v>
      </c>
      <c r="W20" s="116">
        <f t="shared" si="3"/>
        <v>1</v>
      </c>
      <c r="X20" s="107">
        <f t="shared" si="4"/>
        <v>1</v>
      </c>
    </row>
    <row r="21" spans="1:24" ht="21" customHeight="1">
      <c r="A21" s="143" t="s">
        <v>136</v>
      </c>
      <c r="B21" s="113">
        <v>32050</v>
      </c>
      <c r="C21" s="118">
        <v>32050</v>
      </c>
      <c r="D21" s="107">
        <v>0</v>
      </c>
      <c r="E21" s="107">
        <v>0</v>
      </c>
      <c r="F21" s="119"/>
      <c r="G21" s="118">
        <v>32050</v>
      </c>
      <c r="H21" s="107">
        <v>0</v>
      </c>
      <c r="I21" s="107">
        <v>0</v>
      </c>
      <c r="J21" s="119"/>
      <c r="K21" s="118">
        <v>32050</v>
      </c>
      <c r="L21" s="107">
        <v>0</v>
      </c>
      <c r="M21" s="107">
        <v>0</v>
      </c>
      <c r="N21" s="107"/>
      <c r="O21" s="118">
        <v>32050</v>
      </c>
      <c r="P21" s="107">
        <v>0</v>
      </c>
      <c r="Q21" s="107">
        <v>0</v>
      </c>
      <c r="R21" s="107"/>
      <c r="S21" s="115">
        <v>32050</v>
      </c>
      <c r="T21" s="115">
        <f t="shared" si="0"/>
        <v>0</v>
      </c>
      <c r="U21" s="115">
        <f t="shared" si="1"/>
        <v>0</v>
      </c>
      <c r="V21" s="116">
        <f t="shared" si="2"/>
        <v>1</v>
      </c>
      <c r="W21" s="116">
        <f t="shared" si="3"/>
        <v>1</v>
      </c>
      <c r="X21" s="107">
        <f t="shared" si="4"/>
        <v>1</v>
      </c>
    </row>
    <row r="22" spans="1:24" ht="21" customHeight="1">
      <c r="A22" s="145" t="s">
        <v>225</v>
      </c>
      <c r="B22" s="123">
        <v>32104</v>
      </c>
      <c r="C22" s="116">
        <v>32104</v>
      </c>
      <c r="D22" s="107">
        <v>0</v>
      </c>
      <c r="E22" s="107">
        <v>0</v>
      </c>
      <c r="F22" s="119"/>
      <c r="G22" s="116">
        <v>32104</v>
      </c>
      <c r="H22" s="107">
        <v>0</v>
      </c>
      <c r="I22" s="107">
        <v>0</v>
      </c>
      <c r="J22" s="119"/>
      <c r="K22" s="116">
        <v>32104</v>
      </c>
      <c r="L22" s="107">
        <v>0</v>
      </c>
      <c r="M22" s="107">
        <v>0</v>
      </c>
      <c r="N22" s="107"/>
      <c r="O22" s="116">
        <v>32104</v>
      </c>
      <c r="P22" s="107">
        <v>0</v>
      </c>
      <c r="Q22" s="107">
        <v>0</v>
      </c>
      <c r="R22" s="107"/>
      <c r="S22" s="115">
        <v>32104</v>
      </c>
      <c r="T22" s="115">
        <f t="shared" si="0"/>
        <v>0</v>
      </c>
      <c r="U22" s="115">
        <f t="shared" si="1"/>
        <v>0</v>
      </c>
      <c r="V22" s="116">
        <f t="shared" si="2"/>
        <v>1</v>
      </c>
      <c r="W22" s="116">
        <f t="shared" si="3"/>
        <v>1</v>
      </c>
      <c r="X22" s="107">
        <f t="shared" si="4"/>
        <v>1</v>
      </c>
    </row>
    <row r="23" spans="1:24" ht="21" customHeight="1">
      <c r="A23" s="143" t="s">
        <v>233</v>
      </c>
      <c r="B23" s="113">
        <v>33002</v>
      </c>
      <c r="C23" s="118">
        <v>33002</v>
      </c>
      <c r="D23" s="107">
        <v>52</v>
      </c>
      <c r="E23" s="107">
        <v>0</v>
      </c>
      <c r="F23" s="119"/>
      <c r="G23" s="118">
        <v>33002</v>
      </c>
      <c r="H23" s="107">
        <v>102</v>
      </c>
      <c r="I23" s="107">
        <v>0</v>
      </c>
      <c r="J23" s="119"/>
      <c r="K23" s="118">
        <v>33002</v>
      </c>
      <c r="L23" s="107">
        <v>534</v>
      </c>
      <c r="M23" s="107">
        <v>0</v>
      </c>
      <c r="N23" s="107"/>
      <c r="O23" s="118">
        <v>33002</v>
      </c>
      <c r="P23" s="107">
        <v>0</v>
      </c>
      <c r="Q23" s="107">
        <v>0</v>
      </c>
      <c r="R23" s="107"/>
      <c r="S23" s="115">
        <v>33002</v>
      </c>
      <c r="T23" s="115">
        <f t="shared" si="0"/>
        <v>688</v>
      </c>
      <c r="U23" s="115">
        <f t="shared" si="1"/>
        <v>0</v>
      </c>
      <c r="V23" s="116">
        <f t="shared" si="2"/>
        <v>1</v>
      </c>
      <c r="W23" s="116">
        <f t="shared" si="3"/>
        <v>1</v>
      </c>
      <c r="X23" s="107">
        <f t="shared" si="4"/>
        <v>1</v>
      </c>
    </row>
    <row r="24" spans="1:24" ht="21" customHeight="1">
      <c r="A24" s="143" t="s">
        <v>213</v>
      </c>
      <c r="B24" s="113">
        <v>49306</v>
      </c>
      <c r="C24" s="118">
        <v>49306</v>
      </c>
      <c r="D24" s="107">
        <v>0</v>
      </c>
      <c r="E24" s="107">
        <v>0</v>
      </c>
      <c r="F24" s="119"/>
      <c r="G24" s="118">
        <v>49306</v>
      </c>
      <c r="H24" s="107">
        <v>0</v>
      </c>
      <c r="I24" s="107">
        <v>0</v>
      </c>
      <c r="J24" s="119"/>
      <c r="K24" s="118">
        <v>49306</v>
      </c>
      <c r="L24" s="107">
        <v>0</v>
      </c>
      <c r="M24" s="107">
        <v>0</v>
      </c>
      <c r="N24" s="107"/>
      <c r="O24" s="118">
        <v>49306</v>
      </c>
      <c r="P24" s="107">
        <v>0</v>
      </c>
      <c r="Q24" s="107">
        <v>0</v>
      </c>
      <c r="R24" s="107"/>
      <c r="S24" s="115">
        <v>49306</v>
      </c>
      <c r="T24" s="115">
        <f t="shared" si="0"/>
        <v>0</v>
      </c>
      <c r="U24" s="115">
        <f t="shared" si="1"/>
        <v>0</v>
      </c>
      <c r="V24" s="116">
        <f t="shared" si="2"/>
        <v>1</v>
      </c>
      <c r="W24" s="116">
        <f t="shared" si="3"/>
        <v>1</v>
      </c>
      <c r="X24" s="107">
        <f t="shared" si="4"/>
        <v>1</v>
      </c>
    </row>
    <row r="25" spans="1:24" ht="21" customHeight="1">
      <c r="A25" s="143" t="s">
        <v>326</v>
      </c>
      <c r="B25" s="113">
        <v>49319</v>
      </c>
      <c r="C25" s="118">
        <v>49319</v>
      </c>
      <c r="D25" s="107">
        <v>0</v>
      </c>
      <c r="E25" s="107">
        <v>0</v>
      </c>
      <c r="F25" s="119"/>
      <c r="G25" s="118">
        <v>49319</v>
      </c>
      <c r="H25" s="107">
        <v>0</v>
      </c>
      <c r="I25" s="107">
        <v>0</v>
      </c>
      <c r="J25" s="119"/>
      <c r="K25" s="118">
        <v>49319</v>
      </c>
      <c r="L25" s="107">
        <v>30</v>
      </c>
      <c r="M25" s="107">
        <v>0</v>
      </c>
      <c r="N25" s="107"/>
      <c r="O25" s="118">
        <v>49319</v>
      </c>
      <c r="P25" s="107">
        <v>0</v>
      </c>
      <c r="Q25" s="107">
        <v>0</v>
      </c>
      <c r="R25" s="107"/>
      <c r="S25" s="115">
        <v>49319</v>
      </c>
      <c r="T25" s="115">
        <f t="shared" si="0"/>
        <v>30</v>
      </c>
      <c r="U25" s="115">
        <f t="shared" si="1"/>
        <v>0</v>
      </c>
      <c r="V25" s="116">
        <f t="shared" si="2"/>
        <v>1</v>
      </c>
      <c r="W25" s="116">
        <f t="shared" si="3"/>
        <v>1</v>
      </c>
      <c r="X25" s="107">
        <f t="shared" si="4"/>
        <v>1</v>
      </c>
    </row>
    <row r="26" spans="1:24" ht="21" customHeight="1">
      <c r="A26" s="143" t="s">
        <v>491</v>
      </c>
      <c r="B26" s="113" t="s">
        <v>446</v>
      </c>
      <c r="C26" s="121" t="s">
        <v>446</v>
      </c>
      <c r="D26" s="107">
        <v>937</v>
      </c>
      <c r="E26" s="107">
        <v>0</v>
      </c>
      <c r="F26" s="119"/>
      <c r="G26" s="121" t="s">
        <v>446</v>
      </c>
      <c r="H26" s="107">
        <v>853</v>
      </c>
      <c r="I26" s="107">
        <v>0</v>
      </c>
      <c r="J26" s="119"/>
      <c r="K26" s="121" t="s">
        <v>446</v>
      </c>
      <c r="L26" s="107">
        <v>0</v>
      </c>
      <c r="M26" s="107">
        <v>0</v>
      </c>
      <c r="N26" s="107"/>
      <c r="O26" s="121" t="s">
        <v>446</v>
      </c>
      <c r="P26" s="107">
        <v>0</v>
      </c>
      <c r="Q26" s="107">
        <v>0</v>
      </c>
      <c r="R26" s="107"/>
      <c r="S26" s="115" t="s">
        <v>446</v>
      </c>
      <c r="T26" s="115">
        <f t="shared" si="0"/>
        <v>1790</v>
      </c>
      <c r="U26" s="115">
        <f t="shared" si="1"/>
        <v>0</v>
      </c>
      <c r="V26" s="116">
        <f t="shared" si="2"/>
        <v>1</v>
      </c>
      <c r="W26" s="116">
        <f t="shared" si="3"/>
        <v>1</v>
      </c>
      <c r="X26" s="107">
        <f t="shared" si="4"/>
        <v>1</v>
      </c>
    </row>
    <row r="27" spans="1:24" ht="21" customHeight="1">
      <c r="A27" s="143" t="s">
        <v>277</v>
      </c>
      <c r="B27" s="113">
        <v>54031</v>
      </c>
      <c r="C27" s="118">
        <v>54031</v>
      </c>
      <c r="D27" s="107">
        <v>3</v>
      </c>
      <c r="E27" s="107">
        <v>0</v>
      </c>
      <c r="F27" s="119"/>
      <c r="G27" s="118">
        <v>54031</v>
      </c>
      <c r="H27" s="107">
        <v>2</v>
      </c>
      <c r="I27" s="107">
        <v>18</v>
      </c>
      <c r="J27" s="119"/>
      <c r="K27" s="118">
        <v>54031</v>
      </c>
      <c r="L27" s="107">
        <v>0</v>
      </c>
      <c r="M27" s="107">
        <v>0</v>
      </c>
      <c r="N27" s="107"/>
      <c r="O27" s="118">
        <v>54031</v>
      </c>
      <c r="P27" s="107">
        <v>0</v>
      </c>
      <c r="Q27" s="107">
        <v>0</v>
      </c>
      <c r="R27" s="107"/>
      <c r="S27" s="115">
        <v>54031</v>
      </c>
      <c r="T27" s="115">
        <f t="shared" si="0"/>
        <v>5</v>
      </c>
      <c r="U27" s="115">
        <f t="shared" si="1"/>
        <v>18</v>
      </c>
      <c r="V27" s="116">
        <f t="shared" si="2"/>
        <v>1</v>
      </c>
      <c r="W27" s="116">
        <f t="shared" si="3"/>
        <v>1</v>
      </c>
      <c r="X27" s="107">
        <f t="shared" si="4"/>
        <v>1</v>
      </c>
    </row>
    <row r="28" spans="1:24" ht="21" customHeight="1">
      <c r="A28" s="143" t="s">
        <v>157</v>
      </c>
      <c r="B28" s="113">
        <v>54064</v>
      </c>
      <c r="C28" s="118">
        <v>54064</v>
      </c>
      <c r="D28" s="107">
        <v>0</v>
      </c>
      <c r="E28" s="107">
        <v>26</v>
      </c>
      <c r="F28" s="119"/>
      <c r="G28" s="118">
        <v>54064</v>
      </c>
      <c r="H28" s="107">
        <v>2</v>
      </c>
      <c r="I28" s="107">
        <v>18</v>
      </c>
      <c r="J28" s="119"/>
      <c r="K28" s="118">
        <v>54064</v>
      </c>
      <c r="L28" s="107">
        <v>0</v>
      </c>
      <c r="M28" s="107">
        <v>60</v>
      </c>
      <c r="N28" s="107"/>
      <c r="O28" s="118">
        <v>54064</v>
      </c>
      <c r="P28" s="107">
        <v>0</v>
      </c>
      <c r="Q28" s="107">
        <v>0</v>
      </c>
      <c r="R28" s="107"/>
      <c r="S28" s="115">
        <v>54064</v>
      </c>
      <c r="T28" s="115">
        <f t="shared" si="0"/>
        <v>2</v>
      </c>
      <c r="U28" s="115">
        <f t="shared" si="1"/>
        <v>104</v>
      </c>
      <c r="V28" s="116">
        <f t="shared" si="2"/>
        <v>1</v>
      </c>
      <c r="W28" s="116">
        <f t="shared" si="3"/>
        <v>1</v>
      </c>
      <c r="X28" s="107">
        <f t="shared" si="4"/>
        <v>1</v>
      </c>
    </row>
    <row r="29" spans="1:24" ht="21" customHeight="1">
      <c r="A29" s="145" t="s">
        <v>410</v>
      </c>
      <c r="B29" s="120">
        <v>54174</v>
      </c>
      <c r="C29" s="117">
        <v>54174</v>
      </c>
      <c r="D29" s="107">
        <v>65</v>
      </c>
      <c r="E29" s="107">
        <v>0</v>
      </c>
      <c r="F29" s="119"/>
      <c r="G29" s="117">
        <v>54174</v>
      </c>
      <c r="H29" s="107">
        <v>7</v>
      </c>
      <c r="I29" s="107">
        <v>0</v>
      </c>
      <c r="J29" s="119"/>
      <c r="K29" s="117">
        <v>54174</v>
      </c>
      <c r="L29" s="107">
        <v>0</v>
      </c>
      <c r="M29" s="107">
        <v>0</v>
      </c>
      <c r="N29" s="107"/>
      <c r="O29" s="117">
        <v>54174</v>
      </c>
      <c r="P29" s="107">
        <v>0</v>
      </c>
      <c r="Q29" s="107">
        <v>0</v>
      </c>
      <c r="R29" s="107"/>
      <c r="S29" s="115">
        <v>54174</v>
      </c>
      <c r="T29" s="115">
        <f t="shared" si="0"/>
        <v>72</v>
      </c>
      <c r="U29" s="115">
        <f t="shared" si="1"/>
        <v>0</v>
      </c>
      <c r="V29" s="116">
        <f t="shared" si="2"/>
        <v>1</v>
      </c>
      <c r="W29" s="116">
        <f t="shared" si="3"/>
        <v>1</v>
      </c>
      <c r="X29" s="107">
        <f t="shared" si="4"/>
        <v>1</v>
      </c>
    </row>
    <row r="30" spans="1:24" ht="21" customHeight="1">
      <c r="A30" s="145" t="s">
        <v>492</v>
      </c>
      <c r="B30" s="113">
        <v>55139</v>
      </c>
      <c r="C30" s="118">
        <v>55139</v>
      </c>
      <c r="D30" s="107">
        <v>185</v>
      </c>
      <c r="E30" s="107">
        <v>0</v>
      </c>
      <c r="F30" s="119"/>
      <c r="G30" s="118">
        <v>55139</v>
      </c>
      <c r="H30" s="107">
        <v>268</v>
      </c>
      <c r="I30" s="107">
        <v>0</v>
      </c>
      <c r="J30" s="119"/>
      <c r="K30" s="118">
        <v>55139</v>
      </c>
      <c r="L30" s="107">
        <v>0</v>
      </c>
      <c r="M30" s="107">
        <v>0</v>
      </c>
      <c r="N30" s="107"/>
      <c r="O30" s="118">
        <v>55139</v>
      </c>
      <c r="P30" s="165">
        <v>372</v>
      </c>
      <c r="Q30" s="107">
        <v>0</v>
      </c>
      <c r="R30" s="107"/>
      <c r="S30" s="115">
        <v>55139</v>
      </c>
      <c r="T30" s="115">
        <f t="shared" si="0"/>
        <v>825</v>
      </c>
      <c r="U30" s="115">
        <f t="shared" si="1"/>
        <v>0</v>
      </c>
      <c r="V30" s="116">
        <f t="shared" si="2"/>
        <v>1</v>
      </c>
      <c r="W30" s="116">
        <f t="shared" si="3"/>
        <v>1</v>
      </c>
      <c r="X30" s="107">
        <f t="shared" si="4"/>
        <v>1</v>
      </c>
    </row>
    <row r="31" spans="1:24" ht="21" customHeight="1">
      <c r="A31" s="141" t="s">
        <v>280</v>
      </c>
      <c r="B31" s="113">
        <v>55528</v>
      </c>
      <c r="C31" s="118">
        <v>55528</v>
      </c>
      <c r="D31" s="107">
        <v>3779</v>
      </c>
      <c r="E31" s="107">
        <v>0</v>
      </c>
      <c r="F31" s="119"/>
      <c r="G31" s="118">
        <v>55528</v>
      </c>
      <c r="H31" s="107">
        <v>3313</v>
      </c>
      <c r="I31" s="107">
        <v>0</v>
      </c>
      <c r="J31" s="119"/>
      <c r="K31" s="118">
        <v>55528</v>
      </c>
      <c r="L31" s="107">
        <v>0</v>
      </c>
      <c r="M31" s="107">
        <v>0</v>
      </c>
      <c r="N31" s="107"/>
      <c r="O31" s="118">
        <v>55528</v>
      </c>
      <c r="P31" s="107">
        <v>0</v>
      </c>
      <c r="Q31" s="107">
        <v>0</v>
      </c>
      <c r="R31" s="107"/>
      <c r="S31" s="115">
        <v>55528</v>
      </c>
      <c r="T31" s="115">
        <f t="shared" si="0"/>
        <v>7092</v>
      </c>
      <c r="U31" s="115">
        <f t="shared" si="1"/>
        <v>0</v>
      </c>
      <c r="V31" s="116">
        <f t="shared" si="2"/>
        <v>1</v>
      </c>
      <c r="W31" s="116">
        <f t="shared" si="3"/>
        <v>1</v>
      </c>
      <c r="X31" s="107">
        <f t="shared" si="4"/>
        <v>1</v>
      </c>
    </row>
    <row r="32" spans="1:24" ht="21" customHeight="1">
      <c r="A32" s="141" t="s">
        <v>265</v>
      </c>
      <c r="B32" s="113">
        <v>55531</v>
      </c>
      <c r="C32" s="118">
        <v>55531</v>
      </c>
      <c r="D32" s="107">
        <v>4001</v>
      </c>
      <c r="E32" s="107">
        <v>0</v>
      </c>
      <c r="F32" s="119"/>
      <c r="G32" s="118">
        <v>55531</v>
      </c>
      <c r="H32" s="107">
        <v>1628</v>
      </c>
      <c r="I32" s="107">
        <v>0</v>
      </c>
      <c r="J32" s="119"/>
      <c r="K32" s="118">
        <v>55531</v>
      </c>
      <c r="L32" s="107">
        <v>0</v>
      </c>
      <c r="M32" s="107">
        <v>0</v>
      </c>
      <c r="N32" s="107"/>
      <c r="O32" s="118">
        <v>55531</v>
      </c>
      <c r="P32" s="107">
        <v>0</v>
      </c>
      <c r="Q32" s="107">
        <v>0</v>
      </c>
      <c r="R32" s="107"/>
      <c r="S32" s="115">
        <v>55531</v>
      </c>
      <c r="T32" s="115">
        <f t="shared" si="0"/>
        <v>5629</v>
      </c>
      <c r="U32" s="115">
        <f t="shared" si="1"/>
        <v>0</v>
      </c>
      <c r="V32" s="116">
        <f t="shared" si="2"/>
        <v>1</v>
      </c>
      <c r="W32" s="116">
        <f t="shared" si="3"/>
        <v>1</v>
      </c>
      <c r="X32" s="107">
        <f t="shared" si="4"/>
        <v>1</v>
      </c>
    </row>
    <row r="33" spans="1:24" ht="21" customHeight="1">
      <c r="A33" s="141" t="s">
        <v>228</v>
      </c>
      <c r="B33" s="113">
        <v>55540</v>
      </c>
      <c r="C33" s="118">
        <v>55540</v>
      </c>
      <c r="D33" s="107">
        <v>0</v>
      </c>
      <c r="E33" s="107">
        <v>0</v>
      </c>
      <c r="F33" s="119"/>
      <c r="G33" s="118">
        <v>55540</v>
      </c>
      <c r="H33" s="107">
        <v>0</v>
      </c>
      <c r="I33" s="107">
        <v>0</v>
      </c>
      <c r="J33" s="119"/>
      <c r="K33" s="118">
        <v>55540</v>
      </c>
      <c r="L33" s="107">
        <v>0</v>
      </c>
      <c r="M33" s="107">
        <v>0</v>
      </c>
      <c r="N33" s="107"/>
      <c r="O33" s="118">
        <v>55540</v>
      </c>
      <c r="P33" s="107">
        <v>0</v>
      </c>
      <c r="Q33" s="107">
        <v>0</v>
      </c>
      <c r="R33" s="107"/>
      <c r="S33" s="115">
        <v>55540</v>
      </c>
      <c r="T33" s="115">
        <f t="shared" si="0"/>
        <v>0</v>
      </c>
      <c r="U33" s="115">
        <f t="shared" si="1"/>
        <v>0</v>
      </c>
      <c r="V33" s="116">
        <f t="shared" si="2"/>
        <v>1</v>
      </c>
      <c r="W33" s="116">
        <f t="shared" si="3"/>
        <v>1</v>
      </c>
      <c r="X33" s="107">
        <f t="shared" si="4"/>
        <v>1</v>
      </c>
    </row>
    <row r="34" spans="1:24" ht="21" customHeight="1">
      <c r="A34" s="127" t="s">
        <v>259</v>
      </c>
      <c r="B34" s="123">
        <v>55563</v>
      </c>
      <c r="C34" s="116">
        <v>55563</v>
      </c>
      <c r="D34" s="107">
        <v>326</v>
      </c>
      <c r="E34" s="107">
        <v>0</v>
      </c>
      <c r="F34" s="119"/>
      <c r="G34" s="116">
        <v>55563</v>
      </c>
      <c r="H34" s="107">
        <v>3363</v>
      </c>
      <c r="I34" s="107">
        <v>0</v>
      </c>
      <c r="J34" s="119"/>
      <c r="K34" s="116">
        <v>55563</v>
      </c>
      <c r="L34" s="107">
        <v>0</v>
      </c>
      <c r="M34" s="107">
        <v>0</v>
      </c>
      <c r="N34" s="107"/>
      <c r="O34" s="116">
        <v>55563</v>
      </c>
      <c r="P34" s="165">
        <v>1527</v>
      </c>
      <c r="Q34" s="107">
        <v>0</v>
      </c>
      <c r="R34" s="107"/>
      <c r="S34" s="115">
        <v>55563</v>
      </c>
      <c r="T34" s="115">
        <f t="shared" si="0"/>
        <v>5216</v>
      </c>
      <c r="U34" s="115">
        <f t="shared" si="1"/>
        <v>0</v>
      </c>
      <c r="V34" s="116">
        <f t="shared" si="2"/>
        <v>1</v>
      </c>
      <c r="W34" s="116">
        <f t="shared" si="3"/>
        <v>1</v>
      </c>
      <c r="X34" s="107">
        <f t="shared" si="4"/>
        <v>1</v>
      </c>
    </row>
    <row r="35" spans="1:24" ht="21" customHeight="1">
      <c r="A35" s="141" t="s">
        <v>268</v>
      </c>
      <c r="B35" s="113">
        <v>55570</v>
      </c>
      <c r="C35" s="118">
        <v>55570</v>
      </c>
      <c r="D35" s="107">
        <v>561</v>
      </c>
      <c r="E35" s="107">
        <v>0</v>
      </c>
      <c r="F35" s="119"/>
      <c r="G35" s="118">
        <v>55570</v>
      </c>
      <c r="H35" s="107">
        <v>216</v>
      </c>
      <c r="I35" s="107">
        <v>0</v>
      </c>
      <c r="J35" s="119"/>
      <c r="K35" s="118">
        <v>55570</v>
      </c>
      <c r="L35" s="107">
        <v>0</v>
      </c>
      <c r="M35" s="107">
        <v>0</v>
      </c>
      <c r="N35" s="107"/>
      <c r="O35" s="118">
        <v>55570</v>
      </c>
      <c r="P35" s="107">
        <v>0</v>
      </c>
      <c r="Q35" s="107">
        <v>0</v>
      </c>
      <c r="R35" s="107"/>
      <c r="S35" s="115">
        <v>55570</v>
      </c>
      <c r="T35" s="115">
        <f t="shared" ref="T35:T66" si="5">D35+H35+L35+P35</f>
        <v>777</v>
      </c>
      <c r="U35" s="115">
        <f t="shared" ref="U35:U66" si="6">E35+I35+M35+Q35</f>
        <v>0</v>
      </c>
      <c r="V35" s="116">
        <f t="shared" ref="V35:V66" si="7">MATCH(C35,B35)</f>
        <v>1</v>
      </c>
      <c r="W35" s="116">
        <f t="shared" ref="W35:W66" si="8">MATCH(G35,B35)</f>
        <v>1</v>
      </c>
      <c r="X35" s="107">
        <f t="shared" ref="X35:X66" si="9">MATCH(K35,B35)</f>
        <v>1</v>
      </c>
    </row>
    <row r="36" spans="1:24" ht="21" customHeight="1">
      <c r="A36" s="141" t="s">
        <v>470</v>
      </c>
      <c r="B36" s="113">
        <v>55572</v>
      </c>
      <c r="C36" s="121">
        <v>55572</v>
      </c>
      <c r="D36" s="107">
        <v>0</v>
      </c>
      <c r="E36" s="107">
        <v>0</v>
      </c>
      <c r="F36" s="119"/>
      <c r="G36" s="121">
        <v>55572</v>
      </c>
      <c r="H36" s="107">
        <v>0</v>
      </c>
      <c r="I36" s="107">
        <v>0</v>
      </c>
      <c r="J36" s="119"/>
      <c r="K36" s="121">
        <v>55572</v>
      </c>
      <c r="L36" s="107">
        <v>0</v>
      </c>
      <c r="M36" s="107">
        <v>0</v>
      </c>
      <c r="N36" s="107"/>
      <c r="O36" s="121">
        <v>55572</v>
      </c>
      <c r="P36" s="107">
        <v>0</v>
      </c>
      <c r="Q36" s="107">
        <v>0</v>
      </c>
      <c r="R36" s="107"/>
      <c r="S36" s="115">
        <v>55572</v>
      </c>
      <c r="T36" s="115">
        <f t="shared" si="5"/>
        <v>0</v>
      </c>
      <c r="U36" s="115">
        <f t="shared" si="6"/>
        <v>0</v>
      </c>
      <c r="V36" s="116">
        <f t="shared" si="7"/>
        <v>1</v>
      </c>
      <c r="W36" s="116">
        <f t="shared" si="8"/>
        <v>1</v>
      </c>
      <c r="X36" s="107">
        <f t="shared" si="9"/>
        <v>1</v>
      </c>
    </row>
    <row r="37" spans="1:24" ht="21" customHeight="1">
      <c r="A37" s="141" t="s">
        <v>471</v>
      </c>
      <c r="B37" s="113">
        <v>55577</v>
      </c>
      <c r="C37" s="121">
        <v>55577</v>
      </c>
      <c r="D37" s="107">
        <v>0</v>
      </c>
      <c r="E37" s="107">
        <v>0</v>
      </c>
      <c r="F37" s="119"/>
      <c r="G37" s="121">
        <v>55577</v>
      </c>
      <c r="H37" s="107">
        <v>0</v>
      </c>
      <c r="I37" s="107">
        <v>0</v>
      </c>
      <c r="J37" s="119"/>
      <c r="K37" s="121">
        <v>55577</v>
      </c>
      <c r="L37" s="107">
        <v>0</v>
      </c>
      <c r="M37" s="107">
        <v>0</v>
      </c>
      <c r="N37" s="107"/>
      <c r="O37" s="121">
        <v>55577</v>
      </c>
      <c r="P37" s="107">
        <v>0</v>
      </c>
      <c r="Q37" s="107">
        <v>0</v>
      </c>
      <c r="R37" s="107"/>
      <c r="S37" s="115">
        <v>55577</v>
      </c>
      <c r="T37" s="115">
        <f t="shared" si="5"/>
        <v>0</v>
      </c>
      <c r="U37" s="115">
        <f t="shared" si="6"/>
        <v>0</v>
      </c>
      <c r="V37" s="116">
        <f t="shared" si="7"/>
        <v>1</v>
      </c>
      <c r="W37" s="116">
        <f t="shared" si="8"/>
        <v>1</v>
      </c>
      <c r="X37" s="107">
        <f t="shared" si="9"/>
        <v>1</v>
      </c>
    </row>
    <row r="38" spans="1:24" ht="21" customHeight="1">
      <c r="A38" s="141" t="s">
        <v>472</v>
      </c>
      <c r="B38" s="113">
        <v>55583</v>
      </c>
      <c r="C38" s="121">
        <v>55583</v>
      </c>
      <c r="D38" s="107">
        <v>0</v>
      </c>
      <c r="E38" s="107">
        <v>0</v>
      </c>
      <c r="F38" s="119"/>
      <c r="G38" s="121">
        <v>55583</v>
      </c>
      <c r="H38" s="107">
        <v>0</v>
      </c>
      <c r="I38" s="107">
        <v>0</v>
      </c>
      <c r="J38" s="119"/>
      <c r="K38" s="121">
        <v>55583</v>
      </c>
      <c r="L38" s="107">
        <v>0</v>
      </c>
      <c r="M38" s="107">
        <v>0</v>
      </c>
      <c r="N38" s="107"/>
      <c r="O38" s="121">
        <v>55583</v>
      </c>
      <c r="P38" s="107">
        <v>0</v>
      </c>
      <c r="Q38" s="107">
        <v>0</v>
      </c>
      <c r="R38" s="107"/>
      <c r="S38" s="115">
        <v>55583</v>
      </c>
      <c r="T38" s="115">
        <f t="shared" si="5"/>
        <v>0</v>
      </c>
      <c r="U38" s="115">
        <f t="shared" si="6"/>
        <v>0</v>
      </c>
      <c r="V38" s="116">
        <f t="shared" si="7"/>
        <v>1</v>
      </c>
      <c r="W38" s="116">
        <f t="shared" si="8"/>
        <v>1</v>
      </c>
      <c r="X38" s="107">
        <f t="shared" si="9"/>
        <v>1</v>
      </c>
    </row>
    <row r="39" spans="1:24" ht="21" customHeight="1">
      <c r="A39" s="141" t="s">
        <v>473</v>
      </c>
      <c r="B39" s="113">
        <v>55586</v>
      </c>
      <c r="C39" s="121">
        <v>55586</v>
      </c>
      <c r="D39" s="107">
        <v>0</v>
      </c>
      <c r="E39" s="107">
        <v>0</v>
      </c>
      <c r="F39" s="119"/>
      <c r="G39" s="121">
        <v>55586</v>
      </c>
      <c r="H39" s="107">
        <v>0</v>
      </c>
      <c r="I39" s="107">
        <v>0</v>
      </c>
      <c r="J39" s="119"/>
      <c r="K39" s="121">
        <v>55586</v>
      </c>
      <c r="L39" s="107">
        <v>0</v>
      </c>
      <c r="M39" s="107">
        <v>0</v>
      </c>
      <c r="N39" s="107"/>
      <c r="O39" s="121">
        <v>55586</v>
      </c>
      <c r="P39" s="107">
        <v>0</v>
      </c>
      <c r="Q39" s="107">
        <v>0</v>
      </c>
      <c r="R39" s="107"/>
      <c r="S39" s="115">
        <v>55586</v>
      </c>
      <c r="T39" s="115">
        <f t="shared" si="5"/>
        <v>0</v>
      </c>
      <c r="U39" s="115">
        <f t="shared" si="6"/>
        <v>0</v>
      </c>
      <c r="V39" s="116">
        <f t="shared" si="7"/>
        <v>1</v>
      </c>
      <c r="W39" s="116">
        <f t="shared" si="8"/>
        <v>1</v>
      </c>
      <c r="X39" s="107">
        <f t="shared" si="9"/>
        <v>1</v>
      </c>
    </row>
    <row r="40" spans="1:24" ht="21" customHeight="1">
      <c r="A40" s="127" t="s">
        <v>414</v>
      </c>
      <c r="B40" s="120">
        <v>55596</v>
      </c>
      <c r="C40" s="117">
        <v>55596</v>
      </c>
      <c r="D40" s="107">
        <v>0</v>
      </c>
      <c r="E40" s="107">
        <v>0</v>
      </c>
      <c r="F40" s="119"/>
      <c r="G40" s="117">
        <v>55596</v>
      </c>
      <c r="H40" s="107">
        <v>0</v>
      </c>
      <c r="I40" s="107">
        <v>0</v>
      </c>
      <c r="J40" s="119"/>
      <c r="K40" s="117">
        <v>55596</v>
      </c>
      <c r="L40" s="107">
        <v>0</v>
      </c>
      <c r="M40" s="107">
        <v>0</v>
      </c>
      <c r="N40" s="107"/>
      <c r="O40" s="117">
        <v>55596</v>
      </c>
      <c r="P40" s="107">
        <v>0</v>
      </c>
      <c r="Q40" s="107">
        <v>0</v>
      </c>
      <c r="R40" s="107"/>
      <c r="S40" s="115">
        <v>55596</v>
      </c>
      <c r="T40" s="115">
        <f t="shared" si="5"/>
        <v>0</v>
      </c>
      <c r="U40" s="115">
        <f t="shared" si="6"/>
        <v>0</v>
      </c>
      <c r="V40" s="116">
        <f t="shared" si="7"/>
        <v>1</v>
      </c>
      <c r="W40" s="116">
        <f t="shared" si="8"/>
        <v>1</v>
      </c>
      <c r="X40" s="107">
        <f t="shared" si="9"/>
        <v>1</v>
      </c>
    </row>
    <row r="41" spans="1:24" ht="21" customHeight="1">
      <c r="A41" s="127" t="s">
        <v>354</v>
      </c>
      <c r="B41" s="123">
        <v>56527</v>
      </c>
      <c r="C41" s="118">
        <v>56527</v>
      </c>
      <c r="D41" s="107">
        <v>0</v>
      </c>
      <c r="E41" s="107">
        <v>8</v>
      </c>
      <c r="F41" s="119"/>
      <c r="G41" s="118">
        <v>56527</v>
      </c>
      <c r="H41" s="107">
        <v>0</v>
      </c>
      <c r="I41" s="107">
        <v>0</v>
      </c>
      <c r="J41" s="119"/>
      <c r="K41" s="118">
        <v>56527</v>
      </c>
      <c r="L41" s="107">
        <v>13</v>
      </c>
      <c r="M41" s="107">
        <v>31</v>
      </c>
      <c r="N41" s="107"/>
      <c r="O41" s="118">
        <v>56527</v>
      </c>
      <c r="P41" s="107">
        <v>0</v>
      </c>
      <c r="Q41" s="107">
        <v>0</v>
      </c>
      <c r="R41" s="107"/>
      <c r="S41" s="115">
        <v>56527</v>
      </c>
      <c r="T41" s="115">
        <f t="shared" si="5"/>
        <v>13</v>
      </c>
      <c r="U41" s="115">
        <f t="shared" si="6"/>
        <v>39</v>
      </c>
      <c r="V41" s="116">
        <f t="shared" si="7"/>
        <v>1</v>
      </c>
      <c r="W41" s="116">
        <f t="shared" si="8"/>
        <v>1</v>
      </c>
      <c r="X41" s="107">
        <f t="shared" si="9"/>
        <v>1</v>
      </c>
    </row>
    <row r="42" spans="1:24" ht="21" customHeight="1">
      <c r="A42" s="146" t="s">
        <v>378</v>
      </c>
      <c r="B42" s="124">
        <v>56536</v>
      </c>
      <c r="C42" s="118">
        <v>56536</v>
      </c>
      <c r="D42" s="107">
        <v>4</v>
      </c>
      <c r="E42" s="107">
        <v>0</v>
      </c>
      <c r="F42" s="119"/>
      <c r="G42" s="118">
        <v>56536</v>
      </c>
      <c r="H42" s="107">
        <v>4</v>
      </c>
      <c r="I42" s="107">
        <v>0</v>
      </c>
      <c r="J42" s="119"/>
      <c r="K42" s="118">
        <v>56536</v>
      </c>
      <c r="L42" s="107">
        <v>0</v>
      </c>
      <c r="M42" s="107">
        <v>0</v>
      </c>
      <c r="N42" s="107"/>
      <c r="O42" s="118">
        <v>56536</v>
      </c>
      <c r="P42" s="107">
        <v>0</v>
      </c>
      <c r="Q42" s="107">
        <v>0</v>
      </c>
      <c r="R42" s="107"/>
      <c r="S42" s="115">
        <v>56536</v>
      </c>
      <c r="T42" s="115">
        <f t="shared" si="5"/>
        <v>8</v>
      </c>
      <c r="U42" s="115">
        <f t="shared" si="6"/>
        <v>0</v>
      </c>
      <c r="V42" s="116">
        <f t="shared" si="7"/>
        <v>1</v>
      </c>
      <c r="W42" s="116">
        <f t="shared" si="8"/>
        <v>1</v>
      </c>
      <c r="X42" s="107">
        <f t="shared" si="9"/>
        <v>1</v>
      </c>
    </row>
    <row r="43" spans="1:24" ht="21" customHeight="1">
      <c r="A43" s="141" t="s">
        <v>359</v>
      </c>
      <c r="B43" s="125">
        <v>57004</v>
      </c>
      <c r="C43" s="118">
        <v>57004</v>
      </c>
      <c r="D43" s="107">
        <v>334</v>
      </c>
      <c r="E43" s="107">
        <v>0</v>
      </c>
      <c r="F43" s="119"/>
      <c r="G43" s="118">
        <v>57004</v>
      </c>
      <c r="H43" s="107">
        <v>803</v>
      </c>
      <c r="I43" s="107">
        <v>0</v>
      </c>
      <c r="J43" s="119"/>
      <c r="K43" s="118">
        <v>57004</v>
      </c>
      <c r="L43" s="107">
        <v>0</v>
      </c>
      <c r="M43" s="107">
        <v>0</v>
      </c>
      <c r="N43" s="107"/>
      <c r="O43" s="118">
        <v>57004</v>
      </c>
      <c r="P43" s="107">
        <v>0</v>
      </c>
      <c r="Q43" s="107">
        <v>0</v>
      </c>
      <c r="R43" s="107"/>
      <c r="S43" s="115">
        <v>57004</v>
      </c>
      <c r="T43" s="115">
        <f t="shared" si="5"/>
        <v>1137</v>
      </c>
      <c r="U43" s="115">
        <f t="shared" si="6"/>
        <v>0</v>
      </c>
      <c r="V43" s="116">
        <f t="shared" si="7"/>
        <v>1</v>
      </c>
      <c r="W43" s="116">
        <f t="shared" si="8"/>
        <v>1</v>
      </c>
      <c r="X43" s="107">
        <f t="shared" si="9"/>
        <v>1</v>
      </c>
    </row>
    <row r="44" spans="1:24" ht="21" customHeight="1">
      <c r="A44" s="127" t="s">
        <v>360</v>
      </c>
      <c r="B44" s="113">
        <v>57021</v>
      </c>
      <c r="C44" s="118">
        <v>57021</v>
      </c>
      <c r="D44" s="107">
        <v>6</v>
      </c>
      <c r="E44" s="107">
        <v>0</v>
      </c>
      <c r="F44" s="119"/>
      <c r="G44" s="118">
        <v>57021</v>
      </c>
      <c r="H44" s="107">
        <v>64</v>
      </c>
      <c r="I44" s="107">
        <v>0</v>
      </c>
      <c r="J44" s="119"/>
      <c r="K44" s="118">
        <v>57021</v>
      </c>
      <c r="L44" s="107">
        <v>0</v>
      </c>
      <c r="M44" s="107">
        <v>0</v>
      </c>
      <c r="N44" s="107"/>
      <c r="O44" s="118">
        <v>57021</v>
      </c>
      <c r="P44" s="107">
        <v>0</v>
      </c>
      <c r="Q44" s="107">
        <v>0</v>
      </c>
      <c r="R44" s="107"/>
      <c r="S44" s="115">
        <v>57021</v>
      </c>
      <c r="T44" s="115">
        <f t="shared" si="5"/>
        <v>70</v>
      </c>
      <c r="U44" s="115">
        <f t="shared" si="6"/>
        <v>0</v>
      </c>
      <c r="V44" s="116">
        <f t="shared" si="7"/>
        <v>1</v>
      </c>
      <c r="W44" s="116">
        <f t="shared" si="8"/>
        <v>1</v>
      </c>
      <c r="X44" s="107">
        <f t="shared" si="9"/>
        <v>1</v>
      </c>
    </row>
    <row r="45" spans="1:24" ht="21" customHeight="1">
      <c r="A45" s="144" t="s">
        <v>361</v>
      </c>
      <c r="B45" s="113">
        <v>57031</v>
      </c>
      <c r="C45" s="118">
        <v>57031</v>
      </c>
      <c r="D45" s="107">
        <v>0</v>
      </c>
      <c r="E45" s="107">
        <v>0</v>
      </c>
      <c r="F45" s="119"/>
      <c r="G45" s="118">
        <v>57031</v>
      </c>
      <c r="H45" s="107">
        <v>0</v>
      </c>
      <c r="I45" s="107">
        <v>0</v>
      </c>
      <c r="J45" s="119"/>
      <c r="K45" s="118">
        <v>57031</v>
      </c>
      <c r="L45" s="107">
        <v>0</v>
      </c>
      <c r="M45" s="107">
        <v>0</v>
      </c>
      <c r="N45" s="107"/>
      <c r="O45" s="118">
        <v>57031</v>
      </c>
      <c r="P45" s="107">
        <v>0</v>
      </c>
      <c r="Q45" s="107">
        <v>0</v>
      </c>
      <c r="R45" s="107"/>
      <c r="S45" s="115">
        <v>57031</v>
      </c>
      <c r="T45" s="115">
        <f t="shared" si="5"/>
        <v>0</v>
      </c>
      <c r="U45" s="115">
        <f t="shared" si="6"/>
        <v>0</v>
      </c>
      <c r="V45" s="116">
        <f t="shared" si="7"/>
        <v>1</v>
      </c>
      <c r="W45" s="116">
        <f t="shared" si="8"/>
        <v>1</v>
      </c>
      <c r="X45" s="107">
        <f t="shared" si="9"/>
        <v>1</v>
      </c>
    </row>
    <row r="46" spans="1:24" ht="21" customHeight="1">
      <c r="A46" s="144" t="s">
        <v>371</v>
      </c>
      <c r="B46" s="113">
        <v>58006</v>
      </c>
      <c r="C46" s="118">
        <v>58006</v>
      </c>
      <c r="D46" s="107">
        <v>0</v>
      </c>
      <c r="E46" s="107">
        <v>39</v>
      </c>
      <c r="F46" s="119"/>
      <c r="G46" s="118">
        <v>58006</v>
      </c>
      <c r="H46" s="107">
        <v>0</v>
      </c>
      <c r="I46" s="107">
        <v>0</v>
      </c>
      <c r="J46" s="119"/>
      <c r="K46" s="118">
        <v>58006</v>
      </c>
      <c r="L46" s="107">
        <v>0</v>
      </c>
      <c r="M46" s="107">
        <v>0</v>
      </c>
      <c r="N46" s="107"/>
      <c r="O46" s="118">
        <v>58006</v>
      </c>
      <c r="P46" s="107">
        <v>0</v>
      </c>
      <c r="Q46" s="107">
        <v>0</v>
      </c>
      <c r="R46" s="107"/>
      <c r="S46" s="115">
        <v>58006</v>
      </c>
      <c r="T46" s="115">
        <f t="shared" si="5"/>
        <v>0</v>
      </c>
      <c r="U46" s="115">
        <f t="shared" si="6"/>
        <v>39</v>
      </c>
      <c r="V46" s="116">
        <f t="shared" si="7"/>
        <v>1</v>
      </c>
      <c r="W46" s="116">
        <f t="shared" si="8"/>
        <v>1</v>
      </c>
      <c r="X46" s="107">
        <f t="shared" si="9"/>
        <v>1</v>
      </c>
    </row>
    <row r="47" spans="1:24" ht="21" customHeight="1">
      <c r="A47" s="144" t="s">
        <v>459</v>
      </c>
      <c r="B47" s="126">
        <v>58021</v>
      </c>
      <c r="C47" s="107">
        <v>58021</v>
      </c>
      <c r="D47" s="107">
        <v>0</v>
      </c>
      <c r="E47" s="107">
        <v>0</v>
      </c>
      <c r="F47" s="119"/>
      <c r="G47" s="107">
        <v>58021</v>
      </c>
      <c r="H47" s="107">
        <v>0</v>
      </c>
      <c r="I47" s="107">
        <v>0</v>
      </c>
      <c r="J47" s="119"/>
      <c r="K47" s="107">
        <v>58021</v>
      </c>
      <c r="L47" s="107">
        <v>0</v>
      </c>
      <c r="M47" s="107">
        <v>0</v>
      </c>
      <c r="N47" s="107"/>
      <c r="O47" s="107">
        <v>58021</v>
      </c>
      <c r="P47" s="107">
        <v>0</v>
      </c>
      <c r="Q47" s="107">
        <v>0</v>
      </c>
      <c r="R47" s="107"/>
      <c r="S47" s="115">
        <v>58021</v>
      </c>
      <c r="T47" s="115">
        <f t="shared" si="5"/>
        <v>0</v>
      </c>
      <c r="U47" s="115">
        <f t="shared" si="6"/>
        <v>0</v>
      </c>
      <c r="V47" s="116">
        <f t="shared" si="7"/>
        <v>1</v>
      </c>
      <c r="W47" s="116">
        <f t="shared" si="8"/>
        <v>1</v>
      </c>
      <c r="X47" s="107">
        <f t="shared" si="9"/>
        <v>1</v>
      </c>
    </row>
    <row r="48" spans="1:24" ht="21" customHeight="1">
      <c r="A48" s="144" t="s">
        <v>373</v>
      </c>
      <c r="B48" s="113">
        <v>58027</v>
      </c>
      <c r="C48" s="118">
        <v>58027</v>
      </c>
      <c r="D48" s="107">
        <v>3745</v>
      </c>
      <c r="E48" s="107">
        <v>0</v>
      </c>
      <c r="F48" s="119"/>
      <c r="G48" s="118">
        <v>58027</v>
      </c>
      <c r="H48" s="107">
        <v>1160</v>
      </c>
      <c r="I48" s="107">
        <v>0</v>
      </c>
      <c r="J48" s="119"/>
      <c r="K48" s="118">
        <v>58027</v>
      </c>
      <c r="L48" s="107">
        <v>0</v>
      </c>
      <c r="M48" s="107">
        <v>0</v>
      </c>
      <c r="N48" s="107"/>
      <c r="O48" s="118">
        <v>58027</v>
      </c>
      <c r="P48" s="107">
        <v>0</v>
      </c>
      <c r="Q48" s="107">
        <v>0</v>
      </c>
      <c r="R48" s="107"/>
      <c r="S48" s="115">
        <v>58027</v>
      </c>
      <c r="T48" s="115">
        <f t="shared" si="5"/>
        <v>4905</v>
      </c>
      <c r="U48" s="115">
        <f t="shared" si="6"/>
        <v>0</v>
      </c>
      <c r="V48" s="116">
        <f t="shared" si="7"/>
        <v>1</v>
      </c>
      <c r="W48" s="116">
        <f t="shared" si="8"/>
        <v>1</v>
      </c>
      <c r="X48" s="107">
        <f t="shared" si="9"/>
        <v>1</v>
      </c>
    </row>
    <row r="49" spans="1:24" ht="21" customHeight="1">
      <c r="A49" s="144" t="s">
        <v>474</v>
      </c>
      <c r="B49" s="153">
        <v>58031</v>
      </c>
      <c r="C49" s="151">
        <v>58031</v>
      </c>
      <c r="D49" s="107">
        <v>0</v>
      </c>
      <c r="E49" s="107">
        <v>0</v>
      </c>
      <c r="F49" s="119"/>
      <c r="G49" s="151">
        <v>58031</v>
      </c>
      <c r="H49" s="107">
        <v>0</v>
      </c>
      <c r="I49" s="107">
        <v>0</v>
      </c>
      <c r="J49" s="119"/>
      <c r="K49" s="151">
        <v>58031</v>
      </c>
      <c r="L49" s="107">
        <v>0</v>
      </c>
      <c r="M49" s="107">
        <v>0</v>
      </c>
      <c r="N49" s="107"/>
      <c r="O49" s="151">
        <v>58031</v>
      </c>
      <c r="P49" s="107">
        <v>0</v>
      </c>
      <c r="Q49" s="107">
        <v>0</v>
      </c>
      <c r="R49" s="107"/>
      <c r="S49" s="115">
        <v>58031</v>
      </c>
      <c r="T49" s="115">
        <f t="shared" si="5"/>
        <v>0</v>
      </c>
      <c r="U49" s="115">
        <f t="shared" si="6"/>
        <v>0</v>
      </c>
      <c r="V49" s="116">
        <f t="shared" si="7"/>
        <v>1</v>
      </c>
      <c r="W49" s="116">
        <f t="shared" si="8"/>
        <v>1</v>
      </c>
      <c r="X49" s="107">
        <f t="shared" si="9"/>
        <v>1</v>
      </c>
    </row>
    <row r="50" spans="1:24" ht="21" customHeight="1">
      <c r="A50" s="144" t="s">
        <v>376</v>
      </c>
      <c r="B50" s="113">
        <v>58051</v>
      </c>
      <c r="C50" s="118">
        <v>58051</v>
      </c>
      <c r="D50" s="107">
        <v>0</v>
      </c>
      <c r="E50" s="107">
        <v>4</v>
      </c>
      <c r="F50" s="119"/>
      <c r="G50" s="118">
        <v>58051</v>
      </c>
      <c r="H50" s="107">
        <v>0</v>
      </c>
      <c r="I50" s="107">
        <v>0</v>
      </c>
      <c r="J50" s="119"/>
      <c r="K50" s="118">
        <v>58051</v>
      </c>
      <c r="L50" s="107">
        <v>0</v>
      </c>
      <c r="M50" s="107">
        <v>1</v>
      </c>
      <c r="N50" s="107"/>
      <c r="O50" s="118">
        <v>58051</v>
      </c>
      <c r="P50" s="107">
        <v>0</v>
      </c>
      <c r="Q50" s="107">
        <v>0</v>
      </c>
      <c r="R50" s="107"/>
      <c r="S50" s="115">
        <v>58051</v>
      </c>
      <c r="T50" s="115">
        <f t="shared" si="5"/>
        <v>0</v>
      </c>
      <c r="U50" s="115">
        <f t="shared" si="6"/>
        <v>5</v>
      </c>
      <c r="V50" s="116">
        <f t="shared" si="7"/>
        <v>1</v>
      </c>
      <c r="W50" s="116">
        <f t="shared" si="8"/>
        <v>1</v>
      </c>
      <c r="X50" s="107">
        <f t="shared" si="9"/>
        <v>1</v>
      </c>
    </row>
    <row r="51" spans="1:24" ht="21" customHeight="1">
      <c r="A51" s="144" t="s">
        <v>377</v>
      </c>
      <c r="B51" s="113">
        <v>58052</v>
      </c>
      <c r="C51" s="118">
        <v>58052</v>
      </c>
      <c r="D51" s="107">
        <v>0</v>
      </c>
      <c r="E51" s="107">
        <v>21</v>
      </c>
      <c r="F51" s="119"/>
      <c r="G51" s="118">
        <v>58052</v>
      </c>
      <c r="H51" s="107">
        <v>0</v>
      </c>
      <c r="I51" s="107">
        <v>0</v>
      </c>
      <c r="J51" s="119"/>
      <c r="K51" s="118">
        <v>58052</v>
      </c>
      <c r="L51" s="107">
        <v>0</v>
      </c>
      <c r="M51" s="107">
        <v>158</v>
      </c>
      <c r="N51" s="107"/>
      <c r="O51" s="118">
        <v>58052</v>
      </c>
      <c r="P51" s="107">
        <v>0</v>
      </c>
      <c r="Q51" s="107">
        <v>0</v>
      </c>
      <c r="R51" s="107"/>
      <c r="S51" s="115">
        <v>58052</v>
      </c>
      <c r="T51" s="115">
        <f t="shared" si="5"/>
        <v>0</v>
      </c>
      <c r="U51" s="115">
        <f t="shared" si="6"/>
        <v>179</v>
      </c>
      <c r="V51" s="116">
        <f t="shared" si="7"/>
        <v>1</v>
      </c>
      <c r="W51" s="116">
        <f t="shared" si="8"/>
        <v>1</v>
      </c>
      <c r="X51" s="107">
        <f t="shared" si="9"/>
        <v>1</v>
      </c>
    </row>
    <row r="52" spans="1:24" ht="21" customHeight="1">
      <c r="A52" s="144" t="s">
        <v>379</v>
      </c>
      <c r="B52" s="113">
        <v>58058</v>
      </c>
      <c r="C52" s="118">
        <v>58058</v>
      </c>
      <c r="D52" s="107">
        <v>0</v>
      </c>
      <c r="E52" s="107">
        <v>1</v>
      </c>
      <c r="F52" s="119"/>
      <c r="G52" s="118">
        <v>58058</v>
      </c>
      <c r="H52" s="107">
        <v>2</v>
      </c>
      <c r="I52" s="107">
        <v>6</v>
      </c>
      <c r="J52" s="119"/>
      <c r="K52" s="118">
        <v>58058</v>
      </c>
      <c r="L52" s="107">
        <v>0</v>
      </c>
      <c r="M52" s="107">
        <v>0</v>
      </c>
      <c r="N52" s="107"/>
      <c r="O52" s="118">
        <v>58058</v>
      </c>
      <c r="P52" s="107">
        <v>0</v>
      </c>
      <c r="Q52" s="107">
        <v>0</v>
      </c>
      <c r="R52" s="107"/>
      <c r="S52" s="115">
        <v>58058</v>
      </c>
      <c r="T52" s="115">
        <f t="shared" si="5"/>
        <v>2</v>
      </c>
      <c r="U52" s="115">
        <f t="shared" si="6"/>
        <v>7</v>
      </c>
      <c r="V52" s="116">
        <f t="shared" si="7"/>
        <v>1</v>
      </c>
      <c r="W52" s="116">
        <f t="shared" si="8"/>
        <v>1</v>
      </c>
      <c r="X52" s="107">
        <f t="shared" si="9"/>
        <v>1</v>
      </c>
    </row>
    <row r="53" spans="1:24" ht="21" customHeight="1">
      <c r="A53" s="144" t="s">
        <v>475</v>
      </c>
      <c r="B53" s="153">
        <v>58060</v>
      </c>
      <c r="C53" s="151">
        <v>58060</v>
      </c>
      <c r="D53" s="107">
        <v>0</v>
      </c>
      <c r="E53" s="107">
        <v>0</v>
      </c>
      <c r="F53" s="119"/>
      <c r="G53" s="151">
        <v>58060</v>
      </c>
      <c r="H53" s="107">
        <v>0</v>
      </c>
      <c r="I53" s="107">
        <v>0</v>
      </c>
      <c r="J53" s="119"/>
      <c r="K53" s="151">
        <v>58060</v>
      </c>
      <c r="L53" s="107">
        <v>0</v>
      </c>
      <c r="M53" s="107">
        <v>0</v>
      </c>
      <c r="N53" s="107"/>
      <c r="O53" s="151">
        <v>58060</v>
      </c>
      <c r="P53" s="107">
        <v>0</v>
      </c>
      <c r="Q53" s="107">
        <v>0</v>
      </c>
      <c r="R53" s="107"/>
      <c r="S53" s="115">
        <v>58060</v>
      </c>
      <c r="T53" s="115">
        <f t="shared" si="5"/>
        <v>0</v>
      </c>
      <c r="U53" s="115">
        <f t="shared" si="6"/>
        <v>0</v>
      </c>
      <c r="V53" s="116">
        <f t="shared" si="7"/>
        <v>1</v>
      </c>
      <c r="W53" s="116">
        <f t="shared" si="8"/>
        <v>1</v>
      </c>
      <c r="X53" s="107">
        <f t="shared" si="9"/>
        <v>1</v>
      </c>
    </row>
    <row r="54" spans="1:24" ht="21" customHeight="1">
      <c r="A54" s="144" t="s">
        <v>381</v>
      </c>
      <c r="B54" s="113">
        <v>58080</v>
      </c>
      <c r="C54" s="118">
        <v>58080</v>
      </c>
      <c r="D54" s="107">
        <v>0</v>
      </c>
      <c r="E54" s="107">
        <v>2</v>
      </c>
      <c r="F54" s="119"/>
      <c r="G54" s="118">
        <v>58080</v>
      </c>
      <c r="H54" s="107">
        <v>0</v>
      </c>
      <c r="I54" s="107">
        <v>0</v>
      </c>
      <c r="J54" s="119"/>
      <c r="K54" s="118">
        <v>58080</v>
      </c>
      <c r="L54" s="107">
        <v>10</v>
      </c>
      <c r="M54" s="107">
        <v>17</v>
      </c>
      <c r="N54" s="107"/>
      <c r="O54" s="118">
        <v>58080</v>
      </c>
      <c r="P54" s="107">
        <v>0</v>
      </c>
      <c r="Q54" s="107">
        <v>0</v>
      </c>
      <c r="R54" s="107"/>
      <c r="S54" s="115">
        <v>58080</v>
      </c>
      <c r="T54" s="115">
        <f t="shared" si="5"/>
        <v>10</v>
      </c>
      <c r="U54" s="115">
        <f t="shared" si="6"/>
        <v>19</v>
      </c>
      <c r="V54" s="116">
        <f t="shared" si="7"/>
        <v>1</v>
      </c>
      <c r="W54" s="116">
        <f t="shared" si="8"/>
        <v>1</v>
      </c>
      <c r="X54" s="107">
        <f t="shared" si="9"/>
        <v>1</v>
      </c>
    </row>
    <row r="55" spans="1:24" ht="21" customHeight="1">
      <c r="A55" s="144" t="s">
        <v>384</v>
      </c>
      <c r="B55" s="113">
        <v>59018</v>
      </c>
      <c r="C55" s="118">
        <v>59018</v>
      </c>
      <c r="D55" s="107">
        <v>0</v>
      </c>
      <c r="E55" s="107">
        <v>0</v>
      </c>
      <c r="F55" s="119"/>
      <c r="G55" s="118">
        <v>59018</v>
      </c>
      <c r="H55" s="107">
        <v>0</v>
      </c>
      <c r="I55" s="107">
        <v>0</v>
      </c>
      <c r="J55" s="119"/>
      <c r="K55" s="118">
        <v>59018</v>
      </c>
      <c r="L55" s="107">
        <v>0</v>
      </c>
      <c r="M55" s="107">
        <v>0</v>
      </c>
      <c r="N55" s="107"/>
      <c r="O55" s="118">
        <v>59018</v>
      </c>
      <c r="P55" s="107">
        <v>0</v>
      </c>
      <c r="Q55" s="107">
        <v>0</v>
      </c>
      <c r="R55" s="107"/>
      <c r="S55" s="115">
        <v>59018</v>
      </c>
      <c r="T55" s="115">
        <f t="shared" si="5"/>
        <v>0</v>
      </c>
      <c r="U55" s="115">
        <f t="shared" si="6"/>
        <v>0</v>
      </c>
      <c r="V55" s="116">
        <f t="shared" si="7"/>
        <v>1</v>
      </c>
      <c r="W55" s="116">
        <f t="shared" si="8"/>
        <v>1</v>
      </c>
      <c r="X55" s="107">
        <f t="shared" si="9"/>
        <v>1</v>
      </c>
    </row>
    <row r="56" spans="1:24" ht="21" customHeight="1">
      <c r="A56" s="147" t="s">
        <v>387</v>
      </c>
      <c r="B56" s="123">
        <v>59043</v>
      </c>
      <c r="C56" s="118">
        <v>59043</v>
      </c>
      <c r="D56" s="107">
        <v>10</v>
      </c>
      <c r="E56" s="107">
        <v>0</v>
      </c>
      <c r="F56" s="119"/>
      <c r="G56" s="118">
        <v>59043</v>
      </c>
      <c r="H56" s="107">
        <v>0</v>
      </c>
      <c r="I56" s="107">
        <v>0</v>
      </c>
      <c r="J56" s="119"/>
      <c r="K56" s="118">
        <v>59043</v>
      </c>
      <c r="L56" s="107">
        <v>15</v>
      </c>
      <c r="M56" s="107">
        <v>0</v>
      </c>
      <c r="N56" s="107"/>
      <c r="O56" s="118">
        <v>59043</v>
      </c>
      <c r="P56" s="107">
        <v>0</v>
      </c>
      <c r="Q56" s="107">
        <v>0</v>
      </c>
      <c r="R56" s="107"/>
      <c r="S56" s="115">
        <v>59043</v>
      </c>
      <c r="T56" s="115">
        <f t="shared" si="5"/>
        <v>25</v>
      </c>
      <c r="U56" s="115">
        <f t="shared" si="6"/>
        <v>0</v>
      </c>
      <c r="V56" s="116">
        <f t="shared" si="7"/>
        <v>1</v>
      </c>
      <c r="W56" s="116">
        <f t="shared" si="8"/>
        <v>1</v>
      </c>
      <c r="X56" s="107">
        <f t="shared" si="9"/>
        <v>1</v>
      </c>
    </row>
    <row r="57" spans="1:24" ht="21" customHeight="1">
      <c r="A57" s="147" t="s">
        <v>421</v>
      </c>
      <c r="B57" s="105">
        <v>59046</v>
      </c>
      <c r="C57" s="11">
        <v>59046</v>
      </c>
      <c r="D57" s="107">
        <v>0</v>
      </c>
      <c r="E57" s="107">
        <v>0</v>
      </c>
      <c r="F57" s="119"/>
      <c r="G57" s="11">
        <v>59046</v>
      </c>
      <c r="H57" s="107">
        <v>0</v>
      </c>
      <c r="I57" s="107">
        <v>0</v>
      </c>
      <c r="J57" s="119"/>
      <c r="K57" s="11">
        <v>59046</v>
      </c>
      <c r="L57" s="107">
        <v>0</v>
      </c>
      <c r="M57" s="107">
        <v>0</v>
      </c>
      <c r="N57" s="107"/>
      <c r="O57" s="11">
        <v>59046</v>
      </c>
      <c r="P57" s="107">
        <v>0</v>
      </c>
      <c r="Q57" s="107">
        <v>0</v>
      </c>
      <c r="R57" s="107"/>
      <c r="S57" s="115">
        <v>59046</v>
      </c>
      <c r="T57" s="115">
        <f t="shared" si="5"/>
        <v>0</v>
      </c>
      <c r="U57" s="115">
        <f t="shared" si="6"/>
        <v>0</v>
      </c>
      <c r="V57" s="116">
        <f t="shared" si="7"/>
        <v>1</v>
      </c>
      <c r="W57" s="116">
        <f t="shared" si="8"/>
        <v>1</v>
      </c>
      <c r="X57" s="107">
        <f t="shared" si="9"/>
        <v>1</v>
      </c>
    </row>
    <row r="58" spans="1:24" ht="21" customHeight="1">
      <c r="A58" s="147" t="s">
        <v>388</v>
      </c>
      <c r="B58" s="123">
        <v>59066</v>
      </c>
      <c r="C58" s="118">
        <v>59066</v>
      </c>
      <c r="D58" s="107">
        <v>0</v>
      </c>
      <c r="E58" s="107">
        <v>0</v>
      </c>
      <c r="F58" s="119"/>
      <c r="G58" s="118">
        <v>59066</v>
      </c>
      <c r="H58" s="107">
        <v>11</v>
      </c>
      <c r="I58" s="107">
        <v>0</v>
      </c>
      <c r="J58" s="119"/>
      <c r="K58" s="118">
        <v>59066</v>
      </c>
      <c r="L58" s="107">
        <v>0</v>
      </c>
      <c r="M58" s="107">
        <v>0</v>
      </c>
      <c r="N58" s="107"/>
      <c r="O58" s="118">
        <v>59066</v>
      </c>
      <c r="P58" s="165">
        <v>497</v>
      </c>
      <c r="Q58" s="107">
        <v>0</v>
      </c>
      <c r="R58" s="107"/>
      <c r="S58" s="115">
        <v>59066</v>
      </c>
      <c r="T58" s="115">
        <f t="shared" si="5"/>
        <v>508</v>
      </c>
      <c r="U58" s="115">
        <f t="shared" si="6"/>
        <v>0</v>
      </c>
      <c r="V58" s="116">
        <f t="shared" si="7"/>
        <v>1</v>
      </c>
      <c r="W58" s="116">
        <f t="shared" si="8"/>
        <v>1</v>
      </c>
      <c r="X58" s="107">
        <f t="shared" si="9"/>
        <v>1</v>
      </c>
    </row>
    <row r="59" spans="1:24" ht="21" customHeight="1">
      <c r="A59" s="147" t="s">
        <v>389</v>
      </c>
      <c r="B59" s="123">
        <v>59068</v>
      </c>
      <c r="C59" s="118">
        <v>59068</v>
      </c>
      <c r="D59" s="107">
        <v>46</v>
      </c>
      <c r="E59" s="107">
        <v>0</v>
      </c>
      <c r="F59" s="119"/>
      <c r="G59" s="118">
        <v>59068</v>
      </c>
      <c r="H59" s="107">
        <v>357</v>
      </c>
      <c r="I59" s="107">
        <v>0</v>
      </c>
      <c r="J59" s="119"/>
      <c r="K59" s="118">
        <v>59068</v>
      </c>
      <c r="L59" s="107">
        <v>0</v>
      </c>
      <c r="M59" s="107">
        <v>0</v>
      </c>
      <c r="N59" s="107"/>
      <c r="O59" s="118">
        <v>59068</v>
      </c>
      <c r="P59" s="165">
        <v>9</v>
      </c>
      <c r="Q59" s="107">
        <v>0</v>
      </c>
      <c r="R59" s="107"/>
      <c r="S59" s="115">
        <v>59068</v>
      </c>
      <c r="T59" s="115">
        <f t="shared" si="5"/>
        <v>412</v>
      </c>
      <c r="U59" s="115">
        <f t="shared" si="6"/>
        <v>0</v>
      </c>
      <c r="V59" s="116">
        <f t="shared" si="7"/>
        <v>1</v>
      </c>
      <c r="W59" s="116">
        <f t="shared" si="8"/>
        <v>1</v>
      </c>
      <c r="X59" s="107">
        <f t="shared" si="9"/>
        <v>1</v>
      </c>
    </row>
    <row r="60" spans="1:24" ht="21" customHeight="1">
      <c r="A60" s="147" t="s">
        <v>390</v>
      </c>
      <c r="B60" s="120">
        <v>59073</v>
      </c>
      <c r="C60" s="118">
        <v>59073</v>
      </c>
      <c r="D60" s="107">
        <v>16</v>
      </c>
      <c r="E60" s="107">
        <v>0</v>
      </c>
      <c r="F60" s="119"/>
      <c r="G60" s="118">
        <v>59073</v>
      </c>
      <c r="H60" s="107">
        <v>2</v>
      </c>
      <c r="I60" s="107">
        <v>0</v>
      </c>
      <c r="J60" s="119"/>
      <c r="K60" s="118">
        <v>59073</v>
      </c>
      <c r="L60" s="107">
        <v>0</v>
      </c>
      <c r="M60" s="107">
        <v>0</v>
      </c>
      <c r="N60" s="107"/>
      <c r="O60" s="118">
        <v>59073</v>
      </c>
      <c r="P60" s="107">
        <v>0</v>
      </c>
      <c r="Q60" s="107">
        <v>0</v>
      </c>
      <c r="R60" s="107"/>
      <c r="S60" s="115">
        <v>59073</v>
      </c>
      <c r="T60" s="115">
        <f t="shared" si="5"/>
        <v>18</v>
      </c>
      <c r="U60" s="115">
        <f t="shared" si="6"/>
        <v>0</v>
      </c>
      <c r="V60" s="116">
        <f t="shared" si="7"/>
        <v>1</v>
      </c>
      <c r="W60" s="116">
        <f t="shared" si="8"/>
        <v>1</v>
      </c>
      <c r="X60" s="107">
        <f t="shared" si="9"/>
        <v>1</v>
      </c>
    </row>
    <row r="61" spans="1:24" ht="21" customHeight="1">
      <c r="A61" s="147" t="s">
        <v>391</v>
      </c>
      <c r="B61" s="120">
        <v>59075</v>
      </c>
      <c r="C61" s="118">
        <v>59075</v>
      </c>
      <c r="D61" s="107">
        <v>0</v>
      </c>
      <c r="E61" s="107">
        <v>0</v>
      </c>
      <c r="F61" s="119"/>
      <c r="G61" s="118">
        <v>59075</v>
      </c>
      <c r="H61" s="107">
        <v>0</v>
      </c>
      <c r="I61" s="107">
        <v>0</v>
      </c>
      <c r="J61" s="119"/>
      <c r="K61" s="118">
        <v>59075</v>
      </c>
      <c r="L61" s="107">
        <v>0</v>
      </c>
      <c r="M61" s="107">
        <v>0</v>
      </c>
      <c r="N61" s="107"/>
      <c r="O61" s="118">
        <v>59075</v>
      </c>
      <c r="P61" s="107">
        <v>0</v>
      </c>
      <c r="Q61" s="107">
        <v>0</v>
      </c>
      <c r="R61" s="107"/>
      <c r="S61" s="115">
        <v>59075</v>
      </c>
      <c r="T61" s="115">
        <f t="shared" si="5"/>
        <v>0</v>
      </c>
      <c r="U61" s="115">
        <f t="shared" si="6"/>
        <v>0</v>
      </c>
      <c r="V61" s="116">
        <f t="shared" si="7"/>
        <v>1</v>
      </c>
      <c r="W61" s="116">
        <f t="shared" si="8"/>
        <v>1</v>
      </c>
      <c r="X61" s="107">
        <f t="shared" si="9"/>
        <v>1</v>
      </c>
    </row>
    <row r="62" spans="1:24" ht="21" customHeight="1">
      <c r="A62" s="147" t="s">
        <v>392</v>
      </c>
      <c r="B62" s="120">
        <v>59078</v>
      </c>
      <c r="C62" s="118">
        <v>59078</v>
      </c>
      <c r="D62" s="107">
        <v>98</v>
      </c>
      <c r="E62" s="107">
        <v>60</v>
      </c>
      <c r="F62" s="119"/>
      <c r="G62" s="118">
        <v>59078</v>
      </c>
      <c r="H62" s="107">
        <v>93</v>
      </c>
      <c r="I62" s="107">
        <v>48</v>
      </c>
      <c r="J62" s="119"/>
      <c r="K62" s="118">
        <v>59078</v>
      </c>
      <c r="L62" s="107">
        <v>0</v>
      </c>
      <c r="M62" s="107">
        <v>0</v>
      </c>
      <c r="N62" s="107"/>
      <c r="O62" s="118">
        <v>59078</v>
      </c>
      <c r="P62" s="107">
        <v>0</v>
      </c>
      <c r="Q62" s="107">
        <v>0</v>
      </c>
      <c r="R62" s="107"/>
      <c r="S62" s="115">
        <v>59078</v>
      </c>
      <c r="T62" s="115">
        <f t="shared" si="5"/>
        <v>191</v>
      </c>
      <c r="U62" s="115">
        <f t="shared" si="6"/>
        <v>108</v>
      </c>
      <c r="V62" s="116">
        <f t="shared" si="7"/>
        <v>1</v>
      </c>
      <c r="W62" s="116">
        <f t="shared" si="8"/>
        <v>1</v>
      </c>
      <c r="X62" s="107">
        <f t="shared" si="9"/>
        <v>1</v>
      </c>
    </row>
    <row r="63" spans="1:24" ht="21" customHeight="1">
      <c r="A63" s="147" t="s">
        <v>393</v>
      </c>
      <c r="B63" s="120">
        <v>59083</v>
      </c>
      <c r="C63" s="118">
        <v>59083</v>
      </c>
      <c r="D63" s="107">
        <v>172</v>
      </c>
      <c r="E63" s="107">
        <v>0</v>
      </c>
      <c r="F63" s="119"/>
      <c r="G63" s="118">
        <v>59083</v>
      </c>
      <c r="H63" s="107">
        <v>36</v>
      </c>
      <c r="I63" s="107">
        <v>0</v>
      </c>
      <c r="J63" s="119"/>
      <c r="K63" s="118">
        <v>59083</v>
      </c>
      <c r="L63" s="107">
        <v>0</v>
      </c>
      <c r="M63" s="107">
        <v>0</v>
      </c>
      <c r="N63" s="107"/>
      <c r="O63" s="118">
        <v>59083</v>
      </c>
      <c r="P63" s="107">
        <v>0</v>
      </c>
      <c r="Q63" s="107">
        <v>0</v>
      </c>
      <c r="R63" s="107"/>
      <c r="S63" s="115">
        <v>59083</v>
      </c>
      <c r="T63" s="115">
        <f t="shared" si="5"/>
        <v>208</v>
      </c>
      <c r="U63" s="115">
        <f t="shared" si="6"/>
        <v>0</v>
      </c>
      <c r="V63" s="116">
        <f t="shared" si="7"/>
        <v>1</v>
      </c>
      <c r="W63" s="116">
        <f t="shared" si="8"/>
        <v>1</v>
      </c>
      <c r="X63" s="107">
        <f t="shared" si="9"/>
        <v>1</v>
      </c>
    </row>
    <row r="64" spans="1:24" ht="21" customHeight="1">
      <c r="A64" s="147" t="s">
        <v>394</v>
      </c>
      <c r="B64" s="120">
        <v>59085</v>
      </c>
      <c r="C64" s="118">
        <v>59085</v>
      </c>
      <c r="D64" s="107">
        <v>0</v>
      </c>
      <c r="E64" s="107">
        <v>0</v>
      </c>
      <c r="F64" s="119"/>
      <c r="G64" s="118">
        <v>59085</v>
      </c>
      <c r="H64" s="107">
        <v>96</v>
      </c>
      <c r="I64" s="107">
        <v>18</v>
      </c>
      <c r="J64" s="119"/>
      <c r="K64" s="118">
        <v>59085</v>
      </c>
      <c r="L64" s="107">
        <v>510</v>
      </c>
      <c r="M64" s="107">
        <v>45</v>
      </c>
      <c r="N64" s="107"/>
      <c r="O64" s="118">
        <v>59085</v>
      </c>
      <c r="P64" s="107">
        <v>0</v>
      </c>
      <c r="Q64" s="107">
        <v>0</v>
      </c>
      <c r="R64" s="107"/>
      <c r="S64" s="115">
        <v>59085</v>
      </c>
      <c r="T64" s="115">
        <f t="shared" si="5"/>
        <v>606</v>
      </c>
      <c r="U64" s="115">
        <f t="shared" si="6"/>
        <v>63</v>
      </c>
      <c r="V64" s="116">
        <f t="shared" si="7"/>
        <v>1</v>
      </c>
      <c r="W64" s="116">
        <f t="shared" si="8"/>
        <v>1</v>
      </c>
      <c r="X64" s="107">
        <f t="shared" si="9"/>
        <v>1</v>
      </c>
    </row>
    <row r="65" spans="1:24" ht="21" customHeight="1">
      <c r="A65" s="127" t="s">
        <v>399</v>
      </c>
      <c r="B65" s="120">
        <v>60009</v>
      </c>
      <c r="C65" s="117">
        <v>60009</v>
      </c>
      <c r="D65" s="107">
        <v>0</v>
      </c>
      <c r="E65" s="107">
        <v>2</v>
      </c>
      <c r="F65" s="114"/>
      <c r="G65" s="117">
        <v>60009</v>
      </c>
      <c r="H65" s="107">
        <v>0</v>
      </c>
      <c r="I65" s="107">
        <v>18</v>
      </c>
      <c r="J65" s="114"/>
      <c r="K65" s="117">
        <v>60009</v>
      </c>
      <c r="L65" s="107">
        <v>9</v>
      </c>
      <c r="M65" s="107">
        <v>12</v>
      </c>
      <c r="N65" s="107"/>
      <c r="O65" s="117">
        <v>60009</v>
      </c>
      <c r="P65" s="107">
        <v>0</v>
      </c>
      <c r="Q65" s="107">
        <v>0</v>
      </c>
      <c r="R65" s="107"/>
      <c r="S65" s="115">
        <v>60009</v>
      </c>
      <c r="T65" s="115">
        <f t="shared" si="5"/>
        <v>9</v>
      </c>
      <c r="U65" s="115">
        <f t="shared" si="6"/>
        <v>32</v>
      </c>
      <c r="V65" s="116">
        <f t="shared" si="7"/>
        <v>1</v>
      </c>
      <c r="W65" s="116">
        <f t="shared" si="8"/>
        <v>1</v>
      </c>
      <c r="X65" s="107">
        <f t="shared" si="9"/>
        <v>1</v>
      </c>
    </row>
    <row r="66" spans="1:24" ht="21" customHeight="1">
      <c r="A66" s="122" t="s">
        <v>401</v>
      </c>
      <c r="B66" s="120">
        <v>60012</v>
      </c>
      <c r="C66" s="117">
        <v>60012</v>
      </c>
      <c r="D66" s="107">
        <v>54</v>
      </c>
      <c r="E66" s="107">
        <v>4</v>
      </c>
      <c r="F66" s="119"/>
      <c r="G66" s="117">
        <v>60012</v>
      </c>
      <c r="H66" s="107">
        <v>7</v>
      </c>
      <c r="I66" s="107">
        <v>2</v>
      </c>
      <c r="J66" s="119"/>
      <c r="K66" s="117">
        <v>60012</v>
      </c>
      <c r="L66" s="107">
        <v>0</v>
      </c>
      <c r="M66" s="107">
        <v>0</v>
      </c>
      <c r="N66" s="107"/>
      <c r="O66" s="117">
        <v>60012</v>
      </c>
      <c r="P66" s="107">
        <v>0</v>
      </c>
      <c r="Q66" s="107">
        <v>0</v>
      </c>
      <c r="R66" s="107"/>
      <c r="S66" s="115">
        <v>60012</v>
      </c>
      <c r="T66" s="115">
        <f t="shared" si="5"/>
        <v>61</v>
      </c>
      <c r="U66" s="115">
        <f t="shared" si="6"/>
        <v>6</v>
      </c>
      <c r="V66" s="116">
        <f t="shared" si="7"/>
        <v>1</v>
      </c>
      <c r="W66" s="116">
        <f t="shared" si="8"/>
        <v>1</v>
      </c>
      <c r="X66" s="107">
        <f t="shared" si="9"/>
        <v>1</v>
      </c>
    </row>
    <row r="67" spans="1:24" ht="21" customHeight="1">
      <c r="A67" s="127" t="s">
        <v>404</v>
      </c>
      <c r="B67" s="120">
        <v>60053</v>
      </c>
      <c r="C67" s="117">
        <v>60053</v>
      </c>
      <c r="D67" s="107">
        <v>12</v>
      </c>
      <c r="E67" s="107">
        <v>0</v>
      </c>
      <c r="F67" s="107"/>
      <c r="G67" s="117">
        <v>60053</v>
      </c>
      <c r="H67" s="107">
        <v>3</v>
      </c>
      <c r="I67" s="107">
        <v>0</v>
      </c>
      <c r="J67" s="107"/>
      <c r="K67" s="117">
        <v>60053</v>
      </c>
      <c r="L67" s="107">
        <v>1347</v>
      </c>
      <c r="M67" s="107">
        <v>0</v>
      </c>
      <c r="N67" s="107"/>
      <c r="O67" s="117">
        <v>60053</v>
      </c>
      <c r="P67" s="107">
        <v>0</v>
      </c>
      <c r="Q67" s="107">
        <v>0</v>
      </c>
      <c r="R67" s="107"/>
      <c r="S67" s="115">
        <v>60053</v>
      </c>
      <c r="T67" s="115">
        <f t="shared" ref="T67:T98" si="10">D67+H67+L67+P67</f>
        <v>1362</v>
      </c>
      <c r="U67" s="115">
        <f t="shared" ref="U67:U98" si="11">E67+I67+M67+Q67</f>
        <v>0</v>
      </c>
      <c r="V67" s="116">
        <f t="shared" ref="V67:V98" si="12">MATCH(C67,B67)</f>
        <v>1</v>
      </c>
      <c r="W67" s="116">
        <f t="shared" ref="W67:W98" si="13">MATCH(G67,B67)</f>
        <v>1</v>
      </c>
      <c r="X67" s="107">
        <f t="shared" ref="X67:X98" si="14">MATCH(K67,B67)</f>
        <v>1</v>
      </c>
    </row>
    <row r="68" spans="1:24" ht="21" customHeight="1">
      <c r="A68" s="127" t="s">
        <v>408</v>
      </c>
      <c r="B68" s="120">
        <v>60086</v>
      </c>
      <c r="C68" s="117">
        <v>60086</v>
      </c>
      <c r="D68" s="107">
        <v>1</v>
      </c>
      <c r="E68" s="107">
        <v>69</v>
      </c>
      <c r="F68" s="114"/>
      <c r="G68" s="117">
        <v>60086</v>
      </c>
      <c r="H68" s="107">
        <v>14</v>
      </c>
      <c r="I68" s="107">
        <v>10</v>
      </c>
      <c r="J68" s="114"/>
      <c r="K68" s="117">
        <v>60086</v>
      </c>
      <c r="L68" s="107">
        <v>0</v>
      </c>
      <c r="M68" s="107">
        <v>0</v>
      </c>
      <c r="N68" s="107"/>
      <c r="O68" s="117">
        <v>60086</v>
      </c>
      <c r="P68" s="107">
        <v>0</v>
      </c>
      <c r="Q68" s="107">
        <v>0</v>
      </c>
      <c r="R68" s="107"/>
      <c r="S68" s="115">
        <v>60086</v>
      </c>
      <c r="T68" s="115">
        <f t="shared" si="10"/>
        <v>15</v>
      </c>
      <c r="U68" s="115">
        <f t="shared" si="11"/>
        <v>79</v>
      </c>
      <c r="V68" s="116">
        <f t="shared" si="12"/>
        <v>1</v>
      </c>
      <c r="W68" s="116">
        <f t="shared" si="13"/>
        <v>1</v>
      </c>
      <c r="X68" s="107">
        <f t="shared" si="14"/>
        <v>1</v>
      </c>
    </row>
    <row r="69" spans="1:24" ht="21" customHeight="1">
      <c r="A69" s="127" t="s">
        <v>476</v>
      </c>
      <c r="B69" s="153">
        <v>60087</v>
      </c>
      <c r="C69" s="151">
        <v>60087</v>
      </c>
      <c r="D69" s="107">
        <v>0</v>
      </c>
      <c r="E69" s="107">
        <v>0</v>
      </c>
      <c r="F69" s="114"/>
      <c r="G69" s="151">
        <v>60087</v>
      </c>
      <c r="H69" s="107">
        <v>0</v>
      </c>
      <c r="I69" s="107">
        <v>0</v>
      </c>
      <c r="J69" s="114"/>
      <c r="K69" s="151">
        <v>60087</v>
      </c>
      <c r="L69" s="107">
        <v>0</v>
      </c>
      <c r="M69" s="107">
        <v>0</v>
      </c>
      <c r="N69" s="107"/>
      <c r="O69" s="151">
        <v>60087</v>
      </c>
      <c r="P69" s="107">
        <v>0</v>
      </c>
      <c r="Q69" s="107">
        <v>0</v>
      </c>
      <c r="R69" s="107"/>
      <c r="S69" s="115">
        <v>60087</v>
      </c>
      <c r="T69" s="115">
        <f t="shared" si="10"/>
        <v>0</v>
      </c>
      <c r="U69" s="115">
        <f t="shared" si="11"/>
        <v>0</v>
      </c>
      <c r="V69" s="116">
        <f t="shared" si="12"/>
        <v>1</v>
      </c>
      <c r="W69" s="116">
        <f t="shared" si="13"/>
        <v>1</v>
      </c>
      <c r="X69" s="107">
        <f t="shared" si="14"/>
        <v>1</v>
      </c>
    </row>
    <row r="70" spans="1:24" ht="21" customHeight="1">
      <c r="A70" s="122" t="s">
        <v>411</v>
      </c>
      <c r="B70" s="120">
        <v>60110</v>
      </c>
      <c r="C70" s="117">
        <v>60110</v>
      </c>
      <c r="D70" s="107">
        <v>623</v>
      </c>
      <c r="E70" s="107">
        <v>0</v>
      </c>
      <c r="F70" s="114"/>
      <c r="G70" s="117">
        <v>60110</v>
      </c>
      <c r="H70" s="107">
        <v>21</v>
      </c>
      <c r="I70" s="107">
        <v>0</v>
      </c>
      <c r="J70" s="114"/>
      <c r="K70" s="117">
        <v>60110</v>
      </c>
      <c r="L70" s="107">
        <v>0</v>
      </c>
      <c r="M70" s="107">
        <v>0</v>
      </c>
      <c r="N70" s="107"/>
      <c r="O70" s="117">
        <v>60110</v>
      </c>
      <c r="P70" s="107">
        <v>0</v>
      </c>
      <c r="Q70" s="107">
        <v>0</v>
      </c>
      <c r="R70" s="107"/>
      <c r="S70" s="115">
        <v>60110</v>
      </c>
      <c r="T70" s="115">
        <f t="shared" si="10"/>
        <v>644</v>
      </c>
      <c r="U70" s="115">
        <f t="shared" si="11"/>
        <v>0</v>
      </c>
      <c r="V70" s="116">
        <f t="shared" si="12"/>
        <v>1</v>
      </c>
      <c r="W70" s="116">
        <f t="shared" si="13"/>
        <v>1</v>
      </c>
      <c r="X70" s="107">
        <f t="shared" si="14"/>
        <v>1</v>
      </c>
    </row>
    <row r="71" spans="1:24" ht="21" customHeight="1">
      <c r="A71" s="127" t="s">
        <v>413</v>
      </c>
      <c r="B71" s="120">
        <v>601139</v>
      </c>
      <c r="C71" s="117">
        <v>601139</v>
      </c>
      <c r="D71" s="107">
        <v>2</v>
      </c>
      <c r="E71" s="107">
        <v>0</v>
      </c>
      <c r="F71" s="107"/>
      <c r="G71" s="117">
        <v>601139</v>
      </c>
      <c r="H71" s="107">
        <v>0</v>
      </c>
      <c r="I71" s="107">
        <v>0</v>
      </c>
      <c r="J71" s="107"/>
      <c r="K71" s="117">
        <v>601139</v>
      </c>
      <c r="L71" s="107">
        <v>600</v>
      </c>
      <c r="M71" s="107">
        <v>0</v>
      </c>
      <c r="N71" s="107"/>
      <c r="O71" s="117">
        <v>601139</v>
      </c>
      <c r="P71" s="107">
        <v>0</v>
      </c>
      <c r="Q71" s="107">
        <v>0</v>
      </c>
      <c r="R71" s="107"/>
      <c r="S71" s="115">
        <v>601139</v>
      </c>
      <c r="T71" s="115">
        <f t="shared" si="10"/>
        <v>602</v>
      </c>
      <c r="U71" s="115">
        <f t="shared" si="11"/>
        <v>0</v>
      </c>
      <c r="V71" s="116">
        <f t="shared" si="12"/>
        <v>1</v>
      </c>
      <c r="W71" s="116">
        <f t="shared" si="13"/>
        <v>1</v>
      </c>
      <c r="X71" s="107">
        <f t="shared" si="14"/>
        <v>1</v>
      </c>
    </row>
    <row r="72" spans="1:24" ht="21" customHeight="1">
      <c r="A72" s="127" t="s">
        <v>412</v>
      </c>
      <c r="B72" s="120">
        <v>601204</v>
      </c>
      <c r="C72" s="117">
        <v>601204</v>
      </c>
      <c r="D72" s="107">
        <v>157</v>
      </c>
      <c r="E72" s="107">
        <v>0</v>
      </c>
      <c r="F72" s="114"/>
      <c r="G72" s="117">
        <v>601204</v>
      </c>
      <c r="H72" s="107">
        <v>6092</v>
      </c>
      <c r="I72" s="107">
        <v>0</v>
      </c>
      <c r="J72" s="114"/>
      <c r="K72" s="117">
        <v>601204</v>
      </c>
      <c r="L72" s="107">
        <v>1</v>
      </c>
      <c r="M72" s="107">
        <v>0</v>
      </c>
      <c r="N72" s="107"/>
      <c r="O72" s="117">
        <v>601204</v>
      </c>
      <c r="P72" s="165">
        <v>1072</v>
      </c>
      <c r="Q72" s="107">
        <v>0</v>
      </c>
      <c r="R72" s="107"/>
      <c r="S72" s="115">
        <v>601204</v>
      </c>
      <c r="T72" s="115">
        <f t="shared" si="10"/>
        <v>7322</v>
      </c>
      <c r="U72" s="115">
        <f t="shared" si="11"/>
        <v>0</v>
      </c>
      <c r="V72" s="116">
        <f t="shared" si="12"/>
        <v>1</v>
      </c>
      <c r="W72" s="116">
        <f t="shared" si="13"/>
        <v>1</v>
      </c>
      <c r="X72" s="107">
        <f t="shared" si="14"/>
        <v>1</v>
      </c>
    </row>
    <row r="73" spans="1:24" ht="21" customHeight="1">
      <c r="A73" s="127" t="s">
        <v>415</v>
      </c>
      <c r="B73" s="120">
        <v>601205</v>
      </c>
      <c r="C73" s="117">
        <v>601205</v>
      </c>
      <c r="D73" s="107">
        <v>0</v>
      </c>
      <c r="E73" s="107">
        <v>0</v>
      </c>
      <c r="F73" s="114"/>
      <c r="G73" s="117">
        <v>601205</v>
      </c>
      <c r="H73" s="107">
        <v>0</v>
      </c>
      <c r="I73" s="107">
        <v>0</v>
      </c>
      <c r="J73" s="114"/>
      <c r="K73" s="117">
        <v>601205</v>
      </c>
      <c r="L73" s="107">
        <v>169</v>
      </c>
      <c r="M73" s="107">
        <v>0</v>
      </c>
      <c r="N73" s="107"/>
      <c r="O73" s="117">
        <v>601205</v>
      </c>
      <c r="P73" s="107">
        <v>0</v>
      </c>
      <c r="Q73" s="107">
        <v>0</v>
      </c>
      <c r="R73" s="107"/>
      <c r="S73" s="115">
        <v>601205</v>
      </c>
      <c r="T73" s="115">
        <f t="shared" si="10"/>
        <v>169</v>
      </c>
      <c r="U73" s="115">
        <f t="shared" si="11"/>
        <v>0</v>
      </c>
      <c r="V73" s="116">
        <f t="shared" si="12"/>
        <v>1</v>
      </c>
      <c r="W73" s="116">
        <f t="shared" si="13"/>
        <v>1</v>
      </c>
      <c r="X73" s="107">
        <f t="shared" si="14"/>
        <v>1</v>
      </c>
    </row>
    <row r="74" spans="1:24" ht="21" customHeight="1">
      <c r="A74" s="127" t="s">
        <v>417</v>
      </c>
      <c r="B74" s="120">
        <v>610115</v>
      </c>
      <c r="C74" s="117">
        <v>610115</v>
      </c>
      <c r="D74" s="107">
        <v>4</v>
      </c>
      <c r="E74" s="107">
        <v>19</v>
      </c>
      <c r="F74" s="107"/>
      <c r="G74" s="117">
        <v>610115</v>
      </c>
      <c r="H74" s="107">
        <v>0</v>
      </c>
      <c r="I74" s="107">
        <v>0</v>
      </c>
      <c r="J74" s="107"/>
      <c r="K74" s="117">
        <v>610115</v>
      </c>
      <c r="L74" s="107">
        <v>6</v>
      </c>
      <c r="M74" s="107">
        <v>27</v>
      </c>
      <c r="N74" s="107"/>
      <c r="O74" s="117">
        <v>610115</v>
      </c>
      <c r="P74" s="107">
        <v>0</v>
      </c>
      <c r="Q74" s="107">
        <v>0</v>
      </c>
      <c r="R74" s="107"/>
      <c r="S74" s="115">
        <v>610115</v>
      </c>
      <c r="T74" s="115">
        <f t="shared" si="10"/>
        <v>10</v>
      </c>
      <c r="U74" s="115">
        <f t="shared" si="11"/>
        <v>46</v>
      </c>
      <c r="V74" s="116">
        <f t="shared" si="12"/>
        <v>1</v>
      </c>
      <c r="W74" s="116">
        <f t="shared" si="13"/>
        <v>1</v>
      </c>
      <c r="X74" s="107">
        <f t="shared" si="14"/>
        <v>1</v>
      </c>
    </row>
    <row r="75" spans="1:24" ht="21" customHeight="1">
      <c r="A75" s="127" t="s">
        <v>418</v>
      </c>
      <c r="B75" s="120">
        <v>610548</v>
      </c>
      <c r="C75" s="117">
        <v>610548</v>
      </c>
      <c r="D75" s="107">
        <v>105</v>
      </c>
      <c r="E75" s="107">
        <v>0</v>
      </c>
      <c r="F75" s="107"/>
      <c r="G75" s="117">
        <v>610548</v>
      </c>
      <c r="H75" s="107">
        <v>253</v>
      </c>
      <c r="I75" s="107">
        <v>0</v>
      </c>
      <c r="J75" s="107"/>
      <c r="K75" s="117">
        <v>610548</v>
      </c>
      <c r="L75" s="107">
        <v>0</v>
      </c>
      <c r="M75" s="107">
        <v>0</v>
      </c>
      <c r="N75" s="107"/>
      <c r="O75" s="117">
        <v>610548</v>
      </c>
      <c r="P75" s="107">
        <v>0</v>
      </c>
      <c r="Q75" s="107">
        <v>0</v>
      </c>
      <c r="R75" s="107"/>
      <c r="S75" s="115">
        <v>610548</v>
      </c>
      <c r="T75" s="115">
        <f t="shared" si="10"/>
        <v>358</v>
      </c>
      <c r="U75" s="115">
        <f t="shared" si="11"/>
        <v>0</v>
      </c>
      <c r="V75" s="116">
        <f t="shared" si="12"/>
        <v>1</v>
      </c>
      <c r="W75" s="116">
        <f t="shared" si="13"/>
        <v>1</v>
      </c>
      <c r="X75" s="107">
        <f t="shared" si="14"/>
        <v>1</v>
      </c>
    </row>
    <row r="76" spans="1:24" ht="21" customHeight="1">
      <c r="A76" s="127" t="s">
        <v>419</v>
      </c>
      <c r="B76" s="120">
        <v>610552</v>
      </c>
      <c r="C76" s="117">
        <v>610552</v>
      </c>
      <c r="D76" s="107">
        <v>0</v>
      </c>
      <c r="E76" s="107">
        <v>0</v>
      </c>
      <c r="F76" s="107"/>
      <c r="G76" s="117">
        <v>610552</v>
      </c>
      <c r="H76" s="107">
        <v>0</v>
      </c>
      <c r="I76" s="107">
        <v>0</v>
      </c>
      <c r="J76" s="107"/>
      <c r="K76" s="117">
        <v>610552</v>
      </c>
      <c r="L76" s="107">
        <v>23</v>
      </c>
      <c r="M76" s="107">
        <v>0</v>
      </c>
      <c r="N76" s="107"/>
      <c r="O76" s="117">
        <v>610552</v>
      </c>
      <c r="P76" s="107">
        <v>0</v>
      </c>
      <c r="Q76" s="107">
        <v>0</v>
      </c>
      <c r="R76" s="107"/>
      <c r="S76" s="115">
        <v>610552</v>
      </c>
      <c r="T76" s="115">
        <f t="shared" si="10"/>
        <v>23</v>
      </c>
      <c r="U76" s="115">
        <f t="shared" si="11"/>
        <v>0</v>
      </c>
      <c r="V76" s="116">
        <f t="shared" si="12"/>
        <v>1</v>
      </c>
      <c r="W76" s="116">
        <f t="shared" si="13"/>
        <v>1</v>
      </c>
      <c r="X76" s="107">
        <f t="shared" si="14"/>
        <v>1</v>
      </c>
    </row>
    <row r="77" spans="1:24" ht="21" customHeight="1">
      <c r="A77" s="127" t="s">
        <v>420</v>
      </c>
      <c r="B77" s="120">
        <v>610604</v>
      </c>
      <c r="C77" s="117">
        <v>610604</v>
      </c>
      <c r="D77" s="107">
        <v>0</v>
      </c>
      <c r="E77" s="107">
        <v>0</v>
      </c>
      <c r="F77" s="114"/>
      <c r="G77" s="117">
        <v>610604</v>
      </c>
      <c r="H77" s="107">
        <v>0</v>
      </c>
      <c r="I77" s="107">
        <v>0</v>
      </c>
      <c r="J77" s="114"/>
      <c r="K77" s="117">
        <v>610604</v>
      </c>
      <c r="L77" s="107">
        <v>0</v>
      </c>
      <c r="M77" s="107">
        <v>0</v>
      </c>
      <c r="N77" s="107"/>
      <c r="O77" s="117">
        <v>610604</v>
      </c>
      <c r="P77" s="107">
        <v>0</v>
      </c>
      <c r="Q77" s="107">
        <v>0</v>
      </c>
      <c r="R77" s="107"/>
      <c r="S77" s="115">
        <v>610604</v>
      </c>
      <c r="T77" s="115">
        <f t="shared" si="10"/>
        <v>0</v>
      </c>
      <c r="U77" s="115">
        <f t="shared" si="11"/>
        <v>0</v>
      </c>
      <c r="V77" s="116">
        <f t="shared" si="12"/>
        <v>1</v>
      </c>
      <c r="W77" s="116">
        <f t="shared" si="13"/>
        <v>1</v>
      </c>
      <c r="X77" s="107">
        <f t="shared" si="14"/>
        <v>1</v>
      </c>
    </row>
    <row r="78" spans="1:24" ht="21" customHeight="1">
      <c r="A78" s="127" t="s">
        <v>422</v>
      </c>
      <c r="B78" s="120">
        <v>610806</v>
      </c>
      <c r="C78" s="117">
        <v>610806</v>
      </c>
      <c r="D78" s="107">
        <v>24</v>
      </c>
      <c r="E78" s="107">
        <v>0</v>
      </c>
      <c r="F78" s="107"/>
      <c r="G78" s="117">
        <v>610806</v>
      </c>
      <c r="H78" s="107">
        <v>2</v>
      </c>
      <c r="I78" s="107">
        <v>0</v>
      </c>
      <c r="J78" s="107"/>
      <c r="K78" s="117">
        <v>610806</v>
      </c>
      <c r="L78" s="107">
        <v>187</v>
      </c>
      <c r="M78" s="107">
        <v>0</v>
      </c>
      <c r="N78" s="107"/>
      <c r="O78" s="117">
        <v>610806</v>
      </c>
      <c r="P78" s="107">
        <v>0</v>
      </c>
      <c r="Q78" s="107">
        <v>0</v>
      </c>
      <c r="R78" s="107"/>
      <c r="S78" s="115">
        <v>610806</v>
      </c>
      <c r="T78" s="115">
        <f t="shared" si="10"/>
        <v>213</v>
      </c>
      <c r="U78" s="115">
        <f t="shared" si="11"/>
        <v>0</v>
      </c>
      <c r="V78" s="116">
        <f t="shared" si="12"/>
        <v>1</v>
      </c>
      <c r="W78" s="116">
        <f t="shared" si="13"/>
        <v>1</v>
      </c>
      <c r="X78" s="107">
        <f t="shared" si="14"/>
        <v>1</v>
      </c>
    </row>
    <row r="79" spans="1:24" ht="21" customHeight="1">
      <c r="A79" s="127" t="s">
        <v>424</v>
      </c>
      <c r="B79" s="106">
        <v>610920</v>
      </c>
      <c r="C79" s="104">
        <v>610920</v>
      </c>
      <c r="D79" s="107">
        <v>190</v>
      </c>
      <c r="E79" s="107">
        <v>0</v>
      </c>
      <c r="F79" s="114"/>
      <c r="G79" s="104">
        <v>610920</v>
      </c>
      <c r="H79" s="107">
        <v>54</v>
      </c>
      <c r="I79" s="107">
        <v>0</v>
      </c>
      <c r="J79" s="114"/>
      <c r="K79" s="104">
        <v>610920</v>
      </c>
      <c r="L79" s="107">
        <v>0</v>
      </c>
      <c r="M79" s="107">
        <v>0</v>
      </c>
      <c r="N79" s="107"/>
      <c r="O79" s="104">
        <v>610920</v>
      </c>
      <c r="P79" s="107">
        <v>0</v>
      </c>
      <c r="Q79" s="107">
        <v>0</v>
      </c>
      <c r="R79" s="107"/>
      <c r="S79" s="115">
        <v>610920</v>
      </c>
      <c r="T79" s="115">
        <f t="shared" si="10"/>
        <v>244</v>
      </c>
      <c r="U79" s="115">
        <f t="shared" si="11"/>
        <v>0</v>
      </c>
      <c r="V79" s="116">
        <f t="shared" si="12"/>
        <v>1</v>
      </c>
      <c r="W79" s="116">
        <f t="shared" si="13"/>
        <v>1</v>
      </c>
      <c r="X79" s="107">
        <f t="shared" si="14"/>
        <v>1</v>
      </c>
    </row>
    <row r="80" spans="1:24" ht="21" customHeight="1">
      <c r="A80" s="127" t="s">
        <v>425</v>
      </c>
      <c r="B80" s="106">
        <v>611101</v>
      </c>
      <c r="C80" s="104">
        <v>611101</v>
      </c>
      <c r="D80" s="107">
        <v>0</v>
      </c>
      <c r="E80" s="107">
        <v>0</v>
      </c>
      <c r="F80" s="114"/>
      <c r="G80" s="104">
        <v>611101</v>
      </c>
      <c r="H80" s="107">
        <v>0</v>
      </c>
      <c r="I80" s="107">
        <v>0</v>
      </c>
      <c r="J80" s="114"/>
      <c r="K80" s="104">
        <v>611101</v>
      </c>
      <c r="L80" s="107">
        <v>413</v>
      </c>
      <c r="M80" s="107">
        <v>0</v>
      </c>
      <c r="N80" s="107"/>
      <c r="O80" s="104">
        <v>611101</v>
      </c>
      <c r="P80" s="107">
        <v>0</v>
      </c>
      <c r="Q80" s="107">
        <v>0</v>
      </c>
      <c r="R80" s="107"/>
      <c r="S80" s="115">
        <v>611101</v>
      </c>
      <c r="T80" s="115">
        <f t="shared" si="10"/>
        <v>413</v>
      </c>
      <c r="U80" s="115">
        <f t="shared" si="11"/>
        <v>0</v>
      </c>
      <c r="V80" s="116">
        <f t="shared" si="12"/>
        <v>1</v>
      </c>
      <c r="W80" s="116">
        <f t="shared" si="13"/>
        <v>1</v>
      </c>
      <c r="X80" s="107">
        <f t="shared" si="14"/>
        <v>1</v>
      </c>
    </row>
    <row r="81" spans="1:24" ht="21" customHeight="1">
      <c r="A81" s="122" t="s">
        <v>428</v>
      </c>
      <c r="B81" s="106">
        <v>611113</v>
      </c>
      <c r="C81" s="104">
        <v>611113</v>
      </c>
      <c r="D81" s="107">
        <v>0</v>
      </c>
      <c r="E81" s="107">
        <v>0</v>
      </c>
      <c r="F81" s="112"/>
      <c r="G81" s="104">
        <v>611113</v>
      </c>
      <c r="H81" s="107">
        <v>0</v>
      </c>
      <c r="I81" s="107">
        <v>0</v>
      </c>
      <c r="J81" s="112"/>
      <c r="K81" s="104">
        <v>611113</v>
      </c>
      <c r="L81" s="107">
        <v>0</v>
      </c>
      <c r="M81" s="107">
        <v>0</v>
      </c>
      <c r="N81" s="107"/>
      <c r="O81" s="104">
        <v>611113</v>
      </c>
      <c r="P81" s="107">
        <v>0</v>
      </c>
      <c r="Q81" s="107">
        <v>0</v>
      </c>
      <c r="R81" s="107"/>
      <c r="S81" s="115">
        <v>611113</v>
      </c>
      <c r="T81" s="115">
        <f t="shared" si="10"/>
        <v>0</v>
      </c>
      <c r="U81" s="115">
        <f t="shared" si="11"/>
        <v>0</v>
      </c>
      <c r="V81" s="116">
        <f t="shared" si="12"/>
        <v>1</v>
      </c>
      <c r="W81" s="116">
        <f t="shared" si="13"/>
        <v>1</v>
      </c>
      <c r="X81" s="107">
        <f t="shared" si="14"/>
        <v>1</v>
      </c>
    </row>
    <row r="82" spans="1:24" ht="21" customHeight="1">
      <c r="A82" s="122" t="s">
        <v>456</v>
      </c>
      <c r="B82" s="152">
        <v>620101</v>
      </c>
      <c r="C82" s="151">
        <v>620101</v>
      </c>
      <c r="D82" s="107">
        <v>0</v>
      </c>
      <c r="E82" s="107">
        <v>0</v>
      </c>
      <c r="F82" s="112"/>
      <c r="G82" s="151">
        <v>620101</v>
      </c>
      <c r="H82" s="107">
        <v>0</v>
      </c>
      <c r="I82" s="107">
        <v>0</v>
      </c>
      <c r="J82" s="112"/>
      <c r="K82" s="151">
        <v>620101</v>
      </c>
      <c r="L82" s="107">
        <v>0</v>
      </c>
      <c r="M82" s="107">
        <v>0</v>
      </c>
      <c r="N82" s="107"/>
      <c r="O82" s="151">
        <v>620101</v>
      </c>
      <c r="P82" s="107">
        <v>0</v>
      </c>
      <c r="Q82" s="107">
        <v>0</v>
      </c>
      <c r="R82" s="107"/>
      <c r="S82" s="115">
        <v>620101</v>
      </c>
      <c r="T82" s="115">
        <f t="shared" si="10"/>
        <v>0</v>
      </c>
      <c r="U82" s="115">
        <f t="shared" si="11"/>
        <v>0</v>
      </c>
      <c r="V82" s="116">
        <f t="shared" si="12"/>
        <v>1</v>
      </c>
      <c r="W82" s="116">
        <f t="shared" si="13"/>
        <v>1</v>
      </c>
      <c r="X82" s="107">
        <f t="shared" si="14"/>
        <v>1</v>
      </c>
    </row>
    <row r="83" spans="1:24" ht="21" customHeight="1">
      <c r="A83" s="122" t="s">
        <v>429</v>
      </c>
      <c r="B83" s="106">
        <v>620104</v>
      </c>
      <c r="C83" s="104">
        <v>620104</v>
      </c>
      <c r="D83" s="107">
        <v>4</v>
      </c>
      <c r="E83" s="107">
        <v>0</v>
      </c>
      <c r="F83" s="112"/>
      <c r="G83" s="104">
        <v>620104</v>
      </c>
      <c r="H83" s="107">
        <v>5</v>
      </c>
      <c r="I83" s="107">
        <v>0</v>
      </c>
      <c r="J83" s="112"/>
      <c r="K83" s="104">
        <v>620104</v>
      </c>
      <c r="L83" s="107">
        <v>0</v>
      </c>
      <c r="M83" s="107">
        <v>0</v>
      </c>
      <c r="N83" s="107"/>
      <c r="O83" s="104">
        <v>620104</v>
      </c>
      <c r="P83" s="107">
        <v>0</v>
      </c>
      <c r="Q83" s="107">
        <v>0</v>
      </c>
      <c r="R83" s="107"/>
      <c r="S83" s="115">
        <v>620104</v>
      </c>
      <c r="T83" s="115">
        <f t="shared" si="10"/>
        <v>9</v>
      </c>
      <c r="U83" s="115">
        <f t="shared" si="11"/>
        <v>0</v>
      </c>
      <c r="V83" s="116">
        <f t="shared" si="12"/>
        <v>1</v>
      </c>
      <c r="W83" s="116">
        <f t="shared" si="13"/>
        <v>1</v>
      </c>
      <c r="X83" s="107">
        <f t="shared" si="14"/>
        <v>1</v>
      </c>
    </row>
    <row r="84" spans="1:24" ht="21" customHeight="1">
      <c r="A84" s="122" t="s">
        <v>432</v>
      </c>
      <c r="B84" s="134">
        <v>620106</v>
      </c>
      <c r="C84" s="133">
        <v>620106</v>
      </c>
      <c r="D84" s="107">
        <v>0</v>
      </c>
      <c r="E84" s="107">
        <v>0</v>
      </c>
      <c r="F84" s="112"/>
      <c r="G84" s="133">
        <v>620106</v>
      </c>
      <c r="H84" s="107">
        <v>0</v>
      </c>
      <c r="I84" s="107">
        <v>0</v>
      </c>
      <c r="J84" s="112"/>
      <c r="K84" s="133">
        <v>620106</v>
      </c>
      <c r="L84" s="107">
        <v>0</v>
      </c>
      <c r="M84" s="107">
        <v>0</v>
      </c>
      <c r="N84" s="107"/>
      <c r="O84" s="133">
        <v>620106</v>
      </c>
      <c r="P84" s="107">
        <v>0</v>
      </c>
      <c r="Q84" s="107">
        <v>0</v>
      </c>
      <c r="R84" s="107"/>
      <c r="S84" s="115">
        <v>620106</v>
      </c>
      <c r="T84" s="115">
        <f t="shared" si="10"/>
        <v>0</v>
      </c>
      <c r="U84" s="115">
        <f t="shared" si="11"/>
        <v>0</v>
      </c>
      <c r="V84" s="116">
        <f t="shared" si="12"/>
        <v>1</v>
      </c>
      <c r="W84" s="116">
        <f t="shared" si="13"/>
        <v>1</v>
      </c>
      <c r="X84" s="107">
        <f t="shared" si="14"/>
        <v>1</v>
      </c>
    </row>
    <row r="85" spans="1:24" ht="21" customHeight="1">
      <c r="A85" s="127" t="s">
        <v>430</v>
      </c>
      <c r="B85" s="106">
        <v>620118</v>
      </c>
      <c r="C85" s="104">
        <v>620118</v>
      </c>
      <c r="D85" s="107">
        <v>0</v>
      </c>
      <c r="E85" s="107">
        <v>0</v>
      </c>
      <c r="G85" s="104">
        <v>620118</v>
      </c>
      <c r="H85" s="107">
        <v>0</v>
      </c>
      <c r="I85" s="107">
        <v>0</v>
      </c>
      <c r="K85" s="104">
        <v>620118</v>
      </c>
      <c r="L85" s="107">
        <v>0</v>
      </c>
      <c r="M85" s="107">
        <v>0</v>
      </c>
      <c r="N85" s="107"/>
      <c r="O85" s="104">
        <v>620118</v>
      </c>
      <c r="P85" s="107">
        <v>0</v>
      </c>
      <c r="Q85" s="107">
        <v>0</v>
      </c>
      <c r="R85" s="107"/>
      <c r="S85" s="115">
        <v>620118</v>
      </c>
      <c r="T85" s="115">
        <f t="shared" si="10"/>
        <v>0</v>
      </c>
      <c r="U85" s="115">
        <f t="shared" si="11"/>
        <v>0</v>
      </c>
      <c r="V85" s="116">
        <f t="shared" si="12"/>
        <v>1</v>
      </c>
      <c r="W85" s="116">
        <f t="shared" si="13"/>
        <v>1</v>
      </c>
      <c r="X85" s="107">
        <f t="shared" si="14"/>
        <v>1</v>
      </c>
    </row>
    <row r="86" spans="1:24" ht="21" customHeight="1">
      <c r="A86" s="127" t="s">
        <v>431</v>
      </c>
      <c r="B86" s="106">
        <v>620204</v>
      </c>
      <c r="C86" s="104">
        <v>620204</v>
      </c>
      <c r="D86" s="107">
        <v>36</v>
      </c>
      <c r="E86" s="107">
        <v>0</v>
      </c>
      <c r="G86" s="104">
        <v>620204</v>
      </c>
      <c r="H86" s="107">
        <v>8</v>
      </c>
      <c r="I86" s="107">
        <v>0</v>
      </c>
      <c r="K86" s="104">
        <v>620204</v>
      </c>
      <c r="L86" s="107">
        <v>57</v>
      </c>
      <c r="M86" s="107">
        <v>0</v>
      </c>
      <c r="N86" s="107"/>
      <c r="O86" s="104">
        <v>620204</v>
      </c>
      <c r="P86" s="107">
        <v>0</v>
      </c>
      <c r="Q86" s="107">
        <v>0</v>
      </c>
      <c r="R86" s="107"/>
      <c r="S86" s="115">
        <v>620204</v>
      </c>
      <c r="T86" s="115">
        <f t="shared" si="10"/>
        <v>101</v>
      </c>
      <c r="U86" s="115">
        <f t="shared" si="11"/>
        <v>0</v>
      </c>
      <c r="V86" s="116">
        <f t="shared" si="12"/>
        <v>1</v>
      </c>
      <c r="W86" s="116">
        <f t="shared" si="13"/>
        <v>1</v>
      </c>
      <c r="X86" s="107">
        <f t="shared" si="14"/>
        <v>1</v>
      </c>
    </row>
    <row r="87" spans="1:24" ht="21" customHeight="1">
      <c r="A87" s="122" t="s">
        <v>433</v>
      </c>
      <c r="B87" s="135">
        <v>620316</v>
      </c>
      <c r="C87" s="132">
        <v>620316</v>
      </c>
      <c r="D87" s="107">
        <v>0</v>
      </c>
      <c r="E87" s="107">
        <v>0</v>
      </c>
      <c r="F87" s="112"/>
      <c r="G87" s="132">
        <v>620316</v>
      </c>
      <c r="H87" s="107">
        <v>0</v>
      </c>
      <c r="I87" s="107">
        <v>0</v>
      </c>
      <c r="J87" s="112"/>
      <c r="K87" s="132">
        <v>620316</v>
      </c>
      <c r="L87" s="107">
        <v>1399</v>
      </c>
      <c r="M87" s="107">
        <v>0</v>
      </c>
      <c r="N87" s="107"/>
      <c r="O87" s="132">
        <v>620316</v>
      </c>
      <c r="P87" s="107">
        <v>0</v>
      </c>
      <c r="Q87" s="107">
        <v>0</v>
      </c>
      <c r="R87" s="107"/>
      <c r="S87" s="115">
        <v>620316</v>
      </c>
      <c r="T87" s="115">
        <f t="shared" si="10"/>
        <v>1399</v>
      </c>
      <c r="U87" s="115">
        <f t="shared" si="11"/>
        <v>0</v>
      </c>
      <c r="V87" s="116">
        <f t="shared" si="12"/>
        <v>1</v>
      </c>
      <c r="W87" s="116">
        <f t="shared" si="13"/>
        <v>1</v>
      </c>
      <c r="X87" s="107">
        <f t="shared" si="14"/>
        <v>1</v>
      </c>
    </row>
    <row r="88" spans="1:24" ht="21" customHeight="1">
      <c r="A88" s="122" t="s">
        <v>434</v>
      </c>
      <c r="B88" s="134">
        <v>620402</v>
      </c>
      <c r="C88" s="133">
        <v>620402</v>
      </c>
      <c r="D88" s="107">
        <v>1</v>
      </c>
      <c r="E88" s="107">
        <v>0</v>
      </c>
      <c r="F88" s="112"/>
      <c r="G88" s="133">
        <v>620402</v>
      </c>
      <c r="H88" s="107">
        <v>1</v>
      </c>
      <c r="I88" s="107">
        <v>0</v>
      </c>
      <c r="J88" s="112"/>
      <c r="K88" s="133">
        <v>620402</v>
      </c>
      <c r="L88" s="107">
        <v>89</v>
      </c>
      <c r="M88" s="107">
        <v>0</v>
      </c>
      <c r="N88" s="107"/>
      <c r="O88" s="133">
        <v>620402</v>
      </c>
      <c r="P88" s="107">
        <v>0</v>
      </c>
      <c r="Q88" s="107">
        <v>0</v>
      </c>
      <c r="R88" s="107"/>
      <c r="S88" s="115">
        <v>620402</v>
      </c>
      <c r="T88" s="115">
        <f t="shared" si="10"/>
        <v>91</v>
      </c>
      <c r="U88" s="115">
        <f t="shared" si="11"/>
        <v>0</v>
      </c>
      <c r="V88" s="116">
        <f t="shared" si="12"/>
        <v>1</v>
      </c>
      <c r="W88" s="116">
        <f t="shared" si="13"/>
        <v>1</v>
      </c>
      <c r="X88" s="107">
        <f t="shared" si="14"/>
        <v>1</v>
      </c>
    </row>
    <row r="89" spans="1:24" ht="21" customHeight="1">
      <c r="A89" s="122" t="s">
        <v>435</v>
      </c>
      <c r="B89" s="138">
        <v>620404</v>
      </c>
      <c r="C89" s="137">
        <v>620404</v>
      </c>
      <c r="D89" s="107">
        <v>48</v>
      </c>
      <c r="E89" s="107">
        <v>0</v>
      </c>
      <c r="F89" s="112"/>
      <c r="G89" s="137">
        <v>620404</v>
      </c>
      <c r="H89" s="107">
        <v>259</v>
      </c>
      <c r="I89" s="107">
        <v>0</v>
      </c>
      <c r="J89" s="112"/>
      <c r="K89" s="137">
        <v>620404</v>
      </c>
      <c r="L89" s="107">
        <v>0</v>
      </c>
      <c r="M89" s="107">
        <v>0</v>
      </c>
      <c r="N89" s="107"/>
      <c r="O89" s="137">
        <v>620404</v>
      </c>
      <c r="P89" s="107">
        <v>0</v>
      </c>
      <c r="Q89" s="107">
        <v>0</v>
      </c>
      <c r="R89" s="107"/>
      <c r="S89" s="115">
        <v>620404</v>
      </c>
      <c r="T89" s="115">
        <f t="shared" si="10"/>
        <v>307</v>
      </c>
      <c r="U89" s="115">
        <f t="shared" si="11"/>
        <v>0</v>
      </c>
      <c r="V89" s="116">
        <f t="shared" si="12"/>
        <v>1</v>
      </c>
      <c r="W89" s="116">
        <f t="shared" si="13"/>
        <v>1</v>
      </c>
      <c r="X89" s="107">
        <f t="shared" si="14"/>
        <v>1</v>
      </c>
    </row>
    <row r="90" spans="1:24" ht="21" customHeight="1">
      <c r="A90" s="122" t="s">
        <v>436</v>
      </c>
      <c r="B90" s="138">
        <v>620419</v>
      </c>
      <c r="C90" s="137">
        <v>620419</v>
      </c>
      <c r="D90" s="107">
        <v>4</v>
      </c>
      <c r="E90" s="107">
        <v>0</v>
      </c>
      <c r="F90" s="112"/>
      <c r="G90" s="137">
        <v>620419</v>
      </c>
      <c r="H90" s="107">
        <v>0</v>
      </c>
      <c r="I90" s="107">
        <v>0</v>
      </c>
      <c r="J90" s="112"/>
      <c r="K90" s="137">
        <v>620419</v>
      </c>
      <c r="L90" s="107">
        <v>235</v>
      </c>
      <c r="M90" s="107">
        <v>0</v>
      </c>
      <c r="N90" s="107"/>
      <c r="O90" s="137">
        <v>620419</v>
      </c>
      <c r="P90" s="107">
        <v>0</v>
      </c>
      <c r="Q90" s="107">
        <v>0</v>
      </c>
      <c r="R90" s="107"/>
      <c r="S90" s="115">
        <v>620419</v>
      </c>
      <c r="T90" s="115">
        <f t="shared" si="10"/>
        <v>239</v>
      </c>
      <c r="U90" s="115">
        <f t="shared" si="11"/>
        <v>0</v>
      </c>
      <c r="V90" s="116">
        <f t="shared" si="12"/>
        <v>1</v>
      </c>
      <c r="W90" s="116">
        <f t="shared" si="13"/>
        <v>1</v>
      </c>
      <c r="X90" s="107">
        <f t="shared" si="14"/>
        <v>1</v>
      </c>
    </row>
    <row r="91" spans="1:24" ht="21" customHeight="1">
      <c r="A91" s="122" t="s">
        <v>486</v>
      </c>
      <c r="B91" s="138">
        <v>620529</v>
      </c>
      <c r="C91" s="160">
        <v>620529</v>
      </c>
      <c r="D91" s="107">
        <v>0</v>
      </c>
      <c r="E91" s="107">
        <v>0</v>
      </c>
      <c r="F91" s="161"/>
      <c r="G91" s="160">
        <v>620529</v>
      </c>
      <c r="H91" s="107">
        <v>0</v>
      </c>
      <c r="I91" s="107">
        <v>0</v>
      </c>
      <c r="J91" s="161"/>
      <c r="K91" s="160">
        <v>620529</v>
      </c>
      <c r="L91" s="107">
        <v>0</v>
      </c>
      <c r="M91" s="107">
        <v>0</v>
      </c>
      <c r="N91" s="107"/>
      <c r="O91" s="160">
        <v>620529</v>
      </c>
      <c r="P91" s="107">
        <v>0</v>
      </c>
      <c r="Q91" s="107">
        <v>0</v>
      </c>
      <c r="R91" s="107"/>
      <c r="S91" s="115">
        <v>620529</v>
      </c>
      <c r="T91" s="115">
        <f t="shared" si="10"/>
        <v>0</v>
      </c>
      <c r="U91" s="115">
        <f t="shared" si="11"/>
        <v>0</v>
      </c>
      <c r="V91" s="116">
        <f t="shared" si="12"/>
        <v>1</v>
      </c>
      <c r="W91" s="116">
        <f t="shared" si="13"/>
        <v>1</v>
      </c>
      <c r="X91" s="107">
        <f t="shared" si="14"/>
        <v>1</v>
      </c>
    </row>
    <row r="92" spans="1:24" ht="21" customHeight="1">
      <c r="A92" s="127" t="s">
        <v>441</v>
      </c>
      <c r="B92" s="138">
        <v>620530</v>
      </c>
      <c r="C92" s="137">
        <v>620530</v>
      </c>
      <c r="D92" s="107">
        <v>0</v>
      </c>
      <c r="E92" s="107">
        <v>0</v>
      </c>
      <c r="G92" s="137">
        <v>620530</v>
      </c>
      <c r="H92" s="107">
        <v>0</v>
      </c>
      <c r="I92" s="107">
        <v>0</v>
      </c>
      <c r="K92" s="137">
        <v>620530</v>
      </c>
      <c r="L92" s="107">
        <v>0</v>
      </c>
      <c r="M92" s="107">
        <v>0</v>
      </c>
      <c r="N92" s="107"/>
      <c r="O92" s="137">
        <v>620530</v>
      </c>
      <c r="P92" s="107">
        <v>0</v>
      </c>
      <c r="Q92" s="107">
        <v>0</v>
      </c>
      <c r="R92" s="107"/>
      <c r="S92" s="115">
        <v>620530</v>
      </c>
      <c r="T92" s="115">
        <f t="shared" si="10"/>
        <v>0</v>
      </c>
      <c r="U92" s="115">
        <f t="shared" si="11"/>
        <v>0</v>
      </c>
      <c r="V92" s="116">
        <f t="shared" si="12"/>
        <v>1</v>
      </c>
      <c r="W92" s="116">
        <f t="shared" si="13"/>
        <v>1</v>
      </c>
      <c r="X92" s="107">
        <f t="shared" si="14"/>
        <v>1</v>
      </c>
    </row>
    <row r="93" spans="1:24" ht="21" customHeight="1">
      <c r="A93" s="122" t="s">
        <v>437</v>
      </c>
      <c r="B93" s="135">
        <v>620539</v>
      </c>
      <c r="C93" s="132">
        <v>620539</v>
      </c>
      <c r="D93" s="107">
        <v>0</v>
      </c>
      <c r="E93" s="107">
        <v>0</v>
      </c>
      <c r="F93" s="112"/>
      <c r="G93" s="132">
        <v>620539</v>
      </c>
      <c r="H93" s="107">
        <v>0</v>
      </c>
      <c r="I93" s="107">
        <v>0</v>
      </c>
      <c r="J93" s="112"/>
      <c r="K93" s="132">
        <v>620539</v>
      </c>
      <c r="L93" s="107">
        <v>143</v>
      </c>
      <c r="M93" s="107">
        <v>0</v>
      </c>
      <c r="N93" s="107"/>
      <c r="O93" s="132">
        <v>620539</v>
      </c>
      <c r="P93" s="107">
        <v>0</v>
      </c>
      <c r="Q93" s="107">
        <v>0</v>
      </c>
      <c r="R93" s="107"/>
      <c r="S93" s="115">
        <v>620539</v>
      </c>
      <c r="T93" s="115">
        <f t="shared" si="10"/>
        <v>143</v>
      </c>
      <c r="U93" s="115">
        <f t="shared" si="11"/>
        <v>0</v>
      </c>
      <c r="V93" s="116">
        <f t="shared" si="12"/>
        <v>1</v>
      </c>
      <c r="W93" s="116">
        <f t="shared" si="13"/>
        <v>1</v>
      </c>
      <c r="X93" s="107">
        <f t="shared" si="14"/>
        <v>1</v>
      </c>
    </row>
    <row r="94" spans="1:24" ht="21" customHeight="1">
      <c r="A94" s="122" t="s">
        <v>442</v>
      </c>
      <c r="B94" s="138">
        <v>620607</v>
      </c>
      <c r="C94" s="137">
        <v>620607</v>
      </c>
      <c r="D94" s="107">
        <v>0</v>
      </c>
      <c r="E94" s="107">
        <v>0</v>
      </c>
      <c r="F94" s="112"/>
      <c r="G94" s="137">
        <v>620607</v>
      </c>
      <c r="H94" s="107">
        <v>0</v>
      </c>
      <c r="I94" s="107">
        <v>0</v>
      </c>
      <c r="J94" s="112"/>
      <c r="K94" s="137">
        <v>620607</v>
      </c>
      <c r="L94" s="107">
        <v>247</v>
      </c>
      <c r="M94" s="107">
        <v>0</v>
      </c>
      <c r="N94" s="107"/>
      <c r="O94" s="137">
        <v>620607</v>
      </c>
      <c r="P94" s="107">
        <v>0</v>
      </c>
      <c r="Q94" s="107">
        <v>0</v>
      </c>
      <c r="R94" s="107"/>
      <c r="S94" s="115">
        <v>620607</v>
      </c>
      <c r="T94" s="115">
        <f t="shared" si="10"/>
        <v>247</v>
      </c>
      <c r="U94" s="115">
        <f t="shared" si="11"/>
        <v>0</v>
      </c>
      <c r="V94" s="116">
        <f t="shared" si="12"/>
        <v>1</v>
      </c>
      <c r="W94" s="116">
        <f t="shared" si="13"/>
        <v>1</v>
      </c>
      <c r="X94" s="107">
        <f t="shared" si="14"/>
        <v>1</v>
      </c>
    </row>
    <row r="95" spans="1:24" ht="21" customHeight="1">
      <c r="A95" s="127" t="s">
        <v>438</v>
      </c>
      <c r="B95" s="135">
        <v>620626</v>
      </c>
      <c r="C95" s="132">
        <v>620626</v>
      </c>
      <c r="D95" s="107">
        <v>0</v>
      </c>
      <c r="E95" s="107">
        <v>0</v>
      </c>
      <c r="G95" s="132">
        <v>620626</v>
      </c>
      <c r="H95" s="107">
        <v>0</v>
      </c>
      <c r="I95" s="107">
        <v>0</v>
      </c>
      <c r="K95" s="132">
        <v>620626</v>
      </c>
      <c r="L95" s="107">
        <v>69</v>
      </c>
      <c r="M95" s="107">
        <v>0</v>
      </c>
      <c r="N95" s="107"/>
      <c r="O95" s="132">
        <v>620626</v>
      </c>
      <c r="P95" s="107">
        <v>0</v>
      </c>
      <c r="Q95" s="107">
        <v>0</v>
      </c>
      <c r="R95" s="107"/>
      <c r="S95" s="115">
        <v>620626</v>
      </c>
      <c r="T95" s="115">
        <f t="shared" si="10"/>
        <v>69</v>
      </c>
      <c r="U95" s="115">
        <f t="shared" si="11"/>
        <v>0</v>
      </c>
      <c r="V95" s="116">
        <f t="shared" si="12"/>
        <v>1</v>
      </c>
      <c r="W95" s="116">
        <f t="shared" si="13"/>
        <v>1</v>
      </c>
      <c r="X95" s="107">
        <f t="shared" si="14"/>
        <v>1</v>
      </c>
    </row>
    <row r="96" spans="1:24" ht="21" customHeight="1">
      <c r="A96" s="127" t="s">
        <v>443</v>
      </c>
      <c r="B96" s="123">
        <v>620629</v>
      </c>
      <c r="C96" s="114">
        <v>620629</v>
      </c>
      <c r="D96" s="107">
        <v>0</v>
      </c>
      <c r="E96" s="107">
        <v>0</v>
      </c>
      <c r="G96" s="114">
        <v>620629</v>
      </c>
      <c r="H96" s="107">
        <v>1</v>
      </c>
      <c r="I96" s="107">
        <v>0</v>
      </c>
      <c r="K96" s="114">
        <v>620629</v>
      </c>
      <c r="L96" s="107">
        <v>266</v>
      </c>
      <c r="M96" s="107">
        <v>0</v>
      </c>
      <c r="N96" s="107"/>
      <c r="O96" s="114">
        <v>620629</v>
      </c>
      <c r="P96" s="107">
        <v>0</v>
      </c>
      <c r="Q96" s="107">
        <v>0</v>
      </c>
      <c r="R96" s="107"/>
      <c r="S96" s="115">
        <v>620629</v>
      </c>
      <c r="T96" s="115">
        <f t="shared" si="10"/>
        <v>267</v>
      </c>
      <c r="U96" s="115">
        <f t="shared" si="11"/>
        <v>0</v>
      </c>
      <c r="V96" s="116">
        <f t="shared" si="12"/>
        <v>1</v>
      </c>
      <c r="W96" s="116">
        <f t="shared" si="13"/>
        <v>1</v>
      </c>
      <c r="X96" s="107">
        <f t="shared" si="14"/>
        <v>1</v>
      </c>
    </row>
    <row r="97" spans="1:24" ht="21" customHeight="1">
      <c r="A97" s="127" t="s">
        <v>444</v>
      </c>
      <c r="B97" s="138">
        <v>620639</v>
      </c>
      <c r="C97" s="137">
        <v>620639</v>
      </c>
      <c r="D97" s="107">
        <v>893</v>
      </c>
      <c r="E97" s="107">
        <v>0</v>
      </c>
      <c r="G97" s="137">
        <v>620639</v>
      </c>
      <c r="H97" s="107">
        <v>377</v>
      </c>
      <c r="I97" s="107">
        <v>0</v>
      </c>
      <c r="K97" s="137">
        <v>620639</v>
      </c>
      <c r="L97" s="107">
        <v>158</v>
      </c>
      <c r="M97" s="107">
        <v>0</v>
      </c>
      <c r="N97" s="107"/>
      <c r="O97" s="137">
        <v>620639</v>
      </c>
      <c r="P97" s="107">
        <v>0</v>
      </c>
      <c r="Q97" s="107">
        <v>0</v>
      </c>
      <c r="R97" s="107"/>
      <c r="S97" s="115">
        <v>620639</v>
      </c>
      <c r="T97" s="115">
        <f t="shared" si="10"/>
        <v>1428</v>
      </c>
      <c r="U97" s="115">
        <f t="shared" si="11"/>
        <v>0</v>
      </c>
      <c r="V97" s="116">
        <f t="shared" si="12"/>
        <v>1</v>
      </c>
      <c r="W97" s="116">
        <f t="shared" si="13"/>
        <v>1</v>
      </c>
      <c r="X97" s="107">
        <f t="shared" si="14"/>
        <v>1</v>
      </c>
    </row>
    <row r="98" spans="1:24" ht="21" customHeight="1">
      <c r="A98" s="127" t="s">
        <v>445</v>
      </c>
      <c r="B98" s="123">
        <v>620703</v>
      </c>
      <c r="C98" s="114">
        <v>620703</v>
      </c>
      <c r="D98" s="107">
        <v>335</v>
      </c>
      <c r="E98" s="107">
        <v>0</v>
      </c>
      <c r="F98" s="112"/>
      <c r="G98" s="114">
        <v>620703</v>
      </c>
      <c r="H98" s="107">
        <v>359</v>
      </c>
      <c r="I98" s="107">
        <v>0</v>
      </c>
      <c r="J98" s="112"/>
      <c r="K98" s="114">
        <v>620703</v>
      </c>
      <c r="L98" s="107">
        <v>0</v>
      </c>
      <c r="M98" s="107">
        <v>0</v>
      </c>
      <c r="N98" s="107"/>
      <c r="O98" s="114">
        <v>620703</v>
      </c>
      <c r="P98" s="107">
        <v>0</v>
      </c>
      <c r="Q98" s="107">
        <v>0</v>
      </c>
      <c r="R98" s="107"/>
      <c r="S98" s="115">
        <v>620703</v>
      </c>
      <c r="T98" s="115">
        <f t="shared" si="10"/>
        <v>694</v>
      </c>
      <c r="U98" s="115">
        <f t="shared" si="11"/>
        <v>0</v>
      </c>
      <c r="V98" s="116">
        <f t="shared" si="12"/>
        <v>1</v>
      </c>
      <c r="W98" s="116">
        <f t="shared" si="13"/>
        <v>1</v>
      </c>
      <c r="X98" s="107">
        <f t="shared" si="14"/>
        <v>1</v>
      </c>
    </row>
    <row r="99" spans="1:24" ht="21" customHeight="1">
      <c r="A99" s="14" t="s">
        <v>447</v>
      </c>
      <c r="B99" s="106">
        <v>620707</v>
      </c>
      <c r="C99" s="104">
        <v>620707</v>
      </c>
      <c r="D99" s="107">
        <v>0</v>
      </c>
      <c r="E99" s="107">
        <v>0</v>
      </c>
      <c r="F99" s="112"/>
      <c r="G99" s="104">
        <v>620707</v>
      </c>
      <c r="H99" s="107">
        <v>0</v>
      </c>
      <c r="I99" s="107">
        <v>0</v>
      </c>
      <c r="J99" s="112"/>
      <c r="K99" s="104">
        <v>620707</v>
      </c>
      <c r="L99" s="107">
        <v>74</v>
      </c>
      <c r="M99" s="107">
        <v>0</v>
      </c>
      <c r="N99" s="107"/>
      <c r="O99" s="104">
        <v>620707</v>
      </c>
      <c r="P99" s="107">
        <v>0</v>
      </c>
      <c r="Q99" s="107">
        <v>0</v>
      </c>
      <c r="R99" s="107"/>
      <c r="S99" s="115">
        <v>620707</v>
      </c>
      <c r="T99" s="115">
        <f t="shared" ref="T99:T134" si="15">D99+H99+L99+P99</f>
        <v>74</v>
      </c>
      <c r="U99" s="115">
        <f t="shared" ref="U99:U134" si="16">E99+I99+M99+Q99</f>
        <v>0</v>
      </c>
      <c r="V99" s="116">
        <f t="shared" ref="V99:V134" si="17">MATCH(C99,B99)</f>
        <v>1</v>
      </c>
      <c r="W99" s="116">
        <f t="shared" ref="W99:W134" si="18">MATCH(G99,B99)</f>
        <v>1</v>
      </c>
      <c r="X99" s="107">
        <f t="shared" ref="X99:X128" si="19">MATCH(K99,B99)</f>
        <v>1</v>
      </c>
    </row>
    <row r="100" spans="1:24" ht="21" customHeight="1">
      <c r="A100" s="127" t="s">
        <v>453</v>
      </c>
      <c r="B100" s="153">
        <v>620727</v>
      </c>
      <c r="C100" s="151">
        <v>620727</v>
      </c>
      <c r="D100" s="107">
        <v>0</v>
      </c>
      <c r="E100" s="107">
        <v>0</v>
      </c>
      <c r="G100" s="151">
        <v>620727</v>
      </c>
      <c r="H100" s="107">
        <v>187</v>
      </c>
      <c r="I100" s="107">
        <v>0</v>
      </c>
      <c r="K100" s="151">
        <v>620727</v>
      </c>
      <c r="L100" s="107">
        <v>0</v>
      </c>
      <c r="M100" s="107">
        <v>0</v>
      </c>
      <c r="N100" s="107"/>
      <c r="O100" s="151">
        <v>620727</v>
      </c>
      <c r="P100" s="107">
        <v>0</v>
      </c>
      <c r="Q100" s="107">
        <v>0</v>
      </c>
      <c r="R100" s="107"/>
      <c r="S100" s="115">
        <v>620727</v>
      </c>
      <c r="T100" s="115">
        <f t="shared" si="15"/>
        <v>187</v>
      </c>
      <c r="U100" s="115">
        <f t="shared" si="16"/>
        <v>0</v>
      </c>
      <c r="V100" s="116">
        <f t="shared" si="17"/>
        <v>1</v>
      </c>
      <c r="W100" s="116">
        <f t="shared" si="18"/>
        <v>1</v>
      </c>
      <c r="X100" s="107">
        <f t="shared" si="19"/>
        <v>1</v>
      </c>
    </row>
    <row r="101" spans="1:24" ht="21" customHeight="1">
      <c r="A101" s="127" t="s">
        <v>454</v>
      </c>
      <c r="B101" s="153">
        <v>620809</v>
      </c>
      <c r="C101" s="151">
        <v>620809</v>
      </c>
      <c r="D101" s="107">
        <v>602</v>
      </c>
      <c r="E101" s="107">
        <v>0</v>
      </c>
      <c r="F101" s="112"/>
      <c r="G101" s="151">
        <v>620809</v>
      </c>
      <c r="H101" s="107">
        <v>112</v>
      </c>
      <c r="I101" s="107">
        <v>0</v>
      </c>
      <c r="J101" s="112"/>
      <c r="K101" s="151">
        <v>620809</v>
      </c>
      <c r="L101" s="107">
        <v>0</v>
      </c>
      <c r="M101" s="107">
        <v>0</v>
      </c>
      <c r="N101" s="107"/>
      <c r="O101" s="151">
        <v>620809</v>
      </c>
      <c r="P101" s="107">
        <v>0</v>
      </c>
      <c r="Q101" s="107">
        <v>0</v>
      </c>
      <c r="R101" s="107"/>
      <c r="S101" s="115">
        <v>620809</v>
      </c>
      <c r="T101" s="115">
        <f t="shared" si="15"/>
        <v>714</v>
      </c>
      <c r="U101" s="115">
        <f t="shared" si="16"/>
        <v>0</v>
      </c>
      <c r="V101" s="116">
        <f t="shared" si="17"/>
        <v>1</v>
      </c>
      <c r="W101" s="116">
        <f t="shared" si="18"/>
        <v>1</v>
      </c>
      <c r="X101" s="107">
        <f t="shared" si="19"/>
        <v>1</v>
      </c>
    </row>
    <row r="102" spans="1:24" ht="21" customHeight="1">
      <c r="A102" s="127" t="s">
        <v>455</v>
      </c>
      <c r="B102" s="153">
        <v>620817</v>
      </c>
      <c r="C102" s="151">
        <v>620817</v>
      </c>
      <c r="D102" s="107">
        <v>0</v>
      </c>
      <c r="E102" s="107">
        <v>0</v>
      </c>
      <c r="F102" s="112"/>
      <c r="G102" s="151">
        <v>620817</v>
      </c>
      <c r="H102" s="107">
        <v>0</v>
      </c>
      <c r="I102" s="107">
        <v>0</v>
      </c>
      <c r="J102" s="112"/>
      <c r="K102" s="151">
        <v>620817</v>
      </c>
      <c r="L102" s="107">
        <v>388</v>
      </c>
      <c r="M102" s="107">
        <v>0</v>
      </c>
      <c r="N102" s="107"/>
      <c r="O102" s="151">
        <v>620817</v>
      </c>
      <c r="P102" s="107">
        <v>0</v>
      </c>
      <c r="Q102" s="107">
        <v>0</v>
      </c>
      <c r="R102" s="107"/>
      <c r="S102" s="115">
        <v>620817</v>
      </c>
      <c r="T102" s="115">
        <f t="shared" si="15"/>
        <v>388</v>
      </c>
      <c r="U102" s="115">
        <f t="shared" si="16"/>
        <v>0</v>
      </c>
      <c r="V102" s="116">
        <f t="shared" si="17"/>
        <v>1</v>
      </c>
      <c r="W102" s="116">
        <f t="shared" si="18"/>
        <v>1</v>
      </c>
      <c r="X102" s="107">
        <f t="shared" si="19"/>
        <v>1</v>
      </c>
    </row>
    <row r="103" spans="1:24" ht="21" customHeight="1">
      <c r="A103" s="127" t="s">
        <v>457</v>
      </c>
      <c r="B103" s="153">
        <v>620901</v>
      </c>
      <c r="C103" s="151">
        <v>620901</v>
      </c>
      <c r="D103" s="107">
        <v>0</v>
      </c>
      <c r="E103" s="107">
        <v>0</v>
      </c>
      <c r="F103" s="112"/>
      <c r="G103" s="151">
        <v>620901</v>
      </c>
      <c r="H103" s="107">
        <v>0</v>
      </c>
      <c r="I103" s="107">
        <v>0</v>
      </c>
      <c r="J103" s="112"/>
      <c r="K103" s="151">
        <v>620901</v>
      </c>
      <c r="L103" s="107">
        <v>253</v>
      </c>
      <c r="M103" s="107">
        <v>0</v>
      </c>
      <c r="N103" s="107"/>
      <c r="O103" s="151">
        <v>620901</v>
      </c>
      <c r="P103" s="107">
        <v>0</v>
      </c>
      <c r="Q103" s="107">
        <v>0</v>
      </c>
      <c r="R103" s="107"/>
      <c r="S103" s="115">
        <v>620901</v>
      </c>
      <c r="T103" s="115">
        <f t="shared" si="15"/>
        <v>253</v>
      </c>
      <c r="U103" s="115">
        <f t="shared" si="16"/>
        <v>0</v>
      </c>
      <c r="V103" s="116">
        <f t="shared" si="17"/>
        <v>1</v>
      </c>
      <c r="W103" s="116">
        <f t="shared" si="18"/>
        <v>1</v>
      </c>
      <c r="X103" s="107">
        <f t="shared" si="19"/>
        <v>1</v>
      </c>
    </row>
    <row r="104" spans="1:24" ht="21" customHeight="1">
      <c r="A104" s="127" t="s">
        <v>482</v>
      </c>
      <c r="B104" s="138">
        <v>620909</v>
      </c>
      <c r="C104" s="137">
        <v>620909</v>
      </c>
      <c r="D104" s="107">
        <v>0</v>
      </c>
      <c r="E104" s="107">
        <v>0</v>
      </c>
      <c r="G104" s="137">
        <v>620909</v>
      </c>
      <c r="H104" s="107">
        <v>0</v>
      </c>
      <c r="I104" s="107">
        <v>0</v>
      </c>
      <c r="K104" s="137">
        <v>620909</v>
      </c>
      <c r="L104" s="107">
        <v>0</v>
      </c>
      <c r="M104" s="107">
        <v>0</v>
      </c>
      <c r="N104" s="107"/>
      <c r="O104" s="137">
        <v>620909</v>
      </c>
      <c r="P104" s="107">
        <v>0</v>
      </c>
      <c r="Q104" s="107">
        <v>0</v>
      </c>
      <c r="R104" s="107"/>
      <c r="S104" s="115">
        <v>620909</v>
      </c>
      <c r="T104" s="115">
        <f t="shared" si="15"/>
        <v>0</v>
      </c>
      <c r="U104" s="115">
        <f t="shared" si="16"/>
        <v>0</v>
      </c>
      <c r="V104" s="116">
        <f t="shared" si="17"/>
        <v>1</v>
      </c>
      <c r="W104" s="116">
        <f t="shared" si="18"/>
        <v>1</v>
      </c>
      <c r="X104" s="107">
        <f t="shared" si="19"/>
        <v>1</v>
      </c>
    </row>
    <row r="105" spans="1:24" ht="21" customHeight="1">
      <c r="A105" s="127" t="s">
        <v>466</v>
      </c>
      <c r="B105" s="153">
        <v>621002</v>
      </c>
      <c r="C105" s="151">
        <v>621002</v>
      </c>
      <c r="D105" s="107">
        <v>0</v>
      </c>
      <c r="E105" s="107">
        <v>0</v>
      </c>
      <c r="F105" s="112"/>
      <c r="G105" s="151">
        <v>621002</v>
      </c>
      <c r="H105" s="107">
        <v>0</v>
      </c>
      <c r="I105" s="107">
        <v>0</v>
      </c>
      <c r="J105" s="112"/>
      <c r="K105" s="151">
        <v>621002</v>
      </c>
      <c r="L105" s="107">
        <v>120</v>
      </c>
      <c r="M105" s="107">
        <v>0</v>
      </c>
      <c r="N105" s="107"/>
      <c r="O105" s="151">
        <v>621002</v>
      </c>
      <c r="P105" s="107">
        <v>0</v>
      </c>
      <c r="Q105" s="107">
        <v>0</v>
      </c>
      <c r="R105" s="107"/>
      <c r="S105" s="115">
        <v>621002</v>
      </c>
      <c r="T105" s="115">
        <f t="shared" si="15"/>
        <v>120</v>
      </c>
      <c r="U105" s="115">
        <f t="shared" si="16"/>
        <v>0</v>
      </c>
      <c r="V105" s="116">
        <f t="shared" si="17"/>
        <v>1</v>
      </c>
      <c r="W105" s="116">
        <f t="shared" si="18"/>
        <v>1</v>
      </c>
      <c r="X105" s="107">
        <f t="shared" si="19"/>
        <v>1</v>
      </c>
    </row>
    <row r="106" spans="1:24" ht="21" customHeight="1">
      <c r="A106" s="127" t="s">
        <v>458</v>
      </c>
      <c r="B106" s="153">
        <v>621004</v>
      </c>
      <c r="C106" s="151">
        <v>621004</v>
      </c>
      <c r="D106" s="107">
        <v>40</v>
      </c>
      <c r="E106" s="107">
        <v>0</v>
      </c>
      <c r="F106" s="112"/>
      <c r="G106" s="151">
        <v>621004</v>
      </c>
      <c r="H106" s="107">
        <v>84</v>
      </c>
      <c r="I106" s="107">
        <v>0</v>
      </c>
      <c r="J106" s="112"/>
      <c r="K106" s="151">
        <v>621004</v>
      </c>
      <c r="L106" s="107">
        <v>0</v>
      </c>
      <c r="M106" s="107">
        <v>0</v>
      </c>
      <c r="N106" s="107"/>
      <c r="O106" s="151">
        <v>621004</v>
      </c>
      <c r="P106" s="107">
        <v>0</v>
      </c>
      <c r="Q106" s="107">
        <v>0</v>
      </c>
      <c r="R106" s="107"/>
      <c r="S106" s="115">
        <v>621004</v>
      </c>
      <c r="T106" s="115">
        <f t="shared" si="15"/>
        <v>124</v>
      </c>
      <c r="U106" s="115">
        <f t="shared" si="16"/>
        <v>0</v>
      </c>
      <c r="V106" s="116">
        <f t="shared" si="17"/>
        <v>1</v>
      </c>
      <c r="W106" s="116">
        <f t="shared" si="18"/>
        <v>1</v>
      </c>
      <c r="X106" s="107">
        <f t="shared" si="19"/>
        <v>1</v>
      </c>
    </row>
    <row r="107" spans="1:24" ht="21" customHeight="1">
      <c r="A107" s="127" t="s">
        <v>460</v>
      </c>
      <c r="B107" s="126">
        <v>621005</v>
      </c>
      <c r="C107" s="107">
        <v>621005</v>
      </c>
      <c r="D107" s="107">
        <v>0</v>
      </c>
      <c r="E107" s="107">
        <v>0</v>
      </c>
      <c r="F107" s="112"/>
      <c r="G107" s="107">
        <v>621005</v>
      </c>
      <c r="H107" s="107">
        <v>0</v>
      </c>
      <c r="I107" s="107">
        <v>0</v>
      </c>
      <c r="J107" s="112"/>
      <c r="K107" s="107">
        <v>621005</v>
      </c>
      <c r="L107" s="107">
        <v>307</v>
      </c>
      <c r="M107" s="107">
        <v>0</v>
      </c>
      <c r="N107" s="107"/>
      <c r="O107" s="107">
        <v>621005</v>
      </c>
      <c r="P107" s="107">
        <v>0</v>
      </c>
      <c r="Q107" s="107">
        <v>0</v>
      </c>
      <c r="R107" s="107"/>
      <c r="S107" s="115">
        <v>621005</v>
      </c>
      <c r="T107" s="115">
        <f t="shared" si="15"/>
        <v>307</v>
      </c>
      <c r="U107" s="115">
        <f t="shared" si="16"/>
        <v>0</v>
      </c>
      <c r="V107" s="116">
        <f t="shared" si="17"/>
        <v>1</v>
      </c>
      <c r="W107" s="116">
        <f t="shared" si="18"/>
        <v>1</v>
      </c>
      <c r="X107" s="107">
        <f t="shared" si="19"/>
        <v>1</v>
      </c>
    </row>
    <row r="108" spans="1:24" ht="21" customHeight="1">
      <c r="A108" s="127" t="s">
        <v>461</v>
      </c>
      <c r="B108" s="126">
        <v>621007</v>
      </c>
      <c r="C108" s="107">
        <v>621007</v>
      </c>
      <c r="D108" s="107">
        <v>0</v>
      </c>
      <c r="E108" s="107">
        <v>0</v>
      </c>
      <c r="F108" s="112"/>
      <c r="G108" s="107">
        <v>621007</v>
      </c>
      <c r="H108" s="107">
        <v>26</v>
      </c>
      <c r="I108" s="107">
        <v>0</v>
      </c>
      <c r="J108" s="112"/>
      <c r="K108" s="107">
        <v>621007</v>
      </c>
      <c r="L108" s="107">
        <v>326</v>
      </c>
      <c r="M108" s="107">
        <v>0</v>
      </c>
      <c r="N108" s="107"/>
      <c r="O108" s="107">
        <v>621007</v>
      </c>
      <c r="P108" s="107">
        <v>0</v>
      </c>
      <c r="Q108" s="107">
        <v>0</v>
      </c>
      <c r="R108" s="107"/>
      <c r="S108" s="115">
        <v>621007</v>
      </c>
      <c r="T108" s="115">
        <f t="shared" si="15"/>
        <v>352</v>
      </c>
      <c r="U108" s="115">
        <f t="shared" si="16"/>
        <v>0</v>
      </c>
      <c r="V108" s="116">
        <f t="shared" si="17"/>
        <v>1</v>
      </c>
      <c r="W108" s="116">
        <f t="shared" si="18"/>
        <v>1</v>
      </c>
      <c r="X108" s="107">
        <f t="shared" si="19"/>
        <v>1</v>
      </c>
    </row>
    <row r="109" spans="1:24" ht="21" customHeight="1">
      <c r="A109" s="127" t="s">
        <v>467</v>
      </c>
      <c r="B109" s="153">
        <v>621008</v>
      </c>
      <c r="C109" s="151">
        <v>621008</v>
      </c>
      <c r="D109" s="107">
        <v>0</v>
      </c>
      <c r="E109" s="107">
        <v>0</v>
      </c>
      <c r="F109" s="112"/>
      <c r="G109" s="151">
        <v>621008</v>
      </c>
      <c r="H109" s="107">
        <v>246</v>
      </c>
      <c r="I109" s="107">
        <v>0</v>
      </c>
      <c r="J109" s="112"/>
      <c r="K109" s="151">
        <v>621008</v>
      </c>
      <c r="L109" s="107">
        <v>152</v>
      </c>
      <c r="M109" s="107">
        <v>0</v>
      </c>
      <c r="N109" s="107"/>
      <c r="O109" s="151">
        <v>621008</v>
      </c>
      <c r="P109" s="107">
        <v>0</v>
      </c>
      <c r="Q109" s="107">
        <v>0</v>
      </c>
      <c r="R109" s="107"/>
      <c r="S109" s="115">
        <v>621008</v>
      </c>
      <c r="T109" s="115">
        <f t="shared" si="15"/>
        <v>398</v>
      </c>
      <c r="U109" s="115">
        <f t="shared" si="16"/>
        <v>0</v>
      </c>
      <c r="V109" s="116">
        <f t="shared" si="17"/>
        <v>1</v>
      </c>
      <c r="W109" s="116">
        <f t="shared" si="18"/>
        <v>1</v>
      </c>
      <c r="X109" s="107">
        <f t="shared" si="19"/>
        <v>1</v>
      </c>
    </row>
    <row r="110" spans="1:24" ht="21" customHeight="1">
      <c r="A110" s="127" t="s">
        <v>463</v>
      </c>
      <c r="B110" s="153">
        <v>621101</v>
      </c>
      <c r="C110" s="151">
        <v>621101</v>
      </c>
      <c r="D110" s="107">
        <v>0</v>
      </c>
      <c r="E110" s="107">
        <v>0</v>
      </c>
      <c r="F110" s="112"/>
      <c r="G110" s="151">
        <v>621101</v>
      </c>
      <c r="H110" s="107">
        <v>0</v>
      </c>
      <c r="I110" s="107">
        <v>0</v>
      </c>
      <c r="J110" s="112"/>
      <c r="K110" s="151">
        <v>621101</v>
      </c>
      <c r="L110" s="107">
        <v>4</v>
      </c>
      <c r="M110" s="107">
        <v>0</v>
      </c>
      <c r="N110" s="107"/>
      <c r="O110" s="151">
        <v>621101</v>
      </c>
      <c r="P110" s="107">
        <v>0</v>
      </c>
      <c r="Q110" s="107">
        <v>0</v>
      </c>
      <c r="R110" s="107"/>
      <c r="S110" s="115">
        <v>621101</v>
      </c>
      <c r="T110" s="115">
        <f t="shared" si="15"/>
        <v>4</v>
      </c>
      <c r="U110" s="115">
        <f t="shared" si="16"/>
        <v>0</v>
      </c>
      <c r="V110" s="116">
        <f t="shared" si="17"/>
        <v>1</v>
      </c>
      <c r="W110" s="116">
        <f t="shared" si="18"/>
        <v>1</v>
      </c>
      <c r="X110" s="107">
        <f t="shared" si="19"/>
        <v>1</v>
      </c>
    </row>
    <row r="111" spans="1:24" ht="21" customHeight="1">
      <c r="A111" s="127" t="s">
        <v>477</v>
      </c>
      <c r="B111" s="126">
        <v>621203</v>
      </c>
      <c r="C111" s="107">
        <v>621203</v>
      </c>
      <c r="D111" s="107">
        <v>0</v>
      </c>
      <c r="E111" s="107">
        <v>0</v>
      </c>
      <c r="F111" s="112"/>
      <c r="G111" s="107">
        <v>621203</v>
      </c>
      <c r="H111" s="107">
        <v>0</v>
      </c>
      <c r="I111" s="107">
        <v>0</v>
      </c>
      <c r="J111" s="112"/>
      <c r="K111" s="107">
        <v>621203</v>
      </c>
      <c r="L111" s="107">
        <v>0</v>
      </c>
      <c r="M111" s="107">
        <v>0</v>
      </c>
      <c r="N111" s="107"/>
      <c r="O111" s="107">
        <v>621203</v>
      </c>
      <c r="P111" s="107">
        <v>0</v>
      </c>
      <c r="Q111" s="107">
        <v>0</v>
      </c>
      <c r="R111" s="107"/>
      <c r="S111" s="115">
        <v>621203</v>
      </c>
      <c r="T111" s="115">
        <f t="shared" si="15"/>
        <v>0</v>
      </c>
      <c r="U111" s="115">
        <f t="shared" si="16"/>
        <v>0</v>
      </c>
      <c r="V111" s="116">
        <f t="shared" si="17"/>
        <v>1</v>
      </c>
      <c r="W111" s="116">
        <f t="shared" si="18"/>
        <v>1</v>
      </c>
      <c r="X111" s="107">
        <f t="shared" si="19"/>
        <v>1</v>
      </c>
    </row>
    <row r="112" spans="1:24" ht="21" customHeight="1">
      <c r="A112" s="127" t="s">
        <v>468</v>
      </c>
      <c r="B112" s="153">
        <v>630308</v>
      </c>
      <c r="C112" s="151">
        <v>630308</v>
      </c>
      <c r="D112" s="107">
        <v>39</v>
      </c>
      <c r="E112" s="107">
        <v>0</v>
      </c>
      <c r="F112" s="112"/>
      <c r="G112" s="151">
        <v>630308</v>
      </c>
      <c r="H112" s="107">
        <v>0</v>
      </c>
      <c r="I112" s="107">
        <v>0</v>
      </c>
      <c r="J112" s="112"/>
      <c r="K112" s="151">
        <v>630308</v>
      </c>
      <c r="L112" s="107">
        <v>69</v>
      </c>
      <c r="M112" s="107">
        <v>0</v>
      </c>
      <c r="N112" s="107"/>
      <c r="O112" s="151">
        <v>630308</v>
      </c>
      <c r="P112" s="107">
        <v>0</v>
      </c>
      <c r="Q112" s="107">
        <v>0</v>
      </c>
      <c r="R112" s="107"/>
      <c r="S112" s="115">
        <v>630308</v>
      </c>
      <c r="T112" s="115">
        <f t="shared" si="15"/>
        <v>108</v>
      </c>
      <c r="U112" s="115">
        <f t="shared" si="16"/>
        <v>0</v>
      </c>
      <c r="V112" s="116">
        <f t="shared" si="17"/>
        <v>1</v>
      </c>
      <c r="W112" s="116">
        <f t="shared" si="18"/>
        <v>1</v>
      </c>
      <c r="X112" s="107">
        <f t="shared" si="19"/>
        <v>1</v>
      </c>
    </row>
    <row r="113" spans="1:24" ht="21" customHeight="1">
      <c r="A113" s="127" t="s">
        <v>478</v>
      </c>
      <c r="B113" s="126">
        <v>630601</v>
      </c>
      <c r="C113" s="107">
        <v>630601</v>
      </c>
      <c r="D113" s="107">
        <v>0</v>
      </c>
      <c r="E113" s="107">
        <v>0</v>
      </c>
      <c r="F113" s="112"/>
      <c r="G113" s="107">
        <v>630601</v>
      </c>
      <c r="H113" s="107">
        <v>0</v>
      </c>
      <c r="I113" s="107">
        <v>0</v>
      </c>
      <c r="J113" s="112"/>
      <c r="K113" s="107">
        <v>630601</v>
      </c>
      <c r="L113" s="107">
        <v>0</v>
      </c>
      <c r="M113" s="107">
        <v>0</v>
      </c>
      <c r="N113" s="107"/>
      <c r="O113" s="107">
        <v>630601</v>
      </c>
      <c r="P113" s="107">
        <v>0</v>
      </c>
      <c r="Q113" s="107">
        <v>0</v>
      </c>
      <c r="R113" s="107"/>
      <c r="S113" s="115">
        <v>630601</v>
      </c>
      <c r="T113" s="115">
        <f t="shared" si="15"/>
        <v>0</v>
      </c>
      <c r="U113" s="115">
        <f t="shared" si="16"/>
        <v>0</v>
      </c>
      <c r="V113" s="116">
        <f t="shared" si="17"/>
        <v>1</v>
      </c>
      <c r="W113" s="116">
        <f t="shared" si="18"/>
        <v>1</v>
      </c>
      <c r="X113" s="107">
        <f t="shared" si="19"/>
        <v>1</v>
      </c>
    </row>
    <row r="114" spans="1:24" ht="21" customHeight="1">
      <c r="A114" s="127" t="s">
        <v>483</v>
      </c>
      <c r="B114" s="126">
        <v>630616</v>
      </c>
      <c r="C114" s="107">
        <v>630616</v>
      </c>
      <c r="D114" s="107">
        <v>0</v>
      </c>
      <c r="E114" s="107">
        <v>0</v>
      </c>
      <c r="F114" s="107"/>
      <c r="G114" s="107">
        <v>630616</v>
      </c>
      <c r="H114" s="107">
        <v>0</v>
      </c>
      <c r="I114" s="107">
        <v>0</v>
      </c>
      <c r="J114" s="107"/>
      <c r="K114" s="107">
        <v>630616</v>
      </c>
      <c r="L114" s="107">
        <v>0</v>
      </c>
      <c r="M114" s="107">
        <v>0</v>
      </c>
      <c r="N114" s="107"/>
      <c r="O114" s="107">
        <v>630616</v>
      </c>
      <c r="P114" s="107">
        <v>0</v>
      </c>
      <c r="Q114" s="107">
        <v>0</v>
      </c>
      <c r="R114" s="107"/>
      <c r="S114" s="115">
        <v>630616</v>
      </c>
      <c r="T114" s="115">
        <f t="shared" si="15"/>
        <v>0</v>
      </c>
      <c r="U114" s="115">
        <f t="shared" si="16"/>
        <v>0</v>
      </c>
      <c r="V114" s="116">
        <f t="shared" si="17"/>
        <v>1</v>
      </c>
      <c r="W114" s="116">
        <f t="shared" si="18"/>
        <v>1</v>
      </c>
      <c r="X114" s="107">
        <f t="shared" si="19"/>
        <v>1</v>
      </c>
    </row>
    <row r="115" spans="1:24" ht="20.25" customHeight="1">
      <c r="A115" s="127" t="s">
        <v>484</v>
      </c>
      <c r="B115" s="126">
        <v>630802</v>
      </c>
      <c r="C115" s="107">
        <v>630802</v>
      </c>
      <c r="D115" s="107">
        <v>28</v>
      </c>
      <c r="E115" s="107">
        <v>0</v>
      </c>
      <c r="G115" s="107">
        <v>630802</v>
      </c>
      <c r="H115" s="107">
        <v>2</v>
      </c>
      <c r="I115" s="107">
        <v>0</v>
      </c>
      <c r="K115" s="107">
        <v>630802</v>
      </c>
      <c r="L115" s="107">
        <v>0</v>
      </c>
      <c r="M115" s="107">
        <v>0</v>
      </c>
      <c r="N115" s="107"/>
      <c r="O115" s="107">
        <v>630802</v>
      </c>
      <c r="P115" s="165">
        <v>22</v>
      </c>
      <c r="Q115" s="107">
        <v>0</v>
      </c>
      <c r="R115" s="107"/>
      <c r="S115" s="115">
        <v>630802</v>
      </c>
      <c r="T115" s="115">
        <f t="shared" si="15"/>
        <v>52</v>
      </c>
      <c r="U115" s="115">
        <f t="shared" si="16"/>
        <v>0</v>
      </c>
      <c r="V115" s="116">
        <f t="shared" si="17"/>
        <v>1</v>
      </c>
      <c r="W115" s="116">
        <f t="shared" si="18"/>
        <v>1</v>
      </c>
      <c r="X115" s="107">
        <f t="shared" si="19"/>
        <v>1</v>
      </c>
    </row>
    <row r="116" spans="1:24" ht="20.25" customHeight="1">
      <c r="A116" s="127" t="s">
        <v>487</v>
      </c>
      <c r="B116" s="153">
        <v>630803</v>
      </c>
      <c r="C116" s="151">
        <v>630803</v>
      </c>
      <c r="D116" s="107">
        <v>42</v>
      </c>
      <c r="E116" s="107">
        <v>0</v>
      </c>
      <c r="G116" s="151">
        <v>630803</v>
      </c>
      <c r="H116" s="107">
        <v>13</v>
      </c>
      <c r="I116" s="107">
        <v>0</v>
      </c>
      <c r="K116" s="151">
        <v>630803</v>
      </c>
      <c r="L116" s="107">
        <v>144</v>
      </c>
      <c r="M116" s="107">
        <v>0</v>
      </c>
      <c r="N116" s="107"/>
      <c r="O116" s="151">
        <v>630803</v>
      </c>
      <c r="P116" s="107">
        <v>0</v>
      </c>
      <c r="Q116" s="107">
        <v>0</v>
      </c>
      <c r="R116" s="107"/>
      <c r="S116" s="115">
        <v>630803</v>
      </c>
      <c r="T116" s="115">
        <f t="shared" si="15"/>
        <v>199</v>
      </c>
      <c r="U116" s="115">
        <f t="shared" si="16"/>
        <v>0</v>
      </c>
      <c r="V116" s="116">
        <f t="shared" si="17"/>
        <v>1</v>
      </c>
      <c r="W116" s="116">
        <f t="shared" si="18"/>
        <v>1</v>
      </c>
      <c r="X116" s="107">
        <f t="shared" si="19"/>
        <v>1</v>
      </c>
    </row>
    <row r="117" spans="1:24" ht="21" customHeight="1">
      <c r="A117" s="127" t="s">
        <v>485</v>
      </c>
      <c r="B117" s="126">
        <v>630804</v>
      </c>
      <c r="C117" s="107">
        <v>630804</v>
      </c>
      <c r="D117" s="107">
        <v>46</v>
      </c>
      <c r="E117" s="107">
        <v>0</v>
      </c>
      <c r="G117" s="107">
        <v>630804</v>
      </c>
      <c r="H117" s="107">
        <v>0</v>
      </c>
      <c r="I117" s="107">
        <v>0</v>
      </c>
      <c r="K117" s="107">
        <v>630804</v>
      </c>
      <c r="L117" s="107">
        <v>355</v>
      </c>
      <c r="M117" s="107">
        <v>0</v>
      </c>
      <c r="N117" s="107"/>
      <c r="O117" s="107">
        <v>630804</v>
      </c>
      <c r="P117" s="107">
        <v>0</v>
      </c>
      <c r="Q117" s="107">
        <v>0</v>
      </c>
      <c r="R117" s="107"/>
      <c r="S117" s="115">
        <v>630804</v>
      </c>
      <c r="T117" s="115">
        <f t="shared" si="15"/>
        <v>401</v>
      </c>
      <c r="U117" s="115">
        <f t="shared" si="16"/>
        <v>0</v>
      </c>
      <c r="V117" s="116">
        <f t="shared" si="17"/>
        <v>1</v>
      </c>
      <c r="W117" s="116">
        <f t="shared" si="18"/>
        <v>1</v>
      </c>
      <c r="X117" s="107">
        <f t="shared" si="19"/>
        <v>1</v>
      </c>
    </row>
    <row r="118" spans="1:24" ht="21" customHeight="1">
      <c r="A118" s="127" t="s">
        <v>488</v>
      </c>
      <c r="B118" s="153">
        <v>630902</v>
      </c>
      <c r="C118" s="151">
        <v>630902</v>
      </c>
      <c r="D118" s="107">
        <v>0</v>
      </c>
      <c r="E118" s="107">
        <v>0</v>
      </c>
      <c r="G118" s="151">
        <v>630902</v>
      </c>
      <c r="H118" s="107">
        <v>1</v>
      </c>
      <c r="I118" s="107">
        <v>0</v>
      </c>
      <c r="K118" s="151">
        <v>630902</v>
      </c>
      <c r="L118" s="107">
        <v>0</v>
      </c>
      <c r="M118" s="107">
        <v>0</v>
      </c>
      <c r="N118" s="107"/>
      <c r="O118" s="151">
        <v>630902</v>
      </c>
      <c r="P118" s="107">
        <v>0</v>
      </c>
      <c r="Q118" s="107">
        <v>0</v>
      </c>
      <c r="R118" s="107"/>
      <c r="S118" s="115">
        <v>630902</v>
      </c>
      <c r="T118" s="115">
        <f t="shared" si="15"/>
        <v>1</v>
      </c>
      <c r="U118" s="115">
        <f t="shared" si="16"/>
        <v>0</v>
      </c>
      <c r="V118" s="116">
        <f t="shared" si="17"/>
        <v>1</v>
      </c>
      <c r="W118" s="116">
        <f t="shared" si="18"/>
        <v>1</v>
      </c>
      <c r="X118" s="107">
        <f t="shared" si="19"/>
        <v>1</v>
      </c>
    </row>
    <row r="119" spans="1:24" ht="21" customHeight="1">
      <c r="A119" s="127" t="s">
        <v>489</v>
      </c>
      <c r="B119" s="153">
        <v>630903</v>
      </c>
      <c r="C119" s="151">
        <v>630903</v>
      </c>
      <c r="D119" s="107">
        <v>0</v>
      </c>
      <c r="E119" s="107">
        <v>0</v>
      </c>
      <c r="G119" s="151">
        <v>630903</v>
      </c>
      <c r="H119" s="107">
        <v>0</v>
      </c>
      <c r="I119" s="107">
        <v>0</v>
      </c>
      <c r="K119" s="151">
        <v>630903</v>
      </c>
      <c r="L119" s="107">
        <v>0</v>
      </c>
      <c r="M119" s="107">
        <v>0</v>
      </c>
      <c r="N119" s="107"/>
      <c r="O119" s="151">
        <v>630903</v>
      </c>
      <c r="P119" s="107">
        <v>0</v>
      </c>
      <c r="Q119" s="107">
        <v>0</v>
      </c>
      <c r="R119" s="107"/>
      <c r="S119" s="115">
        <v>630903</v>
      </c>
      <c r="T119" s="115">
        <f t="shared" si="15"/>
        <v>0</v>
      </c>
      <c r="U119" s="115">
        <f t="shared" si="16"/>
        <v>0</v>
      </c>
      <c r="V119" s="116">
        <f t="shared" si="17"/>
        <v>1</v>
      </c>
      <c r="W119" s="116">
        <f t="shared" si="18"/>
        <v>1</v>
      </c>
      <c r="X119" s="107">
        <f t="shared" si="19"/>
        <v>1</v>
      </c>
    </row>
    <row r="120" spans="1:24" ht="21" customHeight="1">
      <c r="A120" s="127" t="s">
        <v>493</v>
      </c>
      <c r="B120" s="153">
        <v>630928</v>
      </c>
      <c r="C120" s="151">
        <v>630928</v>
      </c>
      <c r="D120" s="107">
        <v>0</v>
      </c>
      <c r="E120" s="107">
        <v>0</v>
      </c>
      <c r="G120" s="151">
        <v>630928</v>
      </c>
      <c r="H120" s="107">
        <v>0</v>
      </c>
      <c r="I120" s="107">
        <v>0</v>
      </c>
      <c r="K120" s="151">
        <v>630928</v>
      </c>
      <c r="L120" s="107">
        <v>0</v>
      </c>
      <c r="M120" s="107">
        <v>0</v>
      </c>
      <c r="N120" s="107"/>
      <c r="O120" s="151">
        <v>630928</v>
      </c>
      <c r="P120" s="107">
        <v>0</v>
      </c>
      <c r="Q120" s="107">
        <v>0</v>
      </c>
      <c r="R120" s="107"/>
      <c r="S120" s="115">
        <v>630928</v>
      </c>
      <c r="T120" s="115">
        <f t="shared" si="15"/>
        <v>0</v>
      </c>
      <c r="U120" s="115">
        <f t="shared" si="16"/>
        <v>0</v>
      </c>
      <c r="V120" s="116">
        <f t="shared" si="17"/>
        <v>1</v>
      </c>
      <c r="W120" s="116">
        <f t="shared" si="18"/>
        <v>1</v>
      </c>
      <c r="X120" s="107">
        <f t="shared" si="19"/>
        <v>1</v>
      </c>
    </row>
    <row r="121" spans="1:24" ht="21" customHeight="1">
      <c r="A121" s="127" t="s">
        <v>494</v>
      </c>
      <c r="B121" s="126">
        <v>630937</v>
      </c>
      <c r="C121" s="107">
        <v>630937</v>
      </c>
      <c r="D121" s="107">
        <v>0</v>
      </c>
      <c r="E121" s="107">
        <v>0</v>
      </c>
      <c r="G121" s="107">
        <v>630937</v>
      </c>
      <c r="H121" s="107">
        <v>7</v>
      </c>
      <c r="I121" s="107">
        <v>0</v>
      </c>
      <c r="K121" s="107">
        <v>630937</v>
      </c>
      <c r="L121" s="107">
        <v>85</v>
      </c>
      <c r="M121" s="107">
        <v>0</v>
      </c>
      <c r="N121" s="107"/>
      <c r="O121" s="107">
        <v>630937</v>
      </c>
      <c r="P121" s="107">
        <v>0</v>
      </c>
      <c r="Q121" s="107">
        <v>0</v>
      </c>
      <c r="R121" s="107"/>
      <c r="S121" s="115">
        <v>630937</v>
      </c>
      <c r="T121" s="115">
        <f t="shared" si="15"/>
        <v>92</v>
      </c>
      <c r="U121" s="115">
        <f t="shared" si="16"/>
        <v>0</v>
      </c>
      <c r="V121" s="116">
        <f t="shared" si="17"/>
        <v>1</v>
      </c>
      <c r="W121" s="116">
        <f t="shared" si="18"/>
        <v>1</v>
      </c>
      <c r="X121" s="107">
        <f t="shared" si="19"/>
        <v>1</v>
      </c>
    </row>
    <row r="122" spans="1:24" ht="21" customHeight="1">
      <c r="A122" s="127" t="s">
        <v>495</v>
      </c>
      <c r="B122" s="126">
        <v>631001</v>
      </c>
      <c r="C122" s="107">
        <v>631001</v>
      </c>
      <c r="D122" s="107">
        <v>116</v>
      </c>
      <c r="E122" s="107">
        <v>19</v>
      </c>
      <c r="G122" s="107">
        <v>631001</v>
      </c>
      <c r="H122" s="107">
        <v>16</v>
      </c>
      <c r="I122" s="107">
        <v>0</v>
      </c>
      <c r="K122" s="107">
        <v>631001</v>
      </c>
      <c r="L122" s="107">
        <v>0</v>
      </c>
      <c r="M122" s="107">
        <v>0</v>
      </c>
      <c r="N122" s="107"/>
      <c r="O122" s="107">
        <v>631001</v>
      </c>
      <c r="P122" s="107">
        <v>0</v>
      </c>
      <c r="Q122" s="107">
        <v>0</v>
      </c>
      <c r="R122" s="107"/>
      <c r="S122" s="115">
        <v>631001</v>
      </c>
      <c r="T122" s="115">
        <f t="shared" si="15"/>
        <v>132</v>
      </c>
      <c r="U122" s="115">
        <f t="shared" si="16"/>
        <v>19</v>
      </c>
      <c r="V122" s="116">
        <f t="shared" si="17"/>
        <v>1</v>
      </c>
      <c r="W122" s="116">
        <f t="shared" si="18"/>
        <v>1</v>
      </c>
      <c r="X122" s="107">
        <f t="shared" si="19"/>
        <v>1</v>
      </c>
    </row>
    <row r="123" spans="1:24" ht="21" customHeight="1">
      <c r="A123" s="127" t="s">
        <v>507</v>
      </c>
      <c r="B123" s="126">
        <v>631016</v>
      </c>
      <c r="C123" s="107">
        <v>631016</v>
      </c>
      <c r="D123" s="107">
        <v>0</v>
      </c>
      <c r="E123" s="107">
        <v>2</v>
      </c>
      <c r="G123" s="107">
        <v>631016</v>
      </c>
      <c r="H123" s="107">
        <v>0</v>
      </c>
      <c r="I123" s="107">
        <v>0</v>
      </c>
      <c r="K123" s="107">
        <v>631016</v>
      </c>
      <c r="L123" s="107">
        <v>103</v>
      </c>
      <c r="M123" s="107">
        <v>75</v>
      </c>
      <c r="N123" s="107"/>
      <c r="O123" s="107">
        <v>631016</v>
      </c>
      <c r="P123" s="107">
        <v>0</v>
      </c>
      <c r="Q123" s="107">
        <v>0</v>
      </c>
      <c r="R123" s="107"/>
      <c r="S123" s="115">
        <v>631016</v>
      </c>
      <c r="T123" s="115">
        <f t="shared" si="15"/>
        <v>103</v>
      </c>
      <c r="U123" s="115">
        <f t="shared" si="16"/>
        <v>77</v>
      </c>
      <c r="V123" s="116">
        <f t="shared" si="17"/>
        <v>1</v>
      </c>
      <c r="W123" s="116">
        <f t="shared" si="18"/>
        <v>1</v>
      </c>
      <c r="X123" s="107">
        <f t="shared" si="19"/>
        <v>1</v>
      </c>
    </row>
    <row r="124" spans="1:24" ht="21" customHeight="1">
      <c r="A124" s="163" t="s">
        <v>508</v>
      </c>
      <c r="B124" s="126">
        <v>631018</v>
      </c>
      <c r="C124" s="107">
        <v>631018</v>
      </c>
      <c r="D124" s="107">
        <v>29</v>
      </c>
      <c r="E124" s="107">
        <v>0</v>
      </c>
      <c r="G124" s="107">
        <v>631018</v>
      </c>
      <c r="H124" s="107">
        <v>20</v>
      </c>
      <c r="I124" s="107">
        <v>0</v>
      </c>
      <c r="K124" s="107">
        <v>631018</v>
      </c>
      <c r="L124" s="107">
        <v>0</v>
      </c>
      <c r="M124" s="107">
        <v>0</v>
      </c>
      <c r="N124" s="107"/>
      <c r="O124" s="107">
        <v>631018</v>
      </c>
      <c r="P124" s="107">
        <v>0</v>
      </c>
      <c r="Q124" s="107">
        <v>0</v>
      </c>
      <c r="R124" s="107"/>
      <c r="S124" s="115">
        <v>631018</v>
      </c>
      <c r="T124" s="115">
        <f t="shared" si="15"/>
        <v>49</v>
      </c>
      <c r="U124" s="115">
        <f t="shared" si="16"/>
        <v>0</v>
      </c>
      <c r="V124" s="116">
        <f t="shared" si="17"/>
        <v>1</v>
      </c>
      <c r="W124" s="116">
        <f t="shared" si="18"/>
        <v>1</v>
      </c>
      <c r="X124" s="107">
        <f t="shared" si="19"/>
        <v>1</v>
      </c>
    </row>
    <row r="125" spans="1:24" ht="21" customHeight="1">
      <c r="A125" s="163" t="s">
        <v>509</v>
      </c>
      <c r="B125" s="126">
        <v>631101</v>
      </c>
      <c r="C125" s="107">
        <v>631101</v>
      </c>
      <c r="D125" s="107">
        <v>0</v>
      </c>
      <c r="E125" s="107">
        <v>0</v>
      </c>
      <c r="G125" s="107">
        <v>631101</v>
      </c>
      <c r="H125" s="107">
        <v>0</v>
      </c>
      <c r="I125" s="107">
        <v>0</v>
      </c>
      <c r="K125" s="107">
        <v>631101</v>
      </c>
      <c r="L125" s="107">
        <v>90</v>
      </c>
      <c r="M125" s="107">
        <v>23</v>
      </c>
      <c r="N125" s="107"/>
      <c r="O125" s="107">
        <v>631101</v>
      </c>
      <c r="P125" s="107">
        <v>0</v>
      </c>
      <c r="Q125" s="107">
        <v>0</v>
      </c>
      <c r="R125" s="107"/>
      <c r="S125" s="115">
        <v>631101</v>
      </c>
      <c r="T125" s="115">
        <f t="shared" si="15"/>
        <v>90</v>
      </c>
      <c r="U125" s="115">
        <f t="shared" si="16"/>
        <v>23</v>
      </c>
      <c r="V125" s="116">
        <f t="shared" si="17"/>
        <v>1</v>
      </c>
      <c r="W125" s="116">
        <f t="shared" si="18"/>
        <v>1</v>
      </c>
      <c r="X125" s="107">
        <f t="shared" si="19"/>
        <v>1</v>
      </c>
    </row>
    <row r="126" spans="1:24" ht="21" customHeight="1">
      <c r="A126" s="163" t="s">
        <v>510</v>
      </c>
      <c r="B126" s="126">
        <v>631103</v>
      </c>
      <c r="C126" s="107">
        <v>631103</v>
      </c>
      <c r="D126" s="107">
        <v>0</v>
      </c>
      <c r="E126" s="107">
        <v>0</v>
      </c>
      <c r="G126" s="107">
        <v>631103</v>
      </c>
      <c r="H126" s="107">
        <v>0</v>
      </c>
      <c r="I126" s="107">
        <v>0</v>
      </c>
      <c r="K126" s="107">
        <v>631103</v>
      </c>
      <c r="L126" s="107">
        <v>0</v>
      </c>
      <c r="M126" s="107">
        <v>0</v>
      </c>
      <c r="N126" s="107"/>
      <c r="O126" s="107">
        <v>631103</v>
      </c>
      <c r="P126" s="107">
        <v>0</v>
      </c>
      <c r="Q126" s="107">
        <v>0</v>
      </c>
      <c r="R126" s="107"/>
      <c r="S126" s="115">
        <v>631103</v>
      </c>
      <c r="T126" s="115">
        <f t="shared" si="15"/>
        <v>0</v>
      </c>
      <c r="U126" s="115">
        <f t="shared" si="16"/>
        <v>0</v>
      </c>
      <c r="V126" s="116">
        <f t="shared" si="17"/>
        <v>1</v>
      </c>
      <c r="W126" s="116">
        <f t="shared" si="18"/>
        <v>1</v>
      </c>
      <c r="X126" s="107">
        <f t="shared" si="19"/>
        <v>1</v>
      </c>
    </row>
    <row r="127" spans="1:24" ht="21" customHeight="1">
      <c r="A127" s="163" t="s">
        <v>511</v>
      </c>
      <c r="B127" s="126">
        <v>631104</v>
      </c>
      <c r="C127" s="107">
        <v>631104</v>
      </c>
      <c r="D127" s="107">
        <v>0</v>
      </c>
      <c r="E127" s="107">
        <v>0</v>
      </c>
      <c r="G127" s="107">
        <v>631104</v>
      </c>
      <c r="H127" s="107">
        <v>0</v>
      </c>
      <c r="I127" s="107">
        <v>0</v>
      </c>
      <c r="K127" s="107">
        <v>631104</v>
      </c>
      <c r="L127" s="107">
        <v>0</v>
      </c>
      <c r="M127" s="107">
        <v>0</v>
      </c>
      <c r="N127" s="107"/>
      <c r="O127" s="107">
        <v>631104</v>
      </c>
      <c r="P127" s="107">
        <v>0</v>
      </c>
      <c r="Q127" s="107">
        <v>0</v>
      </c>
      <c r="R127" s="107"/>
      <c r="S127" s="115">
        <v>631104</v>
      </c>
      <c r="T127" s="115">
        <f t="shared" si="15"/>
        <v>0</v>
      </c>
      <c r="U127" s="115">
        <f t="shared" si="16"/>
        <v>0</v>
      </c>
      <c r="V127" s="116">
        <f t="shared" si="17"/>
        <v>1</v>
      </c>
      <c r="W127" s="116">
        <f t="shared" si="18"/>
        <v>1</v>
      </c>
      <c r="X127" s="107">
        <f t="shared" si="19"/>
        <v>1</v>
      </c>
    </row>
    <row r="128" spans="1:24" ht="21" customHeight="1">
      <c r="A128" s="163" t="s">
        <v>512</v>
      </c>
      <c r="B128" s="126">
        <v>631113</v>
      </c>
      <c r="C128" s="107">
        <v>631113</v>
      </c>
      <c r="D128" s="107">
        <v>32</v>
      </c>
      <c r="E128" s="107">
        <v>0</v>
      </c>
      <c r="G128" s="107">
        <v>631113</v>
      </c>
      <c r="H128" s="107">
        <v>131</v>
      </c>
      <c r="I128" s="107">
        <v>0</v>
      </c>
      <c r="K128" s="107">
        <v>631113</v>
      </c>
      <c r="L128" s="107">
        <v>0</v>
      </c>
      <c r="M128" s="107">
        <v>0</v>
      </c>
      <c r="N128" s="107"/>
      <c r="O128" s="107">
        <v>631113</v>
      </c>
      <c r="P128" s="107">
        <v>0</v>
      </c>
      <c r="Q128" s="107">
        <v>0</v>
      </c>
      <c r="R128" s="107"/>
      <c r="S128" s="115">
        <v>631113</v>
      </c>
      <c r="T128" s="115">
        <f t="shared" si="15"/>
        <v>163</v>
      </c>
      <c r="U128" s="115">
        <f t="shared" si="16"/>
        <v>0</v>
      </c>
      <c r="V128" s="116">
        <f t="shared" si="17"/>
        <v>1</v>
      </c>
      <c r="W128" s="116">
        <f t="shared" si="18"/>
        <v>1</v>
      </c>
      <c r="X128" s="107">
        <f t="shared" si="19"/>
        <v>1</v>
      </c>
    </row>
    <row r="129" spans="1:24" ht="21" customHeight="1">
      <c r="A129" s="127" t="s">
        <v>515</v>
      </c>
      <c r="B129" s="126">
        <v>631117</v>
      </c>
      <c r="C129" s="107">
        <v>631117</v>
      </c>
      <c r="D129" s="107">
        <v>0</v>
      </c>
      <c r="E129" s="107">
        <v>0</v>
      </c>
      <c r="G129" s="107">
        <v>631117</v>
      </c>
      <c r="H129" s="107">
        <v>0</v>
      </c>
      <c r="I129" s="107">
        <v>0</v>
      </c>
      <c r="K129" s="107">
        <v>631117</v>
      </c>
      <c r="L129" s="107">
        <v>222</v>
      </c>
      <c r="M129" s="107">
        <v>0</v>
      </c>
      <c r="N129" s="107"/>
      <c r="O129" s="107">
        <v>631117</v>
      </c>
      <c r="P129" s="107">
        <v>0</v>
      </c>
      <c r="Q129" s="107">
        <v>0</v>
      </c>
      <c r="R129" s="107"/>
      <c r="S129" s="115">
        <v>631117</v>
      </c>
      <c r="T129" s="115">
        <f t="shared" si="15"/>
        <v>222</v>
      </c>
      <c r="U129" s="115">
        <f t="shared" si="16"/>
        <v>0</v>
      </c>
      <c r="V129" s="116">
        <f t="shared" si="17"/>
        <v>1</v>
      </c>
      <c r="W129" s="116">
        <f t="shared" si="18"/>
        <v>1</v>
      </c>
      <c r="X129" s="107">
        <f t="shared" ref="X129:X134" si="20">MATCH(O129,B129)</f>
        <v>1</v>
      </c>
    </row>
    <row r="130" spans="1:24">
      <c r="A130" s="127" t="s">
        <v>518</v>
      </c>
      <c r="B130" s="126">
        <v>631201</v>
      </c>
      <c r="C130" s="107">
        <v>631201</v>
      </c>
      <c r="D130" s="107">
        <v>0</v>
      </c>
      <c r="E130" s="107">
        <v>0</v>
      </c>
      <c r="G130" s="107">
        <v>631201</v>
      </c>
      <c r="H130" s="107">
        <v>21</v>
      </c>
      <c r="I130" s="107">
        <v>0</v>
      </c>
      <c r="K130" s="107">
        <v>631201</v>
      </c>
      <c r="L130" s="107">
        <v>803</v>
      </c>
      <c r="M130" s="107">
        <v>0</v>
      </c>
      <c r="O130" s="107">
        <v>631201</v>
      </c>
      <c r="P130" s="107">
        <v>0</v>
      </c>
      <c r="Q130" s="107">
        <v>0</v>
      </c>
      <c r="S130" s="115">
        <v>631201</v>
      </c>
      <c r="T130" s="115">
        <f t="shared" si="15"/>
        <v>824</v>
      </c>
      <c r="U130" s="115">
        <f t="shared" si="16"/>
        <v>0</v>
      </c>
      <c r="V130" s="116">
        <f t="shared" si="17"/>
        <v>1</v>
      </c>
      <c r="W130" s="116">
        <f t="shared" si="18"/>
        <v>1</v>
      </c>
      <c r="X130" s="107">
        <f t="shared" si="20"/>
        <v>1</v>
      </c>
    </row>
    <row r="131" spans="1:24">
      <c r="A131" s="127" t="s">
        <v>519</v>
      </c>
      <c r="B131" s="126">
        <v>631202</v>
      </c>
      <c r="C131" s="107">
        <v>631202</v>
      </c>
      <c r="D131" s="107">
        <v>12</v>
      </c>
      <c r="E131" s="107">
        <v>0</v>
      </c>
      <c r="G131" s="107">
        <v>631202</v>
      </c>
      <c r="H131" s="107">
        <v>294</v>
      </c>
      <c r="I131" s="107">
        <v>0</v>
      </c>
      <c r="K131" s="107">
        <v>631202</v>
      </c>
      <c r="L131" s="107">
        <v>458</v>
      </c>
      <c r="M131" s="107">
        <v>0</v>
      </c>
      <c r="O131" s="107">
        <v>631202</v>
      </c>
      <c r="P131" s="107">
        <v>0</v>
      </c>
      <c r="Q131" s="107">
        <v>0</v>
      </c>
      <c r="S131" s="115">
        <v>631202</v>
      </c>
      <c r="T131" s="115">
        <f t="shared" si="15"/>
        <v>764</v>
      </c>
      <c r="U131" s="115">
        <f t="shared" si="16"/>
        <v>0</v>
      </c>
      <c r="V131" s="116">
        <f t="shared" si="17"/>
        <v>1</v>
      </c>
      <c r="W131" s="116">
        <f t="shared" si="18"/>
        <v>1</v>
      </c>
      <c r="X131" s="107">
        <f t="shared" si="20"/>
        <v>1</v>
      </c>
    </row>
    <row r="132" spans="1:24">
      <c r="A132" s="127" t="s">
        <v>520</v>
      </c>
      <c r="B132" s="126">
        <v>631204</v>
      </c>
      <c r="C132" s="107">
        <v>631204</v>
      </c>
      <c r="D132" s="107">
        <v>0</v>
      </c>
      <c r="E132" s="107">
        <v>0</v>
      </c>
      <c r="G132" s="107">
        <v>631204</v>
      </c>
      <c r="H132" s="107">
        <v>0</v>
      </c>
      <c r="I132" s="107">
        <v>0</v>
      </c>
      <c r="K132" s="107">
        <v>631204</v>
      </c>
      <c r="L132" s="107">
        <v>3</v>
      </c>
      <c r="M132" s="107">
        <v>0</v>
      </c>
      <c r="O132" s="107">
        <v>631204</v>
      </c>
      <c r="P132" s="107">
        <v>0</v>
      </c>
      <c r="Q132" s="107">
        <v>0</v>
      </c>
      <c r="R132" s="117"/>
      <c r="S132" s="115">
        <v>631204</v>
      </c>
      <c r="T132" s="115">
        <f t="shared" si="15"/>
        <v>3</v>
      </c>
      <c r="U132" s="115">
        <f t="shared" si="16"/>
        <v>0</v>
      </c>
      <c r="V132" s="116">
        <f t="shared" si="17"/>
        <v>1</v>
      </c>
      <c r="W132" s="116">
        <f t="shared" si="18"/>
        <v>1</v>
      </c>
      <c r="X132" s="107">
        <f t="shared" si="20"/>
        <v>1</v>
      </c>
    </row>
    <row r="133" spans="1:24">
      <c r="A133" s="127" t="s">
        <v>521</v>
      </c>
      <c r="B133" s="126">
        <v>631205</v>
      </c>
      <c r="C133" s="107">
        <v>631205</v>
      </c>
      <c r="D133" s="107">
        <v>0</v>
      </c>
      <c r="E133" s="107">
        <v>0</v>
      </c>
      <c r="G133" s="107">
        <v>631205</v>
      </c>
      <c r="H133" s="107">
        <v>0</v>
      </c>
      <c r="I133" s="107">
        <v>0</v>
      </c>
      <c r="K133" s="107">
        <v>631205</v>
      </c>
      <c r="L133" s="107">
        <v>38</v>
      </c>
      <c r="M133" s="107">
        <v>0</v>
      </c>
      <c r="O133" s="107">
        <v>631205</v>
      </c>
      <c r="P133" s="107">
        <v>0</v>
      </c>
      <c r="Q133" s="107">
        <v>0</v>
      </c>
      <c r="S133" s="115">
        <v>631205</v>
      </c>
      <c r="T133" s="115">
        <f t="shared" si="15"/>
        <v>38</v>
      </c>
      <c r="U133" s="115">
        <f t="shared" si="16"/>
        <v>0</v>
      </c>
      <c r="V133" s="116">
        <f t="shared" si="17"/>
        <v>1</v>
      </c>
      <c r="W133" s="116">
        <f t="shared" si="18"/>
        <v>1</v>
      </c>
      <c r="X133" s="107">
        <f t="shared" si="20"/>
        <v>1</v>
      </c>
    </row>
    <row r="134" spans="1:24">
      <c r="A134" s="127" t="s">
        <v>522</v>
      </c>
      <c r="B134" s="126">
        <v>631216</v>
      </c>
      <c r="C134" s="107">
        <v>631216</v>
      </c>
      <c r="D134" s="107">
        <v>0</v>
      </c>
      <c r="E134" s="107">
        <v>0</v>
      </c>
      <c r="G134" s="107">
        <v>631216</v>
      </c>
      <c r="H134" s="107">
        <v>4</v>
      </c>
      <c r="I134" s="107">
        <v>0</v>
      </c>
      <c r="K134" s="107">
        <v>631216</v>
      </c>
      <c r="L134" s="107">
        <v>0</v>
      </c>
      <c r="M134" s="107">
        <v>0</v>
      </c>
      <c r="O134" s="107">
        <v>631216</v>
      </c>
      <c r="P134" s="107">
        <v>0</v>
      </c>
      <c r="Q134" s="107">
        <v>0</v>
      </c>
      <c r="S134" s="115">
        <v>631216</v>
      </c>
      <c r="T134" s="115">
        <f t="shared" si="15"/>
        <v>4</v>
      </c>
      <c r="U134" s="115">
        <f t="shared" si="16"/>
        <v>0</v>
      </c>
      <c r="V134" s="116">
        <f t="shared" si="17"/>
        <v>1</v>
      </c>
      <c r="W134" s="116">
        <f t="shared" si="18"/>
        <v>1</v>
      </c>
      <c r="X134" s="107">
        <f t="shared" si="20"/>
        <v>1</v>
      </c>
    </row>
    <row r="135" spans="1:24">
      <c r="I135" s="110"/>
      <c r="M135" s="108"/>
    </row>
    <row r="136" spans="1:24">
      <c r="D136" s="117">
        <f>SUM(D3:D134)</f>
        <v>19301</v>
      </c>
      <c r="E136" s="117">
        <f>SUM(E3:E134)</f>
        <v>279</v>
      </c>
      <c r="H136" s="117">
        <f>SUM(H3:H134)</f>
        <v>22367</v>
      </c>
      <c r="I136" s="117">
        <f>SUM(I3:I134)</f>
        <v>176</v>
      </c>
      <c r="L136" s="117">
        <f>SUM(L3:L134)</f>
        <v>10767</v>
      </c>
      <c r="M136" s="117">
        <f>SUM(M3:M134)</f>
        <v>473</v>
      </c>
      <c r="P136" s="117">
        <f>SUM(P3:P134)</f>
        <v>3589</v>
      </c>
      <c r="Q136" s="117">
        <f>SUM(Q3:Q134)</f>
        <v>13</v>
      </c>
      <c r="R136" s="117"/>
      <c r="T136" s="117">
        <f>SUM(T3:T134)</f>
        <v>56024</v>
      </c>
      <c r="U136" s="117">
        <f>SUM(U3:U134)</f>
        <v>941</v>
      </c>
    </row>
    <row r="137" spans="1:24">
      <c r="A137" s="128" t="s">
        <v>523</v>
      </c>
      <c r="D137" s="117">
        <v>300</v>
      </c>
      <c r="E137" s="117">
        <v>100</v>
      </c>
      <c r="H137" s="117">
        <v>300</v>
      </c>
      <c r="I137" s="117">
        <v>100</v>
      </c>
      <c r="L137" s="117">
        <v>300</v>
      </c>
      <c r="M137" s="117">
        <v>100</v>
      </c>
      <c r="P137" s="117">
        <v>0</v>
      </c>
      <c r="Q137" s="117">
        <v>0</v>
      </c>
    </row>
    <row r="138" spans="1:24">
      <c r="D138" s="117">
        <f>SUM(D136-D137)</f>
        <v>19001</v>
      </c>
      <c r="E138" s="117">
        <f>SUM(E136-E137)</f>
        <v>179</v>
      </c>
      <c r="H138" s="117">
        <f>SUM(H136-H137)</f>
        <v>22067</v>
      </c>
      <c r="I138" s="117">
        <f>SUM(I136-I137)</f>
        <v>76</v>
      </c>
      <c r="L138" s="117">
        <f>SUM(L136-L137)</f>
        <v>10467</v>
      </c>
      <c r="M138" s="117">
        <f>SUM(M136-M137)</f>
        <v>373</v>
      </c>
      <c r="P138" s="117">
        <f>SUM(P136-P137)</f>
        <v>3589</v>
      </c>
      <c r="Q138" s="117">
        <f>SUM(Q136-Q137)</f>
        <v>13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opLeftCell="A85" zoomScale="85" zoomScaleNormal="85" zoomScaleSheetLayoutView="110" workbookViewId="0">
      <selection activeCell="H1" sqref="H1"/>
    </sheetView>
  </sheetViews>
  <sheetFormatPr defaultRowHeight="21"/>
  <cols>
    <col min="1" max="1" width="12" style="36" customWidth="1"/>
    <col min="2" max="2" width="12.28515625" style="36" bestFit="1" customWidth="1"/>
    <col min="3" max="3" width="23" style="1" bestFit="1" customWidth="1"/>
    <col min="4" max="4" width="21.28515625" style="17" bestFit="1" customWidth="1"/>
    <col min="5" max="5" width="25.7109375" style="1" bestFit="1" customWidth="1"/>
    <col min="6" max="6" width="31" style="1" customWidth="1"/>
    <col min="7" max="7" width="14.140625" style="1" customWidth="1"/>
    <col min="8" max="8" width="9.85546875" style="1" customWidth="1"/>
    <col min="9" max="9" width="10.85546875" style="43" customWidth="1"/>
    <col min="10" max="11" width="11.28515625" style="1" customWidth="1"/>
    <col min="12" max="12" width="10.42578125" style="43" customWidth="1"/>
    <col min="13" max="13" width="10.85546875" style="1" customWidth="1"/>
    <col min="14" max="16384" width="9.140625" style="1"/>
  </cols>
  <sheetData>
    <row r="1" spans="1:13" s="35" customFormat="1" ht="45" customHeight="1">
      <c r="A1" s="2" t="s">
        <v>11</v>
      </c>
      <c r="B1" s="34" t="s">
        <v>9</v>
      </c>
      <c r="C1" s="34" t="s">
        <v>343</v>
      </c>
      <c r="D1" s="40" t="s">
        <v>10</v>
      </c>
      <c r="E1" s="2" t="s">
        <v>12</v>
      </c>
      <c r="F1" s="34" t="s">
        <v>13</v>
      </c>
      <c r="G1" s="91" t="s">
        <v>120</v>
      </c>
      <c r="H1" s="18" t="s">
        <v>347</v>
      </c>
      <c r="I1" s="41" t="s">
        <v>344</v>
      </c>
      <c r="J1" s="18" t="s">
        <v>121</v>
      </c>
      <c r="K1" s="18" t="s">
        <v>348</v>
      </c>
      <c r="L1" s="44" t="s">
        <v>345</v>
      </c>
      <c r="M1" s="33" t="s">
        <v>346</v>
      </c>
    </row>
    <row r="2" spans="1:13" ht="21.75" customHeight="1">
      <c r="A2" s="81">
        <v>1076</v>
      </c>
      <c r="B2" s="66">
        <v>1040320</v>
      </c>
      <c r="C2" s="53" t="str">
        <f>VLOOKUP(B2,'Data sect'!$B$6:$C$121,2,0)</f>
        <v>WH Distribution-Mahachai</v>
      </c>
      <c r="D2" s="46" t="s">
        <v>382</v>
      </c>
      <c r="E2" s="12" t="s">
        <v>210</v>
      </c>
      <c r="F2" s="13" t="s">
        <v>386</v>
      </c>
      <c r="G2" s="126">
        <v>0</v>
      </c>
      <c r="H2" s="166">
        <v>0.2</v>
      </c>
      <c r="I2" s="42">
        <f t="shared" ref="I2:I66" si="0">H2*G2</f>
        <v>0</v>
      </c>
      <c r="J2" s="84">
        <v>0</v>
      </c>
      <c r="K2" s="157">
        <v>2</v>
      </c>
      <c r="L2" s="131">
        <f t="shared" ref="L2:L66" si="1">K2*J2</f>
        <v>0</v>
      </c>
      <c r="M2" s="19">
        <f t="shared" ref="M2:M71" si="2">I2+L2</f>
        <v>0</v>
      </c>
    </row>
    <row r="3" spans="1:13" ht="21.75" customHeight="1">
      <c r="A3" s="81">
        <v>1219</v>
      </c>
      <c r="B3" s="66">
        <v>2031120</v>
      </c>
      <c r="C3" s="53" t="str">
        <f>VLOOKUP(B3,'Data sect'!$B$6:$C$121,2,0)</f>
        <v>Material Control 1,3</v>
      </c>
      <c r="D3" s="46" t="s">
        <v>395</v>
      </c>
      <c r="E3" s="45" t="s">
        <v>402</v>
      </c>
      <c r="F3" s="148" t="s">
        <v>403</v>
      </c>
      <c r="G3" s="126">
        <v>0</v>
      </c>
      <c r="H3" s="166">
        <v>0.2</v>
      </c>
      <c r="I3" s="42">
        <f t="shared" si="0"/>
        <v>0</v>
      </c>
      <c r="J3" s="84">
        <v>0</v>
      </c>
      <c r="K3" s="157">
        <v>2</v>
      </c>
      <c r="L3" s="131">
        <f t="shared" si="1"/>
        <v>0</v>
      </c>
      <c r="M3" s="19">
        <f t="shared" si="2"/>
        <v>0</v>
      </c>
    </row>
    <row r="4" spans="1:13" ht="21.75" customHeight="1">
      <c r="A4" s="153">
        <v>1744</v>
      </c>
      <c r="B4" s="66">
        <v>2040120</v>
      </c>
      <c r="C4" s="53" t="str">
        <f>VLOOKUP(B4,'Data sect'!$B$6:$C$121,2,0)</f>
        <v>Factory Purchasing</v>
      </c>
      <c r="D4" s="46" t="s">
        <v>496</v>
      </c>
      <c r="E4" s="45" t="s">
        <v>464</v>
      </c>
      <c r="F4" s="15" t="s">
        <v>370</v>
      </c>
      <c r="G4" s="126">
        <v>0</v>
      </c>
      <c r="H4" s="166">
        <v>0.2</v>
      </c>
      <c r="I4" s="42">
        <f t="shared" si="0"/>
        <v>0</v>
      </c>
      <c r="J4" s="84">
        <v>0</v>
      </c>
      <c r="K4" s="157">
        <v>2</v>
      </c>
      <c r="L4" s="131">
        <f t="shared" si="1"/>
        <v>0</v>
      </c>
      <c r="M4" s="19">
        <f t="shared" si="2"/>
        <v>0</v>
      </c>
    </row>
    <row r="5" spans="1:13" ht="21.75" customHeight="1">
      <c r="A5" s="81">
        <v>1961</v>
      </c>
      <c r="B5" s="66">
        <v>2051100</v>
      </c>
      <c r="C5" s="53" t="str">
        <f>VLOOKUP(B5,'Data sect'!$B$6:$C$121,2,0)</f>
        <v>Factory HR</v>
      </c>
      <c r="D5" s="78" t="s">
        <v>6</v>
      </c>
      <c r="E5" s="47" t="s">
        <v>362</v>
      </c>
      <c r="F5" s="39" t="s">
        <v>365</v>
      </c>
      <c r="G5" s="126">
        <v>0</v>
      </c>
      <c r="H5" s="166">
        <v>0.2</v>
      </c>
      <c r="I5" s="42">
        <f t="shared" si="0"/>
        <v>0</v>
      </c>
      <c r="J5" s="84">
        <v>0</v>
      </c>
      <c r="K5" s="157">
        <v>2</v>
      </c>
      <c r="L5" s="131">
        <f t="shared" si="1"/>
        <v>0</v>
      </c>
      <c r="M5" s="19">
        <f t="shared" si="2"/>
        <v>0</v>
      </c>
    </row>
    <row r="6" spans="1:13" ht="21.75" customHeight="1">
      <c r="A6" s="81">
        <v>6129</v>
      </c>
      <c r="B6" s="66">
        <v>1040320</v>
      </c>
      <c r="C6" s="53" t="str">
        <f>VLOOKUP(B6,'Data sect'!$B$6:$C$121,2,0)</f>
        <v>WH Distribution-Mahachai</v>
      </c>
      <c r="D6" s="46" t="s">
        <v>382</v>
      </c>
      <c r="E6" s="47" t="s">
        <v>506</v>
      </c>
      <c r="F6" s="39" t="s">
        <v>513</v>
      </c>
      <c r="G6" s="126">
        <v>0</v>
      </c>
      <c r="H6" s="166">
        <v>0.2</v>
      </c>
      <c r="I6" s="42">
        <f t="shared" si="0"/>
        <v>0</v>
      </c>
      <c r="J6" s="84">
        <v>0</v>
      </c>
      <c r="K6" s="157">
        <v>2</v>
      </c>
      <c r="L6" s="131">
        <f t="shared" si="1"/>
        <v>0</v>
      </c>
      <c r="M6" s="19">
        <f t="shared" si="2"/>
        <v>0</v>
      </c>
    </row>
    <row r="7" spans="1:13" ht="21.75" customHeight="1">
      <c r="A7" s="84">
        <v>7244</v>
      </c>
      <c r="B7" s="66">
        <v>2055000</v>
      </c>
      <c r="C7" s="53" t="str">
        <f>VLOOKUP(B7,'Data sect'!$B$6:$C$121,2,0)</f>
        <v>Corporate Internal Audit</v>
      </c>
      <c r="D7" s="38" t="s">
        <v>383</v>
      </c>
      <c r="E7" s="47" t="s">
        <v>407</v>
      </c>
      <c r="F7" s="15" t="s">
        <v>380</v>
      </c>
      <c r="G7" s="126">
        <v>0</v>
      </c>
      <c r="H7" s="166">
        <v>0.2</v>
      </c>
      <c r="I7" s="42">
        <f t="shared" si="0"/>
        <v>0</v>
      </c>
      <c r="J7" s="84">
        <v>0</v>
      </c>
      <c r="K7" s="157">
        <v>2</v>
      </c>
      <c r="L7" s="131">
        <f t="shared" si="1"/>
        <v>0</v>
      </c>
      <c r="M7" s="19">
        <f t="shared" si="2"/>
        <v>0</v>
      </c>
    </row>
    <row r="8" spans="1:13" ht="21.75" customHeight="1">
      <c r="A8" s="106">
        <v>7326</v>
      </c>
      <c r="B8" s="66">
        <v>2053120</v>
      </c>
      <c r="C8" s="53" t="str">
        <f>VLOOKUP(B8,'Data sect'!$B$6:$C$121,2,0)</f>
        <v>Factory IT</v>
      </c>
      <c r="D8" s="37" t="s">
        <v>5</v>
      </c>
      <c r="E8" s="47" t="s">
        <v>423</v>
      </c>
      <c r="F8" s="15" t="s">
        <v>368</v>
      </c>
      <c r="G8" s="126">
        <v>0</v>
      </c>
      <c r="H8" s="166">
        <v>0.2</v>
      </c>
      <c r="I8" s="42">
        <f t="shared" si="0"/>
        <v>0</v>
      </c>
      <c r="J8" s="84">
        <v>0</v>
      </c>
      <c r="K8" s="157">
        <v>2</v>
      </c>
      <c r="L8" s="131">
        <f t="shared" si="1"/>
        <v>0</v>
      </c>
      <c r="M8" s="19">
        <f t="shared" si="2"/>
        <v>0</v>
      </c>
    </row>
    <row r="9" spans="1:13" ht="21.75" customHeight="1">
      <c r="A9" s="84">
        <v>7345</v>
      </c>
      <c r="B9" s="66">
        <v>2055000</v>
      </c>
      <c r="C9" s="53" t="str">
        <f>VLOOKUP(B9,'Data sect'!$B$6:$C$121,2,0)</f>
        <v>Corporate Internal Audit</v>
      </c>
      <c r="D9" s="38" t="s">
        <v>383</v>
      </c>
      <c r="E9" s="47" t="s">
        <v>409</v>
      </c>
      <c r="F9" s="15" t="s">
        <v>370</v>
      </c>
      <c r="G9" s="126">
        <v>0</v>
      </c>
      <c r="H9" s="166">
        <v>0.2</v>
      </c>
      <c r="I9" s="42">
        <f t="shared" si="0"/>
        <v>0</v>
      </c>
      <c r="J9" s="84">
        <v>0</v>
      </c>
      <c r="K9" s="157">
        <v>2</v>
      </c>
      <c r="L9" s="131">
        <f t="shared" si="1"/>
        <v>0</v>
      </c>
      <c r="M9" s="19">
        <f t="shared" si="2"/>
        <v>0</v>
      </c>
    </row>
    <row r="10" spans="1:13" ht="21.75" customHeight="1">
      <c r="A10" s="84">
        <v>7358</v>
      </c>
      <c r="B10" s="66">
        <v>2031110</v>
      </c>
      <c r="C10" s="53" t="str">
        <f>VLOOKUP(B10,'Data sect'!$B$6:$C$121,2,0)</f>
        <v>Planning</v>
      </c>
      <c r="D10" s="38" t="s">
        <v>396</v>
      </c>
      <c r="E10" s="47" t="s">
        <v>406</v>
      </c>
      <c r="F10" s="15" t="s">
        <v>386</v>
      </c>
      <c r="G10" s="126">
        <v>0</v>
      </c>
      <c r="H10" s="166">
        <v>0.2</v>
      </c>
      <c r="I10" s="42">
        <f t="shared" si="0"/>
        <v>0</v>
      </c>
      <c r="J10" s="84">
        <v>0</v>
      </c>
      <c r="K10" s="157">
        <v>2</v>
      </c>
      <c r="L10" s="131">
        <f t="shared" si="1"/>
        <v>0</v>
      </c>
      <c r="M10" s="19">
        <f t="shared" si="2"/>
        <v>0</v>
      </c>
    </row>
    <row r="11" spans="1:13" ht="21.75" customHeight="1">
      <c r="A11" s="106">
        <v>7393</v>
      </c>
      <c r="B11" s="66">
        <v>2053120</v>
      </c>
      <c r="C11" s="53" t="str">
        <f>VLOOKUP(B11,'Data sect'!$B$6:$C$121,2,0)</f>
        <v>Factory IT</v>
      </c>
      <c r="D11" s="38" t="s">
        <v>5</v>
      </c>
      <c r="E11" s="47" t="s">
        <v>426</v>
      </c>
      <c r="F11" s="15" t="s">
        <v>374</v>
      </c>
      <c r="G11" s="126">
        <v>0</v>
      </c>
      <c r="H11" s="166">
        <v>0.2</v>
      </c>
      <c r="I11" s="42">
        <f t="shared" si="0"/>
        <v>0</v>
      </c>
      <c r="J11" s="84">
        <v>0</v>
      </c>
      <c r="K11" s="157">
        <v>2</v>
      </c>
      <c r="L11" s="131">
        <f t="shared" si="1"/>
        <v>0</v>
      </c>
      <c r="M11" s="19">
        <f t="shared" si="2"/>
        <v>0</v>
      </c>
    </row>
    <row r="12" spans="1:13" ht="21.75" customHeight="1">
      <c r="A12" s="84">
        <v>7593</v>
      </c>
      <c r="B12" s="66">
        <v>2052310</v>
      </c>
      <c r="C12" s="45" t="s">
        <v>462</v>
      </c>
      <c r="D12" s="45" t="s">
        <v>502</v>
      </c>
      <c r="E12" s="47" t="s">
        <v>481</v>
      </c>
      <c r="F12" s="15" t="s">
        <v>368</v>
      </c>
      <c r="G12" s="126">
        <v>0</v>
      </c>
      <c r="H12" s="166">
        <v>0.2</v>
      </c>
      <c r="I12" s="42">
        <f t="shared" si="0"/>
        <v>0</v>
      </c>
      <c r="J12" s="84">
        <v>0</v>
      </c>
      <c r="K12" s="157">
        <v>2</v>
      </c>
      <c r="L12" s="131">
        <f t="shared" si="1"/>
        <v>0</v>
      </c>
      <c r="M12" s="19">
        <f t="shared" si="2"/>
        <v>0</v>
      </c>
    </row>
    <row r="13" spans="1:13" ht="21.75" customHeight="1">
      <c r="A13" s="84">
        <v>7748</v>
      </c>
      <c r="B13" s="66">
        <v>2052310</v>
      </c>
      <c r="C13" s="45" t="s">
        <v>462</v>
      </c>
      <c r="D13" s="45" t="s">
        <v>502</v>
      </c>
      <c r="E13" s="47" t="s">
        <v>514</v>
      </c>
      <c r="F13" s="15" t="s">
        <v>516</v>
      </c>
      <c r="G13" s="126">
        <v>0</v>
      </c>
      <c r="H13" s="166">
        <v>0.2</v>
      </c>
      <c r="I13" s="42">
        <f t="shared" si="0"/>
        <v>0</v>
      </c>
      <c r="J13" s="84">
        <v>0</v>
      </c>
      <c r="K13" s="157">
        <v>2</v>
      </c>
      <c r="L13" s="131">
        <f t="shared" si="1"/>
        <v>0</v>
      </c>
      <c r="M13" s="19">
        <f t="shared" si="2"/>
        <v>0</v>
      </c>
    </row>
    <row r="14" spans="1:13" ht="21.75" customHeight="1">
      <c r="A14" s="106">
        <v>9472</v>
      </c>
      <c r="B14" s="66">
        <v>2030100</v>
      </c>
      <c r="C14" s="53" t="str">
        <f>VLOOKUP(B14,'Data sect'!$B$6:$C$121,2,0)</f>
        <v>PD-Packing Plant 1</v>
      </c>
      <c r="D14" s="37" t="s">
        <v>503</v>
      </c>
      <c r="E14" s="47" t="s">
        <v>427</v>
      </c>
      <c r="F14" s="15" t="s">
        <v>386</v>
      </c>
      <c r="G14" s="126">
        <v>0</v>
      </c>
      <c r="H14" s="166">
        <v>0.2</v>
      </c>
      <c r="I14" s="42">
        <f t="shared" si="0"/>
        <v>0</v>
      </c>
      <c r="J14" s="84">
        <v>0</v>
      </c>
      <c r="K14" s="157">
        <v>2</v>
      </c>
      <c r="L14" s="131">
        <f t="shared" si="1"/>
        <v>0</v>
      </c>
      <c r="M14" s="19">
        <f t="shared" si="2"/>
        <v>0</v>
      </c>
    </row>
    <row r="15" spans="1:13" ht="21.75" customHeight="1">
      <c r="A15" s="81">
        <v>22001</v>
      </c>
      <c r="B15" s="66">
        <v>2030200</v>
      </c>
      <c r="C15" s="53" t="str">
        <f>VLOOKUP(B15,'Data sect'!$B$6:$C$121,2,0)</f>
        <v>PD-Packing Plant 2</v>
      </c>
      <c r="D15" s="38" t="s">
        <v>504</v>
      </c>
      <c r="E15" s="12" t="s">
        <v>262</v>
      </c>
      <c r="F15" s="39" t="s">
        <v>448</v>
      </c>
      <c r="G15" s="126">
        <v>1012</v>
      </c>
      <c r="H15" s="166">
        <v>0.2</v>
      </c>
      <c r="I15" s="42">
        <f t="shared" si="0"/>
        <v>202.4</v>
      </c>
      <c r="J15" s="84">
        <v>0</v>
      </c>
      <c r="K15" s="157">
        <v>2</v>
      </c>
      <c r="L15" s="131">
        <f t="shared" si="1"/>
        <v>0</v>
      </c>
      <c r="M15" s="19">
        <f t="shared" si="2"/>
        <v>202.4</v>
      </c>
    </row>
    <row r="16" spans="1:13" ht="21.75" customHeight="1">
      <c r="A16" s="81">
        <v>28011</v>
      </c>
      <c r="B16" s="66">
        <v>2031220</v>
      </c>
      <c r="C16" s="53" t="str">
        <f>VLOOKUP(B16,'Data sect'!$B$6:$C$121,2,0)</f>
        <v>EN-Maint.-Packing line</v>
      </c>
      <c r="D16" s="38" t="s">
        <v>499</v>
      </c>
      <c r="E16" s="64" t="s">
        <v>385</v>
      </c>
      <c r="F16" s="93" t="s">
        <v>449</v>
      </c>
      <c r="G16" s="126">
        <v>0</v>
      </c>
      <c r="H16" s="166">
        <v>0.2</v>
      </c>
      <c r="I16" s="42">
        <f t="shared" si="0"/>
        <v>0</v>
      </c>
      <c r="J16" s="84">
        <v>0</v>
      </c>
      <c r="K16" s="157">
        <v>2</v>
      </c>
      <c r="L16" s="131">
        <f t="shared" si="1"/>
        <v>0</v>
      </c>
      <c r="M16" s="19">
        <f t="shared" si="2"/>
        <v>0</v>
      </c>
    </row>
    <row r="17" spans="1:13" ht="21.75" customHeight="1">
      <c r="A17" s="81">
        <v>31006</v>
      </c>
      <c r="B17" s="66">
        <v>2031010</v>
      </c>
      <c r="C17" s="53" t="str">
        <f>VLOOKUP(B17,'Data sect'!$B$6:$C$121,2,0)</f>
        <v>QC-Production Line</v>
      </c>
      <c r="D17" s="63" t="s">
        <v>363</v>
      </c>
      <c r="E17" s="12" t="s">
        <v>305</v>
      </c>
      <c r="F17" s="39" t="s">
        <v>450</v>
      </c>
      <c r="G17" s="126">
        <v>0</v>
      </c>
      <c r="H17" s="166">
        <v>0.2</v>
      </c>
      <c r="I17" s="42">
        <f t="shared" si="0"/>
        <v>0</v>
      </c>
      <c r="J17" s="84">
        <v>0</v>
      </c>
      <c r="K17" s="157">
        <v>2</v>
      </c>
      <c r="L17" s="131">
        <f t="shared" si="1"/>
        <v>0</v>
      </c>
      <c r="M17" s="19">
        <f t="shared" si="2"/>
        <v>0</v>
      </c>
    </row>
    <row r="18" spans="1:13" ht="21.75" customHeight="1">
      <c r="A18" s="81">
        <v>31008</v>
      </c>
      <c r="B18" s="66">
        <v>2031120</v>
      </c>
      <c r="C18" s="53" t="str">
        <f>VLOOKUP(B18,'Data sect'!$B$6:$C$121,2,0)</f>
        <v>Material Control 1,3</v>
      </c>
      <c r="D18" s="64" t="s">
        <v>395</v>
      </c>
      <c r="E18" s="13" t="s">
        <v>188</v>
      </c>
      <c r="F18" s="13" t="s">
        <v>372</v>
      </c>
      <c r="G18" s="126">
        <v>0</v>
      </c>
      <c r="H18" s="166">
        <v>0.2</v>
      </c>
      <c r="I18" s="42">
        <f t="shared" si="0"/>
        <v>0</v>
      </c>
      <c r="J18" s="84">
        <v>3</v>
      </c>
      <c r="K18" s="157">
        <v>2</v>
      </c>
      <c r="L18" s="131">
        <f t="shared" si="1"/>
        <v>6</v>
      </c>
      <c r="M18" s="19">
        <f t="shared" si="2"/>
        <v>6</v>
      </c>
    </row>
    <row r="19" spans="1:13" ht="21.75" customHeight="1">
      <c r="A19" s="81">
        <v>32005</v>
      </c>
      <c r="B19" s="66">
        <v>2031120</v>
      </c>
      <c r="C19" s="53" t="str">
        <f>VLOOKUP(B19,'Data sect'!$B$6:$C$121,2,0)</f>
        <v>Material Control 1,3</v>
      </c>
      <c r="D19" s="64" t="s">
        <v>395</v>
      </c>
      <c r="E19" s="12" t="s">
        <v>195</v>
      </c>
      <c r="F19" s="15" t="s">
        <v>374</v>
      </c>
      <c r="G19" s="126">
        <v>470</v>
      </c>
      <c r="H19" s="166">
        <v>0.2</v>
      </c>
      <c r="I19" s="42">
        <f t="shared" si="0"/>
        <v>94</v>
      </c>
      <c r="J19" s="84">
        <v>0</v>
      </c>
      <c r="K19" s="157">
        <v>2</v>
      </c>
      <c r="L19" s="131">
        <f t="shared" si="1"/>
        <v>0</v>
      </c>
      <c r="M19" s="19">
        <f t="shared" si="2"/>
        <v>94</v>
      </c>
    </row>
    <row r="20" spans="1:13" ht="21.75" customHeight="1">
      <c r="A20" s="81">
        <v>32050</v>
      </c>
      <c r="B20" s="66">
        <v>2031230</v>
      </c>
      <c r="C20" s="53" t="str">
        <f>VLOOKUP(B20,'Data sect'!$B$6:$C$121,2,0)</f>
        <v>Enginer Project</v>
      </c>
      <c r="D20" s="46" t="s">
        <v>501</v>
      </c>
      <c r="E20" s="12" t="s">
        <v>136</v>
      </c>
      <c r="F20" s="15" t="s">
        <v>386</v>
      </c>
      <c r="G20" s="126">
        <v>0</v>
      </c>
      <c r="H20" s="166">
        <v>0.2</v>
      </c>
      <c r="I20" s="42">
        <f t="shared" si="0"/>
        <v>0</v>
      </c>
      <c r="J20" s="84">
        <v>0</v>
      </c>
      <c r="K20" s="157">
        <v>2</v>
      </c>
      <c r="L20" s="131">
        <f t="shared" si="1"/>
        <v>0</v>
      </c>
      <c r="M20" s="19">
        <f t="shared" si="2"/>
        <v>0</v>
      </c>
    </row>
    <row r="21" spans="1:13" ht="21.75" customHeight="1">
      <c r="A21" s="81">
        <v>32104</v>
      </c>
      <c r="B21" s="66">
        <v>1040320</v>
      </c>
      <c r="C21" s="53" t="str">
        <f>VLOOKUP(B21,'Data sect'!$B$6:$C$121,2,0)</f>
        <v>WH Distribution-Mahachai</v>
      </c>
      <c r="D21" s="46" t="s">
        <v>382</v>
      </c>
      <c r="E21" s="12" t="s">
        <v>225</v>
      </c>
      <c r="F21" s="15" t="s">
        <v>374</v>
      </c>
      <c r="G21" s="126">
        <v>0</v>
      </c>
      <c r="H21" s="166">
        <v>0.2</v>
      </c>
      <c r="I21" s="42">
        <f t="shared" si="0"/>
        <v>0</v>
      </c>
      <c r="J21" s="84">
        <v>0</v>
      </c>
      <c r="K21" s="157">
        <v>2</v>
      </c>
      <c r="L21" s="131">
        <f t="shared" si="1"/>
        <v>0</v>
      </c>
      <c r="M21" s="19">
        <f t="shared" si="2"/>
        <v>0</v>
      </c>
    </row>
    <row r="22" spans="1:13" ht="21.75" customHeight="1">
      <c r="A22" s="81">
        <v>33002</v>
      </c>
      <c r="B22" s="66">
        <v>2031300</v>
      </c>
      <c r="C22" s="53" t="str">
        <f>VLOOKUP(B22,'Data sect'!$B$6:$C$121,2,0)</f>
        <v>Quality Management</v>
      </c>
      <c r="D22" s="45" t="s">
        <v>364</v>
      </c>
      <c r="E22" s="12" t="s">
        <v>233</v>
      </c>
      <c r="F22" s="15" t="s">
        <v>374</v>
      </c>
      <c r="G22" s="126">
        <v>52</v>
      </c>
      <c r="H22" s="166">
        <v>0.2</v>
      </c>
      <c r="I22" s="42">
        <f t="shared" si="0"/>
        <v>10.4</v>
      </c>
      <c r="J22" s="84">
        <v>0</v>
      </c>
      <c r="K22" s="157">
        <v>2</v>
      </c>
      <c r="L22" s="131">
        <f t="shared" si="1"/>
        <v>0</v>
      </c>
      <c r="M22" s="19">
        <f t="shared" si="2"/>
        <v>10.4</v>
      </c>
    </row>
    <row r="23" spans="1:13" ht="21" customHeight="1">
      <c r="A23" s="81">
        <v>49306</v>
      </c>
      <c r="B23" s="66">
        <v>1040320</v>
      </c>
      <c r="C23" s="53" t="str">
        <f>VLOOKUP(B23,'Data sect'!$B$6:$C$121,2,0)</f>
        <v>WH Distribution-Mahachai</v>
      </c>
      <c r="D23" s="46" t="s">
        <v>382</v>
      </c>
      <c r="E23" s="12" t="s">
        <v>213</v>
      </c>
      <c r="F23" s="15" t="s">
        <v>386</v>
      </c>
      <c r="G23" s="126">
        <v>0</v>
      </c>
      <c r="H23" s="166">
        <v>0.2</v>
      </c>
      <c r="I23" s="42">
        <f t="shared" si="0"/>
        <v>0</v>
      </c>
      <c r="J23" s="84">
        <v>0</v>
      </c>
      <c r="K23" s="157">
        <v>2</v>
      </c>
      <c r="L23" s="131">
        <f t="shared" si="1"/>
        <v>0</v>
      </c>
      <c r="M23" s="19">
        <f t="shared" si="2"/>
        <v>0</v>
      </c>
    </row>
    <row r="24" spans="1:13">
      <c r="A24" s="81">
        <v>49319</v>
      </c>
      <c r="B24" s="66">
        <v>2051140</v>
      </c>
      <c r="C24" s="53" t="str">
        <f>VLOOKUP(B24,'Data sect'!$B$6:$C$121,2,0)</f>
        <v>Safety</v>
      </c>
      <c r="D24" s="38" t="s">
        <v>398</v>
      </c>
      <c r="E24" s="12" t="s">
        <v>326</v>
      </c>
      <c r="F24" s="93" t="s">
        <v>380</v>
      </c>
      <c r="G24" s="126">
        <v>0</v>
      </c>
      <c r="H24" s="166">
        <v>0.2</v>
      </c>
      <c r="I24" s="42">
        <f t="shared" si="0"/>
        <v>0</v>
      </c>
      <c r="J24" s="84">
        <v>0</v>
      </c>
      <c r="K24" s="157">
        <v>2</v>
      </c>
      <c r="L24" s="131">
        <f t="shared" si="1"/>
        <v>0</v>
      </c>
      <c r="M24" s="19">
        <f t="shared" si="2"/>
        <v>0</v>
      </c>
    </row>
    <row r="25" spans="1:13" ht="21.75" customHeight="1">
      <c r="A25" s="81">
        <v>53031</v>
      </c>
      <c r="B25" s="66">
        <v>2031110</v>
      </c>
      <c r="C25" s="53" t="str">
        <f>VLOOKUP(B25,'Data sect'!$B$6:$C$121,2,0)</f>
        <v>Planning</v>
      </c>
      <c r="D25" s="64" t="s">
        <v>396</v>
      </c>
      <c r="E25" s="12" t="s">
        <v>197</v>
      </c>
      <c r="F25" s="82" t="s">
        <v>370</v>
      </c>
      <c r="G25" s="126">
        <v>937</v>
      </c>
      <c r="H25" s="166">
        <v>0.2</v>
      </c>
      <c r="I25" s="42">
        <f t="shared" si="0"/>
        <v>187.4</v>
      </c>
      <c r="J25" s="84">
        <v>0</v>
      </c>
      <c r="K25" s="157">
        <v>2</v>
      </c>
      <c r="L25" s="131">
        <f t="shared" si="1"/>
        <v>0</v>
      </c>
      <c r="M25" s="19">
        <f t="shared" si="2"/>
        <v>187.4</v>
      </c>
    </row>
    <row r="26" spans="1:13" ht="21.75" customHeight="1">
      <c r="A26" s="81">
        <v>54031</v>
      </c>
      <c r="B26" s="66">
        <v>2030400</v>
      </c>
      <c r="C26" s="53" t="str">
        <f>VLOOKUP(B26,'Data sect'!$B$6:$C$121,2,0)</f>
        <v>PD-Packing Plant 4</v>
      </c>
      <c r="D26" s="38" t="s">
        <v>505</v>
      </c>
      <c r="E26" s="12" t="s">
        <v>277</v>
      </c>
      <c r="F26" s="39" t="s">
        <v>451</v>
      </c>
      <c r="G26" s="126">
        <v>3</v>
      </c>
      <c r="H26" s="166">
        <v>0.2</v>
      </c>
      <c r="I26" s="42">
        <f t="shared" si="0"/>
        <v>0.60000000000000009</v>
      </c>
      <c r="J26" s="84">
        <v>0</v>
      </c>
      <c r="K26" s="157">
        <v>2</v>
      </c>
      <c r="L26" s="131">
        <f t="shared" si="1"/>
        <v>0</v>
      </c>
      <c r="M26" s="19">
        <f t="shared" si="2"/>
        <v>0.60000000000000009</v>
      </c>
    </row>
    <row r="27" spans="1:13" ht="21.75" customHeight="1">
      <c r="A27" s="81">
        <v>54064</v>
      </c>
      <c r="B27" s="66">
        <v>2031210</v>
      </c>
      <c r="C27" s="53" t="str">
        <f>VLOOKUP(B27,'Data sect'!$B$6:$C$121,2,0)</f>
        <v>EN-Utility</v>
      </c>
      <c r="D27" s="38" t="s">
        <v>500</v>
      </c>
      <c r="E27" s="12" t="s">
        <v>157</v>
      </c>
      <c r="F27" s="39" t="s">
        <v>452</v>
      </c>
      <c r="G27" s="126">
        <v>0</v>
      </c>
      <c r="H27" s="166">
        <v>0.2</v>
      </c>
      <c r="I27" s="42">
        <f t="shared" si="0"/>
        <v>0</v>
      </c>
      <c r="J27" s="84">
        <v>26</v>
      </c>
      <c r="K27" s="157">
        <v>2</v>
      </c>
      <c r="L27" s="131">
        <f t="shared" si="1"/>
        <v>52</v>
      </c>
      <c r="M27" s="19">
        <f t="shared" si="2"/>
        <v>52</v>
      </c>
    </row>
    <row r="28" spans="1:13" ht="21.75" customHeight="1">
      <c r="A28" s="81">
        <v>54174</v>
      </c>
      <c r="B28" s="66">
        <v>2031210</v>
      </c>
      <c r="C28" s="53" t="str">
        <f>VLOOKUP(B28,'Data sect'!$B$6:$C$121,2,0)</f>
        <v>EN-Utility</v>
      </c>
      <c r="D28" s="46" t="s">
        <v>500</v>
      </c>
      <c r="E28" s="14" t="s">
        <v>206</v>
      </c>
      <c r="F28" s="149" t="s">
        <v>405</v>
      </c>
      <c r="G28" s="126">
        <v>65</v>
      </c>
      <c r="H28" s="166">
        <v>0.2</v>
      </c>
      <c r="I28" s="42">
        <f t="shared" si="0"/>
        <v>13</v>
      </c>
      <c r="J28" s="84">
        <v>0</v>
      </c>
      <c r="K28" s="157">
        <v>2</v>
      </c>
      <c r="L28" s="131">
        <f t="shared" si="1"/>
        <v>0</v>
      </c>
      <c r="M28" s="19">
        <f t="shared" si="2"/>
        <v>13</v>
      </c>
    </row>
    <row r="29" spans="1:13" ht="21.75" customHeight="1">
      <c r="A29" s="81">
        <v>55139</v>
      </c>
      <c r="B29" s="66">
        <v>2031120</v>
      </c>
      <c r="C29" s="53" t="str">
        <f>VLOOKUP(B29,'Data sect'!$B$6:$C$121,2,0)</f>
        <v>Material Control 1,3</v>
      </c>
      <c r="D29" s="64" t="s">
        <v>395</v>
      </c>
      <c r="E29" s="50" t="s">
        <v>369</v>
      </c>
      <c r="F29" s="15" t="s">
        <v>374</v>
      </c>
      <c r="G29" s="126">
        <v>185</v>
      </c>
      <c r="H29" s="166">
        <v>0.2</v>
      </c>
      <c r="I29" s="42">
        <f t="shared" si="0"/>
        <v>37</v>
      </c>
      <c r="J29" s="84">
        <v>0</v>
      </c>
      <c r="K29" s="157">
        <v>2</v>
      </c>
      <c r="L29" s="131">
        <f t="shared" si="1"/>
        <v>0</v>
      </c>
      <c r="M29" s="19">
        <f t="shared" si="2"/>
        <v>37</v>
      </c>
    </row>
    <row r="30" spans="1:13" ht="21.75" customHeight="1">
      <c r="A30" s="81">
        <v>55528</v>
      </c>
      <c r="B30" s="66">
        <v>2030400</v>
      </c>
      <c r="C30" s="53" t="str">
        <f>VLOOKUP(B30,'Data sect'!$B$6:$C$121,2,0)</f>
        <v>PD-Packing Plant 4</v>
      </c>
      <c r="D30" s="38" t="s">
        <v>505</v>
      </c>
      <c r="E30" s="14" t="s">
        <v>280</v>
      </c>
      <c r="F30" s="15" t="s">
        <v>374</v>
      </c>
      <c r="G30" s="126">
        <v>3779</v>
      </c>
      <c r="H30" s="166">
        <v>0.2</v>
      </c>
      <c r="I30" s="42">
        <f t="shared" si="0"/>
        <v>755.80000000000007</v>
      </c>
      <c r="J30" s="84">
        <v>0</v>
      </c>
      <c r="K30" s="157">
        <v>2</v>
      </c>
      <c r="L30" s="131">
        <f t="shared" si="1"/>
        <v>0</v>
      </c>
      <c r="M30" s="19">
        <f t="shared" si="2"/>
        <v>755.80000000000007</v>
      </c>
    </row>
    <row r="31" spans="1:13" ht="21.75" customHeight="1">
      <c r="A31" s="81">
        <v>55531</v>
      </c>
      <c r="B31" s="66">
        <v>2030200</v>
      </c>
      <c r="C31" s="53" t="str">
        <f>VLOOKUP(B31,'Data sect'!$B$6:$C$121,2,0)</f>
        <v>PD-Packing Plant 2</v>
      </c>
      <c r="D31" s="38" t="s">
        <v>504</v>
      </c>
      <c r="E31" s="14" t="s">
        <v>265</v>
      </c>
      <c r="F31" s="15" t="s">
        <v>374</v>
      </c>
      <c r="G31" s="126">
        <v>4001</v>
      </c>
      <c r="H31" s="166">
        <v>0.2</v>
      </c>
      <c r="I31" s="42">
        <f t="shared" si="0"/>
        <v>800.2</v>
      </c>
      <c r="J31" s="84">
        <v>0</v>
      </c>
      <c r="K31" s="157">
        <v>2</v>
      </c>
      <c r="L31" s="131">
        <f t="shared" si="1"/>
        <v>0</v>
      </c>
      <c r="M31" s="19">
        <f t="shared" si="2"/>
        <v>800.2</v>
      </c>
    </row>
    <row r="32" spans="1:13" ht="21.75" customHeight="1">
      <c r="A32" s="81">
        <v>55540</v>
      </c>
      <c r="B32" s="66">
        <v>1040320</v>
      </c>
      <c r="C32" s="53" t="str">
        <f>VLOOKUP(B32,'Data sect'!$B$6:$C$121,2,0)</f>
        <v>WH Distribution-Mahachai</v>
      </c>
      <c r="D32" s="46" t="s">
        <v>382</v>
      </c>
      <c r="E32" s="14" t="s">
        <v>228</v>
      </c>
      <c r="F32" s="15" t="s">
        <v>380</v>
      </c>
      <c r="G32" s="126">
        <v>0</v>
      </c>
      <c r="H32" s="166">
        <v>0.2</v>
      </c>
      <c r="I32" s="42">
        <f t="shared" si="0"/>
        <v>0</v>
      </c>
      <c r="J32" s="84">
        <v>0</v>
      </c>
      <c r="K32" s="157">
        <v>2</v>
      </c>
      <c r="L32" s="131">
        <f t="shared" si="1"/>
        <v>0</v>
      </c>
      <c r="M32" s="19">
        <f t="shared" si="2"/>
        <v>0</v>
      </c>
    </row>
    <row r="33" spans="1:13" ht="21.75" customHeight="1">
      <c r="A33" s="81">
        <v>55563</v>
      </c>
      <c r="B33" s="66">
        <v>2030100</v>
      </c>
      <c r="C33" s="53" t="str">
        <f>VLOOKUP(B33,'Data sect'!$B$6:$C$121,2,0)</f>
        <v>PD-Packing Plant 1</v>
      </c>
      <c r="D33" s="37" t="s">
        <v>503</v>
      </c>
      <c r="E33" s="14" t="s">
        <v>259</v>
      </c>
      <c r="F33" s="82" t="s">
        <v>370</v>
      </c>
      <c r="G33" s="126">
        <v>326</v>
      </c>
      <c r="H33" s="166">
        <v>0.2</v>
      </c>
      <c r="I33" s="42">
        <f t="shared" si="0"/>
        <v>65.2</v>
      </c>
      <c r="J33" s="84">
        <v>0</v>
      </c>
      <c r="K33" s="157">
        <v>2</v>
      </c>
      <c r="L33" s="131">
        <f t="shared" si="1"/>
        <v>0</v>
      </c>
      <c r="M33" s="19">
        <f t="shared" si="2"/>
        <v>65.2</v>
      </c>
    </row>
    <row r="34" spans="1:13" ht="21.75" customHeight="1">
      <c r="A34" s="81">
        <v>55570</v>
      </c>
      <c r="B34" s="66">
        <v>2030200</v>
      </c>
      <c r="C34" s="53" t="str">
        <f>VLOOKUP(B34,'Data sect'!$B$6:$C$121,2,0)</f>
        <v>PD-Packing Plant 2</v>
      </c>
      <c r="D34" s="38" t="s">
        <v>504</v>
      </c>
      <c r="E34" s="14" t="s">
        <v>268</v>
      </c>
      <c r="F34" s="82" t="s">
        <v>370</v>
      </c>
      <c r="G34" s="126">
        <v>561</v>
      </c>
      <c r="H34" s="166">
        <v>0.2</v>
      </c>
      <c r="I34" s="42">
        <f t="shared" si="0"/>
        <v>112.2</v>
      </c>
      <c r="J34" s="84">
        <v>0</v>
      </c>
      <c r="K34" s="157">
        <v>2</v>
      </c>
      <c r="L34" s="131">
        <f t="shared" si="1"/>
        <v>0</v>
      </c>
      <c r="M34" s="19">
        <f t="shared" si="2"/>
        <v>112.2</v>
      </c>
    </row>
    <row r="35" spans="1:13" ht="21.75" customHeight="1">
      <c r="A35" s="81">
        <v>55572</v>
      </c>
      <c r="B35" s="66">
        <v>1040320</v>
      </c>
      <c r="C35" s="53" t="str">
        <f>VLOOKUP(B35,'Data sect'!$B$6:$C$121,2,0)</f>
        <v>WH Distribution-Mahachai</v>
      </c>
      <c r="D35" s="46" t="s">
        <v>382</v>
      </c>
      <c r="E35" s="141" t="s">
        <v>470</v>
      </c>
      <c r="F35" s="15" t="s">
        <v>374</v>
      </c>
      <c r="G35" s="126">
        <v>0</v>
      </c>
      <c r="H35" s="166">
        <v>0.2</v>
      </c>
      <c r="I35" s="42">
        <f t="shared" si="0"/>
        <v>0</v>
      </c>
      <c r="J35" s="84">
        <v>0</v>
      </c>
      <c r="K35" s="157">
        <v>2</v>
      </c>
      <c r="L35" s="131">
        <f t="shared" si="1"/>
        <v>0</v>
      </c>
      <c r="M35" s="19">
        <f t="shared" si="2"/>
        <v>0</v>
      </c>
    </row>
    <row r="36" spans="1:13" ht="21.75" customHeight="1">
      <c r="A36" s="81">
        <v>55577</v>
      </c>
      <c r="B36" s="66">
        <v>1040320</v>
      </c>
      <c r="C36" s="53" t="str">
        <f>VLOOKUP(B36,'Data sect'!$B$6:$C$121,2,0)</f>
        <v>WH Distribution-Mahachai</v>
      </c>
      <c r="D36" s="46" t="s">
        <v>382</v>
      </c>
      <c r="E36" s="141" t="s">
        <v>471</v>
      </c>
      <c r="F36" s="15" t="s">
        <v>374</v>
      </c>
      <c r="G36" s="126">
        <v>0</v>
      </c>
      <c r="H36" s="166">
        <v>0.2</v>
      </c>
      <c r="I36" s="42">
        <f t="shared" si="0"/>
        <v>0</v>
      </c>
      <c r="J36" s="84">
        <v>0</v>
      </c>
      <c r="K36" s="157">
        <v>2</v>
      </c>
      <c r="L36" s="131">
        <f t="shared" si="1"/>
        <v>0</v>
      </c>
      <c r="M36" s="19">
        <f t="shared" si="2"/>
        <v>0</v>
      </c>
    </row>
    <row r="37" spans="1:13" ht="21.75" customHeight="1">
      <c r="A37" s="81">
        <v>55583</v>
      </c>
      <c r="B37" s="66">
        <v>1040320</v>
      </c>
      <c r="C37" s="53" t="str">
        <f>VLOOKUP(B37,'Data sect'!$B$6:$C$121,2,0)</f>
        <v>WH Distribution-Mahachai</v>
      </c>
      <c r="D37" s="46" t="s">
        <v>382</v>
      </c>
      <c r="E37" s="141" t="s">
        <v>472</v>
      </c>
      <c r="F37" s="15" t="s">
        <v>380</v>
      </c>
      <c r="G37" s="126">
        <v>0</v>
      </c>
      <c r="H37" s="166">
        <v>0.2</v>
      </c>
      <c r="I37" s="42">
        <f t="shared" si="0"/>
        <v>0</v>
      </c>
      <c r="J37" s="84">
        <v>0</v>
      </c>
      <c r="K37" s="157">
        <v>2</v>
      </c>
      <c r="L37" s="131">
        <f t="shared" si="1"/>
        <v>0</v>
      </c>
      <c r="M37" s="19">
        <f t="shared" si="2"/>
        <v>0</v>
      </c>
    </row>
    <row r="38" spans="1:13" ht="21.75" customHeight="1">
      <c r="A38" s="81">
        <v>55586</v>
      </c>
      <c r="B38" s="66">
        <v>1040320</v>
      </c>
      <c r="C38" s="53" t="str">
        <f>VLOOKUP(B38,'Data sect'!$B$6:$C$121,2,0)</f>
        <v>WH Distribution-Mahachai</v>
      </c>
      <c r="D38" s="46" t="s">
        <v>382</v>
      </c>
      <c r="E38" s="141" t="s">
        <v>473</v>
      </c>
      <c r="F38" s="15" t="s">
        <v>380</v>
      </c>
      <c r="G38" s="126">
        <v>0</v>
      </c>
      <c r="H38" s="166">
        <v>0.2</v>
      </c>
      <c r="I38" s="42">
        <f t="shared" si="0"/>
        <v>0</v>
      </c>
      <c r="J38" s="84">
        <v>0</v>
      </c>
      <c r="K38" s="157">
        <v>2</v>
      </c>
      <c r="L38" s="131">
        <f t="shared" si="1"/>
        <v>0</v>
      </c>
      <c r="M38" s="19">
        <f t="shared" si="2"/>
        <v>0</v>
      </c>
    </row>
    <row r="39" spans="1:13" ht="21.75" customHeight="1">
      <c r="A39" s="84">
        <v>55596</v>
      </c>
      <c r="B39" s="66">
        <v>1040320</v>
      </c>
      <c r="C39" s="53" t="str">
        <f>VLOOKUP(B39,'Data sect'!$B$6:$C$121,2,0)</f>
        <v>WH Distribution-Mahachai</v>
      </c>
      <c r="D39" s="46" t="s">
        <v>382</v>
      </c>
      <c r="E39" s="14" t="s">
        <v>414</v>
      </c>
      <c r="F39" s="15" t="s">
        <v>374</v>
      </c>
      <c r="G39" s="126">
        <v>0</v>
      </c>
      <c r="H39" s="166">
        <v>0.2</v>
      </c>
      <c r="I39" s="42">
        <f t="shared" si="0"/>
        <v>0</v>
      </c>
      <c r="J39" s="84">
        <v>0</v>
      </c>
      <c r="K39" s="157">
        <v>2</v>
      </c>
      <c r="L39" s="131">
        <f t="shared" si="1"/>
        <v>0</v>
      </c>
      <c r="M39" s="19">
        <f t="shared" si="2"/>
        <v>0</v>
      </c>
    </row>
    <row r="40" spans="1:13" ht="21.75" customHeight="1">
      <c r="A40" s="81">
        <v>56527</v>
      </c>
      <c r="B40" s="66">
        <v>2031230</v>
      </c>
      <c r="C40" s="53" t="str">
        <f>VLOOKUP(B40,'Data sect'!$B$6:$C$121,2,0)</f>
        <v>Enginer Project</v>
      </c>
      <c r="D40" s="46" t="s">
        <v>501</v>
      </c>
      <c r="E40" s="14" t="s">
        <v>354</v>
      </c>
      <c r="F40" s="15" t="s">
        <v>380</v>
      </c>
      <c r="G40" s="126">
        <v>0</v>
      </c>
      <c r="H40" s="166">
        <v>0.2</v>
      </c>
      <c r="I40" s="42">
        <f t="shared" si="0"/>
        <v>0</v>
      </c>
      <c r="J40" s="84">
        <v>8</v>
      </c>
      <c r="K40" s="157">
        <v>2</v>
      </c>
      <c r="L40" s="131">
        <f t="shared" si="1"/>
        <v>16</v>
      </c>
      <c r="M40" s="19">
        <f t="shared" si="2"/>
        <v>16</v>
      </c>
    </row>
    <row r="41" spans="1:13" ht="21.75" customHeight="1">
      <c r="A41" s="81">
        <v>56536</v>
      </c>
      <c r="B41" s="66">
        <v>2031110</v>
      </c>
      <c r="C41" s="53" t="str">
        <f>VLOOKUP(B41,'Data sect'!$B$6:$C$121,2,0)</f>
        <v>Planning</v>
      </c>
      <c r="D41" s="64" t="s">
        <v>396</v>
      </c>
      <c r="E41" s="51" t="s">
        <v>378</v>
      </c>
      <c r="F41" s="15" t="s">
        <v>380</v>
      </c>
      <c r="G41" s="126">
        <v>4</v>
      </c>
      <c r="H41" s="166">
        <v>0.2</v>
      </c>
      <c r="I41" s="42">
        <f t="shared" si="0"/>
        <v>0.8</v>
      </c>
      <c r="J41" s="84">
        <v>0</v>
      </c>
      <c r="K41" s="157">
        <v>2</v>
      </c>
      <c r="L41" s="131">
        <f t="shared" si="1"/>
        <v>0</v>
      </c>
      <c r="M41" s="19">
        <f t="shared" si="2"/>
        <v>0.8</v>
      </c>
    </row>
    <row r="42" spans="1:13" ht="21.75" customHeight="1">
      <c r="A42" s="81">
        <v>57004</v>
      </c>
      <c r="B42" s="66">
        <v>2030400</v>
      </c>
      <c r="C42" s="53" t="str">
        <f>VLOOKUP(B42,'Data sect'!$B$6:$C$121,2,0)</f>
        <v>PD-Packing Plant 4</v>
      </c>
      <c r="D42" s="38" t="s">
        <v>505</v>
      </c>
      <c r="E42" s="14" t="s">
        <v>359</v>
      </c>
      <c r="F42" s="82" t="s">
        <v>416</v>
      </c>
      <c r="G42" s="126">
        <v>334</v>
      </c>
      <c r="H42" s="166">
        <v>0.2</v>
      </c>
      <c r="I42" s="42">
        <f t="shared" si="0"/>
        <v>66.8</v>
      </c>
      <c r="J42" s="84">
        <v>0</v>
      </c>
      <c r="K42" s="157">
        <v>2</v>
      </c>
      <c r="L42" s="131">
        <f t="shared" si="1"/>
        <v>0</v>
      </c>
      <c r="M42" s="19">
        <f t="shared" si="2"/>
        <v>66.8</v>
      </c>
    </row>
    <row r="43" spans="1:13" ht="21.75" customHeight="1">
      <c r="A43" s="81">
        <v>57021</v>
      </c>
      <c r="B43" s="66">
        <v>2051100</v>
      </c>
      <c r="C43" s="53" t="str">
        <f>VLOOKUP(B43,'Data sect'!$B$6:$C$121,2,0)</f>
        <v>Factory HR</v>
      </c>
      <c r="D43" s="46" t="s">
        <v>6</v>
      </c>
      <c r="E43" s="15" t="s">
        <v>360</v>
      </c>
      <c r="F43" s="15" t="s">
        <v>374</v>
      </c>
      <c r="G43" s="126">
        <v>6</v>
      </c>
      <c r="H43" s="166">
        <v>0.2</v>
      </c>
      <c r="I43" s="42">
        <f t="shared" si="0"/>
        <v>1.2000000000000002</v>
      </c>
      <c r="J43" s="84">
        <v>0</v>
      </c>
      <c r="K43" s="157">
        <v>2</v>
      </c>
      <c r="L43" s="131">
        <f t="shared" si="1"/>
        <v>0</v>
      </c>
      <c r="M43" s="19">
        <f t="shared" si="2"/>
        <v>1.2000000000000002</v>
      </c>
    </row>
    <row r="44" spans="1:13" ht="21.75" customHeight="1">
      <c r="A44" s="81">
        <v>57031</v>
      </c>
      <c r="B44" s="66">
        <v>2051100</v>
      </c>
      <c r="C44" s="53" t="str">
        <f>VLOOKUP(B44,'Data sect'!$B$6:$C$121,2,0)</f>
        <v>Factory HR</v>
      </c>
      <c r="D44" s="46" t="s">
        <v>6</v>
      </c>
      <c r="E44" s="37" t="s">
        <v>361</v>
      </c>
      <c r="F44" s="15" t="s">
        <v>386</v>
      </c>
      <c r="G44" s="126">
        <v>0</v>
      </c>
      <c r="H44" s="166">
        <v>0.2</v>
      </c>
      <c r="I44" s="42">
        <f t="shared" si="0"/>
        <v>0</v>
      </c>
      <c r="J44" s="84">
        <v>0</v>
      </c>
      <c r="K44" s="157">
        <v>2</v>
      </c>
      <c r="L44" s="131">
        <f t="shared" si="1"/>
        <v>0</v>
      </c>
      <c r="M44" s="19">
        <f t="shared" si="2"/>
        <v>0</v>
      </c>
    </row>
    <row r="45" spans="1:13" ht="21.75" customHeight="1">
      <c r="A45" s="81">
        <v>58006</v>
      </c>
      <c r="B45" s="66">
        <v>2031110</v>
      </c>
      <c r="C45" s="53" t="str">
        <f>VLOOKUP(B45,'Data sect'!$B$6:$C$121,2,0)</f>
        <v>Planning</v>
      </c>
      <c r="D45" s="64" t="s">
        <v>396</v>
      </c>
      <c r="E45" s="64" t="s">
        <v>371</v>
      </c>
      <c r="F45" s="13" t="s">
        <v>386</v>
      </c>
      <c r="G45" s="126">
        <v>0</v>
      </c>
      <c r="H45" s="166">
        <v>0.2</v>
      </c>
      <c r="I45" s="42">
        <f t="shared" si="0"/>
        <v>0</v>
      </c>
      <c r="J45" s="84">
        <v>39</v>
      </c>
      <c r="K45" s="157">
        <v>2</v>
      </c>
      <c r="L45" s="131">
        <f t="shared" si="1"/>
        <v>78</v>
      </c>
      <c r="M45" s="19">
        <f t="shared" si="2"/>
        <v>78</v>
      </c>
    </row>
    <row r="46" spans="1:13" ht="21.75" customHeight="1">
      <c r="A46" s="81">
        <v>58021</v>
      </c>
      <c r="B46" s="66">
        <v>1040320</v>
      </c>
      <c r="C46" s="53" t="str">
        <f>VLOOKUP(B46,'Data sect'!$B$6:$C$121,2,0)</f>
        <v>WH Distribution-Mahachai</v>
      </c>
      <c r="D46" s="46" t="s">
        <v>382</v>
      </c>
      <c r="E46" s="64" t="s">
        <v>459</v>
      </c>
      <c r="F46" s="15" t="s">
        <v>374</v>
      </c>
      <c r="G46" s="126">
        <v>0</v>
      </c>
      <c r="H46" s="166">
        <v>0.2</v>
      </c>
      <c r="I46" s="42">
        <f t="shared" si="0"/>
        <v>0</v>
      </c>
      <c r="J46" s="84">
        <v>0</v>
      </c>
      <c r="K46" s="157">
        <v>2</v>
      </c>
      <c r="L46" s="131">
        <f t="shared" si="1"/>
        <v>0</v>
      </c>
      <c r="M46" s="19">
        <f t="shared" si="2"/>
        <v>0</v>
      </c>
    </row>
    <row r="47" spans="1:13" ht="21.75" customHeight="1">
      <c r="A47" s="81">
        <v>58027</v>
      </c>
      <c r="B47" s="66">
        <v>2030300</v>
      </c>
      <c r="C47" s="53" t="str">
        <f>VLOOKUP(B47,'Data sect'!$B$6:$C$121,2,0)</f>
        <v>PD-Packing Plant 3</v>
      </c>
      <c r="D47" s="76" t="s">
        <v>497</v>
      </c>
      <c r="E47" s="37" t="s">
        <v>373</v>
      </c>
      <c r="F47" s="15" t="s">
        <v>374</v>
      </c>
      <c r="G47" s="126">
        <v>3745</v>
      </c>
      <c r="H47" s="166">
        <v>0.2</v>
      </c>
      <c r="I47" s="42">
        <f t="shared" si="0"/>
        <v>749</v>
      </c>
      <c r="J47" s="84">
        <v>0</v>
      </c>
      <c r="K47" s="157">
        <v>2</v>
      </c>
      <c r="L47" s="131">
        <f t="shared" si="1"/>
        <v>0</v>
      </c>
      <c r="M47" s="19">
        <f t="shared" si="2"/>
        <v>749</v>
      </c>
    </row>
    <row r="48" spans="1:13" ht="21.75" customHeight="1">
      <c r="A48" s="151">
        <v>58031</v>
      </c>
      <c r="B48" s="66">
        <v>1040320</v>
      </c>
      <c r="C48" s="53" t="str">
        <f>VLOOKUP(B48,'Data sect'!$B$6:$C$121,2,0)</f>
        <v>WH Distribution-Mahachai</v>
      </c>
      <c r="D48" s="46" t="s">
        <v>382</v>
      </c>
      <c r="E48" s="37" t="s">
        <v>474</v>
      </c>
      <c r="F48" s="15" t="s">
        <v>374</v>
      </c>
      <c r="G48" s="126">
        <v>0</v>
      </c>
      <c r="H48" s="166">
        <v>0.2</v>
      </c>
      <c r="I48" s="42">
        <f t="shared" si="0"/>
        <v>0</v>
      </c>
      <c r="J48" s="84">
        <v>0</v>
      </c>
      <c r="K48" s="157">
        <v>2</v>
      </c>
      <c r="L48" s="131">
        <f t="shared" si="1"/>
        <v>0</v>
      </c>
      <c r="M48" s="19">
        <f t="shared" si="2"/>
        <v>0</v>
      </c>
    </row>
    <row r="49" spans="1:13" ht="21.75" customHeight="1">
      <c r="A49" s="81">
        <v>58051</v>
      </c>
      <c r="B49" s="66">
        <v>2030400</v>
      </c>
      <c r="C49" s="53" t="str">
        <f>VLOOKUP(B49,'Data sect'!$B$6:$C$121,2,0)</f>
        <v>PD-Packing Plant 4</v>
      </c>
      <c r="D49" s="38" t="s">
        <v>505</v>
      </c>
      <c r="E49" s="64" t="s">
        <v>376</v>
      </c>
      <c r="F49" s="93" t="s">
        <v>439</v>
      </c>
      <c r="G49" s="126">
        <v>0</v>
      </c>
      <c r="H49" s="166">
        <v>0.2</v>
      </c>
      <c r="I49" s="42">
        <f t="shared" si="0"/>
        <v>0</v>
      </c>
      <c r="J49" s="84">
        <v>4</v>
      </c>
      <c r="K49" s="157">
        <v>2</v>
      </c>
      <c r="L49" s="131">
        <f t="shared" si="1"/>
        <v>8</v>
      </c>
      <c r="M49" s="19">
        <f t="shared" si="2"/>
        <v>8</v>
      </c>
    </row>
    <row r="50" spans="1:13" ht="21.75" customHeight="1">
      <c r="A50" s="81">
        <v>58052</v>
      </c>
      <c r="B50" s="66">
        <v>2030300</v>
      </c>
      <c r="C50" s="53" t="str">
        <f>VLOOKUP(B50,'Data sect'!$B$6:$C$121,2,0)</f>
        <v>PD-Packing Plant 3</v>
      </c>
      <c r="D50" s="76" t="s">
        <v>497</v>
      </c>
      <c r="E50" s="64" t="s">
        <v>377</v>
      </c>
      <c r="F50" s="93" t="s">
        <v>386</v>
      </c>
      <c r="G50" s="126">
        <v>0</v>
      </c>
      <c r="H50" s="166">
        <v>0.2</v>
      </c>
      <c r="I50" s="42">
        <f t="shared" si="0"/>
        <v>0</v>
      </c>
      <c r="J50" s="84">
        <v>21</v>
      </c>
      <c r="K50" s="157">
        <v>2</v>
      </c>
      <c r="L50" s="131">
        <f t="shared" si="1"/>
        <v>42</v>
      </c>
      <c r="M50" s="19">
        <f t="shared" si="2"/>
        <v>42</v>
      </c>
    </row>
    <row r="51" spans="1:13" ht="21.75" customHeight="1">
      <c r="A51" s="81">
        <v>58058</v>
      </c>
      <c r="B51" s="66">
        <v>2051100</v>
      </c>
      <c r="C51" s="53" t="str">
        <f>VLOOKUP(B51,'Data sect'!$B$6:$C$121,2,0)</f>
        <v>Factory HR</v>
      </c>
      <c r="D51" s="76" t="s">
        <v>6</v>
      </c>
      <c r="E51" s="37" t="s">
        <v>379</v>
      </c>
      <c r="F51" s="13" t="s">
        <v>372</v>
      </c>
      <c r="G51" s="126">
        <v>0</v>
      </c>
      <c r="H51" s="166">
        <v>0.2</v>
      </c>
      <c r="I51" s="42">
        <f t="shared" si="0"/>
        <v>0</v>
      </c>
      <c r="J51" s="84">
        <v>1</v>
      </c>
      <c r="K51" s="157">
        <v>2</v>
      </c>
      <c r="L51" s="131">
        <f t="shared" si="1"/>
        <v>2</v>
      </c>
      <c r="M51" s="19">
        <f t="shared" si="2"/>
        <v>2</v>
      </c>
    </row>
    <row r="52" spans="1:13" ht="21.75" customHeight="1">
      <c r="A52" s="151">
        <v>58060</v>
      </c>
      <c r="B52" s="66">
        <v>1040320</v>
      </c>
      <c r="C52" s="53" t="str">
        <f>VLOOKUP(B52,'Data sect'!$B$6:$C$121,2,0)</f>
        <v>WH Distribution-Mahachai</v>
      </c>
      <c r="D52" s="46" t="s">
        <v>382</v>
      </c>
      <c r="E52" s="144" t="s">
        <v>475</v>
      </c>
      <c r="F52" s="93" t="s">
        <v>374</v>
      </c>
      <c r="G52" s="126">
        <v>0</v>
      </c>
      <c r="H52" s="166">
        <v>0.2</v>
      </c>
      <c r="I52" s="42">
        <f t="shared" si="0"/>
        <v>0</v>
      </c>
      <c r="J52" s="84">
        <v>0</v>
      </c>
      <c r="K52" s="157">
        <v>2</v>
      </c>
      <c r="L52" s="131">
        <f t="shared" si="1"/>
        <v>0</v>
      </c>
      <c r="M52" s="19">
        <f t="shared" si="2"/>
        <v>0</v>
      </c>
    </row>
    <row r="53" spans="1:13" ht="21.75" customHeight="1">
      <c r="A53" s="81">
        <v>58080</v>
      </c>
      <c r="B53" s="66">
        <v>2053120</v>
      </c>
      <c r="C53" s="53" t="str">
        <f>VLOOKUP(B53,'Data sect'!$B$6:$C$121,2,0)</f>
        <v>Factory IT</v>
      </c>
      <c r="D53" s="37" t="s">
        <v>5</v>
      </c>
      <c r="E53" s="64" t="s">
        <v>381</v>
      </c>
      <c r="F53" s="93" t="s">
        <v>370</v>
      </c>
      <c r="G53" s="126">
        <v>0</v>
      </c>
      <c r="H53" s="166">
        <v>0.2</v>
      </c>
      <c r="I53" s="42">
        <f t="shared" si="0"/>
        <v>0</v>
      </c>
      <c r="J53" s="84">
        <v>2</v>
      </c>
      <c r="K53" s="157">
        <v>2</v>
      </c>
      <c r="L53" s="131">
        <f t="shared" si="1"/>
        <v>4</v>
      </c>
      <c r="M53" s="19">
        <f t="shared" si="2"/>
        <v>4</v>
      </c>
    </row>
    <row r="54" spans="1:13" ht="21.75" customHeight="1">
      <c r="A54" s="81">
        <v>59018</v>
      </c>
      <c r="B54" s="66">
        <v>2031210</v>
      </c>
      <c r="C54" s="53" t="str">
        <f>VLOOKUP(B54,'Data sect'!$B$6:$C$121,2,0)</f>
        <v>EN-Utility</v>
      </c>
      <c r="D54" s="77" t="s">
        <v>500</v>
      </c>
      <c r="E54" s="64" t="s">
        <v>384</v>
      </c>
      <c r="F54" s="13" t="s">
        <v>372</v>
      </c>
      <c r="G54" s="126">
        <v>0</v>
      </c>
      <c r="H54" s="166">
        <v>0.2</v>
      </c>
      <c r="I54" s="42">
        <f t="shared" si="0"/>
        <v>0</v>
      </c>
      <c r="J54" s="84">
        <v>0</v>
      </c>
      <c r="K54" s="157">
        <v>2</v>
      </c>
      <c r="L54" s="131">
        <f t="shared" si="1"/>
        <v>0</v>
      </c>
      <c r="M54" s="19">
        <f t="shared" si="2"/>
        <v>0</v>
      </c>
    </row>
    <row r="55" spans="1:13" ht="21.75" customHeight="1">
      <c r="A55" s="81">
        <v>59043</v>
      </c>
      <c r="B55" s="66">
        <v>2053120</v>
      </c>
      <c r="C55" s="53" t="str">
        <f>VLOOKUP(B55,'Data sect'!$B$6:$C$121,2,0)</f>
        <v>Factory IT</v>
      </c>
      <c r="D55" s="37" t="s">
        <v>5</v>
      </c>
      <c r="E55" s="64" t="s">
        <v>387</v>
      </c>
      <c r="F55" s="93" t="s">
        <v>374</v>
      </c>
      <c r="G55" s="126">
        <v>10</v>
      </c>
      <c r="H55" s="166">
        <v>0.2</v>
      </c>
      <c r="I55" s="42">
        <f t="shared" si="0"/>
        <v>2</v>
      </c>
      <c r="J55" s="84">
        <v>0</v>
      </c>
      <c r="K55" s="157">
        <v>2</v>
      </c>
      <c r="L55" s="131">
        <f t="shared" si="1"/>
        <v>0</v>
      </c>
      <c r="M55" s="19">
        <f t="shared" si="2"/>
        <v>2</v>
      </c>
    </row>
    <row r="56" spans="1:13" ht="21.75" customHeight="1">
      <c r="A56" s="86">
        <v>59046</v>
      </c>
      <c r="B56" s="66">
        <v>1040320</v>
      </c>
      <c r="C56" s="53" t="str">
        <f>VLOOKUP(B56,'Data sect'!$B$6:$C$121,2,0)</f>
        <v>WH Distribution-Mahachai</v>
      </c>
      <c r="D56" s="46" t="s">
        <v>382</v>
      </c>
      <c r="E56" s="64" t="s">
        <v>421</v>
      </c>
      <c r="F56" s="93" t="s">
        <v>374</v>
      </c>
      <c r="G56" s="126">
        <v>0</v>
      </c>
      <c r="H56" s="166">
        <v>0.2</v>
      </c>
      <c r="I56" s="42">
        <f t="shared" si="0"/>
        <v>0</v>
      </c>
      <c r="J56" s="84">
        <v>0</v>
      </c>
      <c r="K56" s="157">
        <v>2</v>
      </c>
      <c r="L56" s="131">
        <f t="shared" si="1"/>
        <v>0</v>
      </c>
      <c r="M56" s="19">
        <f t="shared" si="2"/>
        <v>0</v>
      </c>
    </row>
    <row r="57" spans="1:13" ht="21.75" customHeight="1">
      <c r="A57" s="81">
        <v>59066</v>
      </c>
      <c r="B57" s="66">
        <v>2031120</v>
      </c>
      <c r="C57" s="53" t="str">
        <f>VLOOKUP(B57,'Data sect'!$B$6:$C$121,2,0)</f>
        <v>Material Control 1,3</v>
      </c>
      <c r="D57" s="38" t="s">
        <v>395</v>
      </c>
      <c r="E57" s="46" t="s">
        <v>388</v>
      </c>
      <c r="F57" s="15" t="s">
        <v>380</v>
      </c>
      <c r="G57" s="126">
        <v>0</v>
      </c>
      <c r="H57" s="166">
        <v>0.2</v>
      </c>
      <c r="I57" s="42">
        <f t="shared" si="0"/>
        <v>0</v>
      </c>
      <c r="J57" s="84">
        <v>0</v>
      </c>
      <c r="K57" s="157">
        <v>2</v>
      </c>
      <c r="L57" s="131">
        <f t="shared" si="1"/>
        <v>0</v>
      </c>
      <c r="M57" s="19">
        <f t="shared" si="2"/>
        <v>0</v>
      </c>
    </row>
    <row r="58" spans="1:13" ht="21.75" customHeight="1">
      <c r="A58" s="81">
        <v>59068</v>
      </c>
      <c r="B58" s="66">
        <v>2031120</v>
      </c>
      <c r="C58" s="53" t="str">
        <f>VLOOKUP(B58,'Data sect'!$B$6:$C$121,2,0)</f>
        <v>Material Control 1,3</v>
      </c>
      <c r="D58" s="38" t="s">
        <v>395</v>
      </c>
      <c r="E58" s="46" t="s">
        <v>389</v>
      </c>
      <c r="F58" s="93" t="s">
        <v>374</v>
      </c>
      <c r="G58" s="126">
        <v>46</v>
      </c>
      <c r="H58" s="166">
        <v>0.2</v>
      </c>
      <c r="I58" s="42">
        <f t="shared" si="0"/>
        <v>9.2000000000000011</v>
      </c>
      <c r="J58" s="84">
        <v>0</v>
      </c>
      <c r="K58" s="157">
        <v>2</v>
      </c>
      <c r="L58" s="131">
        <f t="shared" si="1"/>
        <v>0</v>
      </c>
      <c r="M58" s="19">
        <f t="shared" si="2"/>
        <v>9.2000000000000011</v>
      </c>
    </row>
    <row r="59" spans="1:13" ht="21.75" customHeight="1">
      <c r="A59" s="81">
        <v>59073</v>
      </c>
      <c r="B59" s="66">
        <v>2031120</v>
      </c>
      <c r="C59" s="53" t="str">
        <f>VLOOKUP(B59,'Data sect'!$B$6:$C$121,2,0)</f>
        <v>Material Control 1,3</v>
      </c>
      <c r="D59" s="38" t="s">
        <v>395</v>
      </c>
      <c r="E59" s="46" t="s">
        <v>390</v>
      </c>
      <c r="F59" s="93" t="s">
        <v>374</v>
      </c>
      <c r="G59" s="126">
        <v>16</v>
      </c>
      <c r="H59" s="166">
        <v>0.2</v>
      </c>
      <c r="I59" s="42">
        <f t="shared" si="0"/>
        <v>3.2</v>
      </c>
      <c r="J59" s="84">
        <v>0</v>
      </c>
      <c r="K59" s="157">
        <v>2</v>
      </c>
      <c r="L59" s="131">
        <f t="shared" si="1"/>
        <v>0</v>
      </c>
      <c r="M59" s="19">
        <f t="shared" si="2"/>
        <v>3.2</v>
      </c>
    </row>
    <row r="60" spans="1:13" ht="21.75" customHeight="1">
      <c r="A60" s="81">
        <v>59075</v>
      </c>
      <c r="B60" s="66">
        <v>2051100</v>
      </c>
      <c r="C60" s="53" t="str">
        <f>VLOOKUP(B60,'Data sect'!$B$6:$C$121,2,0)</f>
        <v>Factory HR</v>
      </c>
      <c r="D60" s="38" t="s">
        <v>6</v>
      </c>
      <c r="E60" s="46" t="s">
        <v>391</v>
      </c>
      <c r="F60" s="93" t="s">
        <v>374</v>
      </c>
      <c r="G60" s="126">
        <v>0</v>
      </c>
      <c r="H60" s="166">
        <v>0.2</v>
      </c>
      <c r="I60" s="42">
        <f t="shared" si="0"/>
        <v>0</v>
      </c>
      <c r="J60" s="84">
        <v>0</v>
      </c>
      <c r="K60" s="157">
        <v>2</v>
      </c>
      <c r="L60" s="131">
        <f t="shared" si="1"/>
        <v>0</v>
      </c>
      <c r="M60" s="19">
        <f t="shared" si="2"/>
        <v>0</v>
      </c>
    </row>
    <row r="61" spans="1:13" ht="21.75" customHeight="1">
      <c r="A61" s="81">
        <v>59078</v>
      </c>
      <c r="B61" s="66">
        <v>2051100</v>
      </c>
      <c r="C61" s="53" t="str">
        <f>VLOOKUP(B61,'Data sect'!$B$6:$C$121,2,0)</f>
        <v>Factory HR</v>
      </c>
      <c r="D61" s="38" t="s">
        <v>6</v>
      </c>
      <c r="E61" s="46" t="s">
        <v>392</v>
      </c>
      <c r="F61" s="93" t="s">
        <v>370</v>
      </c>
      <c r="G61" s="126">
        <v>98</v>
      </c>
      <c r="H61" s="166">
        <v>0.2</v>
      </c>
      <c r="I61" s="42">
        <f t="shared" si="0"/>
        <v>19.600000000000001</v>
      </c>
      <c r="J61" s="84">
        <v>60</v>
      </c>
      <c r="K61" s="157">
        <v>2</v>
      </c>
      <c r="L61" s="131">
        <f t="shared" si="1"/>
        <v>120</v>
      </c>
      <c r="M61" s="19">
        <f t="shared" si="2"/>
        <v>139.6</v>
      </c>
    </row>
    <row r="62" spans="1:13" ht="21.75" customHeight="1">
      <c r="A62" s="81">
        <v>59083</v>
      </c>
      <c r="B62" s="66">
        <v>2051100</v>
      </c>
      <c r="C62" s="53" t="str">
        <f>VLOOKUP(B62,'Data sect'!$B$6:$C$121,2,0)</f>
        <v>Factory HR</v>
      </c>
      <c r="D62" s="38" t="s">
        <v>6</v>
      </c>
      <c r="E62" s="46" t="s">
        <v>393</v>
      </c>
      <c r="F62" s="15" t="s">
        <v>380</v>
      </c>
      <c r="G62" s="126">
        <v>172</v>
      </c>
      <c r="H62" s="166">
        <v>0.2</v>
      </c>
      <c r="I62" s="42">
        <f t="shared" si="0"/>
        <v>34.4</v>
      </c>
      <c r="J62" s="84">
        <v>0</v>
      </c>
      <c r="K62" s="157">
        <v>2</v>
      </c>
      <c r="L62" s="131">
        <f t="shared" si="1"/>
        <v>0</v>
      </c>
      <c r="M62" s="19">
        <f t="shared" si="2"/>
        <v>34.4</v>
      </c>
    </row>
    <row r="63" spans="1:13" ht="21.75" customHeight="1">
      <c r="A63" s="81">
        <v>59085</v>
      </c>
      <c r="B63" s="66">
        <v>2031041</v>
      </c>
      <c r="C63" s="53" t="str">
        <f>VLOOKUP(B63,'Data sect'!$B$6:$C$121,2,0)</f>
        <v>Research &amp; Development</v>
      </c>
      <c r="D63" s="38" t="s">
        <v>314</v>
      </c>
      <c r="E63" s="46" t="s">
        <v>394</v>
      </c>
      <c r="F63" s="93" t="s">
        <v>416</v>
      </c>
      <c r="G63" s="126">
        <v>0</v>
      </c>
      <c r="H63" s="166">
        <v>0.2</v>
      </c>
      <c r="I63" s="42">
        <f t="shared" si="0"/>
        <v>0</v>
      </c>
      <c r="J63" s="84">
        <v>0</v>
      </c>
      <c r="K63" s="157">
        <v>2</v>
      </c>
      <c r="L63" s="131">
        <f t="shared" si="1"/>
        <v>0</v>
      </c>
      <c r="M63" s="19">
        <f t="shared" si="2"/>
        <v>0</v>
      </c>
    </row>
    <row r="64" spans="1:13" ht="21.75" customHeight="1">
      <c r="A64" s="86">
        <v>60009</v>
      </c>
      <c r="B64" s="66">
        <v>2040120</v>
      </c>
      <c r="C64" s="53" t="str">
        <f>VLOOKUP(B64,'Data sect'!$B$6:$C$121,2,0)</f>
        <v>Factory Purchasing</v>
      </c>
      <c r="D64" s="162" t="s">
        <v>496</v>
      </c>
      <c r="E64" s="15" t="s">
        <v>399</v>
      </c>
      <c r="F64" s="94" t="s">
        <v>386</v>
      </c>
      <c r="G64" s="126">
        <v>0</v>
      </c>
      <c r="H64" s="166">
        <v>0.2</v>
      </c>
      <c r="I64" s="42">
        <f t="shared" si="0"/>
        <v>0</v>
      </c>
      <c r="J64" s="84">
        <v>2</v>
      </c>
      <c r="K64" s="157">
        <v>2</v>
      </c>
      <c r="L64" s="131">
        <f t="shared" si="1"/>
        <v>4</v>
      </c>
      <c r="M64" s="19">
        <f t="shared" si="2"/>
        <v>4</v>
      </c>
    </row>
    <row r="65" spans="1:13">
      <c r="A65" s="84">
        <v>60012</v>
      </c>
      <c r="B65" s="66">
        <v>2030100</v>
      </c>
      <c r="C65" s="53" t="str">
        <f>VLOOKUP(B65,'Data sect'!$B$6:$C$121,2,0)</f>
        <v>PD-Packing Plant 1</v>
      </c>
      <c r="D65" s="37" t="s">
        <v>503</v>
      </c>
      <c r="E65" s="15" t="s">
        <v>401</v>
      </c>
      <c r="F65" s="95" t="s">
        <v>370</v>
      </c>
      <c r="G65" s="126">
        <v>54</v>
      </c>
      <c r="H65" s="166">
        <v>0.2</v>
      </c>
      <c r="I65" s="42">
        <f t="shared" si="0"/>
        <v>10.8</v>
      </c>
      <c r="J65" s="84">
        <v>4</v>
      </c>
      <c r="K65" s="157">
        <v>2</v>
      </c>
      <c r="L65" s="131">
        <f t="shared" si="1"/>
        <v>8</v>
      </c>
      <c r="M65" s="19">
        <f t="shared" si="2"/>
        <v>18.8</v>
      </c>
    </row>
    <row r="66" spans="1:13">
      <c r="A66" s="84">
        <v>60053</v>
      </c>
      <c r="B66" s="66">
        <v>2031220</v>
      </c>
      <c r="C66" s="53" t="str">
        <f>VLOOKUP(B66,'Data sect'!$B$6:$C$121,2,0)</f>
        <v>EN-Maint.-Packing line</v>
      </c>
      <c r="D66" s="38" t="s">
        <v>499</v>
      </c>
      <c r="E66" s="82" t="s">
        <v>404</v>
      </c>
      <c r="F66" s="95" t="s">
        <v>374</v>
      </c>
      <c r="G66" s="126">
        <v>12</v>
      </c>
      <c r="H66" s="166">
        <v>0.2</v>
      </c>
      <c r="I66" s="42">
        <f t="shared" si="0"/>
        <v>2.4000000000000004</v>
      </c>
      <c r="J66" s="84">
        <v>0</v>
      </c>
      <c r="K66" s="157">
        <v>2</v>
      </c>
      <c r="L66" s="131">
        <f t="shared" si="1"/>
        <v>0</v>
      </c>
      <c r="M66" s="19">
        <f t="shared" si="2"/>
        <v>2.4000000000000004</v>
      </c>
    </row>
    <row r="67" spans="1:13">
      <c r="A67" s="84">
        <v>60086</v>
      </c>
      <c r="B67" s="66">
        <v>2052310</v>
      </c>
      <c r="C67" s="45" t="s">
        <v>462</v>
      </c>
      <c r="D67" s="45" t="s">
        <v>502</v>
      </c>
      <c r="E67" s="82" t="s">
        <v>408</v>
      </c>
      <c r="F67" s="15" t="s">
        <v>380</v>
      </c>
      <c r="G67" s="126">
        <v>1</v>
      </c>
      <c r="H67" s="166">
        <v>0.2</v>
      </c>
      <c r="I67" s="42">
        <f t="shared" ref="I67:I130" si="3">H67*G67</f>
        <v>0.2</v>
      </c>
      <c r="J67" s="84">
        <v>69</v>
      </c>
      <c r="K67" s="157">
        <v>2</v>
      </c>
      <c r="L67" s="131">
        <f t="shared" ref="L67:L130" si="4">K67*J67</f>
        <v>138</v>
      </c>
      <c r="M67" s="19">
        <f t="shared" si="2"/>
        <v>138.19999999999999</v>
      </c>
    </row>
    <row r="68" spans="1:13">
      <c r="A68" s="151">
        <v>60087</v>
      </c>
      <c r="B68" s="66">
        <v>1040320</v>
      </c>
      <c r="C68" s="53" t="str">
        <f>VLOOKUP(B68,'Data sect'!$B$6:$C$121,2,0)</f>
        <v>WH Distribution-Mahachai</v>
      </c>
      <c r="D68" s="46" t="s">
        <v>382</v>
      </c>
      <c r="E68" s="127" t="s">
        <v>476</v>
      </c>
      <c r="F68" s="95" t="s">
        <v>374</v>
      </c>
      <c r="G68" s="126">
        <v>0</v>
      </c>
      <c r="H68" s="166">
        <v>0.2</v>
      </c>
      <c r="I68" s="42">
        <f t="shared" si="3"/>
        <v>0</v>
      </c>
      <c r="J68" s="84">
        <v>0</v>
      </c>
      <c r="K68" s="157">
        <v>2</v>
      </c>
      <c r="L68" s="131">
        <f t="shared" si="4"/>
        <v>0</v>
      </c>
      <c r="M68" s="19">
        <f t="shared" si="2"/>
        <v>0</v>
      </c>
    </row>
    <row r="69" spans="1:13">
      <c r="A69" s="84">
        <v>60110</v>
      </c>
      <c r="B69" s="66">
        <v>2030400</v>
      </c>
      <c r="C69" s="53" t="str">
        <f>VLOOKUP(B69,'Data sect'!$B$6:$C$121,2,0)</f>
        <v>PD-Packing Plant 4</v>
      </c>
      <c r="D69" s="38" t="s">
        <v>505</v>
      </c>
      <c r="E69" s="88" t="s">
        <v>411</v>
      </c>
      <c r="F69" s="15" t="s">
        <v>370</v>
      </c>
      <c r="G69" s="126">
        <v>623</v>
      </c>
      <c r="H69" s="166">
        <v>0.2</v>
      </c>
      <c r="I69" s="42">
        <f t="shared" si="3"/>
        <v>124.60000000000001</v>
      </c>
      <c r="J69" s="84">
        <v>0</v>
      </c>
      <c r="K69" s="157">
        <v>2</v>
      </c>
      <c r="L69" s="131">
        <f t="shared" si="4"/>
        <v>0</v>
      </c>
      <c r="M69" s="19">
        <f t="shared" si="2"/>
        <v>124.60000000000001</v>
      </c>
    </row>
    <row r="70" spans="1:13">
      <c r="A70" s="84">
        <v>601139</v>
      </c>
      <c r="B70" s="66">
        <v>2031030</v>
      </c>
      <c r="C70" s="53" t="str">
        <f>VLOOKUP(B70,'Data sect'!$B$6:$C$121,2,0)</f>
        <v>QA-Lab</v>
      </c>
      <c r="D70" s="87" t="s">
        <v>287</v>
      </c>
      <c r="E70" s="82" t="s">
        <v>413</v>
      </c>
      <c r="F70" s="95" t="s">
        <v>374</v>
      </c>
      <c r="G70" s="126">
        <v>2</v>
      </c>
      <c r="H70" s="166">
        <v>0.2</v>
      </c>
      <c r="I70" s="42">
        <f t="shared" si="3"/>
        <v>0.4</v>
      </c>
      <c r="J70" s="84">
        <v>0</v>
      </c>
      <c r="K70" s="157">
        <v>2</v>
      </c>
      <c r="L70" s="131">
        <f t="shared" si="4"/>
        <v>0</v>
      </c>
      <c r="M70" s="19">
        <f t="shared" si="2"/>
        <v>0.4</v>
      </c>
    </row>
    <row r="71" spans="1:13">
      <c r="A71" s="84">
        <v>601204</v>
      </c>
      <c r="B71" s="66">
        <v>2031120</v>
      </c>
      <c r="C71" s="53" t="str">
        <f>VLOOKUP(B71,'Data sect'!$B$6:$C$121,2,0)</f>
        <v>Material Control 1,3</v>
      </c>
      <c r="D71" s="38" t="s">
        <v>395</v>
      </c>
      <c r="E71" s="82" t="s">
        <v>412</v>
      </c>
      <c r="F71" s="95" t="s">
        <v>374</v>
      </c>
      <c r="G71" s="126">
        <v>157</v>
      </c>
      <c r="H71" s="166">
        <v>0.2</v>
      </c>
      <c r="I71" s="42">
        <f t="shared" si="3"/>
        <v>31.400000000000002</v>
      </c>
      <c r="J71" s="84">
        <v>0</v>
      </c>
      <c r="K71" s="157">
        <v>2</v>
      </c>
      <c r="L71" s="131">
        <f t="shared" si="4"/>
        <v>0</v>
      </c>
      <c r="M71" s="19">
        <f t="shared" si="2"/>
        <v>31.400000000000002</v>
      </c>
    </row>
    <row r="72" spans="1:13">
      <c r="A72" s="84">
        <v>601205</v>
      </c>
      <c r="B72" s="66">
        <v>2031030</v>
      </c>
      <c r="C72" s="53" t="str">
        <f>VLOOKUP(B72,'Data sect'!$B$6:$C$121,2,0)</f>
        <v>QA-Lab</v>
      </c>
      <c r="D72" s="46" t="s">
        <v>287</v>
      </c>
      <c r="E72" s="82" t="s">
        <v>415</v>
      </c>
      <c r="F72" s="15" t="s">
        <v>416</v>
      </c>
      <c r="G72" s="126">
        <v>0</v>
      </c>
      <c r="H72" s="166">
        <v>0.2</v>
      </c>
      <c r="I72" s="42">
        <f t="shared" si="3"/>
        <v>0</v>
      </c>
      <c r="J72" s="84">
        <v>0</v>
      </c>
      <c r="K72" s="157">
        <v>2</v>
      </c>
      <c r="L72" s="131">
        <f t="shared" si="4"/>
        <v>0</v>
      </c>
      <c r="M72" s="19">
        <f t="shared" ref="M72:M133" si="5">I72+L72</f>
        <v>0</v>
      </c>
    </row>
    <row r="73" spans="1:13">
      <c r="A73" s="84">
        <v>610115</v>
      </c>
      <c r="B73" s="66">
        <v>2030200</v>
      </c>
      <c r="C73" s="53" t="str">
        <f>VLOOKUP(B73,'Data sect'!$B$6:$C$121,2,0)</f>
        <v>PD-Packing Plant 2</v>
      </c>
      <c r="D73" s="38" t="s">
        <v>504</v>
      </c>
      <c r="E73" s="82" t="s">
        <v>417</v>
      </c>
      <c r="F73" s="136" t="s">
        <v>386</v>
      </c>
      <c r="G73" s="126">
        <v>4</v>
      </c>
      <c r="H73" s="166">
        <v>0.2</v>
      </c>
      <c r="I73" s="42">
        <f t="shared" si="3"/>
        <v>0.8</v>
      </c>
      <c r="J73" s="84">
        <v>19</v>
      </c>
      <c r="K73" s="157">
        <v>2</v>
      </c>
      <c r="L73" s="131">
        <f t="shared" si="4"/>
        <v>38</v>
      </c>
      <c r="M73" s="19">
        <f t="shared" si="5"/>
        <v>38.799999999999997</v>
      </c>
    </row>
    <row r="74" spans="1:13">
      <c r="A74" s="100">
        <v>610548</v>
      </c>
      <c r="B74" s="66">
        <v>2051100</v>
      </c>
      <c r="C74" s="53" t="str">
        <f>VLOOKUP(B74,'Data sect'!$B$6:$C$121,2,0)</f>
        <v>Factory HR</v>
      </c>
      <c r="D74" s="87" t="s">
        <v>6</v>
      </c>
      <c r="E74" s="101" t="s">
        <v>418</v>
      </c>
      <c r="F74" s="95" t="s">
        <v>374</v>
      </c>
      <c r="G74" s="126">
        <v>105</v>
      </c>
      <c r="H74" s="166">
        <v>0.2</v>
      </c>
      <c r="I74" s="42">
        <f t="shared" si="3"/>
        <v>21</v>
      </c>
      <c r="J74" s="98">
        <v>0</v>
      </c>
      <c r="K74" s="157">
        <v>2</v>
      </c>
      <c r="L74" s="131">
        <f t="shared" si="4"/>
        <v>0</v>
      </c>
      <c r="M74" s="19">
        <f t="shared" si="5"/>
        <v>21</v>
      </c>
    </row>
    <row r="75" spans="1:13">
      <c r="A75" s="100">
        <v>610552</v>
      </c>
      <c r="B75" s="66">
        <v>2031041</v>
      </c>
      <c r="C75" s="53" t="str">
        <f>VLOOKUP(B75,'Data sect'!$B$6:$C$121,2,0)</f>
        <v>Research &amp; Development</v>
      </c>
      <c r="D75" s="87" t="s">
        <v>314</v>
      </c>
      <c r="E75" s="101" t="s">
        <v>419</v>
      </c>
      <c r="F75" s="95" t="s">
        <v>374</v>
      </c>
      <c r="G75" s="126">
        <v>0</v>
      </c>
      <c r="H75" s="166">
        <v>0.2</v>
      </c>
      <c r="I75" s="42">
        <f t="shared" si="3"/>
        <v>0</v>
      </c>
      <c r="J75" s="98">
        <v>0</v>
      </c>
      <c r="K75" s="157">
        <v>2</v>
      </c>
      <c r="L75" s="131">
        <f t="shared" si="4"/>
        <v>0</v>
      </c>
      <c r="M75" s="19">
        <f t="shared" si="5"/>
        <v>0</v>
      </c>
    </row>
    <row r="76" spans="1:13">
      <c r="A76" s="100">
        <v>610604</v>
      </c>
      <c r="B76" s="66">
        <v>2031041</v>
      </c>
      <c r="C76" s="53" t="str">
        <f>VLOOKUP(B76,'Data sect'!$B$6:$C$121,2,0)</f>
        <v>Research &amp; Development</v>
      </c>
      <c r="D76" s="87" t="s">
        <v>314</v>
      </c>
      <c r="E76" s="101" t="s">
        <v>420</v>
      </c>
      <c r="F76" s="95" t="s">
        <v>374</v>
      </c>
      <c r="G76" s="126">
        <v>0</v>
      </c>
      <c r="H76" s="166">
        <v>0.2</v>
      </c>
      <c r="I76" s="42">
        <f t="shared" si="3"/>
        <v>0</v>
      </c>
      <c r="J76" s="98">
        <v>0</v>
      </c>
      <c r="K76" s="157">
        <v>2</v>
      </c>
      <c r="L76" s="131">
        <f t="shared" si="4"/>
        <v>0</v>
      </c>
      <c r="M76" s="19">
        <f t="shared" si="5"/>
        <v>0</v>
      </c>
    </row>
    <row r="77" spans="1:13">
      <c r="A77" s="103">
        <v>610806</v>
      </c>
      <c r="B77" s="66">
        <v>2040120</v>
      </c>
      <c r="C77" s="53" t="str">
        <f>VLOOKUP(B77,'Data sect'!$B$6:$C$121,2,0)</f>
        <v>Factory Purchasing</v>
      </c>
      <c r="D77" s="87" t="s">
        <v>496</v>
      </c>
      <c r="E77" s="101" t="s">
        <v>422</v>
      </c>
      <c r="F77" s="95" t="s">
        <v>374</v>
      </c>
      <c r="G77" s="126">
        <v>24</v>
      </c>
      <c r="H77" s="166">
        <v>0.2</v>
      </c>
      <c r="I77" s="42">
        <f t="shared" si="3"/>
        <v>4.8000000000000007</v>
      </c>
      <c r="J77" s="98">
        <v>0</v>
      </c>
      <c r="K77" s="157">
        <v>2</v>
      </c>
      <c r="L77" s="131">
        <f t="shared" si="4"/>
        <v>0</v>
      </c>
      <c r="M77" s="19">
        <f t="shared" si="5"/>
        <v>4.8000000000000007</v>
      </c>
    </row>
    <row r="78" spans="1:13">
      <c r="A78" s="106">
        <v>610920</v>
      </c>
      <c r="B78" s="66">
        <v>2030200</v>
      </c>
      <c r="C78" s="53" t="str">
        <f>VLOOKUP(B78,'Data sect'!$B$6:$C$121,2,0)</f>
        <v>PD-Packing Plant 2</v>
      </c>
      <c r="D78" s="38" t="s">
        <v>504</v>
      </c>
      <c r="E78" s="15" t="s">
        <v>424</v>
      </c>
      <c r="F78" s="15" t="s">
        <v>370</v>
      </c>
      <c r="G78" s="126">
        <v>190</v>
      </c>
      <c r="H78" s="166">
        <v>0.2</v>
      </c>
      <c r="I78" s="42">
        <f t="shared" si="3"/>
        <v>38</v>
      </c>
      <c r="J78" s="98">
        <v>0</v>
      </c>
      <c r="K78" s="157">
        <v>2</v>
      </c>
      <c r="L78" s="131">
        <f t="shared" si="4"/>
        <v>0</v>
      </c>
      <c r="M78" s="19">
        <f t="shared" si="5"/>
        <v>38</v>
      </c>
    </row>
    <row r="79" spans="1:13">
      <c r="A79" s="81">
        <v>611101</v>
      </c>
      <c r="B79" s="66">
        <v>2031210</v>
      </c>
      <c r="C79" s="53" t="str">
        <f>VLOOKUP(B79,'Data sect'!$B$6:$C$121,2,0)</f>
        <v>EN-Utility</v>
      </c>
      <c r="D79" s="77" t="s">
        <v>500</v>
      </c>
      <c r="E79" s="15" t="s">
        <v>425</v>
      </c>
      <c r="F79" s="15" t="s">
        <v>405</v>
      </c>
      <c r="G79" s="126">
        <v>0</v>
      </c>
      <c r="H79" s="166">
        <v>0.2</v>
      </c>
      <c r="I79" s="42">
        <f t="shared" si="3"/>
        <v>0</v>
      </c>
      <c r="J79" s="98">
        <v>0</v>
      </c>
      <c r="K79" s="157">
        <v>2</v>
      </c>
      <c r="L79" s="131">
        <f t="shared" si="4"/>
        <v>0</v>
      </c>
      <c r="M79" s="19">
        <f t="shared" si="5"/>
        <v>0</v>
      </c>
    </row>
    <row r="80" spans="1:13">
      <c r="A80" s="106">
        <v>611113</v>
      </c>
      <c r="B80" s="66">
        <v>2051100</v>
      </c>
      <c r="C80" s="53" t="str">
        <f>VLOOKUP(B80,'Data sect'!$B$6:$C$121,2,0)</f>
        <v>Factory HR</v>
      </c>
      <c r="D80" s="87" t="s">
        <v>6</v>
      </c>
      <c r="E80" s="122" t="s">
        <v>428</v>
      </c>
      <c r="F80" s="15" t="s">
        <v>374</v>
      </c>
      <c r="G80" s="126">
        <v>0</v>
      </c>
      <c r="H80" s="166">
        <v>0.2</v>
      </c>
      <c r="I80" s="42">
        <f t="shared" si="3"/>
        <v>0</v>
      </c>
      <c r="J80" s="98">
        <v>0</v>
      </c>
      <c r="K80" s="157">
        <v>2</v>
      </c>
      <c r="L80" s="131">
        <f t="shared" si="4"/>
        <v>0</v>
      </c>
      <c r="M80" s="19">
        <f t="shared" si="5"/>
        <v>0</v>
      </c>
    </row>
    <row r="81" spans="1:13">
      <c r="A81" s="153">
        <v>620101</v>
      </c>
      <c r="B81" s="66">
        <v>2031220</v>
      </c>
      <c r="C81" s="53" t="str">
        <f>VLOOKUP(B81,'Data sect'!$B$6:$C$121,2,0)</f>
        <v>EN-Maint.-Packing line</v>
      </c>
      <c r="D81" s="38" t="s">
        <v>499</v>
      </c>
      <c r="E81" s="122" t="s">
        <v>456</v>
      </c>
      <c r="F81" s="13" t="s">
        <v>372</v>
      </c>
      <c r="G81" s="126">
        <v>0</v>
      </c>
      <c r="H81" s="166">
        <v>0.2</v>
      </c>
      <c r="I81" s="42">
        <f t="shared" si="3"/>
        <v>0</v>
      </c>
      <c r="J81" s="98">
        <v>0</v>
      </c>
      <c r="K81" s="157">
        <v>2</v>
      </c>
      <c r="L81" s="131">
        <f t="shared" si="4"/>
        <v>0</v>
      </c>
      <c r="M81" s="19">
        <f t="shared" si="5"/>
        <v>0</v>
      </c>
    </row>
    <row r="82" spans="1:13">
      <c r="A82" s="106">
        <v>620104</v>
      </c>
      <c r="B82" s="66">
        <v>2052310</v>
      </c>
      <c r="C82" s="45" t="s">
        <v>462</v>
      </c>
      <c r="D82" s="45" t="s">
        <v>502</v>
      </c>
      <c r="E82" s="122" t="s">
        <v>429</v>
      </c>
      <c r="F82" s="15" t="s">
        <v>374</v>
      </c>
      <c r="G82" s="126">
        <v>4</v>
      </c>
      <c r="H82" s="166">
        <v>0.2</v>
      </c>
      <c r="I82" s="42">
        <f t="shared" si="3"/>
        <v>0.8</v>
      </c>
      <c r="J82" s="98">
        <v>0</v>
      </c>
      <c r="K82" s="157">
        <v>2</v>
      </c>
      <c r="L82" s="131">
        <f t="shared" si="4"/>
        <v>0</v>
      </c>
      <c r="M82" s="19">
        <f t="shared" si="5"/>
        <v>0.8</v>
      </c>
    </row>
    <row r="83" spans="1:13">
      <c r="A83" s="106">
        <v>620106</v>
      </c>
      <c r="B83" s="66">
        <v>1040320</v>
      </c>
      <c r="C83" s="53" t="str">
        <f>VLOOKUP(B83,'Data sect'!$B$6:$C$121,2,0)</f>
        <v>WH Distribution-Mahachai</v>
      </c>
      <c r="D83" s="46" t="s">
        <v>382</v>
      </c>
      <c r="E83" s="122" t="s">
        <v>432</v>
      </c>
      <c r="F83" s="15" t="s">
        <v>374</v>
      </c>
      <c r="G83" s="126">
        <v>0</v>
      </c>
      <c r="H83" s="166">
        <v>0.2</v>
      </c>
      <c r="I83" s="42">
        <f t="shared" si="3"/>
        <v>0</v>
      </c>
      <c r="J83" s="98">
        <v>0</v>
      </c>
      <c r="K83" s="157">
        <v>2</v>
      </c>
      <c r="L83" s="131">
        <f t="shared" si="4"/>
        <v>0</v>
      </c>
      <c r="M83" s="19">
        <f t="shared" si="5"/>
        <v>0</v>
      </c>
    </row>
    <row r="84" spans="1:13">
      <c r="A84" s="106">
        <v>620118</v>
      </c>
      <c r="B84" s="66">
        <v>2052310</v>
      </c>
      <c r="C84" s="45" t="s">
        <v>462</v>
      </c>
      <c r="D84" s="45" t="s">
        <v>502</v>
      </c>
      <c r="E84" s="127" t="s">
        <v>430</v>
      </c>
      <c r="F84" s="15" t="s">
        <v>374</v>
      </c>
      <c r="G84" s="126">
        <v>0</v>
      </c>
      <c r="H84" s="166">
        <v>0.2</v>
      </c>
      <c r="I84" s="42">
        <f t="shared" si="3"/>
        <v>0</v>
      </c>
      <c r="J84" s="98">
        <v>0</v>
      </c>
      <c r="K84" s="157">
        <v>2</v>
      </c>
      <c r="L84" s="131">
        <f t="shared" si="4"/>
        <v>0</v>
      </c>
      <c r="M84" s="19">
        <f t="shared" si="5"/>
        <v>0</v>
      </c>
    </row>
    <row r="85" spans="1:13">
      <c r="A85" s="106">
        <v>620204</v>
      </c>
      <c r="B85" s="66">
        <v>2053120</v>
      </c>
      <c r="C85" s="53" t="str">
        <f>VLOOKUP(B85,'Data sect'!$B$6:$C$121,2,0)</f>
        <v>Factory IT</v>
      </c>
      <c r="D85" s="37" t="s">
        <v>5</v>
      </c>
      <c r="E85" s="127" t="s">
        <v>431</v>
      </c>
      <c r="F85" s="15" t="s">
        <v>374</v>
      </c>
      <c r="G85" s="126">
        <v>36</v>
      </c>
      <c r="H85" s="166">
        <v>0.2</v>
      </c>
      <c r="I85" s="42">
        <f t="shared" si="3"/>
        <v>7.2</v>
      </c>
      <c r="J85" s="98">
        <v>0</v>
      </c>
      <c r="K85" s="157">
        <v>2</v>
      </c>
      <c r="L85" s="131">
        <f t="shared" si="4"/>
        <v>0</v>
      </c>
      <c r="M85" s="19">
        <f t="shared" si="5"/>
        <v>7.2</v>
      </c>
    </row>
    <row r="86" spans="1:13">
      <c r="A86" s="135">
        <v>620316</v>
      </c>
      <c r="B86" s="66">
        <v>2031010</v>
      </c>
      <c r="C86" s="53" t="str">
        <f>VLOOKUP(B86,'Data sect'!$B$6:$C$121,2,0)</f>
        <v>QC-Production Line</v>
      </c>
      <c r="D86" s="63" t="s">
        <v>363</v>
      </c>
      <c r="E86" s="122" t="s">
        <v>433</v>
      </c>
      <c r="F86" s="15" t="s">
        <v>374</v>
      </c>
      <c r="G86" s="126">
        <v>0</v>
      </c>
      <c r="H86" s="166">
        <v>0.2</v>
      </c>
      <c r="I86" s="42">
        <f t="shared" si="3"/>
        <v>0</v>
      </c>
      <c r="J86" s="98">
        <v>0</v>
      </c>
      <c r="K86" s="157">
        <v>2</v>
      </c>
      <c r="L86" s="131">
        <f t="shared" si="4"/>
        <v>0</v>
      </c>
      <c r="M86" s="19">
        <f t="shared" si="5"/>
        <v>0</v>
      </c>
    </row>
    <row r="87" spans="1:13">
      <c r="A87" s="134">
        <v>620402</v>
      </c>
      <c r="B87" s="66">
        <v>2040120</v>
      </c>
      <c r="C87" s="53" t="str">
        <f>VLOOKUP(B87,'Data sect'!$B$6:$C$121,2,0)</f>
        <v>Factory Purchasing</v>
      </c>
      <c r="D87" s="46" t="s">
        <v>496</v>
      </c>
      <c r="E87" s="122" t="s">
        <v>434</v>
      </c>
      <c r="F87" s="15" t="s">
        <v>374</v>
      </c>
      <c r="G87" s="126">
        <v>1</v>
      </c>
      <c r="H87" s="166">
        <v>0.2</v>
      </c>
      <c r="I87" s="42">
        <f t="shared" si="3"/>
        <v>0.2</v>
      </c>
      <c r="J87" s="98">
        <v>0</v>
      </c>
      <c r="K87" s="157">
        <v>2</v>
      </c>
      <c r="L87" s="131">
        <f t="shared" si="4"/>
        <v>0</v>
      </c>
      <c r="M87" s="19">
        <f t="shared" si="5"/>
        <v>0.2</v>
      </c>
    </row>
    <row r="88" spans="1:13">
      <c r="A88" s="81">
        <v>620404</v>
      </c>
      <c r="B88" s="66">
        <v>2051100</v>
      </c>
      <c r="C88" s="53" t="str">
        <f>VLOOKUP(B88,'Data sect'!$B$6:$C$121,2,0)</f>
        <v>Factory HR</v>
      </c>
      <c r="D88" s="87" t="s">
        <v>6</v>
      </c>
      <c r="E88" s="122" t="s">
        <v>435</v>
      </c>
      <c r="F88" s="15" t="s">
        <v>374</v>
      </c>
      <c r="G88" s="126">
        <v>48</v>
      </c>
      <c r="H88" s="166">
        <v>0.2</v>
      </c>
      <c r="I88" s="42">
        <f t="shared" si="3"/>
        <v>9.6000000000000014</v>
      </c>
      <c r="J88" s="98">
        <v>0</v>
      </c>
      <c r="K88" s="157">
        <v>2</v>
      </c>
      <c r="L88" s="131">
        <f t="shared" si="4"/>
        <v>0</v>
      </c>
      <c r="M88" s="19">
        <f t="shared" si="5"/>
        <v>9.6000000000000014</v>
      </c>
    </row>
    <row r="89" spans="1:13">
      <c r="A89" s="81">
        <v>620419</v>
      </c>
      <c r="B89" s="66">
        <v>2031300</v>
      </c>
      <c r="C89" s="53" t="str">
        <f>VLOOKUP(B89,'Data sect'!$B$6:$C$121,2,0)</f>
        <v>Quality Management</v>
      </c>
      <c r="D89" s="46" t="s">
        <v>364</v>
      </c>
      <c r="E89" s="122" t="s">
        <v>436</v>
      </c>
      <c r="F89" s="15" t="s">
        <v>374</v>
      </c>
      <c r="G89" s="126">
        <v>4</v>
      </c>
      <c r="H89" s="166">
        <v>0.2</v>
      </c>
      <c r="I89" s="42">
        <f t="shared" si="3"/>
        <v>0.8</v>
      </c>
      <c r="J89" s="98">
        <v>0</v>
      </c>
      <c r="K89" s="157">
        <v>2</v>
      </c>
      <c r="L89" s="131">
        <f t="shared" si="4"/>
        <v>0</v>
      </c>
      <c r="M89" s="19">
        <f t="shared" si="5"/>
        <v>0.8</v>
      </c>
    </row>
    <row r="90" spans="1:13">
      <c r="A90" s="160">
        <v>620529</v>
      </c>
      <c r="B90" s="66">
        <v>1040320</v>
      </c>
      <c r="C90" s="53" t="str">
        <f>VLOOKUP(B90,'Data sect'!$B$6:$C$121,2,0)</f>
        <v>WH Distribution-Mahachai</v>
      </c>
      <c r="D90" s="46" t="s">
        <v>382</v>
      </c>
      <c r="E90" s="122" t="s">
        <v>486</v>
      </c>
      <c r="F90" s="15" t="s">
        <v>374</v>
      </c>
      <c r="G90" s="126">
        <v>0</v>
      </c>
      <c r="H90" s="166">
        <v>0.2</v>
      </c>
      <c r="I90" s="42">
        <f t="shared" si="3"/>
        <v>0</v>
      </c>
      <c r="J90" s="98">
        <v>0</v>
      </c>
      <c r="K90" s="157">
        <v>2</v>
      </c>
      <c r="L90" s="131">
        <f t="shared" si="4"/>
        <v>0</v>
      </c>
      <c r="M90" s="19">
        <f t="shared" si="5"/>
        <v>0</v>
      </c>
    </row>
    <row r="91" spans="1:13">
      <c r="A91" s="138">
        <v>620530</v>
      </c>
      <c r="B91" s="66">
        <v>2052210</v>
      </c>
      <c r="C91" s="53" t="str">
        <f>VLOOKUP(B91,'Data sect'!$B$6:$C$121,2,0)</f>
        <v>Corporate Accounting</v>
      </c>
      <c r="D91" s="15" t="s">
        <v>498</v>
      </c>
      <c r="E91" s="127" t="s">
        <v>441</v>
      </c>
      <c r="F91" s="15" t="s">
        <v>374</v>
      </c>
      <c r="G91" s="126">
        <v>0</v>
      </c>
      <c r="H91" s="166">
        <v>0.2</v>
      </c>
      <c r="I91" s="42">
        <f t="shared" si="3"/>
        <v>0</v>
      </c>
      <c r="J91" s="98">
        <v>0</v>
      </c>
      <c r="K91" s="157">
        <v>2</v>
      </c>
      <c r="L91" s="131">
        <f t="shared" si="4"/>
        <v>0</v>
      </c>
      <c r="M91" s="19">
        <f t="shared" si="5"/>
        <v>0</v>
      </c>
    </row>
    <row r="92" spans="1:13">
      <c r="A92" s="135">
        <v>620539</v>
      </c>
      <c r="B92" s="16">
        <v>2051140</v>
      </c>
      <c r="C92" s="15" t="s">
        <v>398</v>
      </c>
      <c r="D92" s="15" t="s">
        <v>398</v>
      </c>
      <c r="E92" s="122" t="s">
        <v>437</v>
      </c>
      <c r="F92" s="15" t="s">
        <v>374</v>
      </c>
      <c r="G92" s="126">
        <v>0</v>
      </c>
      <c r="H92" s="166">
        <v>0.2</v>
      </c>
      <c r="I92" s="42">
        <f t="shared" si="3"/>
        <v>0</v>
      </c>
      <c r="J92" s="98">
        <v>0</v>
      </c>
      <c r="K92" s="157">
        <v>2</v>
      </c>
      <c r="L92" s="131">
        <f t="shared" si="4"/>
        <v>0</v>
      </c>
      <c r="M92" s="19">
        <f t="shared" si="5"/>
        <v>0</v>
      </c>
    </row>
    <row r="93" spans="1:13">
      <c r="A93" s="138">
        <v>620607</v>
      </c>
      <c r="B93" s="66">
        <v>2040120</v>
      </c>
      <c r="C93" s="53" t="str">
        <f>VLOOKUP(B93,'Data sect'!$B$6:$C$121,2,0)</f>
        <v>Factory Purchasing</v>
      </c>
      <c r="D93" s="46" t="s">
        <v>496</v>
      </c>
      <c r="E93" s="122" t="s">
        <v>442</v>
      </c>
      <c r="F93" s="15" t="s">
        <v>374</v>
      </c>
      <c r="G93" s="126">
        <v>0</v>
      </c>
      <c r="H93" s="166">
        <v>0.2</v>
      </c>
      <c r="I93" s="42">
        <f t="shared" si="3"/>
        <v>0</v>
      </c>
      <c r="J93" s="98">
        <v>0</v>
      </c>
      <c r="K93" s="157">
        <v>2</v>
      </c>
      <c r="L93" s="131">
        <f t="shared" si="4"/>
        <v>0</v>
      </c>
      <c r="M93" s="19">
        <f t="shared" si="5"/>
        <v>0</v>
      </c>
    </row>
    <row r="94" spans="1:13">
      <c r="A94" s="135">
        <v>620626</v>
      </c>
      <c r="B94" s="66">
        <v>2031030</v>
      </c>
      <c r="C94" s="53" t="str">
        <f>VLOOKUP(B94,'Data sect'!$B$6:$C$121,2,0)</f>
        <v>QA-Lab</v>
      </c>
      <c r="D94" s="46" t="s">
        <v>287</v>
      </c>
      <c r="E94" s="127" t="s">
        <v>438</v>
      </c>
      <c r="F94" s="15" t="s">
        <v>370</v>
      </c>
      <c r="G94" s="126">
        <v>0</v>
      </c>
      <c r="H94" s="166">
        <v>0.2</v>
      </c>
      <c r="I94" s="42">
        <f t="shared" si="3"/>
        <v>0</v>
      </c>
      <c r="J94" s="98">
        <v>0</v>
      </c>
      <c r="K94" s="157">
        <v>2</v>
      </c>
      <c r="L94" s="131">
        <f t="shared" si="4"/>
        <v>0</v>
      </c>
      <c r="M94" s="19">
        <f t="shared" si="5"/>
        <v>0</v>
      </c>
    </row>
    <row r="95" spans="1:13">
      <c r="A95" s="81">
        <v>620629</v>
      </c>
      <c r="B95" s="66">
        <v>2031041</v>
      </c>
      <c r="C95" s="53" t="str">
        <f>VLOOKUP(B95,'Data sect'!$B$6:$C$121,2,0)</f>
        <v>Research &amp; Development</v>
      </c>
      <c r="D95" s="46" t="s">
        <v>314</v>
      </c>
      <c r="E95" s="127" t="s">
        <v>443</v>
      </c>
      <c r="F95" s="15" t="s">
        <v>380</v>
      </c>
      <c r="G95" s="126">
        <v>0</v>
      </c>
      <c r="H95" s="166">
        <v>0.2</v>
      </c>
      <c r="I95" s="42">
        <f t="shared" si="3"/>
        <v>0</v>
      </c>
      <c r="J95" s="98">
        <v>0</v>
      </c>
      <c r="K95" s="157">
        <v>2</v>
      </c>
      <c r="L95" s="131">
        <f t="shared" si="4"/>
        <v>0</v>
      </c>
      <c r="M95" s="19">
        <f t="shared" si="5"/>
        <v>0</v>
      </c>
    </row>
    <row r="96" spans="1:13">
      <c r="A96" s="81">
        <v>620639</v>
      </c>
      <c r="B96" s="66">
        <v>1040320</v>
      </c>
      <c r="C96" s="53" t="str">
        <f>VLOOKUP(B96,'Data sect'!$B$6:$C$121,2,0)</f>
        <v>WH Distribution-Mahachai</v>
      </c>
      <c r="D96" s="46" t="s">
        <v>382</v>
      </c>
      <c r="E96" s="127" t="s">
        <v>444</v>
      </c>
      <c r="F96" s="15" t="s">
        <v>374</v>
      </c>
      <c r="G96" s="126">
        <v>893</v>
      </c>
      <c r="H96" s="166">
        <v>0.2</v>
      </c>
      <c r="I96" s="42">
        <f t="shared" si="3"/>
        <v>178.60000000000002</v>
      </c>
      <c r="J96" s="98">
        <v>0</v>
      </c>
      <c r="K96" s="157">
        <v>2</v>
      </c>
      <c r="L96" s="131">
        <f t="shared" si="4"/>
        <v>0</v>
      </c>
      <c r="M96" s="19">
        <f t="shared" si="5"/>
        <v>178.60000000000002</v>
      </c>
    </row>
    <row r="97" spans="1:13">
      <c r="A97" s="81">
        <v>620703</v>
      </c>
      <c r="B97" s="66">
        <v>2030400</v>
      </c>
      <c r="C97" s="53" t="str">
        <f>VLOOKUP(B97,'Data sect'!$B$6:$C$121,2,0)</f>
        <v>PD-Packing Plant 4</v>
      </c>
      <c r="D97" s="38" t="s">
        <v>505</v>
      </c>
      <c r="E97" s="127" t="s">
        <v>445</v>
      </c>
      <c r="F97" s="15" t="s">
        <v>370</v>
      </c>
      <c r="G97" s="126">
        <v>335</v>
      </c>
      <c r="H97" s="166">
        <v>0.2</v>
      </c>
      <c r="I97" s="42">
        <f t="shared" si="3"/>
        <v>67</v>
      </c>
      <c r="J97" s="98">
        <v>0</v>
      </c>
      <c r="K97" s="157">
        <v>2</v>
      </c>
      <c r="L97" s="131">
        <f t="shared" si="4"/>
        <v>0</v>
      </c>
      <c r="M97" s="19">
        <f t="shared" si="5"/>
        <v>67</v>
      </c>
    </row>
    <row r="98" spans="1:13">
      <c r="A98" s="106">
        <v>620707</v>
      </c>
      <c r="B98" s="66">
        <v>2031030</v>
      </c>
      <c r="C98" s="53" t="s">
        <v>36</v>
      </c>
      <c r="D98" s="46" t="s">
        <v>287</v>
      </c>
      <c r="E98" s="127" t="s">
        <v>447</v>
      </c>
      <c r="F98" s="15" t="s">
        <v>374</v>
      </c>
      <c r="G98" s="126">
        <v>0</v>
      </c>
      <c r="H98" s="166">
        <v>0.2</v>
      </c>
      <c r="I98" s="42">
        <f t="shared" si="3"/>
        <v>0</v>
      </c>
      <c r="J98" s="98">
        <v>0</v>
      </c>
      <c r="K98" s="157">
        <v>2</v>
      </c>
      <c r="L98" s="131">
        <f t="shared" si="4"/>
        <v>0</v>
      </c>
      <c r="M98" s="19">
        <f t="shared" si="5"/>
        <v>0</v>
      </c>
    </row>
    <row r="99" spans="1:13">
      <c r="A99" s="153">
        <v>620727</v>
      </c>
      <c r="B99" s="66">
        <v>2051100</v>
      </c>
      <c r="C99" s="53" t="str">
        <f>VLOOKUP(B99,'Data sect'!$B$6:$C$121,2,0)</f>
        <v>Factory HR</v>
      </c>
      <c r="D99" s="46" t="s">
        <v>6</v>
      </c>
      <c r="E99" s="127" t="s">
        <v>453</v>
      </c>
      <c r="F99" s="15" t="s">
        <v>374</v>
      </c>
      <c r="G99" s="126">
        <v>0</v>
      </c>
      <c r="H99" s="166">
        <v>0.2</v>
      </c>
      <c r="I99" s="42">
        <f t="shared" si="3"/>
        <v>0</v>
      </c>
      <c r="J99" s="98">
        <v>0</v>
      </c>
      <c r="K99" s="157">
        <v>2</v>
      </c>
      <c r="L99" s="131">
        <f t="shared" si="4"/>
        <v>0</v>
      </c>
      <c r="M99" s="19">
        <f t="shared" si="5"/>
        <v>0</v>
      </c>
    </row>
    <row r="100" spans="1:13">
      <c r="A100" s="153">
        <v>620809</v>
      </c>
      <c r="B100" s="66">
        <v>2030300</v>
      </c>
      <c r="C100" s="53" t="str">
        <f>VLOOKUP(B100,'Data sect'!$B$6:$C$121,2,0)</f>
        <v>PD-Packing Plant 3</v>
      </c>
      <c r="D100" s="46" t="s">
        <v>497</v>
      </c>
      <c r="E100" s="127" t="s">
        <v>454</v>
      </c>
      <c r="F100" s="15" t="s">
        <v>370</v>
      </c>
      <c r="G100" s="126">
        <v>602</v>
      </c>
      <c r="H100" s="166">
        <v>0.2</v>
      </c>
      <c r="I100" s="42">
        <f t="shared" si="3"/>
        <v>120.4</v>
      </c>
      <c r="J100" s="98">
        <v>0</v>
      </c>
      <c r="K100" s="157">
        <v>2</v>
      </c>
      <c r="L100" s="131">
        <f t="shared" si="4"/>
        <v>0</v>
      </c>
      <c r="M100" s="19">
        <f t="shared" si="5"/>
        <v>120.4</v>
      </c>
    </row>
    <row r="101" spans="1:13">
      <c r="A101" s="153">
        <v>620817</v>
      </c>
      <c r="B101" s="66">
        <v>2031210</v>
      </c>
      <c r="C101" s="53" t="str">
        <f>VLOOKUP(B101,'Data sect'!$B$6:$C$121,2,0)</f>
        <v>EN-Utility</v>
      </c>
      <c r="D101" s="77" t="s">
        <v>500</v>
      </c>
      <c r="E101" s="127" t="s">
        <v>455</v>
      </c>
      <c r="F101" s="149" t="s">
        <v>405</v>
      </c>
      <c r="G101" s="126">
        <v>0</v>
      </c>
      <c r="H101" s="166">
        <v>0.2</v>
      </c>
      <c r="I101" s="42">
        <f t="shared" si="3"/>
        <v>0</v>
      </c>
      <c r="J101" s="98">
        <v>0</v>
      </c>
      <c r="K101" s="157">
        <v>2</v>
      </c>
      <c r="L101" s="131">
        <f t="shared" si="4"/>
        <v>0</v>
      </c>
      <c r="M101" s="19">
        <f t="shared" si="5"/>
        <v>0</v>
      </c>
    </row>
    <row r="102" spans="1:13">
      <c r="A102" s="153">
        <v>620901</v>
      </c>
      <c r="B102" s="66">
        <v>2031220</v>
      </c>
      <c r="C102" s="53" t="str">
        <f>VLOOKUP(B102,'Data sect'!$B$6:$C$121,2,0)</f>
        <v>EN-Maint.-Packing line</v>
      </c>
      <c r="D102" s="38" t="s">
        <v>499</v>
      </c>
      <c r="E102" s="127" t="s">
        <v>457</v>
      </c>
      <c r="F102" s="149" t="s">
        <v>405</v>
      </c>
      <c r="G102" s="126">
        <v>0</v>
      </c>
      <c r="H102" s="166">
        <v>0.2</v>
      </c>
      <c r="I102" s="42">
        <f t="shared" si="3"/>
        <v>0</v>
      </c>
      <c r="J102" s="98">
        <v>0</v>
      </c>
      <c r="K102" s="157">
        <v>2</v>
      </c>
      <c r="L102" s="131">
        <f t="shared" si="4"/>
        <v>0</v>
      </c>
      <c r="M102" s="19">
        <f t="shared" si="5"/>
        <v>0</v>
      </c>
    </row>
    <row r="103" spans="1:13">
      <c r="A103" s="137">
        <v>620909</v>
      </c>
      <c r="B103" s="66">
        <v>1040320</v>
      </c>
      <c r="C103" s="53" t="str">
        <f>VLOOKUP(B103,'Data sect'!$B$6:$C$121,2,0)</f>
        <v>WH Distribution-Mahachai</v>
      </c>
      <c r="D103" s="46" t="s">
        <v>382</v>
      </c>
      <c r="E103" s="127" t="s">
        <v>482</v>
      </c>
      <c r="F103" s="15" t="s">
        <v>374</v>
      </c>
      <c r="G103" s="126">
        <v>0</v>
      </c>
      <c r="H103" s="166">
        <v>0.2</v>
      </c>
      <c r="I103" s="42">
        <f>H103*G103</f>
        <v>0</v>
      </c>
      <c r="J103" s="98">
        <v>0</v>
      </c>
      <c r="K103" s="157">
        <v>2</v>
      </c>
      <c r="L103" s="131">
        <f>K103*J103</f>
        <v>0</v>
      </c>
      <c r="M103" s="19">
        <f>I103+L103</f>
        <v>0</v>
      </c>
    </row>
    <row r="104" spans="1:13">
      <c r="A104" s="153">
        <v>621002</v>
      </c>
      <c r="B104" s="66">
        <v>2031041</v>
      </c>
      <c r="C104" s="53" t="str">
        <f>VLOOKUP(B104,'Data sect'!$B$6:$C$121,2,0)</f>
        <v>Research &amp; Development</v>
      </c>
      <c r="D104" s="46" t="s">
        <v>314</v>
      </c>
      <c r="E104" s="127" t="s">
        <v>466</v>
      </c>
      <c r="F104" s="15" t="s">
        <v>374</v>
      </c>
      <c r="G104" s="126">
        <v>0</v>
      </c>
      <c r="H104" s="166">
        <v>0.2</v>
      </c>
      <c r="I104" s="42">
        <f t="shared" si="3"/>
        <v>0</v>
      </c>
      <c r="J104" s="98">
        <v>0</v>
      </c>
      <c r="K104" s="157">
        <v>2</v>
      </c>
      <c r="L104" s="131">
        <f t="shared" si="4"/>
        <v>0</v>
      </c>
      <c r="M104" s="19">
        <f t="shared" si="5"/>
        <v>0</v>
      </c>
    </row>
    <row r="105" spans="1:13">
      <c r="A105" s="153">
        <v>621004</v>
      </c>
      <c r="B105" s="66">
        <v>2052310</v>
      </c>
      <c r="C105" s="45" t="s">
        <v>462</v>
      </c>
      <c r="D105" s="45" t="s">
        <v>502</v>
      </c>
      <c r="E105" s="127" t="s">
        <v>458</v>
      </c>
      <c r="F105" s="15" t="s">
        <v>374</v>
      </c>
      <c r="G105" s="126">
        <v>40</v>
      </c>
      <c r="H105" s="166">
        <v>0.2</v>
      </c>
      <c r="I105" s="42">
        <f t="shared" si="3"/>
        <v>8</v>
      </c>
      <c r="J105" s="98">
        <v>0</v>
      </c>
      <c r="K105" s="157">
        <v>2</v>
      </c>
      <c r="L105" s="131">
        <f t="shared" si="4"/>
        <v>0</v>
      </c>
      <c r="M105" s="19">
        <f t="shared" si="5"/>
        <v>8</v>
      </c>
    </row>
    <row r="106" spans="1:13">
      <c r="A106" s="153">
        <v>621005</v>
      </c>
      <c r="B106" s="66">
        <v>2031041</v>
      </c>
      <c r="C106" s="53" t="str">
        <f>VLOOKUP(B106,'Data sect'!$B$6:$C$121,2,0)</f>
        <v>Research &amp; Development</v>
      </c>
      <c r="D106" s="46" t="s">
        <v>314</v>
      </c>
      <c r="E106" s="127" t="s">
        <v>460</v>
      </c>
      <c r="F106" s="15" t="s">
        <v>374</v>
      </c>
      <c r="G106" s="126">
        <v>0</v>
      </c>
      <c r="H106" s="166">
        <v>0.2</v>
      </c>
      <c r="I106" s="42">
        <f t="shared" si="3"/>
        <v>0</v>
      </c>
      <c r="J106" s="98">
        <v>0</v>
      </c>
      <c r="K106" s="157">
        <v>2</v>
      </c>
      <c r="L106" s="131">
        <f t="shared" si="4"/>
        <v>0</v>
      </c>
      <c r="M106" s="19">
        <f t="shared" si="5"/>
        <v>0</v>
      </c>
    </row>
    <row r="107" spans="1:13">
      <c r="A107" s="154">
        <v>621007</v>
      </c>
      <c r="B107" s="66">
        <v>2031030</v>
      </c>
      <c r="C107" s="53" t="s">
        <v>36</v>
      </c>
      <c r="D107" s="46" t="s">
        <v>287</v>
      </c>
      <c r="E107" s="15" t="s">
        <v>461</v>
      </c>
      <c r="F107" s="15" t="s">
        <v>374</v>
      </c>
      <c r="G107" s="126">
        <v>0</v>
      </c>
      <c r="H107" s="166">
        <v>0.2</v>
      </c>
      <c r="I107" s="42">
        <f t="shared" si="3"/>
        <v>0</v>
      </c>
      <c r="J107" s="98">
        <v>0</v>
      </c>
      <c r="K107" s="157">
        <v>2</v>
      </c>
      <c r="L107" s="131">
        <f t="shared" si="4"/>
        <v>0</v>
      </c>
      <c r="M107" s="19">
        <f t="shared" si="5"/>
        <v>0</v>
      </c>
    </row>
    <row r="108" spans="1:13">
      <c r="A108" s="153">
        <v>621008</v>
      </c>
      <c r="B108" s="66">
        <v>2031210</v>
      </c>
      <c r="C108" s="53" t="str">
        <f>VLOOKUP(B108,'Data sect'!$B$6:$C$121,2,0)</f>
        <v>EN-Utility</v>
      </c>
      <c r="D108" s="77" t="s">
        <v>500</v>
      </c>
      <c r="E108" s="15" t="s">
        <v>465</v>
      </c>
      <c r="F108" s="149" t="s">
        <v>405</v>
      </c>
      <c r="G108" s="126">
        <v>0</v>
      </c>
      <c r="H108" s="166">
        <v>0.2</v>
      </c>
      <c r="I108" s="42">
        <f t="shared" si="3"/>
        <v>0</v>
      </c>
      <c r="J108" s="98">
        <v>0</v>
      </c>
      <c r="K108" s="157">
        <v>2</v>
      </c>
      <c r="L108" s="131">
        <f t="shared" si="4"/>
        <v>0</v>
      </c>
      <c r="M108" s="19">
        <f t="shared" si="5"/>
        <v>0</v>
      </c>
    </row>
    <row r="109" spans="1:13">
      <c r="A109" s="155">
        <v>621101</v>
      </c>
      <c r="B109" s="66">
        <v>2031041</v>
      </c>
      <c r="C109" s="53" t="str">
        <f>VLOOKUP(B109,'Data sect'!$B$6:$C$121,2,0)</f>
        <v>Research &amp; Development</v>
      </c>
      <c r="D109" s="46" t="s">
        <v>314</v>
      </c>
      <c r="E109" s="127" t="s">
        <v>463</v>
      </c>
      <c r="F109" s="15" t="s">
        <v>374</v>
      </c>
      <c r="G109" s="126">
        <v>0</v>
      </c>
      <c r="H109" s="166">
        <v>0.2</v>
      </c>
      <c r="I109" s="42">
        <f t="shared" si="3"/>
        <v>0</v>
      </c>
      <c r="J109" s="98">
        <v>0</v>
      </c>
      <c r="K109" s="157">
        <v>2</v>
      </c>
      <c r="L109" s="131">
        <f t="shared" si="4"/>
        <v>0</v>
      </c>
      <c r="M109" s="19">
        <f t="shared" si="5"/>
        <v>0</v>
      </c>
    </row>
    <row r="110" spans="1:13">
      <c r="A110" s="155">
        <v>621203</v>
      </c>
      <c r="B110" s="66">
        <v>2031010</v>
      </c>
      <c r="C110" s="53" t="str">
        <f>VLOOKUP(B110,'Data sect'!$B$6:$C$121,2,0)</f>
        <v>QC-Production Line</v>
      </c>
      <c r="D110" s="63" t="s">
        <v>363</v>
      </c>
      <c r="E110" s="127" t="s">
        <v>479</v>
      </c>
      <c r="F110" s="15" t="s">
        <v>374</v>
      </c>
      <c r="G110" s="126">
        <v>0</v>
      </c>
      <c r="H110" s="166">
        <v>0.2</v>
      </c>
      <c r="I110" s="42">
        <f t="shared" si="3"/>
        <v>0</v>
      </c>
      <c r="J110" s="98">
        <v>0</v>
      </c>
      <c r="K110" s="157">
        <v>2</v>
      </c>
      <c r="L110" s="131">
        <f t="shared" si="4"/>
        <v>0</v>
      </c>
      <c r="M110" s="19">
        <f t="shared" si="5"/>
        <v>0</v>
      </c>
    </row>
    <row r="111" spans="1:13">
      <c r="A111" s="153">
        <v>630308</v>
      </c>
      <c r="B111" s="66">
        <v>2031210</v>
      </c>
      <c r="C111" s="53" t="str">
        <f>VLOOKUP(B111,'Data sect'!$B$6:$C$121,2,0)</f>
        <v>EN-Utility</v>
      </c>
      <c r="D111" s="77" t="s">
        <v>500</v>
      </c>
      <c r="E111" s="127" t="s">
        <v>468</v>
      </c>
      <c r="F111" s="15" t="s">
        <v>469</v>
      </c>
      <c r="G111" s="126">
        <v>39</v>
      </c>
      <c r="H111" s="166">
        <v>0.2</v>
      </c>
      <c r="I111" s="42">
        <f t="shared" si="3"/>
        <v>7.8000000000000007</v>
      </c>
      <c r="J111" s="98">
        <v>0</v>
      </c>
      <c r="K111" s="157">
        <v>2</v>
      </c>
      <c r="L111" s="131">
        <f t="shared" si="4"/>
        <v>0</v>
      </c>
      <c r="M111" s="19">
        <f t="shared" si="5"/>
        <v>7.8000000000000007</v>
      </c>
    </row>
    <row r="112" spans="1:13">
      <c r="A112" s="16">
        <v>630601</v>
      </c>
      <c r="B112" s="66">
        <v>2031230</v>
      </c>
      <c r="C112" s="53" t="str">
        <f>VLOOKUP(B112,'Data sect'!$B$6:$C$121,2,0)</f>
        <v>Enginer Project</v>
      </c>
      <c r="D112" s="77" t="s">
        <v>501</v>
      </c>
      <c r="E112" s="127" t="s">
        <v>478</v>
      </c>
      <c r="F112" s="15" t="s">
        <v>480</v>
      </c>
      <c r="G112" s="126">
        <v>0</v>
      </c>
      <c r="H112" s="166">
        <v>0.2</v>
      </c>
      <c r="I112" s="42">
        <f t="shared" si="3"/>
        <v>0</v>
      </c>
      <c r="J112" s="98">
        <v>0</v>
      </c>
      <c r="K112" s="157">
        <v>2</v>
      </c>
      <c r="L112" s="131">
        <f t="shared" si="4"/>
        <v>0</v>
      </c>
      <c r="M112" s="19">
        <f t="shared" si="5"/>
        <v>0</v>
      </c>
    </row>
    <row r="113" spans="1:13">
      <c r="A113" s="126">
        <v>630616</v>
      </c>
      <c r="B113" s="66">
        <v>1040320</v>
      </c>
      <c r="C113" s="53" t="str">
        <f>VLOOKUP(B113,'Data sect'!$B$6:$C$121,2,0)</f>
        <v>WH Distribution-Mahachai</v>
      </c>
      <c r="D113" s="46" t="s">
        <v>382</v>
      </c>
      <c r="E113" s="127" t="s">
        <v>483</v>
      </c>
      <c r="F113" s="15" t="s">
        <v>374</v>
      </c>
      <c r="G113" s="126">
        <v>0</v>
      </c>
      <c r="H113" s="166">
        <v>0.2</v>
      </c>
      <c r="I113" s="42">
        <f t="shared" si="3"/>
        <v>0</v>
      </c>
      <c r="J113" s="98">
        <v>0</v>
      </c>
      <c r="K113" s="157">
        <v>2</v>
      </c>
      <c r="L113" s="131">
        <f t="shared" si="4"/>
        <v>0</v>
      </c>
      <c r="M113" s="19">
        <f t="shared" si="5"/>
        <v>0</v>
      </c>
    </row>
    <row r="114" spans="1:13">
      <c r="A114" s="16">
        <v>630802</v>
      </c>
      <c r="B114" s="66">
        <v>2031120</v>
      </c>
      <c r="C114" s="53" t="str">
        <f>VLOOKUP(B114,'Data sect'!$B$6:$C$121,2,0)</f>
        <v>Material Control 1,3</v>
      </c>
      <c r="D114" s="38" t="s">
        <v>395</v>
      </c>
      <c r="E114" s="127" t="s">
        <v>484</v>
      </c>
      <c r="F114" s="13" t="s">
        <v>386</v>
      </c>
      <c r="G114" s="126">
        <v>28</v>
      </c>
      <c r="H114" s="166">
        <v>0.2</v>
      </c>
      <c r="I114" s="42">
        <f t="shared" si="3"/>
        <v>5.6000000000000005</v>
      </c>
      <c r="J114" s="16">
        <v>0</v>
      </c>
      <c r="K114" s="157">
        <v>2</v>
      </c>
      <c r="L114" s="131">
        <f t="shared" si="4"/>
        <v>0</v>
      </c>
      <c r="M114" s="19">
        <f t="shared" si="5"/>
        <v>5.6000000000000005</v>
      </c>
    </row>
    <row r="115" spans="1:13">
      <c r="A115" s="16">
        <v>630803</v>
      </c>
      <c r="B115" s="66">
        <v>2031041</v>
      </c>
      <c r="C115" s="53" t="str">
        <f>VLOOKUP(B115,'Data sect'!$B$6:$C$121,2,0)</f>
        <v>Research &amp; Development</v>
      </c>
      <c r="D115" s="46" t="s">
        <v>314</v>
      </c>
      <c r="E115" s="127" t="s">
        <v>487</v>
      </c>
      <c r="F115" s="13" t="s">
        <v>370</v>
      </c>
      <c r="G115" s="126">
        <v>42</v>
      </c>
      <c r="H115" s="166">
        <v>0.2</v>
      </c>
      <c r="I115" s="42">
        <f t="shared" si="3"/>
        <v>8.4</v>
      </c>
      <c r="J115" s="16">
        <v>0</v>
      </c>
      <c r="K115" s="157">
        <v>2</v>
      </c>
      <c r="L115" s="131">
        <f t="shared" si="4"/>
        <v>0</v>
      </c>
      <c r="M115" s="19">
        <f t="shared" si="5"/>
        <v>8.4</v>
      </c>
    </row>
    <row r="116" spans="1:13">
      <c r="A116" s="16">
        <v>630804</v>
      </c>
      <c r="B116" s="66">
        <v>2031300</v>
      </c>
      <c r="C116" s="53" t="str">
        <f>VLOOKUP(B116,'Data sect'!$B$6:$C$121,2,0)</f>
        <v>Quality Management</v>
      </c>
      <c r="D116" s="45" t="s">
        <v>364</v>
      </c>
      <c r="E116" s="127" t="s">
        <v>485</v>
      </c>
      <c r="F116" s="15" t="s">
        <v>380</v>
      </c>
      <c r="G116" s="126">
        <v>46</v>
      </c>
      <c r="H116" s="166">
        <v>0.2</v>
      </c>
      <c r="I116" s="42">
        <f t="shared" si="3"/>
        <v>9.2000000000000011</v>
      </c>
      <c r="J116" s="16">
        <v>0</v>
      </c>
      <c r="K116" s="157">
        <v>2</v>
      </c>
      <c r="L116" s="131">
        <f t="shared" si="4"/>
        <v>0</v>
      </c>
      <c r="M116" s="19">
        <f t="shared" si="5"/>
        <v>9.2000000000000011</v>
      </c>
    </row>
    <row r="117" spans="1:13">
      <c r="A117" s="153">
        <v>630902</v>
      </c>
      <c r="B117" s="66">
        <v>2030200</v>
      </c>
      <c r="C117" s="53" t="str">
        <f>VLOOKUP(B117,'Data sect'!$B$6:$C$121,2,0)</f>
        <v>PD-Packing Plant 2</v>
      </c>
      <c r="D117" s="38" t="s">
        <v>504</v>
      </c>
      <c r="E117" s="127" t="s">
        <v>488</v>
      </c>
      <c r="F117" s="13" t="s">
        <v>370</v>
      </c>
      <c r="G117" s="126">
        <v>0</v>
      </c>
      <c r="H117" s="166">
        <v>0.2</v>
      </c>
      <c r="I117" s="42">
        <f t="shared" si="3"/>
        <v>0</v>
      </c>
      <c r="J117" s="16">
        <v>0</v>
      </c>
      <c r="K117" s="157">
        <v>2</v>
      </c>
      <c r="L117" s="131">
        <f t="shared" si="4"/>
        <v>0</v>
      </c>
      <c r="M117" s="19">
        <f t="shared" si="5"/>
        <v>0</v>
      </c>
    </row>
    <row r="118" spans="1:13">
      <c r="A118" s="153">
        <v>630903</v>
      </c>
      <c r="B118" s="66">
        <v>2030300</v>
      </c>
      <c r="C118" s="53" t="str">
        <f>VLOOKUP(B118,'Data sect'!$B$6:$C$121,2,0)</f>
        <v>PD-Packing Plant 3</v>
      </c>
      <c r="D118" s="46" t="s">
        <v>497</v>
      </c>
      <c r="E118" s="127" t="s">
        <v>489</v>
      </c>
      <c r="F118" s="13" t="s">
        <v>370</v>
      </c>
      <c r="G118" s="126">
        <v>0</v>
      </c>
      <c r="H118" s="166">
        <v>0.2</v>
      </c>
      <c r="I118" s="42">
        <f t="shared" si="3"/>
        <v>0</v>
      </c>
      <c r="J118" s="16">
        <v>0</v>
      </c>
      <c r="K118" s="157">
        <v>2</v>
      </c>
      <c r="L118" s="131">
        <f t="shared" si="4"/>
        <v>0</v>
      </c>
      <c r="M118" s="19">
        <f t="shared" si="5"/>
        <v>0</v>
      </c>
    </row>
    <row r="119" spans="1:13">
      <c r="A119" s="153">
        <v>630928</v>
      </c>
      <c r="B119" s="66">
        <v>1040320</v>
      </c>
      <c r="C119" s="53" t="str">
        <f>VLOOKUP(B119,'Data sect'!$B$6:$C$121,2,0)</f>
        <v>WH Distribution-Mahachai</v>
      </c>
      <c r="D119" s="46" t="s">
        <v>382</v>
      </c>
      <c r="E119" s="127" t="s">
        <v>493</v>
      </c>
      <c r="F119" s="15" t="s">
        <v>374</v>
      </c>
      <c r="G119" s="126">
        <v>0</v>
      </c>
      <c r="H119" s="166">
        <v>0.2</v>
      </c>
      <c r="I119" s="42">
        <f t="shared" si="3"/>
        <v>0</v>
      </c>
      <c r="J119" s="16">
        <v>0</v>
      </c>
      <c r="K119" s="157">
        <v>2</v>
      </c>
      <c r="L119" s="131">
        <f t="shared" si="4"/>
        <v>0</v>
      </c>
      <c r="M119" s="19">
        <f t="shared" si="5"/>
        <v>0</v>
      </c>
    </row>
    <row r="120" spans="1:13">
      <c r="A120" s="126">
        <v>630937</v>
      </c>
      <c r="B120" s="66">
        <v>2040120</v>
      </c>
      <c r="C120" s="53" t="str">
        <f>VLOOKUP(B120,'Data sect'!$B$6:$C$121,2,0)</f>
        <v>Factory Purchasing</v>
      </c>
      <c r="D120" s="162" t="s">
        <v>496</v>
      </c>
      <c r="E120" s="127" t="s">
        <v>494</v>
      </c>
      <c r="F120" s="15" t="s">
        <v>374</v>
      </c>
      <c r="G120" s="126">
        <v>0</v>
      </c>
      <c r="H120" s="166">
        <v>0.2</v>
      </c>
      <c r="I120" s="42">
        <f t="shared" si="3"/>
        <v>0</v>
      </c>
      <c r="J120" s="16">
        <v>0</v>
      </c>
      <c r="K120" s="157">
        <v>2</v>
      </c>
      <c r="L120" s="131">
        <f t="shared" si="4"/>
        <v>0</v>
      </c>
      <c r="M120" s="19">
        <f t="shared" si="5"/>
        <v>0</v>
      </c>
    </row>
    <row r="121" spans="1:13">
      <c r="A121" s="126">
        <v>631001</v>
      </c>
      <c r="B121" s="16">
        <v>2030300</v>
      </c>
      <c r="C121" s="15" t="s">
        <v>40</v>
      </c>
      <c r="D121" s="46" t="s">
        <v>497</v>
      </c>
      <c r="E121" s="127" t="s">
        <v>495</v>
      </c>
      <c r="F121" s="15" t="s">
        <v>386</v>
      </c>
      <c r="G121" s="126">
        <v>116</v>
      </c>
      <c r="H121" s="166">
        <v>0.2</v>
      </c>
      <c r="I121" s="42">
        <f t="shared" si="3"/>
        <v>23.200000000000003</v>
      </c>
      <c r="J121" s="16">
        <v>19</v>
      </c>
      <c r="K121" s="157">
        <v>2</v>
      </c>
      <c r="L121" s="131">
        <f t="shared" si="4"/>
        <v>38</v>
      </c>
      <c r="M121" s="19">
        <f t="shared" si="5"/>
        <v>61.2</v>
      </c>
    </row>
    <row r="122" spans="1:13">
      <c r="A122" s="126">
        <v>631016</v>
      </c>
      <c r="B122" s="66">
        <v>2031041</v>
      </c>
      <c r="C122" s="53" t="str">
        <f>VLOOKUP(B122,'Data sect'!$B$6:$C$121,2,0)</f>
        <v>Research &amp; Development</v>
      </c>
      <c r="D122" s="46" t="s">
        <v>314</v>
      </c>
      <c r="E122" s="127" t="s">
        <v>507</v>
      </c>
      <c r="F122" s="15" t="s">
        <v>374</v>
      </c>
      <c r="G122" s="98">
        <v>0</v>
      </c>
      <c r="H122" s="166">
        <v>0.2</v>
      </c>
      <c r="I122" s="42">
        <f t="shared" si="3"/>
        <v>0</v>
      </c>
      <c r="J122" s="98">
        <v>2</v>
      </c>
      <c r="K122" s="157">
        <v>2</v>
      </c>
      <c r="L122" s="131">
        <f t="shared" si="4"/>
        <v>4</v>
      </c>
      <c r="M122" s="19">
        <f t="shared" si="5"/>
        <v>4</v>
      </c>
    </row>
    <row r="123" spans="1:13">
      <c r="A123" s="126">
        <v>631018</v>
      </c>
      <c r="B123" s="66">
        <v>2051100</v>
      </c>
      <c r="C123" s="53" t="str">
        <f>VLOOKUP(B123,'Data sect'!$B$6:$C$121,2,0)</f>
        <v>Factory HR</v>
      </c>
      <c r="D123" s="46" t="s">
        <v>6</v>
      </c>
      <c r="E123" s="163" t="s">
        <v>508</v>
      </c>
      <c r="F123" s="15" t="s">
        <v>374</v>
      </c>
      <c r="G123" s="98">
        <v>29</v>
      </c>
      <c r="H123" s="166">
        <v>0.2</v>
      </c>
      <c r="I123" s="42">
        <f t="shared" si="3"/>
        <v>5.8000000000000007</v>
      </c>
      <c r="J123" s="98">
        <v>0</v>
      </c>
      <c r="K123" s="157">
        <v>2</v>
      </c>
      <c r="L123" s="131">
        <f t="shared" si="4"/>
        <v>0</v>
      </c>
      <c r="M123" s="19">
        <f t="shared" si="5"/>
        <v>5.8000000000000007</v>
      </c>
    </row>
    <row r="124" spans="1:13">
      <c r="A124" s="126">
        <v>631101</v>
      </c>
      <c r="B124" s="66">
        <v>2031041</v>
      </c>
      <c r="C124" s="53" t="str">
        <f>VLOOKUP(B124,'Data sect'!$B$6:$C$121,2,0)</f>
        <v>Research &amp; Development</v>
      </c>
      <c r="D124" s="46" t="s">
        <v>314</v>
      </c>
      <c r="E124" s="163" t="s">
        <v>509</v>
      </c>
      <c r="F124" s="15" t="s">
        <v>386</v>
      </c>
      <c r="G124" s="98">
        <v>0</v>
      </c>
      <c r="H124" s="166">
        <v>0.2</v>
      </c>
      <c r="I124" s="42">
        <f t="shared" si="3"/>
        <v>0</v>
      </c>
      <c r="J124" s="98">
        <v>0</v>
      </c>
      <c r="K124" s="157">
        <v>2</v>
      </c>
      <c r="L124" s="131">
        <f t="shared" si="4"/>
        <v>0</v>
      </c>
      <c r="M124" s="19">
        <f t="shared" si="5"/>
        <v>0</v>
      </c>
    </row>
    <row r="125" spans="1:13">
      <c r="A125" s="126">
        <v>631103</v>
      </c>
      <c r="B125" s="66">
        <v>2052310</v>
      </c>
      <c r="C125" s="45" t="s">
        <v>462</v>
      </c>
      <c r="D125" s="45" t="s">
        <v>502</v>
      </c>
      <c r="E125" s="163" t="s">
        <v>510</v>
      </c>
      <c r="F125" s="15" t="s">
        <v>374</v>
      </c>
      <c r="G125" s="98">
        <v>0</v>
      </c>
      <c r="H125" s="166">
        <v>0.2</v>
      </c>
      <c r="I125" s="42">
        <f t="shared" si="3"/>
        <v>0</v>
      </c>
      <c r="J125" s="98">
        <v>0</v>
      </c>
      <c r="K125" s="157">
        <v>2</v>
      </c>
      <c r="L125" s="131">
        <f t="shared" si="4"/>
        <v>0</v>
      </c>
      <c r="M125" s="19">
        <f t="shared" si="5"/>
        <v>0</v>
      </c>
    </row>
    <row r="126" spans="1:13">
      <c r="A126" s="126">
        <v>631104</v>
      </c>
      <c r="B126" s="66">
        <v>2031010</v>
      </c>
      <c r="C126" s="53" t="str">
        <f>VLOOKUP(B126,'Data sect'!$B$6:$C$121,2,0)</f>
        <v>QC-Production Line</v>
      </c>
      <c r="D126" s="63" t="s">
        <v>363</v>
      </c>
      <c r="E126" s="163" t="s">
        <v>511</v>
      </c>
      <c r="F126" s="15" t="s">
        <v>374</v>
      </c>
      <c r="G126" s="98">
        <v>0</v>
      </c>
      <c r="H126" s="166">
        <v>0.2</v>
      </c>
      <c r="I126" s="42">
        <f t="shared" si="3"/>
        <v>0</v>
      </c>
      <c r="J126" s="98">
        <v>0</v>
      </c>
      <c r="K126" s="157">
        <v>2</v>
      </c>
      <c r="L126" s="131">
        <f t="shared" si="4"/>
        <v>0</v>
      </c>
      <c r="M126" s="19">
        <f t="shared" si="5"/>
        <v>0</v>
      </c>
    </row>
    <row r="127" spans="1:13">
      <c r="A127" s="126">
        <v>631113</v>
      </c>
      <c r="B127" s="66">
        <v>2052210</v>
      </c>
      <c r="C127" s="53" t="str">
        <f>VLOOKUP(B127,'Data sect'!$B$6:$C$121,2,0)</f>
        <v>Corporate Accounting</v>
      </c>
      <c r="D127" s="15" t="s">
        <v>524</v>
      </c>
      <c r="E127" s="163" t="s">
        <v>512</v>
      </c>
      <c r="F127" s="15" t="s">
        <v>374</v>
      </c>
      <c r="G127" s="98">
        <v>32</v>
      </c>
      <c r="H127" s="166">
        <v>0.2</v>
      </c>
      <c r="I127" s="42">
        <f t="shared" si="3"/>
        <v>6.4</v>
      </c>
      <c r="J127" s="98">
        <v>0</v>
      </c>
      <c r="K127" s="157">
        <v>2</v>
      </c>
      <c r="L127" s="131">
        <f t="shared" si="4"/>
        <v>0</v>
      </c>
      <c r="M127" s="19">
        <f t="shared" si="5"/>
        <v>6.4</v>
      </c>
    </row>
    <row r="128" spans="1:13">
      <c r="A128" s="126">
        <v>631117</v>
      </c>
      <c r="B128" s="66">
        <v>2031041</v>
      </c>
      <c r="C128" s="53" t="str">
        <f>VLOOKUP(B128,'Data sect'!$B$6:$C$121,2,0)</f>
        <v>Research &amp; Development</v>
      </c>
      <c r="D128" s="46" t="s">
        <v>314</v>
      </c>
      <c r="E128" s="15" t="s">
        <v>515</v>
      </c>
      <c r="F128" s="15" t="s">
        <v>374</v>
      </c>
      <c r="G128" s="98">
        <v>0</v>
      </c>
      <c r="H128" s="166">
        <v>0.2</v>
      </c>
      <c r="I128" s="42">
        <f t="shared" si="3"/>
        <v>0</v>
      </c>
      <c r="J128" s="98">
        <v>0</v>
      </c>
      <c r="K128" s="157">
        <v>2</v>
      </c>
      <c r="L128" s="131">
        <f t="shared" si="4"/>
        <v>0</v>
      </c>
      <c r="M128" s="19">
        <f t="shared" si="5"/>
        <v>0</v>
      </c>
    </row>
    <row r="129" spans="1:13">
      <c r="A129" s="126">
        <v>631201</v>
      </c>
      <c r="B129" s="66">
        <v>2031300</v>
      </c>
      <c r="C129" s="53" t="str">
        <f>VLOOKUP(B129,'Data sect'!$B$6:$C$121,2,0)</f>
        <v>Quality Management</v>
      </c>
      <c r="D129" s="45" t="s">
        <v>364</v>
      </c>
      <c r="E129" s="127" t="s">
        <v>518</v>
      </c>
      <c r="F129" s="15" t="s">
        <v>372</v>
      </c>
      <c r="G129" s="16">
        <v>0</v>
      </c>
      <c r="H129" s="166">
        <v>0.2</v>
      </c>
      <c r="I129" s="42">
        <f t="shared" si="3"/>
        <v>0</v>
      </c>
      <c r="J129" s="16">
        <v>0</v>
      </c>
      <c r="K129" s="157">
        <v>2</v>
      </c>
      <c r="L129" s="131">
        <f t="shared" si="4"/>
        <v>0</v>
      </c>
      <c r="M129" s="19">
        <f t="shared" si="5"/>
        <v>0</v>
      </c>
    </row>
    <row r="130" spans="1:13">
      <c r="A130" s="126">
        <v>631202</v>
      </c>
      <c r="B130" s="66">
        <v>2031030</v>
      </c>
      <c r="C130" s="53" t="s">
        <v>36</v>
      </c>
      <c r="D130" s="46" t="s">
        <v>287</v>
      </c>
      <c r="E130" s="127" t="s">
        <v>519</v>
      </c>
      <c r="F130" s="15" t="s">
        <v>374</v>
      </c>
      <c r="G130" s="16">
        <v>12</v>
      </c>
      <c r="H130" s="166">
        <v>0.2</v>
      </c>
      <c r="I130" s="42">
        <f t="shared" si="3"/>
        <v>2.4000000000000004</v>
      </c>
      <c r="J130" s="16">
        <v>0</v>
      </c>
      <c r="K130" s="157">
        <v>2</v>
      </c>
      <c r="L130" s="131">
        <f t="shared" si="4"/>
        <v>0</v>
      </c>
      <c r="M130" s="19">
        <f t="shared" si="5"/>
        <v>2.4000000000000004</v>
      </c>
    </row>
    <row r="131" spans="1:13">
      <c r="A131" s="126">
        <v>631204</v>
      </c>
      <c r="B131" s="66">
        <v>2031041</v>
      </c>
      <c r="C131" s="53" t="str">
        <f>VLOOKUP(B131,'Data sect'!$B$6:$C$121,2,0)</f>
        <v>Research &amp; Development</v>
      </c>
      <c r="D131" s="46" t="s">
        <v>314</v>
      </c>
      <c r="E131" s="127" t="s">
        <v>520</v>
      </c>
      <c r="F131" s="15" t="s">
        <v>374</v>
      </c>
      <c r="G131" s="16">
        <v>0</v>
      </c>
      <c r="H131" s="166">
        <v>0.2</v>
      </c>
      <c r="I131" s="42">
        <f t="shared" ref="I131:I133" si="6">H131*G131</f>
        <v>0</v>
      </c>
      <c r="J131" s="16">
        <v>0</v>
      </c>
      <c r="K131" s="157">
        <v>2</v>
      </c>
      <c r="L131" s="131">
        <f t="shared" ref="L131:L133" si="7">K131*J131</f>
        <v>0</v>
      </c>
      <c r="M131" s="19">
        <f t="shared" si="5"/>
        <v>0</v>
      </c>
    </row>
    <row r="132" spans="1:13">
      <c r="A132" s="126">
        <v>631205</v>
      </c>
      <c r="B132" s="66">
        <v>2031010</v>
      </c>
      <c r="C132" s="53" t="str">
        <f>VLOOKUP(B132,'Data sect'!$B$6:$C$121,2,0)</f>
        <v>QC-Production Line</v>
      </c>
      <c r="D132" s="63" t="s">
        <v>363</v>
      </c>
      <c r="E132" s="127" t="s">
        <v>521</v>
      </c>
      <c r="F132" s="15" t="s">
        <v>374</v>
      </c>
      <c r="G132" s="16">
        <v>0</v>
      </c>
      <c r="H132" s="166">
        <v>0.2</v>
      </c>
      <c r="I132" s="42">
        <f t="shared" si="6"/>
        <v>0</v>
      </c>
      <c r="J132" s="16">
        <v>0</v>
      </c>
      <c r="K132" s="157">
        <v>2</v>
      </c>
      <c r="L132" s="131">
        <f t="shared" si="7"/>
        <v>0</v>
      </c>
      <c r="M132" s="19">
        <f t="shared" si="5"/>
        <v>0</v>
      </c>
    </row>
    <row r="133" spans="1:13">
      <c r="A133" s="126">
        <v>631216</v>
      </c>
      <c r="B133" s="66">
        <v>2052310</v>
      </c>
      <c r="C133" s="45" t="s">
        <v>462</v>
      </c>
      <c r="D133" s="45" t="s">
        <v>502</v>
      </c>
      <c r="E133" s="127" t="s">
        <v>522</v>
      </c>
      <c r="F133" s="15" t="s">
        <v>374</v>
      </c>
      <c r="G133" s="16">
        <v>0</v>
      </c>
      <c r="H133" s="166">
        <v>0.2</v>
      </c>
      <c r="I133" s="42">
        <f t="shared" si="6"/>
        <v>0</v>
      </c>
      <c r="J133" s="16">
        <v>0</v>
      </c>
      <c r="K133" s="157">
        <v>2</v>
      </c>
      <c r="L133" s="131">
        <f t="shared" si="7"/>
        <v>0</v>
      </c>
      <c r="M133" s="19">
        <f t="shared" si="5"/>
        <v>0</v>
      </c>
    </row>
    <row r="134" spans="1:13" ht="21.75">
      <c r="G134" s="139">
        <f>SUM(G2:G133)</f>
        <v>19301</v>
      </c>
      <c r="H134" s="139"/>
      <c r="I134" s="139">
        <f>SUM(I2:I133)</f>
        <v>3860.2000000000003</v>
      </c>
      <c r="J134" s="139">
        <f>SUM(J2:J133)</f>
        <v>279</v>
      </c>
      <c r="K134" s="139"/>
      <c r="L134" s="140">
        <f>SUM(L2:L133)</f>
        <v>558</v>
      </c>
      <c r="M134" s="140">
        <f>SUM(M2:M133)</f>
        <v>4418.1999999999989</v>
      </c>
    </row>
    <row r="135" spans="1:13">
      <c r="I135" s="1"/>
      <c r="L135" s="1"/>
    </row>
    <row r="136" spans="1:13">
      <c r="I136" s="1"/>
      <c r="L136" s="1"/>
    </row>
    <row r="137" spans="1:13">
      <c r="I137" s="1"/>
      <c r="L137" s="1"/>
    </row>
    <row r="138" spans="1:13">
      <c r="I138" s="1"/>
      <c r="L138" s="1"/>
    </row>
    <row r="139" spans="1:13">
      <c r="I139" s="1"/>
      <c r="L139" s="1"/>
    </row>
    <row r="140" spans="1:13">
      <c r="I140" s="1"/>
      <c r="L140" s="1"/>
    </row>
    <row r="141" spans="1:13">
      <c r="I141" s="1"/>
      <c r="L141" s="1"/>
    </row>
    <row r="142" spans="1:13">
      <c r="I142" s="1"/>
      <c r="L142" s="1"/>
    </row>
    <row r="143" spans="1:13">
      <c r="I143" s="1"/>
      <c r="L143" s="1"/>
    </row>
    <row r="144" spans="1:13">
      <c r="I144" s="1"/>
      <c r="L144" s="1"/>
    </row>
    <row r="145" spans="9:12">
      <c r="I145" s="1"/>
      <c r="L145" s="1"/>
    </row>
    <row r="146" spans="9:12">
      <c r="I146" s="1"/>
      <c r="L146" s="1"/>
    </row>
    <row r="147" spans="9:12">
      <c r="I147" s="1"/>
      <c r="L147" s="1"/>
    </row>
    <row r="148" spans="9:12">
      <c r="I148" s="1"/>
      <c r="L148" s="1"/>
    </row>
    <row r="149" spans="9:12">
      <c r="I149" s="1"/>
      <c r="L149" s="1"/>
    </row>
    <row r="150" spans="9:12">
      <c r="I150" s="1"/>
      <c r="L150" s="1"/>
    </row>
    <row r="151" spans="9:12">
      <c r="I151" s="1"/>
      <c r="L151" s="1"/>
    </row>
    <row r="152" spans="9:12">
      <c r="I152" s="1"/>
      <c r="L152" s="1"/>
    </row>
    <row r="153" spans="9:12">
      <c r="I153" s="1"/>
      <c r="L153" s="1"/>
    </row>
    <row r="154" spans="9:12">
      <c r="I154" s="1"/>
      <c r="L154" s="1"/>
    </row>
    <row r="155" spans="9:12">
      <c r="I155" s="1"/>
      <c r="L155" s="1"/>
    </row>
    <row r="156" spans="9:12">
      <c r="I156" s="1"/>
      <c r="L156" s="1"/>
    </row>
    <row r="157" spans="9:12">
      <c r="I157" s="1"/>
      <c r="L157" s="1"/>
    </row>
    <row r="158" spans="9:12">
      <c r="I158" s="1"/>
      <c r="L158" s="1"/>
    </row>
    <row r="159" spans="9:12">
      <c r="I159" s="1"/>
      <c r="L159" s="1"/>
    </row>
    <row r="160" spans="9:12">
      <c r="I160" s="1"/>
      <c r="L160" s="1"/>
    </row>
    <row r="161" spans="9:12">
      <c r="I161" s="1"/>
      <c r="L161" s="1"/>
    </row>
    <row r="162" spans="9:12">
      <c r="I162" s="1"/>
      <c r="L162" s="1"/>
    </row>
    <row r="163" spans="9:12">
      <c r="I163" s="1"/>
      <c r="L163" s="1"/>
    </row>
    <row r="164" spans="9:12">
      <c r="I164" s="1"/>
      <c r="L164" s="1"/>
    </row>
    <row r="165" spans="9:12">
      <c r="I165" s="1"/>
      <c r="L165" s="1"/>
    </row>
    <row r="166" spans="9:12">
      <c r="I166" s="1"/>
      <c r="L166" s="1"/>
    </row>
    <row r="167" spans="9:12">
      <c r="I167" s="1"/>
      <c r="L167" s="1"/>
    </row>
    <row r="168" spans="9:12">
      <c r="I168" s="1"/>
      <c r="L168" s="1"/>
    </row>
    <row r="169" spans="9:12">
      <c r="I169" s="1"/>
      <c r="L169" s="1"/>
    </row>
    <row r="170" spans="9:12">
      <c r="I170" s="1"/>
      <c r="L170" s="1"/>
    </row>
    <row r="171" spans="9:12">
      <c r="I171" s="1"/>
      <c r="L171" s="1"/>
    </row>
    <row r="172" spans="9:12">
      <c r="I172" s="1"/>
      <c r="L172" s="1"/>
    </row>
    <row r="173" spans="9:12">
      <c r="I173" s="1"/>
      <c r="L173" s="1"/>
    </row>
    <row r="174" spans="9:12">
      <c r="I174" s="1"/>
      <c r="L174" s="1"/>
    </row>
    <row r="175" spans="9:12">
      <c r="I175" s="1"/>
      <c r="L175" s="1"/>
    </row>
    <row r="176" spans="9:12">
      <c r="I176" s="1"/>
      <c r="L176" s="1"/>
    </row>
    <row r="177" spans="9:12">
      <c r="I177" s="1"/>
      <c r="L177" s="1"/>
    </row>
    <row r="178" spans="9:12">
      <c r="I178" s="1"/>
      <c r="L178" s="1"/>
    </row>
    <row r="179" spans="9:12">
      <c r="I179" s="1"/>
      <c r="L179" s="1"/>
    </row>
    <row r="180" spans="9:12">
      <c r="I180" s="1"/>
      <c r="L180" s="1"/>
    </row>
    <row r="181" spans="9:12">
      <c r="I181" s="1"/>
      <c r="L181" s="1"/>
    </row>
    <row r="182" spans="9:12">
      <c r="I182" s="1"/>
      <c r="L182" s="1"/>
    </row>
    <row r="183" spans="9:12">
      <c r="I183" s="1"/>
      <c r="L183" s="1"/>
    </row>
    <row r="184" spans="9:12">
      <c r="I184" s="1"/>
      <c r="L184" s="1"/>
    </row>
    <row r="185" spans="9:12">
      <c r="I185" s="1"/>
      <c r="L185" s="1"/>
    </row>
    <row r="186" spans="9:12">
      <c r="I186" s="1"/>
      <c r="L186" s="1"/>
    </row>
    <row r="187" spans="9:12">
      <c r="I187" s="1"/>
      <c r="L187" s="1"/>
    </row>
    <row r="188" spans="9:12">
      <c r="I188" s="1"/>
      <c r="L188" s="1"/>
    </row>
    <row r="189" spans="9:12">
      <c r="I189" s="1"/>
      <c r="L189" s="1"/>
    </row>
    <row r="190" spans="9:12">
      <c r="I190" s="1"/>
      <c r="L190" s="1"/>
    </row>
    <row r="191" spans="9:12">
      <c r="I191" s="1"/>
      <c r="L191" s="1"/>
    </row>
    <row r="192" spans="9:12">
      <c r="I192" s="1"/>
      <c r="L192" s="1"/>
    </row>
    <row r="193" spans="9:12">
      <c r="I193" s="1"/>
      <c r="L193" s="1"/>
    </row>
    <row r="194" spans="9:12">
      <c r="I194" s="1"/>
      <c r="L194" s="1"/>
    </row>
    <row r="195" spans="9:12">
      <c r="I195" s="1"/>
      <c r="L195" s="1"/>
    </row>
    <row r="196" spans="9:12">
      <c r="I196" s="1"/>
      <c r="L196" s="1"/>
    </row>
    <row r="197" spans="9:12">
      <c r="I197" s="1"/>
      <c r="L197" s="1"/>
    </row>
    <row r="198" spans="9:12">
      <c r="I198" s="1"/>
      <c r="L198" s="1"/>
    </row>
    <row r="199" spans="9:12">
      <c r="I199" s="1"/>
      <c r="L199" s="1"/>
    </row>
    <row r="200" spans="9:12">
      <c r="I200" s="1"/>
      <c r="L200" s="1"/>
    </row>
    <row r="201" spans="9:12">
      <c r="I201" s="1"/>
      <c r="L201" s="1"/>
    </row>
    <row r="202" spans="9:12">
      <c r="I202" s="1"/>
      <c r="L202" s="1"/>
    </row>
    <row r="203" spans="9:12">
      <c r="I203" s="1"/>
      <c r="L203" s="1"/>
    </row>
    <row r="204" spans="9:12">
      <c r="I204" s="1"/>
      <c r="L204" s="1"/>
    </row>
    <row r="205" spans="9:12">
      <c r="I205" s="1"/>
      <c r="L205" s="1"/>
    </row>
    <row r="206" spans="9:12">
      <c r="I206" s="1"/>
      <c r="L206" s="1"/>
    </row>
    <row r="207" spans="9:12">
      <c r="I207" s="1"/>
      <c r="L207" s="1"/>
    </row>
    <row r="208" spans="9:12">
      <c r="I208" s="1"/>
      <c r="L208" s="1"/>
    </row>
    <row r="209" spans="9:12">
      <c r="I209" s="1"/>
      <c r="L209" s="1"/>
    </row>
    <row r="210" spans="9:12">
      <c r="I210" s="1"/>
      <c r="L210" s="1"/>
    </row>
    <row r="211" spans="9:12">
      <c r="I211" s="1"/>
      <c r="L211" s="1"/>
    </row>
    <row r="212" spans="9:12">
      <c r="I212" s="1"/>
      <c r="L212" s="1"/>
    </row>
    <row r="213" spans="9:12">
      <c r="I213" s="1"/>
      <c r="L213" s="1"/>
    </row>
    <row r="214" spans="9:12">
      <c r="I214" s="1"/>
      <c r="L214" s="1"/>
    </row>
    <row r="215" spans="9:12">
      <c r="I215" s="1"/>
      <c r="L215" s="1"/>
    </row>
    <row r="216" spans="9:12">
      <c r="I216" s="1"/>
      <c r="L216" s="1"/>
    </row>
    <row r="217" spans="9:12">
      <c r="I217" s="1"/>
      <c r="L217" s="1"/>
    </row>
    <row r="218" spans="9:12">
      <c r="I218" s="1"/>
      <c r="L218" s="1"/>
    </row>
    <row r="219" spans="9:12">
      <c r="I219" s="1"/>
      <c r="L219" s="1"/>
    </row>
    <row r="220" spans="9:12">
      <c r="I220" s="1"/>
      <c r="L220" s="1"/>
    </row>
    <row r="221" spans="9:12">
      <c r="I221" s="1"/>
      <c r="L221" s="1"/>
    </row>
    <row r="222" spans="9:12">
      <c r="I222" s="1"/>
      <c r="L222" s="1"/>
    </row>
    <row r="223" spans="9:12">
      <c r="I223" s="1"/>
      <c r="L223" s="1"/>
    </row>
    <row r="224" spans="9:12">
      <c r="I224" s="1"/>
      <c r="L224" s="1"/>
    </row>
    <row r="225" spans="9:12">
      <c r="I225" s="1"/>
      <c r="L225" s="1"/>
    </row>
    <row r="226" spans="9:12">
      <c r="I226" s="1"/>
      <c r="L226" s="1"/>
    </row>
    <row r="227" spans="9:12">
      <c r="I227" s="1"/>
      <c r="L227" s="1"/>
    </row>
    <row r="228" spans="9:12">
      <c r="I228" s="1"/>
      <c r="L228" s="1"/>
    </row>
    <row r="229" spans="9:12">
      <c r="I229" s="1"/>
      <c r="L229" s="1"/>
    </row>
    <row r="230" spans="9:12">
      <c r="I230" s="1"/>
      <c r="L230" s="1"/>
    </row>
    <row r="231" spans="9:12">
      <c r="I231" s="1"/>
      <c r="L231" s="1"/>
    </row>
    <row r="232" spans="9:12">
      <c r="I232" s="1"/>
      <c r="L232" s="1"/>
    </row>
    <row r="233" spans="9:12">
      <c r="I233" s="1"/>
      <c r="L233" s="1"/>
    </row>
    <row r="234" spans="9:12">
      <c r="I234" s="1"/>
      <c r="L234" s="1"/>
    </row>
    <row r="235" spans="9:12">
      <c r="I235" s="1"/>
      <c r="L235" s="1"/>
    </row>
    <row r="236" spans="9:12">
      <c r="I236" s="1"/>
      <c r="L236" s="1"/>
    </row>
    <row r="237" spans="9:12">
      <c r="I237" s="1"/>
      <c r="L237" s="1"/>
    </row>
    <row r="238" spans="9:12">
      <c r="I238" s="1"/>
      <c r="L238" s="1"/>
    </row>
    <row r="239" spans="9:12">
      <c r="I239" s="1"/>
      <c r="L239" s="1"/>
    </row>
    <row r="240" spans="9:12">
      <c r="I240" s="1"/>
      <c r="L240" s="1"/>
    </row>
    <row r="241" spans="9:12">
      <c r="I241" s="1"/>
      <c r="L241" s="1"/>
    </row>
    <row r="242" spans="9:12">
      <c r="I242" s="1"/>
      <c r="L242" s="1"/>
    </row>
    <row r="243" spans="9:12">
      <c r="I243" s="1"/>
      <c r="L243" s="1"/>
    </row>
    <row r="244" spans="9:12">
      <c r="I244" s="1"/>
      <c r="L244" s="1"/>
    </row>
    <row r="245" spans="9:12">
      <c r="I245" s="1"/>
      <c r="L245" s="1"/>
    </row>
    <row r="246" spans="9:12">
      <c r="I246" s="1"/>
      <c r="L246" s="1"/>
    </row>
    <row r="247" spans="9:12">
      <c r="I247" s="1"/>
      <c r="L247" s="1"/>
    </row>
    <row r="248" spans="9:12">
      <c r="I248" s="1"/>
      <c r="L248" s="1"/>
    </row>
    <row r="249" spans="9:12">
      <c r="I249" s="1"/>
      <c r="L249" s="1"/>
    </row>
    <row r="250" spans="9:12">
      <c r="I250" s="1"/>
      <c r="L250" s="1"/>
    </row>
    <row r="251" spans="9:12">
      <c r="I251" s="1"/>
      <c r="L251" s="1"/>
    </row>
    <row r="252" spans="9:12">
      <c r="I252" s="1"/>
      <c r="L252" s="1"/>
    </row>
    <row r="253" spans="9:12">
      <c r="I253" s="1"/>
      <c r="L253" s="1"/>
    </row>
    <row r="254" spans="9:12">
      <c r="I254" s="1"/>
      <c r="L254" s="1"/>
    </row>
    <row r="255" spans="9:12">
      <c r="I255" s="1"/>
      <c r="L255" s="1"/>
    </row>
    <row r="256" spans="9:12">
      <c r="I256" s="1"/>
      <c r="L256" s="1"/>
    </row>
    <row r="257" spans="9:12">
      <c r="I257" s="1"/>
      <c r="L257" s="1"/>
    </row>
    <row r="258" spans="9:12">
      <c r="I258" s="1"/>
      <c r="L258" s="1"/>
    </row>
    <row r="259" spans="9:12">
      <c r="I259" s="1"/>
      <c r="L259" s="1"/>
    </row>
    <row r="260" spans="9:12">
      <c r="I260" s="1"/>
      <c r="L260" s="1"/>
    </row>
    <row r="261" spans="9:12">
      <c r="I261" s="1"/>
      <c r="L261" s="1"/>
    </row>
    <row r="262" spans="9:12">
      <c r="I262" s="1"/>
      <c r="L262" s="1"/>
    </row>
    <row r="263" spans="9:12">
      <c r="I263" s="1"/>
      <c r="L263" s="1"/>
    </row>
    <row r="264" spans="9:12">
      <c r="I264" s="1"/>
      <c r="L264" s="1"/>
    </row>
    <row r="265" spans="9:12">
      <c r="I265" s="1"/>
      <c r="L265" s="1"/>
    </row>
    <row r="266" spans="9:12">
      <c r="I266" s="1"/>
      <c r="L266" s="1"/>
    </row>
    <row r="267" spans="9:12">
      <c r="I267" s="1"/>
      <c r="L267" s="1"/>
    </row>
    <row r="268" spans="9:12">
      <c r="I268" s="1"/>
      <c r="L268" s="1"/>
    </row>
    <row r="269" spans="9:12">
      <c r="I269" s="1"/>
      <c r="L269" s="1"/>
    </row>
    <row r="270" spans="9:12">
      <c r="I270" s="1"/>
      <c r="L270" s="1"/>
    </row>
    <row r="271" spans="9:12">
      <c r="I271" s="1"/>
      <c r="L271" s="1"/>
    </row>
    <row r="272" spans="9:12">
      <c r="I272" s="1"/>
      <c r="L272" s="1"/>
    </row>
    <row r="273" spans="9:12">
      <c r="I273" s="1"/>
      <c r="L273" s="1"/>
    </row>
    <row r="274" spans="9:12">
      <c r="I274" s="1"/>
      <c r="L274" s="1"/>
    </row>
    <row r="275" spans="9:12">
      <c r="I275" s="1"/>
      <c r="L275" s="1"/>
    </row>
    <row r="276" spans="9:12">
      <c r="I276" s="1"/>
      <c r="L276" s="1"/>
    </row>
    <row r="277" spans="9:12">
      <c r="I277" s="1"/>
      <c r="L277" s="1"/>
    </row>
    <row r="278" spans="9:12">
      <c r="I278" s="1"/>
      <c r="L278" s="1"/>
    </row>
    <row r="279" spans="9:12">
      <c r="I279" s="1"/>
      <c r="L279" s="1"/>
    </row>
    <row r="280" spans="9:12">
      <c r="I280" s="1"/>
      <c r="L280" s="1"/>
    </row>
    <row r="281" spans="9:12">
      <c r="I281" s="1"/>
      <c r="L281" s="1"/>
    </row>
    <row r="282" spans="9:12">
      <c r="I282" s="1"/>
      <c r="L282" s="1"/>
    </row>
    <row r="283" spans="9:12">
      <c r="I283" s="1"/>
      <c r="L283" s="1"/>
    </row>
  </sheetData>
  <autoFilter ref="D1:D283"/>
  <pageMargins left="0.2" right="0" top="0.2" bottom="0" header="0.511811023622047" footer="0.511811023622047"/>
  <pageSetup paperSize="9" orientation="portrait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zoomScale="86" zoomScaleNormal="86" zoomScaleSheetLayoutView="110" workbookViewId="0">
      <pane ySplit="1" topLeftCell="A122" activePane="bottomLeft" state="frozen"/>
      <selection pane="bottomLeft" activeCell="G136" sqref="G136"/>
    </sheetView>
  </sheetViews>
  <sheetFormatPr defaultRowHeight="21"/>
  <cols>
    <col min="1" max="1" width="12" style="36" customWidth="1"/>
    <col min="2" max="2" width="12.28515625" style="36" bestFit="1" customWidth="1"/>
    <col min="3" max="3" width="23" style="1" bestFit="1" customWidth="1"/>
    <col min="4" max="4" width="21.28515625" style="17" bestFit="1" customWidth="1"/>
    <col min="5" max="5" width="25.7109375" style="1" bestFit="1" customWidth="1"/>
    <col min="6" max="6" width="31" style="1" customWidth="1"/>
    <col min="7" max="7" width="14.140625" style="1" customWidth="1"/>
    <col min="8" max="8" width="9.85546875" style="1" customWidth="1"/>
    <col min="9" max="9" width="10.85546875" style="43" customWidth="1"/>
    <col min="10" max="11" width="11.28515625" style="1" customWidth="1"/>
    <col min="12" max="12" width="10.42578125" style="43" customWidth="1"/>
    <col min="13" max="13" width="10.85546875" style="1" customWidth="1"/>
    <col min="14" max="16384" width="9.140625" style="1"/>
  </cols>
  <sheetData>
    <row r="1" spans="1:14" s="35" customFormat="1" ht="45" customHeight="1">
      <c r="A1" s="2" t="s">
        <v>11</v>
      </c>
      <c r="B1" s="34" t="s">
        <v>9</v>
      </c>
      <c r="C1" s="34" t="s">
        <v>343</v>
      </c>
      <c r="D1" s="40" t="s">
        <v>10</v>
      </c>
      <c r="E1" s="2" t="s">
        <v>12</v>
      </c>
      <c r="F1" s="34" t="s">
        <v>13</v>
      </c>
      <c r="G1" s="91" t="s">
        <v>120</v>
      </c>
      <c r="H1" s="18" t="s">
        <v>347</v>
      </c>
      <c r="I1" s="41" t="s">
        <v>344</v>
      </c>
      <c r="J1" s="18" t="s">
        <v>121</v>
      </c>
      <c r="K1" s="18" t="s">
        <v>348</v>
      </c>
      <c r="L1" s="44" t="s">
        <v>345</v>
      </c>
      <c r="M1" s="33" t="s">
        <v>346</v>
      </c>
    </row>
    <row r="2" spans="1:14" ht="21.75" customHeight="1">
      <c r="A2" s="81">
        <v>1076</v>
      </c>
      <c r="B2" s="66">
        <v>1040320</v>
      </c>
      <c r="C2" s="53" t="str">
        <f>VLOOKUP(B2,'Data sect'!$B$6:$C$121,2,0)</f>
        <v>WH Distribution-Mahachai</v>
      </c>
      <c r="D2" s="46" t="s">
        <v>382</v>
      </c>
      <c r="E2" s="12" t="s">
        <v>210</v>
      </c>
      <c r="F2" s="13" t="s">
        <v>386</v>
      </c>
      <c r="G2" s="126">
        <v>0</v>
      </c>
      <c r="H2" s="166">
        <v>0.2</v>
      </c>
      <c r="I2" s="42">
        <f t="shared" ref="I2:I66" si="0">H2*G2</f>
        <v>0</v>
      </c>
      <c r="J2" s="84">
        <v>23</v>
      </c>
      <c r="K2" s="157">
        <v>2</v>
      </c>
      <c r="L2" s="131">
        <f t="shared" ref="L2:L66" si="1">K2*J2</f>
        <v>46</v>
      </c>
      <c r="M2" s="19">
        <f t="shared" ref="M2:M71" si="2">I2+L2</f>
        <v>46</v>
      </c>
      <c r="N2" s="118"/>
    </row>
    <row r="3" spans="1:14" ht="21.75" customHeight="1">
      <c r="A3" s="81">
        <v>1219</v>
      </c>
      <c r="B3" s="66">
        <v>2031120</v>
      </c>
      <c r="C3" s="53" t="str">
        <f>VLOOKUP(B3,'Data sect'!$B$6:$C$121,2,0)</f>
        <v>Material Control 1,3</v>
      </c>
      <c r="D3" s="46" t="s">
        <v>395</v>
      </c>
      <c r="E3" s="45" t="s">
        <v>402</v>
      </c>
      <c r="F3" s="148" t="s">
        <v>403</v>
      </c>
      <c r="G3" s="126">
        <v>0</v>
      </c>
      <c r="H3" s="166">
        <v>0.2</v>
      </c>
      <c r="I3" s="42">
        <f t="shared" si="0"/>
        <v>0</v>
      </c>
      <c r="J3" s="84">
        <v>0</v>
      </c>
      <c r="K3" s="157">
        <v>2</v>
      </c>
      <c r="L3" s="131">
        <f t="shared" si="1"/>
        <v>0</v>
      </c>
      <c r="M3" s="19">
        <f t="shared" si="2"/>
        <v>0</v>
      </c>
      <c r="N3" s="118"/>
    </row>
    <row r="4" spans="1:14" ht="21.75" customHeight="1">
      <c r="A4" s="153">
        <v>1744</v>
      </c>
      <c r="B4" s="66">
        <v>2040120</v>
      </c>
      <c r="C4" s="53" t="str">
        <f>VLOOKUP(B4,'Data sect'!$B$6:$C$121,2,0)</f>
        <v>Factory Purchasing</v>
      </c>
      <c r="D4" s="46" t="s">
        <v>496</v>
      </c>
      <c r="E4" s="45" t="s">
        <v>464</v>
      </c>
      <c r="F4" s="15" t="s">
        <v>370</v>
      </c>
      <c r="G4" s="126">
        <v>0</v>
      </c>
      <c r="H4" s="166">
        <v>0.2</v>
      </c>
      <c r="I4" s="42">
        <f t="shared" si="0"/>
        <v>0</v>
      </c>
      <c r="J4" s="84">
        <v>0</v>
      </c>
      <c r="K4" s="157">
        <v>2</v>
      </c>
      <c r="L4" s="131">
        <f t="shared" si="1"/>
        <v>0</v>
      </c>
      <c r="M4" s="19">
        <f t="shared" si="2"/>
        <v>0</v>
      </c>
      <c r="N4" s="159"/>
    </row>
    <row r="5" spans="1:14" ht="21.75" customHeight="1">
      <c r="A5" s="81">
        <v>1961</v>
      </c>
      <c r="B5" s="66">
        <v>2051100</v>
      </c>
      <c r="C5" s="53" t="str">
        <f>VLOOKUP(B5,'Data sect'!$B$6:$C$121,2,0)</f>
        <v>Factory HR</v>
      </c>
      <c r="D5" s="78" t="s">
        <v>6</v>
      </c>
      <c r="E5" s="47" t="s">
        <v>362</v>
      </c>
      <c r="F5" s="39" t="s">
        <v>365</v>
      </c>
      <c r="G5" s="126">
        <v>0</v>
      </c>
      <c r="H5" s="166">
        <v>0.2</v>
      </c>
      <c r="I5" s="42">
        <f t="shared" si="0"/>
        <v>0</v>
      </c>
      <c r="J5" s="84">
        <v>0</v>
      </c>
      <c r="K5" s="157">
        <v>2</v>
      </c>
      <c r="L5" s="131">
        <f t="shared" si="1"/>
        <v>0</v>
      </c>
      <c r="M5" s="19">
        <f t="shared" si="2"/>
        <v>0</v>
      </c>
      <c r="N5" s="121"/>
    </row>
    <row r="6" spans="1:14" ht="21.75" customHeight="1">
      <c r="A6" s="81">
        <v>6129</v>
      </c>
      <c r="B6" s="66">
        <v>1040320</v>
      </c>
      <c r="C6" s="53" t="str">
        <f>VLOOKUP(B6,'Data sect'!$B$6:$C$121,2,0)</f>
        <v>WH Distribution-Mahachai</v>
      </c>
      <c r="D6" s="46" t="s">
        <v>382</v>
      </c>
      <c r="E6" s="47" t="s">
        <v>506</v>
      </c>
      <c r="F6" s="39" t="s">
        <v>513</v>
      </c>
      <c r="G6" s="126">
        <v>0</v>
      </c>
      <c r="H6" s="166">
        <v>0.2</v>
      </c>
      <c r="I6" s="42">
        <f t="shared" si="0"/>
        <v>0</v>
      </c>
      <c r="J6" s="84">
        <v>0</v>
      </c>
      <c r="K6" s="157">
        <v>2</v>
      </c>
      <c r="L6" s="131">
        <f t="shared" si="1"/>
        <v>0</v>
      </c>
      <c r="M6" s="19">
        <f t="shared" si="2"/>
        <v>0</v>
      </c>
      <c r="N6" s="121"/>
    </row>
    <row r="7" spans="1:14" ht="21.75" customHeight="1">
      <c r="A7" s="84">
        <v>7244</v>
      </c>
      <c r="B7" s="66">
        <v>2055000</v>
      </c>
      <c r="C7" s="53" t="str">
        <f>VLOOKUP(B7,'Data sect'!$B$6:$C$121,2,0)</f>
        <v>Corporate Internal Audit</v>
      </c>
      <c r="D7" s="38" t="s">
        <v>383</v>
      </c>
      <c r="E7" s="47" t="s">
        <v>407</v>
      </c>
      <c r="F7" s="15" t="s">
        <v>380</v>
      </c>
      <c r="G7" s="126">
        <v>0</v>
      </c>
      <c r="H7" s="166">
        <v>0.2</v>
      </c>
      <c r="I7" s="42">
        <f t="shared" si="0"/>
        <v>0</v>
      </c>
      <c r="J7" s="84">
        <v>0</v>
      </c>
      <c r="K7" s="157">
        <v>2</v>
      </c>
      <c r="L7" s="131">
        <f t="shared" si="1"/>
        <v>0</v>
      </c>
      <c r="M7" s="19">
        <f t="shared" si="2"/>
        <v>0</v>
      </c>
      <c r="N7" s="117"/>
    </row>
    <row r="8" spans="1:14" ht="21.75" customHeight="1">
      <c r="A8" s="106">
        <v>7326</v>
      </c>
      <c r="B8" s="66">
        <v>2053120</v>
      </c>
      <c r="C8" s="53" t="str">
        <f>VLOOKUP(B8,'Data sect'!$B$6:$C$121,2,0)</f>
        <v>Factory IT</v>
      </c>
      <c r="D8" s="37" t="s">
        <v>5</v>
      </c>
      <c r="E8" s="47" t="s">
        <v>423</v>
      </c>
      <c r="F8" s="15" t="s">
        <v>368</v>
      </c>
      <c r="G8" s="126">
        <v>0</v>
      </c>
      <c r="H8" s="166">
        <v>0.2</v>
      </c>
      <c r="I8" s="42">
        <f t="shared" si="0"/>
        <v>0</v>
      </c>
      <c r="J8" s="84">
        <v>0</v>
      </c>
      <c r="K8" s="157">
        <v>2</v>
      </c>
      <c r="L8" s="131">
        <f t="shared" si="1"/>
        <v>0</v>
      </c>
      <c r="M8" s="19">
        <f t="shared" si="2"/>
        <v>0</v>
      </c>
      <c r="N8" s="104"/>
    </row>
    <row r="9" spans="1:14" ht="21.75" customHeight="1">
      <c r="A9" s="84">
        <v>7345</v>
      </c>
      <c r="B9" s="66">
        <v>2055000</v>
      </c>
      <c r="C9" s="53" t="str">
        <f>VLOOKUP(B9,'Data sect'!$B$6:$C$121,2,0)</f>
        <v>Corporate Internal Audit</v>
      </c>
      <c r="D9" s="38" t="s">
        <v>383</v>
      </c>
      <c r="E9" s="47" t="s">
        <v>409</v>
      </c>
      <c r="F9" s="15" t="s">
        <v>370</v>
      </c>
      <c r="G9" s="126">
        <v>0</v>
      </c>
      <c r="H9" s="166">
        <v>0.2</v>
      </c>
      <c r="I9" s="42">
        <f t="shared" si="0"/>
        <v>0</v>
      </c>
      <c r="J9" s="84">
        <v>0</v>
      </c>
      <c r="K9" s="157">
        <v>2</v>
      </c>
      <c r="L9" s="131">
        <f t="shared" si="1"/>
        <v>0</v>
      </c>
      <c r="M9" s="19">
        <f t="shared" si="2"/>
        <v>0</v>
      </c>
      <c r="N9" s="117"/>
    </row>
    <row r="10" spans="1:14" ht="21.75" customHeight="1">
      <c r="A10" s="84">
        <v>7358</v>
      </c>
      <c r="B10" s="66">
        <v>2031110</v>
      </c>
      <c r="C10" s="53" t="str">
        <f>VLOOKUP(B10,'Data sect'!$B$6:$C$121,2,0)</f>
        <v>Planning</v>
      </c>
      <c r="D10" s="38" t="s">
        <v>396</v>
      </c>
      <c r="E10" s="47" t="s">
        <v>406</v>
      </c>
      <c r="F10" s="15" t="s">
        <v>386</v>
      </c>
      <c r="G10" s="126">
        <v>0</v>
      </c>
      <c r="H10" s="166">
        <v>0.2</v>
      </c>
      <c r="I10" s="42">
        <f t="shared" si="0"/>
        <v>0</v>
      </c>
      <c r="J10" s="84">
        <v>0</v>
      </c>
      <c r="K10" s="157">
        <v>2</v>
      </c>
      <c r="L10" s="131">
        <f t="shared" si="1"/>
        <v>0</v>
      </c>
      <c r="M10" s="19">
        <f t="shared" si="2"/>
        <v>0</v>
      </c>
      <c r="N10" s="117"/>
    </row>
    <row r="11" spans="1:14" ht="21.75" customHeight="1">
      <c r="A11" s="106">
        <v>7393</v>
      </c>
      <c r="B11" s="66">
        <v>2053120</v>
      </c>
      <c r="C11" s="53" t="str">
        <f>VLOOKUP(B11,'Data sect'!$B$6:$C$121,2,0)</f>
        <v>Factory IT</v>
      </c>
      <c r="D11" s="38" t="s">
        <v>5</v>
      </c>
      <c r="E11" s="47" t="s">
        <v>426</v>
      </c>
      <c r="F11" s="15" t="s">
        <v>374</v>
      </c>
      <c r="G11" s="126">
        <v>0</v>
      </c>
      <c r="H11" s="166">
        <v>0.2</v>
      </c>
      <c r="I11" s="42">
        <f t="shared" si="0"/>
        <v>0</v>
      </c>
      <c r="J11" s="84">
        <v>0</v>
      </c>
      <c r="K11" s="157">
        <v>2</v>
      </c>
      <c r="L11" s="131">
        <f t="shared" si="1"/>
        <v>0</v>
      </c>
      <c r="M11" s="19">
        <f t="shared" si="2"/>
        <v>0</v>
      </c>
      <c r="N11" s="104"/>
    </row>
    <row r="12" spans="1:14" ht="21.75" customHeight="1">
      <c r="A12" s="84">
        <v>7593</v>
      </c>
      <c r="B12" s="66">
        <v>2052310</v>
      </c>
      <c r="C12" s="45" t="s">
        <v>462</v>
      </c>
      <c r="D12" s="45" t="s">
        <v>502</v>
      </c>
      <c r="E12" s="47" t="s">
        <v>481</v>
      </c>
      <c r="F12" s="15" t="s">
        <v>368</v>
      </c>
      <c r="G12" s="126">
        <v>0</v>
      </c>
      <c r="H12" s="166">
        <v>0.2</v>
      </c>
      <c r="I12" s="42">
        <f t="shared" si="0"/>
        <v>0</v>
      </c>
      <c r="J12" s="84">
        <v>0</v>
      </c>
      <c r="K12" s="157">
        <v>2</v>
      </c>
      <c r="L12" s="131">
        <f t="shared" si="1"/>
        <v>0</v>
      </c>
      <c r="M12" s="19">
        <f t="shared" si="2"/>
        <v>0</v>
      </c>
      <c r="N12" s="107"/>
    </row>
    <row r="13" spans="1:14" ht="21.75" customHeight="1">
      <c r="A13" s="84">
        <v>7748</v>
      </c>
      <c r="B13" s="66">
        <v>2052310</v>
      </c>
      <c r="C13" s="45" t="s">
        <v>462</v>
      </c>
      <c r="D13" s="45" t="s">
        <v>502</v>
      </c>
      <c r="E13" s="47" t="s">
        <v>514</v>
      </c>
      <c r="F13" s="15" t="s">
        <v>516</v>
      </c>
      <c r="G13" s="126">
        <v>0</v>
      </c>
      <c r="H13" s="166">
        <v>0.2</v>
      </c>
      <c r="I13" s="42">
        <f t="shared" si="0"/>
        <v>0</v>
      </c>
      <c r="J13" s="84">
        <v>0</v>
      </c>
      <c r="K13" s="157">
        <v>2</v>
      </c>
      <c r="L13" s="131">
        <f t="shared" si="1"/>
        <v>0</v>
      </c>
      <c r="M13" s="19">
        <f t="shared" si="2"/>
        <v>0</v>
      </c>
      <c r="N13" s="104"/>
    </row>
    <row r="14" spans="1:14" ht="21.75" customHeight="1">
      <c r="A14" s="106">
        <v>9472</v>
      </c>
      <c r="B14" s="66">
        <v>2030100</v>
      </c>
      <c r="C14" s="53" t="str">
        <f>VLOOKUP(B14,'Data sect'!$B$6:$C$121,2,0)</f>
        <v>PD-Packing Plant 1</v>
      </c>
      <c r="D14" s="37" t="s">
        <v>503</v>
      </c>
      <c r="E14" s="47" t="s">
        <v>427</v>
      </c>
      <c r="F14" s="15" t="s">
        <v>386</v>
      </c>
      <c r="G14" s="126">
        <v>0</v>
      </c>
      <c r="H14" s="166">
        <v>0.2</v>
      </c>
      <c r="I14" s="42">
        <f t="shared" si="0"/>
        <v>0</v>
      </c>
      <c r="J14" s="84">
        <v>0</v>
      </c>
      <c r="K14" s="157">
        <v>2</v>
      </c>
      <c r="L14" s="131">
        <f t="shared" si="1"/>
        <v>0</v>
      </c>
      <c r="M14" s="19">
        <f t="shared" si="2"/>
        <v>0</v>
      </c>
      <c r="N14" s="118"/>
    </row>
    <row r="15" spans="1:14" ht="21.75" customHeight="1">
      <c r="A15" s="81">
        <v>22001</v>
      </c>
      <c r="B15" s="66">
        <v>2030200</v>
      </c>
      <c r="C15" s="53" t="str">
        <f>VLOOKUP(B15,'Data sect'!$B$6:$C$121,2,0)</f>
        <v>PD-Packing Plant 2</v>
      </c>
      <c r="D15" s="38" t="s">
        <v>504</v>
      </c>
      <c r="E15" s="12" t="s">
        <v>262</v>
      </c>
      <c r="F15" s="39" t="s">
        <v>448</v>
      </c>
      <c r="G15" s="126">
        <v>525</v>
      </c>
      <c r="H15" s="166">
        <v>0.2</v>
      </c>
      <c r="I15" s="42">
        <f t="shared" si="0"/>
        <v>105</v>
      </c>
      <c r="J15" s="84">
        <v>0</v>
      </c>
      <c r="K15" s="157">
        <v>2</v>
      </c>
      <c r="L15" s="131">
        <f t="shared" si="1"/>
        <v>0</v>
      </c>
      <c r="M15" s="19">
        <f t="shared" si="2"/>
        <v>105</v>
      </c>
      <c r="N15" s="118"/>
    </row>
    <row r="16" spans="1:14" ht="21.75" customHeight="1">
      <c r="A16" s="81">
        <v>28011</v>
      </c>
      <c r="B16" s="66">
        <v>2031220</v>
      </c>
      <c r="C16" s="53" t="str">
        <f>VLOOKUP(B16,'Data sect'!$B$6:$C$121,2,0)</f>
        <v>EN-Maint.-Packing line</v>
      </c>
      <c r="D16" s="38" t="s">
        <v>499</v>
      </c>
      <c r="E16" s="64" t="s">
        <v>385</v>
      </c>
      <c r="F16" s="93" t="s">
        <v>449</v>
      </c>
      <c r="G16" s="126">
        <v>0</v>
      </c>
      <c r="H16" s="166">
        <v>0.2</v>
      </c>
      <c r="I16" s="42">
        <f t="shared" si="0"/>
        <v>0</v>
      </c>
      <c r="J16" s="84">
        <v>0</v>
      </c>
      <c r="K16" s="157">
        <v>2</v>
      </c>
      <c r="L16" s="131">
        <f t="shared" si="1"/>
        <v>0</v>
      </c>
      <c r="M16" s="19">
        <f t="shared" si="2"/>
        <v>0</v>
      </c>
      <c r="N16" s="118"/>
    </row>
    <row r="17" spans="1:14" ht="21.75" customHeight="1">
      <c r="A17" s="81">
        <v>31006</v>
      </c>
      <c r="B17" s="66">
        <v>2031010</v>
      </c>
      <c r="C17" s="53" t="str">
        <f>VLOOKUP(B17,'Data sect'!$B$6:$C$121,2,0)</f>
        <v>QC-Production Line</v>
      </c>
      <c r="D17" s="63" t="s">
        <v>363</v>
      </c>
      <c r="E17" s="12" t="s">
        <v>305</v>
      </c>
      <c r="F17" s="39" t="s">
        <v>450</v>
      </c>
      <c r="G17" s="126">
        <v>4</v>
      </c>
      <c r="H17" s="166">
        <v>0.2</v>
      </c>
      <c r="I17" s="42">
        <f t="shared" si="0"/>
        <v>0.8</v>
      </c>
      <c r="J17" s="84">
        <v>0</v>
      </c>
      <c r="K17" s="157">
        <v>2</v>
      </c>
      <c r="L17" s="131">
        <f t="shared" si="1"/>
        <v>0</v>
      </c>
      <c r="M17" s="19">
        <f t="shared" si="2"/>
        <v>0.8</v>
      </c>
      <c r="N17" s="118"/>
    </row>
    <row r="18" spans="1:14" ht="21.75" customHeight="1">
      <c r="A18" s="81">
        <v>31008</v>
      </c>
      <c r="B18" s="66">
        <v>2031120</v>
      </c>
      <c r="C18" s="53" t="str">
        <f>VLOOKUP(B18,'Data sect'!$B$6:$C$121,2,0)</f>
        <v>Material Control 1,3</v>
      </c>
      <c r="D18" s="64" t="s">
        <v>395</v>
      </c>
      <c r="E18" s="13" t="s">
        <v>188</v>
      </c>
      <c r="F18" s="13" t="s">
        <v>372</v>
      </c>
      <c r="G18" s="126">
        <v>36</v>
      </c>
      <c r="H18" s="166">
        <v>0.2</v>
      </c>
      <c r="I18" s="42">
        <f t="shared" si="0"/>
        <v>7.2</v>
      </c>
      <c r="J18" s="84">
        <v>15</v>
      </c>
      <c r="K18" s="157">
        <v>2</v>
      </c>
      <c r="L18" s="131">
        <f t="shared" si="1"/>
        <v>30</v>
      </c>
      <c r="M18" s="19">
        <f t="shared" si="2"/>
        <v>37.200000000000003</v>
      </c>
      <c r="N18" s="118"/>
    </row>
    <row r="19" spans="1:14" ht="21.75" customHeight="1">
      <c r="A19" s="81">
        <v>32005</v>
      </c>
      <c r="B19" s="66">
        <v>2031120</v>
      </c>
      <c r="C19" s="53" t="str">
        <f>VLOOKUP(B19,'Data sect'!$B$6:$C$121,2,0)</f>
        <v>Material Control 1,3</v>
      </c>
      <c r="D19" s="64" t="s">
        <v>395</v>
      </c>
      <c r="E19" s="12" t="s">
        <v>195</v>
      </c>
      <c r="F19" s="15" t="s">
        <v>374</v>
      </c>
      <c r="G19" s="126">
        <v>800</v>
      </c>
      <c r="H19" s="166">
        <v>0.2</v>
      </c>
      <c r="I19" s="42">
        <f t="shared" si="0"/>
        <v>160</v>
      </c>
      <c r="J19" s="84">
        <v>0</v>
      </c>
      <c r="K19" s="157">
        <v>2</v>
      </c>
      <c r="L19" s="131">
        <f t="shared" si="1"/>
        <v>0</v>
      </c>
      <c r="M19" s="19">
        <f t="shared" si="2"/>
        <v>160</v>
      </c>
      <c r="N19" s="118"/>
    </row>
    <row r="20" spans="1:14" ht="21.75" customHeight="1">
      <c r="A20" s="81">
        <v>32050</v>
      </c>
      <c r="B20" s="66">
        <v>2031230</v>
      </c>
      <c r="C20" s="53" t="str">
        <f>VLOOKUP(B20,'Data sect'!$B$6:$C$121,2,0)</f>
        <v>Enginer Project</v>
      </c>
      <c r="D20" s="46" t="s">
        <v>501</v>
      </c>
      <c r="E20" s="12" t="s">
        <v>136</v>
      </c>
      <c r="F20" s="15" t="s">
        <v>386</v>
      </c>
      <c r="G20" s="126">
        <v>0</v>
      </c>
      <c r="H20" s="166">
        <v>0.2</v>
      </c>
      <c r="I20" s="42">
        <f t="shared" si="0"/>
        <v>0</v>
      </c>
      <c r="J20" s="84">
        <v>0</v>
      </c>
      <c r="K20" s="157">
        <v>2</v>
      </c>
      <c r="L20" s="131">
        <f t="shared" si="1"/>
        <v>0</v>
      </c>
      <c r="M20" s="19">
        <f t="shared" si="2"/>
        <v>0</v>
      </c>
      <c r="N20" s="116"/>
    </row>
    <row r="21" spans="1:14" ht="21.75" customHeight="1">
      <c r="A21" s="81">
        <v>32104</v>
      </c>
      <c r="B21" s="66">
        <v>1040320</v>
      </c>
      <c r="C21" s="53" t="str">
        <f>VLOOKUP(B21,'Data sect'!$B$6:$C$121,2,0)</f>
        <v>WH Distribution-Mahachai</v>
      </c>
      <c r="D21" s="46" t="s">
        <v>382</v>
      </c>
      <c r="E21" s="12" t="s">
        <v>225</v>
      </c>
      <c r="F21" s="15" t="s">
        <v>374</v>
      </c>
      <c r="G21" s="126">
        <v>0</v>
      </c>
      <c r="H21" s="166">
        <v>0.2</v>
      </c>
      <c r="I21" s="42">
        <f t="shared" si="0"/>
        <v>0</v>
      </c>
      <c r="J21" s="84">
        <v>0</v>
      </c>
      <c r="K21" s="157">
        <v>2</v>
      </c>
      <c r="L21" s="131">
        <f t="shared" si="1"/>
        <v>0</v>
      </c>
      <c r="M21" s="19">
        <f t="shared" si="2"/>
        <v>0</v>
      </c>
      <c r="N21" s="118"/>
    </row>
    <row r="22" spans="1:14" ht="21" customHeight="1">
      <c r="A22" s="81">
        <v>33002</v>
      </c>
      <c r="B22" s="66">
        <v>2031300</v>
      </c>
      <c r="C22" s="53" t="str">
        <f>VLOOKUP(B22,'Data sect'!$B$6:$C$121,2,0)</f>
        <v>Quality Management</v>
      </c>
      <c r="D22" s="45" t="s">
        <v>364</v>
      </c>
      <c r="E22" s="12" t="s">
        <v>233</v>
      </c>
      <c r="F22" s="15" t="s">
        <v>374</v>
      </c>
      <c r="G22" s="126">
        <v>102</v>
      </c>
      <c r="H22" s="166">
        <v>0.2</v>
      </c>
      <c r="I22" s="42">
        <f t="shared" si="0"/>
        <v>20.400000000000002</v>
      </c>
      <c r="J22" s="84">
        <v>0</v>
      </c>
      <c r="K22" s="157">
        <v>2</v>
      </c>
      <c r="L22" s="131">
        <f t="shared" si="1"/>
        <v>0</v>
      </c>
      <c r="M22" s="19">
        <f t="shared" si="2"/>
        <v>20.400000000000002</v>
      </c>
      <c r="N22" s="118"/>
    </row>
    <row r="23" spans="1:14">
      <c r="A23" s="81">
        <v>49306</v>
      </c>
      <c r="B23" s="66">
        <v>1040320</v>
      </c>
      <c r="C23" s="53" t="str">
        <f>VLOOKUP(B23,'Data sect'!$B$6:$C$121,2,0)</f>
        <v>WH Distribution-Mahachai</v>
      </c>
      <c r="D23" s="46" t="s">
        <v>382</v>
      </c>
      <c r="E23" s="12" t="s">
        <v>213</v>
      </c>
      <c r="F23" s="15" t="s">
        <v>386</v>
      </c>
      <c r="G23" s="126">
        <v>0</v>
      </c>
      <c r="H23" s="166">
        <v>0.2</v>
      </c>
      <c r="I23" s="42">
        <f t="shared" si="0"/>
        <v>0</v>
      </c>
      <c r="J23" s="84">
        <v>0</v>
      </c>
      <c r="K23" s="157">
        <v>2</v>
      </c>
      <c r="L23" s="131">
        <f t="shared" si="1"/>
        <v>0</v>
      </c>
      <c r="M23" s="19">
        <f t="shared" si="2"/>
        <v>0</v>
      </c>
      <c r="N23" s="118"/>
    </row>
    <row r="24" spans="1:14" ht="21.75" customHeight="1">
      <c r="A24" s="81">
        <v>49319</v>
      </c>
      <c r="B24" s="66">
        <v>2051140</v>
      </c>
      <c r="C24" s="53" t="str">
        <f>VLOOKUP(B24,'Data sect'!$B$6:$C$121,2,0)</f>
        <v>Safety</v>
      </c>
      <c r="D24" s="38" t="s">
        <v>398</v>
      </c>
      <c r="E24" s="12" t="s">
        <v>326</v>
      </c>
      <c r="F24" s="93" t="s">
        <v>380</v>
      </c>
      <c r="G24" s="126">
        <v>0</v>
      </c>
      <c r="H24" s="166">
        <v>0.2</v>
      </c>
      <c r="I24" s="42">
        <f t="shared" si="0"/>
        <v>0</v>
      </c>
      <c r="J24" s="84">
        <v>0</v>
      </c>
      <c r="K24" s="157">
        <v>2</v>
      </c>
      <c r="L24" s="131">
        <f t="shared" si="1"/>
        <v>0</v>
      </c>
      <c r="M24" s="19">
        <f t="shared" si="2"/>
        <v>0</v>
      </c>
      <c r="N24" s="121"/>
    </row>
    <row r="25" spans="1:14" ht="21.75" customHeight="1">
      <c r="A25" s="81">
        <v>53031</v>
      </c>
      <c r="B25" s="66">
        <v>2031110</v>
      </c>
      <c r="C25" s="53" t="str">
        <f>VLOOKUP(B25,'Data sect'!$B$6:$C$121,2,0)</f>
        <v>Planning</v>
      </c>
      <c r="D25" s="64" t="s">
        <v>396</v>
      </c>
      <c r="E25" s="12" t="s">
        <v>197</v>
      </c>
      <c r="F25" s="82" t="s">
        <v>370</v>
      </c>
      <c r="G25" s="126">
        <v>853</v>
      </c>
      <c r="H25" s="166">
        <v>0.2</v>
      </c>
      <c r="I25" s="42">
        <f t="shared" si="0"/>
        <v>170.60000000000002</v>
      </c>
      <c r="J25" s="84">
        <v>0</v>
      </c>
      <c r="K25" s="157">
        <v>2</v>
      </c>
      <c r="L25" s="131">
        <f t="shared" si="1"/>
        <v>0</v>
      </c>
      <c r="M25" s="19">
        <f t="shared" si="2"/>
        <v>170.60000000000002</v>
      </c>
      <c r="N25" s="118"/>
    </row>
    <row r="26" spans="1:14" ht="21.75" customHeight="1">
      <c r="A26" s="81">
        <v>54031</v>
      </c>
      <c r="B26" s="66">
        <v>2030400</v>
      </c>
      <c r="C26" s="53" t="str">
        <f>VLOOKUP(B26,'Data sect'!$B$6:$C$121,2,0)</f>
        <v>PD-Packing Plant 4</v>
      </c>
      <c r="D26" s="38" t="s">
        <v>505</v>
      </c>
      <c r="E26" s="12" t="s">
        <v>277</v>
      </c>
      <c r="F26" s="39" t="s">
        <v>451</v>
      </c>
      <c r="G26" s="126">
        <v>2</v>
      </c>
      <c r="H26" s="166">
        <v>0.2</v>
      </c>
      <c r="I26" s="42">
        <f t="shared" si="0"/>
        <v>0.4</v>
      </c>
      <c r="J26" s="84">
        <v>18</v>
      </c>
      <c r="K26" s="157">
        <v>2</v>
      </c>
      <c r="L26" s="131">
        <f t="shared" si="1"/>
        <v>36</v>
      </c>
      <c r="M26" s="19">
        <f t="shared" si="2"/>
        <v>36.4</v>
      </c>
      <c r="N26" s="118"/>
    </row>
    <row r="27" spans="1:14" ht="21.75" customHeight="1">
      <c r="A27" s="81">
        <v>54064</v>
      </c>
      <c r="B27" s="66">
        <v>2031210</v>
      </c>
      <c r="C27" s="53" t="str">
        <f>VLOOKUP(B27,'Data sect'!$B$6:$C$121,2,0)</f>
        <v>EN-Utility</v>
      </c>
      <c r="D27" s="38" t="s">
        <v>500</v>
      </c>
      <c r="E27" s="12" t="s">
        <v>157</v>
      </c>
      <c r="F27" s="39" t="s">
        <v>452</v>
      </c>
      <c r="G27" s="126">
        <v>2</v>
      </c>
      <c r="H27" s="166">
        <v>0.2</v>
      </c>
      <c r="I27" s="42">
        <f t="shared" si="0"/>
        <v>0.4</v>
      </c>
      <c r="J27" s="84">
        <v>18</v>
      </c>
      <c r="K27" s="157">
        <v>2</v>
      </c>
      <c r="L27" s="131">
        <f t="shared" si="1"/>
        <v>36</v>
      </c>
      <c r="M27" s="19">
        <f t="shared" si="2"/>
        <v>36.4</v>
      </c>
      <c r="N27" s="117"/>
    </row>
    <row r="28" spans="1:14" ht="21.75" customHeight="1">
      <c r="A28" s="81">
        <v>54174</v>
      </c>
      <c r="B28" s="66">
        <v>2031210</v>
      </c>
      <c r="C28" s="53" t="str">
        <f>VLOOKUP(B28,'Data sect'!$B$6:$C$121,2,0)</f>
        <v>EN-Utility</v>
      </c>
      <c r="D28" s="46" t="s">
        <v>500</v>
      </c>
      <c r="E28" s="14" t="s">
        <v>206</v>
      </c>
      <c r="F28" s="149" t="s">
        <v>405</v>
      </c>
      <c r="G28" s="126">
        <v>7</v>
      </c>
      <c r="H28" s="166">
        <v>0.2</v>
      </c>
      <c r="I28" s="42">
        <f t="shared" si="0"/>
        <v>1.4000000000000001</v>
      </c>
      <c r="J28" s="84">
        <v>0</v>
      </c>
      <c r="K28" s="157">
        <v>2</v>
      </c>
      <c r="L28" s="131">
        <f t="shared" si="1"/>
        <v>0</v>
      </c>
      <c r="M28" s="19">
        <f t="shared" si="2"/>
        <v>1.4000000000000001</v>
      </c>
      <c r="N28" s="118"/>
    </row>
    <row r="29" spans="1:14" ht="21.75" customHeight="1">
      <c r="A29" s="81">
        <v>55139</v>
      </c>
      <c r="B29" s="66">
        <v>2031120</v>
      </c>
      <c r="C29" s="53" t="str">
        <f>VLOOKUP(B29,'Data sect'!$B$6:$C$121,2,0)</f>
        <v>Material Control 1,3</v>
      </c>
      <c r="D29" s="64" t="s">
        <v>395</v>
      </c>
      <c r="E29" s="50" t="s">
        <v>369</v>
      </c>
      <c r="F29" s="15" t="s">
        <v>374</v>
      </c>
      <c r="G29" s="126">
        <v>268</v>
      </c>
      <c r="H29" s="166">
        <v>0.2</v>
      </c>
      <c r="I29" s="42">
        <f t="shared" si="0"/>
        <v>53.6</v>
      </c>
      <c r="J29" s="84">
        <v>0</v>
      </c>
      <c r="K29" s="157">
        <v>2</v>
      </c>
      <c r="L29" s="131">
        <f t="shared" si="1"/>
        <v>0</v>
      </c>
      <c r="M29" s="19">
        <f t="shared" si="2"/>
        <v>53.6</v>
      </c>
      <c r="N29" s="118"/>
    </row>
    <row r="30" spans="1:14" ht="21.75" customHeight="1">
      <c r="A30" s="81">
        <v>55528</v>
      </c>
      <c r="B30" s="66">
        <v>2030400</v>
      </c>
      <c r="C30" s="53" t="str">
        <f>VLOOKUP(B30,'Data sect'!$B$6:$C$121,2,0)</f>
        <v>PD-Packing Plant 4</v>
      </c>
      <c r="D30" s="38" t="s">
        <v>505</v>
      </c>
      <c r="E30" s="14" t="s">
        <v>280</v>
      </c>
      <c r="F30" s="15" t="s">
        <v>374</v>
      </c>
      <c r="G30" s="126">
        <v>3313</v>
      </c>
      <c r="H30" s="166">
        <v>0.2</v>
      </c>
      <c r="I30" s="42">
        <f t="shared" si="0"/>
        <v>662.6</v>
      </c>
      <c r="J30" s="84">
        <v>0</v>
      </c>
      <c r="K30" s="157">
        <v>2</v>
      </c>
      <c r="L30" s="131">
        <f t="shared" si="1"/>
        <v>0</v>
      </c>
      <c r="M30" s="19">
        <f t="shared" si="2"/>
        <v>662.6</v>
      </c>
      <c r="N30" s="118"/>
    </row>
    <row r="31" spans="1:14" ht="21.75" customHeight="1">
      <c r="A31" s="81">
        <v>55531</v>
      </c>
      <c r="B31" s="66">
        <v>2030200</v>
      </c>
      <c r="C31" s="53" t="str">
        <f>VLOOKUP(B31,'Data sect'!$B$6:$C$121,2,0)</f>
        <v>PD-Packing Plant 2</v>
      </c>
      <c r="D31" s="38" t="s">
        <v>504</v>
      </c>
      <c r="E31" s="14" t="s">
        <v>265</v>
      </c>
      <c r="F31" s="15" t="s">
        <v>374</v>
      </c>
      <c r="G31" s="126">
        <v>1628</v>
      </c>
      <c r="H31" s="166">
        <v>0.2</v>
      </c>
      <c r="I31" s="42">
        <f t="shared" si="0"/>
        <v>325.60000000000002</v>
      </c>
      <c r="J31" s="84">
        <v>0</v>
      </c>
      <c r="K31" s="157">
        <v>2</v>
      </c>
      <c r="L31" s="131">
        <f t="shared" si="1"/>
        <v>0</v>
      </c>
      <c r="M31" s="19">
        <f t="shared" si="2"/>
        <v>325.60000000000002</v>
      </c>
      <c r="N31" s="118"/>
    </row>
    <row r="32" spans="1:14" ht="21.75" customHeight="1">
      <c r="A32" s="81">
        <v>55540</v>
      </c>
      <c r="B32" s="66">
        <v>1040320</v>
      </c>
      <c r="C32" s="53" t="str">
        <f>VLOOKUP(B32,'Data sect'!$B$6:$C$121,2,0)</f>
        <v>WH Distribution-Mahachai</v>
      </c>
      <c r="D32" s="46" t="s">
        <v>382</v>
      </c>
      <c r="E32" s="14" t="s">
        <v>228</v>
      </c>
      <c r="F32" s="15" t="s">
        <v>380</v>
      </c>
      <c r="G32" s="126">
        <v>0</v>
      </c>
      <c r="H32" s="166">
        <v>0.2</v>
      </c>
      <c r="I32" s="42">
        <f t="shared" si="0"/>
        <v>0</v>
      </c>
      <c r="J32" s="84">
        <v>0</v>
      </c>
      <c r="K32" s="157">
        <v>2</v>
      </c>
      <c r="L32" s="131">
        <f t="shared" si="1"/>
        <v>0</v>
      </c>
      <c r="M32" s="19">
        <f t="shared" si="2"/>
        <v>0</v>
      </c>
      <c r="N32" s="116"/>
    </row>
    <row r="33" spans="1:14" ht="21.75" customHeight="1">
      <c r="A33" s="81">
        <v>55563</v>
      </c>
      <c r="B33" s="66">
        <v>2030100</v>
      </c>
      <c r="C33" s="53" t="str">
        <f>VLOOKUP(B33,'Data sect'!$B$6:$C$121,2,0)</f>
        <v>PD-Packing Plant 1</v>
      </c>
      <c r="D33" s="37" t="s">
        <v>503</v>
      </c>
      <c r="E33" s="14" t="s">
        <v>259</v>
      </c>
      <c r="F33" s="82" t="s">
        <v>370</v>
      </c>
      <c r="G33" s="126">
        <v>3363</v>
      </c>
      <c r="H33" s="166">
        <v>0.2</v>
      </c>
      <c r="I33" s="42">
        <f t="shared" si="0"/>
        <v>672.6</v>
      </c>
      <c r="J33" s="84">
        <v>0</v>
      </c>
      <c r="K33" s="157">
        <v>2</v>
      </c>
      <c r="L33" s="131">
        <f t="shared" si="1"/>
        <v>0</v>
      </c>
      <c r="M33" s="19">
        <f t="shared" si="2"/>
        <v>672.6</v>
      </c>
      <c r="N33" s="118"/>
    </row>
    <row r="34" spans="1:14" ht="21.75" customHeight="1">
      <c r="A34" s="81">
        <v>55570</v>
      </c>
      <c r="B34" s="66">
        <v>2030200</v>
      </c>
      <c r="C34" s="53" t="str">
        <f>VLOOKUP(B34,'Data sect'!$B$6:$C$121,2,0)</f>
        <v>PD-Packing Plant 2</v>
      </c>
      <c r="D34" s="38" t="s">
        <v>504</v>
      </c>
      <c r="E34" s="14" t="s">
        <v>268</v>
      </c>
      <c r="F34" s="82" t="s">
        <v>370</v>
      </c>
      <c r="G34" s="126">
        <v>216</v>
      </c>
      <c r="H34" s="166">
        <v>0.2</v>
      </c>
      <c r="I34" s="42">
        <f t="shared" si="0"/>
        <v>43.2</v>
      </c>
      <c r="J34" s="84">
        <v>0</v>
      </c>
      <c r="K34" s="157">
        <v>2</v>
      </c>
      <c r="L34" s="131">
        <f t="shared" si="1"/>
        <v>0</v>
      </c>
      <c r="M34" s="19">
        <f t="shared" si="2"/>
        <v>43.2</v>
      </c>
      <c r="N34" s="121"/>
    </row>
    <row r="35" spans="1:14" ht="21.75" customHeight="1">
      <c r="A35" s="81">
        <v>55572</v>
      </c>
      <c r="B35" s="66">
        <v>1040320</v>
      </c>
      <c r="C35" s="53" t="str">
        <f>VLOOKUP(B35,'Data sect'!$B$6:$C$121,2,0)</f>
        <v>WH Distribution-Mahachai</v>
      </c>
      <c r="D35" s="46" t="s">
        <v>382</v>
      </c>
      <c r="E35" s="141" t="s">
        <v>470</v>
      </c>
      <c r="F35" s="15" t="s">
        <v>374</v>
      </c>
      <c r="G35" s="126">
        <v>0</v>
      </c>
      <c r="H35" s="166">
        <v>0.2</v>
      </c>
      <c r="I35" s="42">
        <f t="shared" si="0"/>
        <v>0</v>
      </c>
      <c r="J35" s="84">
        <v>0</v>
      </c>
      <c r="K35" s="157">
        <v>2</v>
      </c>
      <c r="L35" s="131">
        <f t="shared" si="1"/>
        <v>0</v>
      </c>
      <c r="M35" s="19">
        <f t="shared" si="2"/>
        <v>0</v>
      </c>
      <c r="N35" s="121"/>
    </row>
    <row r="36" spans="1:14" ht="21.75" customHeight="1">
      <c r="A36" s="81">
        <v>55577</v>
      </c>
      <c r="B36" s="66">
        <v>1040320</v>
      </c>
      <c r="C36" s="53" t="str">
        <f>VLOOKUP(B36,'Data sect'!$B$6:$C$121,2,0)</f>
        <v>WH Distribution-Mahachai</v>
      </c>
      <c r="D36" s="46" t="s">
        <v>382</v>
      </c>
      <c r="E36" s="141" t="s">
        <v>471</v>
      </c>
      <c r="F36" s="15" t="s">
        <v>374</v>
      </c>
      <c r="G36" s="126">
        <v>0</v>
      </c>
      <c r="H36" s="166">
        <v>0.2</v>
      </c>
      <c r="I36" s="42">
        <f t="shared" si="0"/>
        <v>0</v>
      </c>
      <c r="J36" s="84">
        <v>0</v>
      </c>
      <c r="K36" s="157">
        <v>2</v>
      </c>
      <c r="L36" s="131">
        <f t="shared" si="1"/>
        <v>0</v>
      </c>
      <c r="M36" s="19">
        <f t="shared" si="2"/>
        <v>0</v>
      </c>
      <c r="N36" s="121"/>
    </row>
    <row r="37" spans="1:14" ht="21.75" customHeight="1">
      <c r="A37" s="81">
        <v>55583</v>
      </c>
      <c r="B37" s="66">
        <v>1040320</v>
      </c>
      <c r="C37" s="53" t="str">
        <f>VLOOKUP(B37,'Data sect'!$B$6:$C$121,2,0)</f>
        <v>WH Distribution-Mahachai</v>
      </c>
      <c r="D37" s="46" t="s">
        <v>382</v>
      </c>
      <c r="E37" s="141" t="s">
        <v>472</v>
      </c>
      <c r="F37" s="15" t="s">
        <v>380</v>
      </c>
      <c r="G37" s="126">
        <v>0</v>
      </c>
      <c r="H37" s="166">
        <v>0.2</v>
      </c>
      <c r="I37" s="42">
        <f t="shared" si="0"/>
        <v>0</v>
      </c>
      <c r="J37" s="84">
        <v>0</v>
      </c>
      <c r="K37" s="157">
        <v>2</v>
      </c>
      <c r="L37" s="131">
        <f t="shared" si="1"/>
        <v>0</v>
      </c>
      <c r="M37" s="19">
        <f t="shared" si="2"/>
        <v>0</v>
      </c>
      <c r="N37" s="121"/>
    </row>
    <row r="38" spans="1:14" ht="21.75" customHeight="1">
      <c r="A38" s="81">
        <v>55586</v>
      </c>
      <c r="B38" s="66">
        <v>1040320</v>
      </c>
      <c r="C38" s="53" t="str">
        <f>VLOOKUP(B38,'Data sect'!$B$6:$C$121,2,0)</f>
        <v>WH Distribution-Mahachai</v>
      </c>
      <c r="D38" s="46" t="s">
        <v>382</v>
      </c>
      <c r="E38" s="141" t="s">
        <v>473</v>
      </c>
      <c r="F38" s="15" t="s">
        <v>380</v>
      </c>
      <c r="G38" s="126">
        <v>0</v>
      </c>
      <c r="H38" s="166">
        <v>0.2</v>
      </c>
      <c r="I38" s="42">
        <f t="shared" si="0"/>
        <v>0</v>
      </c>
      <c r="J38" s="84">
        <v>0</v>
      </c>
      <c r="K38" s="157">
        <v>2</v>
      </c>
      <c r="L38" s="131">
        <f t="shared" si="1"/>
        <v>0</v>
      </c>
      <c r="M38" s="19">
        <f t="shared" si="2"/>
        <v>0</v>
      </c>
      <c r="N38" s="117"/>
    </row>
    <row r="39" spans="1:14" ht="21.75" customHeight="1">
      <c r="A39" s="84">
        <v>55596</v>
      </c>
      <c r="B39" s="66">
        <v>1040320</v>
      </c>
      <c r="C39" s="53" t="str">
        <f>VLOOKUP(B39,'Data sect'!$B$6:$C$121,2,0)</f>
        <v>WH Distribution-Mahachai</v>
      </c>
      <c r="D39" s="46" t="s">
        <v>382</v>
      </c>
      <c r="E39" s="14" t="s">
        <v>414</v>
      </c>
      <c r="F39" s="15" t="s">
        <v>374</v>
      </c>
      <c r="G39" s="126">
        <v>0</v>
      </c>
      <c r="H39" s="166">
        <v>0.2</v>
      </c>
      <c r="I39" s="42">
        <f t="shared" si="0"/>
        <v>0</v>
      </c>
      <c r="J39" s="84">
        <v>0</v>
      </c>
      <c r="K39" s="157">
        <v>2</v>
      </c>
      <c r="L39" s="131">
        <f t="shared" si="1"/>
        <v>0</v>
      </c>
      <c r="M39" s="19">
        <f t="shared" si="2"/>
        <v>0</v>
      </c>
      <c r="N39" s="118"/>
    </row>
    <row r="40" spans="1:14" ht="21.75" customHeight="1">
      <c r="A40" s="81">
        <v>56527</v>
      </c>
      <c r="B40" s="66">
        <v>2031230</v>
      </c>
      <c r="C40" s="53" t="str">
        <f>VLOOKUP(B40,'Data sect'!$B$6:$C$121,2,0)</f>
        <v>Enginer Project</v>
      </c>
      <c r="D40" s="46" t="s">
        <v>501</v>
      </c>
      <c r="E40" s="14" t="s">
        <v>354</v>
      </c>
      <c r="F40" s="15" t="s">
        <v>380</v>
      </c>
      <c r="G40" s="126">
        <v>0</v>
      </c>
      <c r="H40" s="166">
        <v>0.2</v>
      </c>
      <c r="I40" s="42">
        <f t="shared" si="0"/>
        <v>0</v>
      </c>
      <c r="J40" s="84">
        <v>0</v>
      </c>
      <c r="K40" s="157">
        <v>2</v>
      </c>
      <c r="L40" s="131">
        <f t="shared" si="1"/>
        <v>0</v>
      </c>
      <c r="M40" s="19">
        <f t="shared" si="2"/>
        <v>0</v>
      </c>
      <c r="N40" s="118"/>
    </row>
    <row r="41" spans="1:14" ht="21.75" customHeight="1">
      <c r="A41" s="81">
        <v>56536</v>
      </c>
      <c r="B41" s="66">
        <v>2031110</v>
      </c>
      <c r="C41" s="53" t="str">
        <f>VLOOKUP(B41,'Data sect'!$B$6:$C$121,2,0)</f>
        <v>Planning</v>
      </c>
      <c r="D41" s="64" t="s">
        <v>396</v>
      </c>
      <c r="E41" s="51" t="s">
        <v>378</v>
      </c>
      <c r="F41" s="15" t="s">
        <v>380</v>
      </c>
      <c r="G41" s="126">
        <v>4</v>
      </c>
      <c r="H41" s="166">
        <v>0.2</v>
      </c>
      <c r="I41" s="42">
        <f t="shared" si="0"/>
        <v>0.8</v>
      </c>
      <c r="J41" s="84">
        <v>0</v>
      </c>
      <c r="K41" s="157">
        <v>2</v>
      </c>
      <c r="L41" s="131">
        <f t="shared" si="1"/>
        <v>0</v>
      </c>
      <c r="M41" s="19">
        <f t="shared" si="2"/>
        <v>0.8</v>
      </c>
      <c r="N41" s="118"/>
    </row>
    <row r="42" spans="1:14" ht="21.75" customHeight="1">
      <c r="A42" s="81">
        <v>57004</v>
      </c>
      <c r="B42" s="66">
        <v>2030400</v>
      </c>
      <c r="C42" s="53" t="str">
        <f>VLOOKUP(B42,'Data sect'!$B$6:$C$121,2,0)</f>
        <v>PD-Packing Plant 4</v>
      </c>
      <c r="D42" s="38" t="s">
        <v>505</v>
      </c>
      <c r="E42" s="14" t="s">
        <v>359</v>
      </c>
      <c r="F42" s="82" t="s">
        <v>416</v>
      </c>
      <c r="G42" s="126">
        <v>803</v>
      </c>
      <c r="H42" s="166">
        <v>0.2</v>
      </c>
      <c r="I42" s="42">
        <f t="shared" si="0"/>
        <v>160.60000000000002</v>
      </c>
      <c r="J42" s="84">
        <v>0</v>
      </c>
      <c r="K42" s="157">
        <v>2</v>
      </c>
      <c r="L42" s="131">
        <f t="shared" si="1"/>
        <v>0</v>
      </c>
      <c r="M42" s="19">
        <f t="shared" si="2"/>
        <v>160.60000000000002</v>
      </c>
      <c r="N42" s="118"/>
    </row>
    <row r="43" spans="1:14" ht="21.75" customHeight="1">
      <c r="A43" s="81">
        <v>57021</v>
      </c>
      <c r="B43" s="66">
        <v>2051100</v>
      </c>
      <c r="C43" s="53" t="str">
        <f>VLOOKUP(B43,'Data sect'!$B$6:$C$121,2,0)</f>
        <v>Factory HR</v>
      </c>
      <c r="D43" s="46" t="s">
        <v>6</v>
      </c>
      <c r="E43" s="15" t="s">
        <v>360</v>
      </c>
      <c r="F43" s="15" t="s">
        <v>374</v>
      </c>
      <c r="G43" s="126">
        <v>64</v>
      </c>
      <c r="H43" s="166">
        <v>0.2</v>
      </c>
      <c r="I43" s="42">
        <f t="shared" si="0"/>
        <v>12.8</v>
      </c>
      <c r="J43" s="84">
        <v>0</v>
      </c>
      <c r="K43" s="157">
        <v>2</v>
      </c>
      <c r="L43" s="131">
        <f t="shared" si="1"/>
        <v>0</v>
      </c>
      <c r="M43" s="19">
        <f t="shared" si="2"/>
        <v>12.8</v>
      </c>
      <c r="N43" s="118"/>
    </row>
    <row r="44" spans="1:14" ht="21.75" customHeight="1">
      <c r="A44" s="81">
        <v>57031</v>
      </c>
      <c r="B44" s="66">
        <v>2051100</v>
      </c>
      <c r="C44" s="53" t="str">
        <f>VLOOKUP(B44,'Data sect'!$B$6:$C$121,2,0)</f>
        <v>Factory HR</v>
      </c>
      <c r="D44" s="46" t="s">
        <v>6</v>
      </c>
      <c r="E44" s="37" t="s">
        <v>361</v>
      </c>
      <c r="F44" s="15" t="s">
        <v>386</v>
      </c>
      <c r="G44" s="126">
        <v>0</v>
      </c>
      <c r="H44" s="166">
        <v>0.2</v>
      </c>
      <c r="I44" s="42">
        <f t="shared" si="0"/>
        <v>0</v>
      </c>
      <c r="J44" s="84">
        <v>0</v>
      </c>
      <c r="K44" s="157">
        <v>2</v>
      </c>
      <c r="L44" s="131">
        <f t="shared" si="1"/>
        <v>0</v>
      </c>
      <c r="M44" s="19">
        <f t="shared" si="2"/>
        <v>0</v>
      </c>
      <c r="N44" s="118"/>
    </row>
    <row r="45" spans="1:14" ht="21.75" customHeight="1">
      <c r="A45" s="81">
        <v>58006</v>
      </c>
      <c r="B45" s="66">
        <v>2031110</v>
      </c>
      <c r="C45" s="53" t="str">
        <f>VLOOKUP(B45,'Data sect'!$B$6:$C$121,2,0)</f>
        <v>Planning</v>
      </c>
      <c r="D45" s="64" t="s">
        <v>396</v>
      </c>
      <c r="E45" s="64" t="s">
        <v>371</v>
      </c>
      <c r="F45" s="13" t="s">
        <v>386</v>
      </c>
      <c r="G45" s="126">
        <v>0</v>
      </c>
      <c r="H45" s="166">
        <v>0.2</v>
      </c>
      <c r="I45" s="42">
        <f t="shared" si="0"/>
        <v>0</v>
      </c>
      <c r="J45" s="84">
        <v>0</v>
      </c>
      <c r="K45" s="157">
        <v>2</v>
      </c>
      <c r="L45" s="131">
        <f t="shared" si="1"/>
        <v>0</v>
      </c>
      <c r="M45" s="19">
        <f t="shared" si="2"/>
        <v>0</v>
      </c>
      <c r="N45" s="107"/>
    </row>
    <row r="46" spans="1:14" ht="21.75" customHeight="1">
      <c r="A46" s="81">
        <v>58021</v>
      </c>
      <c r="B46" s="66">
        <v>1040320</v>
      </c>
      <c r="C46" s="53" t="str">
        <f>VLOOKUP(B46,'Data sect'!$B$6:$C$121,2,0)</f>
        <v>WH Distribution-Mahachai</v>
      </c>
      <c r="D46" s="46" t="s">
        <v>382</v>
      </c>
      <c r="E46" s="64" t="s">
        <v>459</v>
      </c>
      <c r="F46" s="15" t="s">
        <v>374</v>
      </c>
      <c r="G46" s="126">
        <v>0</v>
      </c>
      <c r="H46" s="166">
        <v>0.2</v>
      </c>
      <c r="I46" s="42">
        <f t="shared" si="0"/>
        <v>0</v>
      </c>
      <c r="J46" s="84">
        <v>0</v>
      </c>
      <c r="K46" s="157">
        <v>2</v>
      </c>
      <c r="L46" s="131">
        <f t="shared" si="1"/>
        <v>0</v>
      </c>
      <c r="M46" s="19">
        <f t="shared" si="2"/>
        <v>0</v>
      </c>
      <c r="N46" s="118"/>
    </row>
    <row r="47" spans="1:14" ht="21.75" customHeight="1">
      <c r="A47" s="81">
        <v>58027</v>
      </c>
      <c r="B47" s="66">
        <v>2030300</v>
      </c>
      <c r="C47" s="53" t="str">
        <f>VLOOKUP(B47,'Data sect'!$B$6:$C$121,2,0)</f>
        <v>PD-Packing Plant 3</v>
      </c>
      <c r="D47" s="76" t="s">
        <v>497</v>
      </c>
      <c r="E47" s="37" t="s">
        <v>373</v>
      </c>
      <c r="F47" s="15" t="s">
        <v>374</v>
      </c>
      <c r="G47" s="126">
        <v>1160</v>
      </c>
      <c r="H47" s="166">
        <v>0.2</v>
      </c>
      <c r="I47" s="42">
        <f t="shared" si="0"/>
        <v>232</v>
      </c>
      <c r="J47" s="84">
        <v>0</v>
      </c>
      <c r="K47" s="157">
        <v>2</v>
      </c>
      <c r="L47" s="131">
        <f t="shared" si="1"/>
        <v>0</v>
      </c>
      <c r="M47" s="19">
        <f t="shared" si="2"/>
        <v>232</v>
      </c>
      <c r="N47" s="151"/>
    </row>
    <row r="48" spans="1:14" ht="21.75" customHeight="1">
      <c r="A48" s="151">
        <v>58031</v>
      </c>
      <c r="B48" s="66">
        <v>1040320</v>
      </c>
      <c r="C48" s="53" t="str">
        <f>VLOOKUP(B48,'Data sect'!$B$6:$C$121,2,0)</f>
        <v>WH Distribution-Mahachai</v>
      </c>
      <c r="D48" s="46" t="s">
        <v>382</v>
      </c>
      <c r="E48" s="37" t="s">
        <v>474</v>
      </c>
      <c r="F48" s="15" t="s">
        <v>374</v>
      </c>
      <c r="G48" s="126">
        <v>0</v>
      </c>
      <c r="H48" s="166">
        <v>0.2</v>
      </c>
      <c r="I48" s="42">
        <f t="shared" si="0"/>
        <v>0</v>
      </c>
      <c r="J48" s="84">
        <v>0</v>
      </c>
      <c r="K48" s="157">
        <v>2</v>
      </c>
      <c r="L48" s="131">
        <f t="shared" si="1"/>
        <v>0</v>
      </c>
      <c r="M48" s="19">
        <f t="shared" si="2"/>
        <v>0</v>
      </c>
      <c r="N48" s="118"/>
    </row>
    <row r="49" spans="1:14" ht="21.75" customHeight="1">
      <c r="A49" s="81">
        <v>58051</v>
      </c>
      <c r="B49" s="66">
        <v>2030400</v>
      </c>
      <c r="C49" s="53" t="str">
        <f>VLOOKUP(B49,'Data sect'!$B$6:$C$121,2,0)</f>
        <v>PD-Packing Plant 4</v>
      </c>
      <c r="D49" s="38" t="s">
        <v>505</v>
      </c>
      <c r="E49" s="64" t="s">
        <v>376</v>
      </c>
      <c r="F49" s="93" t="s">
        <v>439</v>
      </c>
      <c r="G49" s="126">
        <v>0</v>
      </c>
      <c r="H49" s="166">
        <v>0.2</v>
      </c>
      <c r="I49" s="42">
        <f t="shared" si="0"/>
        <v>0</v>
      </c>
      <c r="J49" s="84">
        <v>0</v>
      </c>
      <c r="K49" s="157">
        <v>2</v>
      </c>
      <c r="L49" s="131">
        <f t="shared" si="1"/>
        <v>0</v>
      </c>
      <c r="M49" s="19">
        <f t="shared" si="2"/>
        <v>0</v>
      </c>
      <c r="N49" s="118"/>
    </row>
    <row r="50" spans="1:14" ht="21.75" customHeight="1">
      <c r="A50" s="81">
        <v>58052</v>
      </c>
      <c r="B50" s="66">
        <v>2030300</v>
      </c>
      <c r="C50" s="53" t="str">
        <f>VLOOKUP(B50,'Data sect'!$B$6:$C$121,2,0)</f>
        <v>PD-Packing Plant 3</v>
      </c>
      <c r="D50" s="76" t="s">
        <v>497</v>
      </c>
      <c r="E50" s="64" t="s">
        <v>377</v>
      </c>
      <c r="F50" s="93" t="s">
        <v>386</v>
      </c>
      <c r="G50" s="126">
        <v>0</v>
      </c>
      <c r="H50" s="166">
        <v>0.2</v>
      </c>
      <c r="I50" s="42">
        <f t="shared" si="0"/>
        <v>0</v>
      </c>
      <c r="J50" s="84">
        <v>0</v>
      </c>
      <c r="K50" s="157">
        <v>2</v>
      </c>
      <c r="L50" s="131">
        <f t="shared" si="1"/>
        <v>0</v>
      </c>
      <c r="M50" s="19">
        <f t="shared" si="2"/>
        <v>0</v>
      </c>
      <c r="N50" s="118"/>
    </row>
    <row r="51" spans="1:14" ht="21.75" customHeight="1">
      <c r="A51" s="81">
        <v>58058</v>
      </c>
      <c r="B51" s="66">
        <v>2051100</v>
      </c>
      <c r="C51" s="53" t="str">
        <f>VLOOKUP(B51,'Data sect'!$B$6:$C$121,2,0)</f>
        <v>Factory HR</v>
      </c>
      <c r="D51" s="76" t="s">
        <v>6</v>
      </c>
      <c r="E51" s="37" t="s">
        <v>379</v>
      </c>
      <c r="F51" s="13" t="s">
        <v>372</v>
      </c>
      <c r="G51" s="126">
        <v>2</v>
      </c>
      <c r="H51" s="166">
        <v>0.2</v>
      </c>
      <c r="I51" s="42">
        <f t="shared" si="0"/>
        <v>0.4</v>
      </c>
      <c r="J51" s="84">
        <v>6</v>
      </c>
      <c r="K51" s="157">
        <v>2</v>
      </c>
      <c r="L51" s="131">
        <f t="shared" si="1"/>
        <v>12</v>
      </c>
      <c r="M51" s="19">
        <f t="shared" si="2"/>
        <v>12.4</v>
      </c>
      <c r="N51" s="151"/>
    </row>
    <row r="52" spans="1:14" ht="21.75" customHeight="1">
      <c r="A52" s="151">
        <v>58060</v>
      </c>
      <c r="B52" s="66">
        <v>1040320</v>
      </c>
      <c r="C52" s="53" t="str">
        <f>VLOOKUP(B52,'Data sect'!$B$6:$C$121,2,0)</f>
        <v>WH Distribution-Mahachai</v>
      </c>
      <c r="D52" s="46" t="s">
        <v>382</v>
      </c>
      <c r="E52" s="144" t="s">
        <v>475</v>
      </c>
      <c r="F52" s="93" t="s">
        <v>374</v>
      </c>
      <c r="G52" s="126">
        <v>0</v>
      </c>
      <c r="H52" s="166">
        <v>0.2</v>
      </c>
      <c r="I52" s="42">
        <f t="shared" si="0"/>
        <v>0</v>
      </c>
      <c r="J52" s="84">
        <v>0</v>
      </c>
      <c r="K52" s="157">
        <v>2</v>
      </c>
      <c r="L52" s="131">
        <f t="shared" si="1"/>
        <v>0</v>
      </c>
      <c r="M52" s="19">
        <f t="shared" si="2"/>
        <v>0</v>
      </c>
      <c r="N52" s="118"/>
    </row>
    <row r="53" spans="1:14" ht="21.75" customHeight="1">
      <c r="A53" s="81">
        <v>58080</v>
      </c>
      <c r="B53" s="66">
        <v>2053120</v>
      </c>
      <c r="C53" s="53" t="str">
        <f>VLOOKUP(B53,'Data sect'!$B$6:$C$121,2,0)</f>
        <v>Factory IT</v>
      </c>
      <c r="D53" s="37" t="s">
        <v>5</v>
      </c>
      <c r="E53" s="64" t="s">
        <v>381</v>
      </c>
      <c r="F53" s="93" t="s">
        <v>370</v>
      </c>
      <c r="G53" s="126">
        <v>0</v>
      </c>
      <c r="H53" s="166">
        <v>0.2</v>
      </c>
      <c r="I53" s="42">
        <f t="shared" si="0"/>
        <v>0</v>
      </c>
      <c r="J53" s="84">
        <v>0</v>
      </c>
      <c r="K53" s="157">
        <v>2</v>
      </c>
      <c r="L53" s="131">
        <f t="shared" si="1"/>
        <v>0</v>
      </c>
      <c r="M53" s="19">
        <f t="shared" si="2"/>
        <v>0</v>
      </c>
      <c r="N53" s="118"/>
    </row>
    <row r="54" spans="1:14" ht="21.75" customHeight="1">
      <c r="A54" s="81">
        <v>59018</v>
      </c>
      <c r="B54" s="66">
        <v>2031210</v>
      </c>
      <c r="C54" s="53" t="str">
        <f>VLOOKUP(B54,'Data sect'!$B$6:$C$121,2,0)</f>
        <v>EN-Utility</v>
      </c>
      <c r="D54" s="77" t="s">
        <v>500</v>
      </c>
      <c r="E54" s="64" t="s">
        <v>384</v>
      </c>
      <c r="F54" s="13" t="s">
        <v>372</v>
      </c>
      <c r="G54" s="126">
        <v>0</v>
      </c>
      <c r="H54" s="166">
        <v>0.2</v>
      </c>
      <c r="I54" s="42">
        <f t="shared" si="0"/>
        <v>0</v>
      </c>
      <c r="J54" s="84">
        <v>0</v>
      </c>
      <c r="K54" s="157">
        <v>2</v>
      </c>
      <c r="L54" s="131">
        <f t="shared" si="1"/>
        <v>0</v>
      </c>
      <c r="M54" s="19">
        <f t="shared" si="2"/>
        <v>0</v>
      </c>
      <c r="N54" s="118"/>
    </row>
    <row r="55" spans="1:14" ht="21.75" customHeight="1">
      <c r="A55" s="81">
        <v>59043</v>
      </c>
      <c r="B55" s="66">
        <v>2053120</v>
      </c>
      <c r="C55" s="53" t="str">
        <f>VLOOKUP(B55,'Data sect'!$B$6:$C$121,2,0)</f>
        <v>Factory IT</v>
      </c>
      <c r="D55" s="37" t="s">
        <v>5</v>
      </c>
      <c r="E55" s="64" t="s">
        <v>387</v>
      </c>
      <c r="F55" s="93" t="s">
        <v>374</v>
      </c>
      <c r="G55" s="126">
        <v>0</v>
      </c>
      <c r="H55" s="166">
        <v>0.2</v>
      </c>
      <c r="I55" s="42">
        <f t="shared" si="0"/>
        <v>0</v>
      </c>
      <c r="J55" s="84">
        <v>0</v>
      </c>
      <c r="K55" s="157">
        <v>2</v>
      </c>
      <c r="L55" s="131">
        <f t="shared" si="1"/>
        <v>0</v>
      </c>
      <c r="M55" s="19">
        <f t="shared" si="2"/>
        <v>0</v>
      </c>
      <c r="N55" s="11"/>
    </row>
    <row r="56" spans="1:14" ht="21.75" customHeight="1">
      <c r="A56" s="86">
        <v>59046</v>
      </c>
      <c r="B56" s="66">
        <v>1040320</v>
      </c>
      <c r="C56" s="53" t="str">
        <f>VLOOKUP(B56,'Data sect'!$B$6:$C$121,2,0)</f>
        <v>WH Distribution-Mahachai</v>
      </c>
      <c r="D56" s="46" t="s">
        <v>382</v>
      </c>
      <c r="E56" s="64" t="s">
        <v>421</v>
      </c>
      <c r="F56" s="93" t="s">
        <v>374</v>
      </c>
      <c r="G56" s="126">
        <v>0</v>
      </c>
      <c r="H56" s="166">
        <v>0.2</v>
      </c>
      <c r="I56" s="42">
        <f t="shared" si="0"/>
        <v>0</v>
      </c>
      <c r="J56" s="84">
        <v>0</v>
      </c>
      <c r="K56" s="157">
        <v>2</v>
      </c>
      <c r="L56" s="131">
        <f t="shared" si="1"/>
        <v>0</v>
      </c>
      <c r="M56" s="19">
        <f t="shared" si="2"/>
        <v>0</v>
      </c>
      <c r="N56" s="118"/>
    </row>
    <row r="57" spans="1:14" ht="21.75" customHeight="1">
      <c r="A57" s="81">
        <v>59066</v>
      </c>
      <c r="B57" s="66">
        <v>2031120</v>
      </c>
      <c r="C57" s="53" t="str">
        <f>VLOOKUP(B57,'Data sect'!$B$6:$C$121,2,0)</f>
        <v>Material Control 1,3</v>
      </c>
      <c r="D57" s="38" t="s">
        <v>395</v>
      </c>
      <c r="E57" s="46" t="s">
        <v>388</v>
      </c>
      <c r="F57" s="15" t="s">
        <v>380</v>
      </c>
      <c r="G57" s="126">
        <v>11</v>
      </c>
      <c r="H57" s="166">
        <v>0.2</v>
      </c>
      <c r="I57" s="42">
        <f t="shared" si="0"/>
        <v>2.2000000000000002</v>
      </c>
      <c r="J57" s="84">
        <v>0</v>
      </c>
      <c r="K57" s="157">
        <v>2</v>
      </c>
      <c r="L57" s="131">
        <f t="shared" si="1"/>
        <v>0</v>
      </c>
      <c r="M57" s="19">
        <f t="shared" si="2"/>
        <v>2.2000000000000002</v>
      </c>
      <c r="N57" s="118"/>
    </row>
    <row r="58" spans="1:14" ht="21.75" customHeight="1">
      <c r="A58" s="81">
        <v>59068</v>
      </c>
      <c r="B58" s="66">
        <v>2031120</v>
      </c>
      <c r="C58" s="53" t="str">
        <f>VLOOKUP(B58,'Data sect'!$B$6:$C$121,2,0)</f>
        <v>Material Control 1,3</v>
      </c>
      <c r="D58" s="38" t="s">
        <v>395</v>
      </c>
      <c r="E58" s="46" t="s">
        <v>389</v>
      </c>
      <c r="F58" s="93" t="s">
        <v>374</v>
      </c>
      <c r="G58" s="126">
        <v>357</v>
      </c>
      <c r="H58" s="166">
        <v>0.2</v>
      </c>
      <c r="I58" s="42">
        <f t="shared" si="0"/>
        <v>71.400000000000006</v>
      </c>
      <c r="J58" s="84">
        <v>0</v>
      </c>
      <c r="K58" s="157">
        <v>2</v>
      </c>
      <c r="L58" s="131">
        <f t="shared" si="1"/>
        <v>0</v>
      </c>
      <c r="M58" s="19">
        <f t="shared" si="2"/>
        <v>71.400000000000006</v>
      </c>
      <c r="N58" s="118"/>
    </row>
    <row r="59" spans="1:14" ht="21.75" customHeight="1">
      <c r="A59" s="81">
        <v>59073</v>
      </c>
      <c r="B59" s="66">
        <v>2031120</v>
      </c>
      <c r="C59" s="53" t="str">
        <f>VLOOKUP(B59,'Data sect'!$B$6:$C$121,2,0)</f>
        <v>Material Control 1,3</v>
      </c>
      <c r="D59" s="38" t="s">
        <v>395</v>
      </c>
      <c r="E59" s="46" t="s">
        <v>390</v>
      </c>
      <c r="F59" s="93" t="s">
        <v>374</v>
      </c>
      <c r="G59" s="126">
        <v>2</v>
      </c>
      <c r="H59" s="166">
        <v>0.2</v>
      </c>
      <c r="I59" s="42">
        <f t="shared" si="0"/>
        <v>0.4</v>
      </c>
      <c r="J59" s="84">
        <v>0</v>
      </c>
      <c r="K59" s="157">
        <v>2</v>
      </c>
      <c r="L59" s="131">
        <f t="shared" si="1"/>
        <v>0</v>
      </c>
      <c r="M59" s="19">
        <f t="shared" si="2"/>
        <v>0.4</v>
      </c>
      <c r="N59" s="118"/>
    </row>
    <row r="60" spans="1:14" ht="21.75" customHeight="1">
      <c r="A60" s="81">
        <v>59075</v>
      </c>
      <c r="B60" s="66">
        <v>2051100</v>
      </c>
      <c r="C60" s="53" t="str">
        <f>VLOOKUP(B60,'Data sect'!$B$6:$C$121,2,0)</f>
        <v>Factory HR</v>
      </c>
      <c r="D60" s="38" t="s">
        <v>6</v>
      </c>
      <c r="E60" s="46" t="s">
        <v>391</v>
      </c>
      <c r="F60" s="93" t="s">
        <v>374</v>
      </c>
      <c r="G60" s="126">
        <v>0</v>
      </c>
      <c r="H60" s="166">
        <v>0.2</v>
      </c>
      <c r="I60" s="42">
        <f t="shared" si="0"/>
        <v>0</v>
      </c>
      <c r="J60" s="84">
        <v>0</v>
      </c>
      <c r="K60" s="157">
        <v>2</v>
      </c>
      <c r="L60" s="131">
        <f t="shared" si="1"/>
        <v>0</v>
      </c>
      <c r="M60" s="19">
        <f t="shared" si="2"/>
        <v>0</v>
      </c>
      <c r="N60" s="118"/>
    </row>
    <row r="61" spans="1:14" ht="21.75" customHeight="1">
      <c r="A61" s="81">
        <v>59078</v>
      </c>
      <c r="B61" s="66">
        <v>2051100</v>
      </c>
      <c r="C61" s="53" t="str">
        <f>VLOOKUP(B61,'Data sect'!$B$6:$C$121,2,0)</f>
        <v>Factory HR</v>
      </c>
      <c r="D61" s="38" t="s">
        <v>6</v>
      </c>
      <c r="E61" s="46" t="s">
        <v>392</v>
      </c>
      <c r="F61" s="93" t="s">
        <v>370</v>
      </c>
      <c r="G61" s="126">
        <v>93</v>
      </c>
      <c r="H61" s="166">
        <v>0.2</v>
      </c>
      <c r="I61" s="42">
        <f t="shared" si="0"/>
        <v>18.600000000000001</v>
      </c>
      <c r="J61" s="84">
        <v>48</v>
      </c>
      <c r="K61" s="157">
        <v>2</v>
      </c>
      <c r="L61" s="131">
        <f t="shared" si="1"/>
        <v>96</v>
      </c>
      <c r="M61" s="19">
        <f t="shared" si="2"/>
        <v>114.6</v>
      </c>
      <c r="N61" s="118"/>
    </row>
    <row r="62" spans="1:14" ht="21.75" customHeight="1">
      <c r="A62" s="81">
        <v>59083</v>
      </c>
      <c r="B62" s="66">
        <v>2051100</v>
      </c>
      <c r="C62" s="53" t="str">
        <f>VLOOKUP(B62,'Data sect'!$B$6:$C$121,2,0)</f>
        <v>Factory HR</v>
      </c>
      <c r="D62" s="38" t="s">
        <v>6</v>
      </c>
      <c r="E62" s="46" t="s">
        <v>393</v>
      </c>
      <c r="F62" s="15" t="s">
        <v>380</v>
      </c>
      <c r="G62" s="126">
        <v>36</v>
      </c>
      <c r="H62" s="166">
        <v>0.2</v>
      </c>
      <c r="I62" s="42">
        <f t="shared" si="0"/>
        <v>7.2</v>
      </c>
      <c r="J62" s="84">
        <v>0</v>
      </c>
      <c r="K62" s="157">
        <v>2</v>
      </c>
      <c r="L62" s="131">
        <f t="shared" si="1"/>
        <v>0</v>
      </c>
      <c r="M62" s="19">
        <f t="shared" si="2"/>
        <v>7.2</v>
      </c>
      <c r="N62" s="118"/>
    </row>
    <row r="63" spans="1:14" ht="21.75" customHeight="1">
      <c r="A63" s="81">
        <v>59085</v>
      </c>
      <c r="B63" s="66">
        <v>2031041</v>
      </c>
      <c r="C63" s="53" t="str">
        <f>VLOOKUP(B63,'Data sect'!$B$6:$C$121,2,0)</f>
        <v>Research &amp; Development</v>
      </c>
      <c r="D63" s="38" t="s">
        <v>314</v>
      </c>
      <c r="E63" s="46" t="s">
        <v>394</v>
      </c>
      <c r="F63" s="93" t="s">
        <v>416</v>
      </c>
      <c r="G63" s="126">
        <v>96</v>
      </c>
      <c r="H63" s="166">
        <v>0.2</v>
      </c>
      <c r="I63" s="42">
        <f t="shared" si="0"/>
        <v>19.200000000000003</v>
      </c>
      <c r="J63" s="84">
        <v>18</v>
      </c>
      <c r="K63" s="157">
        <v>2</v>
      </c>
      <c r="L63" s="131">
        <f t="shared" si="1"/>
        <v>36</v>
      </c>
      <c r="M63" s="19">
        <f t="shared" si="2"/>
        <v>55.2</v>
      </c>
      <c r="N63" s="117"/>
    </row>
    <row r="64" spans="1:14">
      <c r="A64" s="86">
        <v>60009</v>
      </c>
      <c r="B64" s="66">
        <v>2040120</v>
      </c>
      <c r="C64" s="53" t="str">
        <f>VLOOKUP(B64,'Data sect'!$B$6:$C$121,2,0)</f>
        <v>Factory Purchasing</v>
      </c>
      <c r="D64" s="162" t="s">
        <v>496</v>
      </c>
      <c r="E64" s="15" t="s">
        <v>399</v>
      </c>
      <c r="F64" s="94" t="s">
        <v>386</v>
      </c>
      <c r="G64" s="126">
        <v>0</v>
      </c>
      <c r="H64" s="166">
        <v>0.2</v>
      </c>
      <c r="I64" s="42">
        <f t="shared" si="0"/>
        <v>0</v>
      </c>
      <c r="J64" s="84">
        <v>18</v>
      </c>
      <c r="K64" s="157">
        <v>2</v>
      </c>
      <c r="L64" s="131">
        <f t="shared" si="1"/>
        <v>36</v>
      </c>
      <c r="M64" s="19">
        <f t="shared" si="2"/>
        <v>36</v>
      </c>
      <c r="N64" s="117"/>
    </row>
    <row r="65" spans="1:14">
      <c r="A65" s="84">
        <v>60012</v>
      </c>
      <c r="B65" s="66">
        <v>2030100</v>
      </c>
      <c r="C65" s="53" t="str">
        <f>VLOOKUP(B65,'Data sect'!$B$6:$C$121,2,0)</f>
        <v>PD-Packing Plant 1</v>
      </c>
      <c r="D65" s="37" t="s">
        <v>503</v>
      </c>
      <c r="E65" s="15" t="s">
        <v>401</v>
      </c>
      <c r="F65" s="95" t="s">
        <v>370</v>
      </c>
      <c r="G65" s="126">
        <v>7</v>
      </c>
      <c r="H65" s="166">
        <v>0.2</v>
      </c>
      <c r="I65" s="42">
        <f t="shared" si="0"/>
        <v>1.4000000000000001</v>
      </c>
      <c r="J65" s="84">
        <v>2</v>
      </c>
      <c r="K65" s="157">
        <v>2</v>
      </c>
      <c r="L65" s="131">
        <f t="shared" si="1"/>
        <v>4</v>
      </c>
      <c r="M65" s="19">
        <f t="shared" si="2"/>
        <v>5.4</v>
      </c>
      <c r="N65" s="117"/>
    </row>
    <row r="66" spans="1:14">
      <c r="A66" s="84">
        <v>60053</v>
      </c>
      <c r="B66" s="66">
        <v>2031220</v>
      </c>
      <c r="C66" s="53" t="str">
        <f>VLOOKUP(B66,'Data sect'!$B$6:$C$121,2,0)</f>
        <v>EN-Maint.-Packing line</v>
      </c>
      <c r="D66" s="38" t="s">
        <v>499</v>
      </c>
      <c r="E66" s="82" t="s">
        <v>404</v>
      </c>
      <c r="F66" s="95" t="s">
        <v>374</v>
      </c>
      <c r="G66" s="126">
        <v>3</v>
      </c>
      <c r="H66" s="166">
        <v>0.2</v>
      </c>
      <c r="I66" s="42">
        <f t="shared" si="0"/>
        <v>0.60000000000000009</v>
      </c>
      <c r="J66" s="84">
        <v>0</v>
      </c>
      <c r="K66" s="157">
        <v>2</v>
      </c>
      <c r="L66" s="131">
        <f t="shared" si="1"/>
        <v>0</v>
      </c>
      <c r="M66" s="19">
        <f t="shared" si="2"/>
        <v>0.60000000000000009</v>
      </c>
      <c r="N66" s="117"/>
    </row>
    <row r="67" spans="1:14">
      <c r="A67" s="84">
        <v>60086</v>
      </c>
      <c r="B67" s="66">
        <v>2052310</v>
      </c>
      <c r="C67" s="45" t="s">
        <v>462</v>
      </c>
      <c r="D67" s="45" t="s">
        <v>502</v>
      </c>
      <c r="E67" s="82" t="s">
        <v>408</v>
      </c>
      <c r="F67" s="15" t="s">
        <v>380</v>
      </c>
      <c r="G67" s="126">
        <v>14</v>
      </c>
      <c r="H67" s="166">
        <v>0.2</v>
      </c>
      <c r="I67" s="42">
        <f t="shared" ref="I67:I130" si="3">H67*G67</f>
        <v>2.8000000000000003</v>
      </c>
      <c r="J67" s="84">
        <v>10</v>
      </c>
      <c r="K67" s="157">
        <v>2</v>
      </c>
      <c r="L67" s="131">
        <f t="shared" ref="L67:L130" si="4">K67*J67</f>
        <v>20</v>
      </c>
      <c r="M67" s="19">
        <f t="shared" si="2"/>
        <v>22.8</v>
      </c>
      <c r="N67" s="151"/>
    </row>
    <row r="68" spans="1:14">
      <c r="A68" s="151">
        <v>60087</v>
      </c>
      <c r="B68" s="66">
        <v>1040320</v>
      </c>
      <c r="C68" s="53" t="str">
        <f>VLOOKUP(B68,'Data sect'!$B$6:$C$121,2,0)</f>
        <v>WH Distribution-Mahachai</v>
      </c>
      <c r="D68" s="46" t="s">
        <v>382</v>
      </c>
      <c r="E68" s="127" t="s">
        <v>476</v>
      </c>
      <c r="F68" s="95" t="s">
        <v>374</v>
      </c>
      <c r="G68" s="126">
        <v>0</v>
      </c>
      <c r="H68" s="166">
        <v>0.2</v>
      </c>
      <c r="I68" s="42">
        <f t="shared" si="3"/>
        <v>0</v>
      </c>
      <c r="J68" s="84">
        <v>0</v>
      </c>
      <c r="K68" s="157">
        <v>2</v>
      </c>
      <c r="L68" s="131">
        <f t="shared" si="4"/>
        <v>0</v>
      </c>
      <c r="M68" s="19">
        <f t="shared" si="2"/>
        <v>0</v>
      </c>
      <c r="N68" s="117"/>
    </row>
    <row r="69" spans="1:14">
      <c r="A69" s="84">
        <v>60110</v>
      </c>
      <c r="B69" s="66">
        <v>2030400</v>
      </c>
      <c r="C69" s="53" t="str">
        <f>VLOOKUP(B69,'Data sect'!$B$6:$C$121,2,0)</f>
        <v>PD-Packing Plant 4</v>
      </c>
      <c r="D69" s="38" t="s">
        <v>505</v>
      </c>
      <c r="E69" s="88" t="s">
        <v>411</v>
      </c>
      <c r="F69" s="15" t="s">
        <v>370</v>
      </c>
      <c r="G69" s="126">
        <v>21</v>
      </c>
      <c r="H69" s="166">
        <v>0.2</v>
      </c>
      <c r="I69" s="42">
        <f t="shared" si="3"/>
        <v>4.2</v>
      </c>
      <c r="J69" s="84">
        <v>0</v>
      </c>
      <c r="K69" s="157">
        <v>2</v>
      </c>
      <c r="L69" s="131">
        <f t="shared" si="4"/>
        <v>0</v>
      </c>
      <c r="M69" s="19">
        <f t="shared" si="2"/>
        <v>4.2</v>
      </c>
      <c r="N69" s="117"/>
    </row>
    <row r="70" spans="1:14">
      <c r="A70" s="84">
        <v>601139</v>
      </c>
      <c r="B70" s="66">
        <v>2031030</v>
      </c>
      <c r="C70" s="53" t="str">
        <f>VLOOKUP(B70,'Data sect'!$B$6:$C$121,2,0)</f>
        <v>QA-Lab</v>
      </c>
      <c r="D70" s="87" t="s">
        <v>287</v>
      </c>
      <c r="E70" s="82" t="s">
        <v>413</v>
      </c>
      <c r="F70" s="95" t="s">
        <v>374</v>
      </c>
      <c r="G70" s="126">
        <v>0</v>
      </c>
      <c r="H70" s="166">
        <v>0.2</v>
      </c>
      <c r="I70" s="42">
        <f t="shared" si="3"/>
        <v>0</v>
      </c>
      <c r="J70" s="84">
        <v>0</v>
      </c>
      <c r="K70" s="157">
        <v>2</v>
      </c>
      <c r="L70" s="131">
        <f t="shared" si="4"/>
        <v>0</v>
      </c>
      <c r="M70" s="19">
        <f t="shared" si="2"/>
        <v>0</v>
      </c>
      <c r="N70" s="117"/>
    </row>
    <row r="71" spans="1:14">
      <c r="A71" s="84">
        <v>601204</v>
      </c>
      <c r="B71" s="66">
        <v>2031120</v>
      </c>
      <c r="C71" s="53" t="str">
        <f>VLOOKUP(B71,'Data sect'!$B$6:$C$121,2,0)</f>
        <v>Material Control 1,3</v>
      </c>
      <c r="D71" s="38" t="s">
        <v>395</v>
      </c>
      <c r="E71" s="82" t="s">
        <v>412</v>
      </c>
      <c r="F71" s="95" t="s">
        <v>374</v>
      </c>
      <c r="G71" s="126">
        <v>6092</v>
      </c>
      <c r="H71" s="166">
        <v>0.2</v>
      </c>
      <c r="I71" s="42">
        <f t="shared" si="3"/>
        <v>1218.4000000000001</v>
      </c>
      <c r="J71" s="84">
        <v>0</v>
      </c>
      <c r="K71" s="157">
        <v>2</v>
      </c>
      <c r="L71" s="131">
        <f t="shared" si="4"/>
        <v>0</v>
      </c>
      <c r="M71" s="19">
        <f t="shared" si="2"/>
        <v>1218.4000000000001</v>
      </c>
      <c r="N71" s="117"/>
    </row>
    <row r="72" spans="1:14">
      <c r="A72" s="84">
        <v>601205</v>
      </c>
      <c r="B72" s="66">
        <v>2031030</v>
      </c>
      <c r="C72" s="53" t="str">
        <f>VLOOKUP(B72,'Data sect'!$B$6:$C$121,2,0)</f>
        <v>QA-Lab</v>
      </c>
      <c r="D72" s="46" t="s">
        <v>287</v>
      </c>
      <c r="E72" s="82" t="s">
        <v>415</v>
      </c>
      <c r="F72" s="15" t="s">
        <v>416</v>
      </c>
      <c r="G72" s="126">
        <v>0</v>
      </c>
      <c r="H72" s="166">
        <v>0.2</v>
      </c>
      <c r="I72" s="42">
        <f t="shared" si="3"/>
        <v>0</v>
      </c>
      <c r="J72" s="84">
        <v>0</v>
      </c>
      <c r="K72" s="157">
        <v>2</v>
      </c>
      <c r="L72" s="131">
        <f t="shared" si="4"/>
        <v>0</v>
      </c>
      <c r="M72" s="19">
        <f t="shared" ref="M72:M133" si="5">I72+L72</f>
        <v>0</v>
      </c>
      <c r="N72" s="117"/>
    </row>
    <row r="73" spans="1:14">
      <c r="A73" s="84">
        <v>610115</v>
      </c>
      <c r="B73" s="66">
        <v>2030200</v>
      </c>
      <c r="C73" s="53" t="str">
        <f>VLOOKUP(B73,'Data sect'!$B$6:$C$121,2,0)</f>
        <v>PD-Packing Plant 2</v>
      </c>
      <c r="D73" s="38" t="s">
        <v>504</v>
      </c>
      <c r="E73" s="82" t="s">
        <v>417</v>
      </c>
      <c r="F73" s="136" t="s">
        <v>386</v>
      </c>
      <c r="G73" s="126">
        <v>0</v>
      </c>
      <c r="H73" s="166">
        <v>0.2</v>
      </c>
      <c r="I73" s="42">
        <f t="shared" si="3"/>
        <v>0</v>
      </c>
      <c r="J73" s="84">
        <v>0</v>
      </c>
      <c r="K73" s="157">
        <v>2</v>
      </c>
      <c r="L73" s="131">
        <f t="shared" si="4"/>
        <v>0</v>
      </c>
      <c r="M73" s="19">
        <f t="shared" si="5"/>
        <v>0</v>
      </c>
      <c r="N73" s="117"/>
    </row>
    <row r="74" spans="1:14">
      <c r="A74" s="100">
        <v>610548</v>
      </c>
      <c r="B74" s="66">
        <v>2051100</v>
      </c>
      <c r="C74" s="53" t="str">
        <f>VLOOKUP(B74,'Data sect'!$B$6:$C$121,2,0)</f>
        <v>Factory HR</v>
      </c>
      <c r="D74" s="87" t="s">
        <v>6</v>
      </c>
      <c r="E74" s="101" t="s">
        <v>418</v>
      </c>
      <c r="F74" s="95" t="s">
        <v>374</v>
      </c>
      <c r="G74" s="126">
        <v>253</v>
      </c>
      <c r="H74" s="166">
        <v>0.2</v>
      </c>
      <c r="I74" s="42">
        <f t="shared" si="3"/>
        <v>50.6</v>
      </c>
      <c r="J74" s="98">
        <v>0</v>
      </c>
      <c r="K74" s="157">
        <v>2</v>
      </c>
      <c r="L74" s="131">
        <f t="shared" si="4"/>
        <v>0</v>
      </c>
      <c r="M74" s="19">
        <f t="shared" si="5"/>
        <v>50.6</v>
      </c>
      <c r="N74" s="117"/>
    </row>
    <row r="75" spans="1:14">
      <c r="A75" s="100">
        <v>610552</v>
      </c>
      <c r="B75" s="66">
        <v>2031041</v>
      </c>
      <c r="C75" s="53" t="str">
        <f>VLOOKUP(B75,'Data sect'!$B$6:$C$121,2,0)</f>
        <v>Research &amp; Development</v>
      </c>
      <c r="D75" s="87" t="s">
        <v>314</v>
      </c>
      <c r="E75" s="101" t="s">
        <v>419</v>
      </c>
      <c r="F75" s="95" t="s">
        <v>374</v>
      </c>
      <c r="G75" s="126">
        <v>0</v>
      </c>
      <c r="H75" s="166">
        <v>0.2</v>
      </c>
      <c r="I75" s="42">
        <f t="shared" si="3"/>
        <v>0</v>
      </c>
      <c r="J75" s="98">
        <v>0</v>
      </c>
      <c r="K75" s="157">
        <v>2</v>
      </c>
      <c r="L75" s="131">
        <f t="shared" si="4"/>
        <v>0</v>
      </c>
      <c r="M75" s="19">
        <f t="shared" si="5"/>
        <v>0</v>
      </c>
      <c r="N75" s="117"/>
    </row>
    <row r="76" spans="1:14">
      <c r="A76" s="100">
        <v>610604</v>
      </c>
      <c r="B76" s="66">
        <v>2031041</v>
      </c>
      <c r="C76" s="53" t="str">
        <f>VLOOKUP(B76,'Data sect'!$B$6:$C$121,2,0)</f>
        <v>Research &amp; Development</v>
      </c>
      <c r="D76" s="87" t="s">
        <v>314</v>
      </c>
      <c r="E76" s="101" t="s">
        <v>420</v>
      </c>
      <c r="F76" s="95" t="s">
        <v>374</v>
      </c>
      <c r="G76" s="126">
        <v>0</v>
      </c>
      <c r="H76" s="166">
        <v>0.2</v>
      </c>
      <c r="I76" s="42">
        <f t="shared" si="3"/>
        <v>0</v>
      </c>
      <c r="J76" s="98">
        <v>0</v>
      </c>
      <c r="K76" s="157">
        <v>2</v>
      </c>
      <c r="L76" s="131">
        <f t="shared" si="4"/>
        <v>0</v>
      </c>
      <c r="M76" s="19">
        <f t="shared" si="5"/>
        <v>0</v>
      </c>
      <c r="N76" s="117"/>
    </row>
    <row r="77" spans="1:14">
      <c r="A77" s="103">
        <v>610806</v>
      </c>
      <c r="B77" s="66">
        <v>2040120</v>
      </c>
      <c r="C77" s="53" t="str">
        <f>VLOOKUP(B77,'Data sect'!$B$6:$C$121,2,0)</f>
        <v>Factory Purchasing</v>
      </c>
      <c r="D77" s="87" t="s">
        <v>496</v>
      </c>
      <c r="E77" s="101" t="s">
        <v>422</v>
      </c>
      <c r="F77" s="95" t="s">
        <v>374</v>
      </c>
      <c r="G77" s="126">
        <v>2</v>
      </c>
      <c r="H77" s="166">
        <v>0.2</v>
      </c>
      <c r="I77" s="42">
        <f t="shared" si="3"/>
        <v>0.4</v>
      </c>
      <c r="J77" s="98">
        <v>0</v>
      </c>
      <c r="K77" s="157">
        <v>2</v>
      </c>
      <c r="L77" s="131">
        <f t="shared" si="4"/>
        <v>0</v>
      </c>
      <c r="M77" s="19">
        <f t="shared" si="5"/>
        <v>0.4</v>
      </c>
      <c r="N77" s="104"/>
    </row>
    <row r="78" spans="1:14">
      <c r="A78" s="106">
        <v>610920</v>
      </c>
      <c r="B78" s="66">
        <v>2030200</v>
      </c>
      <c r="C78" s="53" t="str">
        <f>VLOOKUP(B78,'Data sect'!$B$6:$C$121,2,0)</f>
        <v>PD-Packing Plant 2</v>
      </c>
      <c r="D78" s="38" t="s">
        <v>504</v>
      </c>
      <c r="E78" s="15" t="s">
        <v>424</v>
      </c>
      <c r="F78" s="15" t="s">
        <v>370</v>
      </c>
      <c r="G78" s="126">
        <v>54</v>
      </c>
      <c r="H78" s="166">
        <v>0.2</v>
      </c>
      <c r="I78" s="42">
        <f t="shared" si="3"/>
        <v>10.8</v>
      </c>
      <c r="J78" s="98">
        <v>0</v>
      </c>
      <c r="K78" s="157">
        <v>2</v>
      </c>
      <c r="L78" s="131">
        <f t="shared" si="4"/>
        <v>0</v>
      </c>
      <c r="M78" s="19">
        <f t="shared" si="5"/>
        <v>10.8</v>
      </c>
      <c r="N78" s="104"/>
    </row>
    <row r="79" spans="1:14">
      <c r="A79" s="81">
        <v>611101</v>
      </c>
      <c r="B79" s="66">
        <v>2031210</v>
      </c>
      <c r="C79" s="53" t="str">
        <f>VLOOKUP(B79,'Data sect'!$B$6:$C$121,2,0)</f>
        <v>EN-Utility</v>
      </c>
      <c r="D79" s="77" t="s">
        <v>500</v>
      </c>
      <c r="E79" s="15" t="s">
        <v>425</v>
      </c>
      <c r="F79" s="15" t="s">
        <v>405</v>
      </c>
      <c r="G79" s="126">
        <v>0</v>
      </c>
      <c r="H79" s="166">
        <v>0.2</v>
      </c>
      <c r="I79" s="42">
        <f t="shared" si="3"/>
        <v>0</v>
      </c>
      <c r="J79" s="98">
        <v>0</v>
      </c>
      <c r="K79" s="157">
        <v>2</v>
      </c>
      <c r="L79" s="131">
        <f t="shared" si="4"/>
        <v>0</v>
      </c>
      <c r="M79" s="19">
        <f t="shared" si="5"/>
        <v>0</v>
      </c>
      <c r="N79" s="104"/>
    </row>
    <row r="80" spans="1:14">
      <c r="A80" s="106">
        <v>611113</v>
      </c>
      <c r="B80" s="66">
        <v>2051100</v>
      </c>
      <c r="C80" s="53" t="str">
        <f>VLOOKUP(B80,'Data sect'!$B$6:$C$121,2,0)</f>
        <v>Factory HR</v>
      </c>
      <c r="D80" s="87" t="s">
        <v>6</v>
      </c>
      <c r="E80" s="122" t="s">
        <v>428</v>
      </c>
      <c r="F80" s="15" t="s">
        <v>374</v>
      </c>
      <c r="G80" s="126">
        <v>0</v>
      </c>
      <c r="H80" s="166">
        <v>0.2</v>
      </c>
      <c r="I80" s="42">
        <f t="shared" si="3"/>
        <v>0</v>
      </c>
      <c r="J80" s="98">
        <v>0</v>
      </c>
      <c r="K80" s="157">
        <v>2</v>
      </c>
      <c r="L80" s="131">
        <f t="shared" si="4"/>
        <v>0</v>
      </c>
      <c r="M80" s="19">
        <f t="shared" si="5"/>
        <v>0</v>
      </c>
      <c r="N80" s="151"/>
    </row>
    <row r="81" spans="1:14">
      <c r="A81" s="153">
        <v>620101</v>
      </c>
      <c r="B81" s="66">
        <v>2031220</v>
      </c>
      <c r="C81" s="53" t="str">
        <f>VLOOKUP(B81,'Data sect'!$B$6:$C$121,2,0)</f>
        <v>EN-Maint.-Packing line</v>
      </c>
      <c r="D81" s="38" t="s">
        <v>499</v>
      </c>
      <c r="E81" s="122" t="s">
        <v>456</v>
      </c>
      <c r="F81" s="13" t="s">
        <v>372</v>
      </c>
      <c r="G81" s="126">
        <v>0</v>
      </c>
      <c r="H81" s="166">
        <v>0.2</v>
      </c>
      <c r="I81" s="42">
        <f t="shared" si="3"/>
        <v>0</v>
      </c>
      <c r="J81" s="98">
        <v>0</v>
      </c>
      <c r="K81" s="157">
        <v>2</v>
      </c>
      <c r="L81" s="131">
        <f t="shared" si="4"/>
        <v>0</v>
      </c>
      <c r="M81" s="19">
        <f t="shared" si="5"/>
        <v>0</v>
      </c>
      <c r="N81" s="104"/>
    </row>
    <row r="82" spans="1:14">
      <c r="A82" s="106">
        <v>620104</v>
      </c>
      <c r="B82" s="66">
        <v>2052310</v>
      </c>
      <c r="C82" s="45" t="s">
        <v>462</v>
      </c>
      <c r="D82" s="45" t="s">
        <v>502</v>
      </c>
      <c r="E82" s="122" t="s">
        <v>429</v>
      </c>
      <c r="F82" s="15" t="s">
        <v>374</v>
      </c>
      <c r="G82" s="126">
        <v>5</v>
      </c>
      <c r="H82" s="166">
        <v>0.2</v>
      </c>
      <c r="I82" s="42">
        <f t="shared" si="3"/>
        <v>1</v>
      </c>
      <c r="J82" s="98">
        <v>0</v>
      </c>
      <c r="K82" s="157">
        <v>2</v>
      </c>
      <c r="L82" s="131">
        <f t="shared" si="4"/>
        <v>0</v>
      </c>
      <c r="M82" s="19">
        <f t="shared" si="5"/>
        <v>1</v>
      </c>
      <c r="N82" s="133"/>
    </row>
    <row r="83" spans="1:14">
      <c r="A83" s="106">
        <v>620106</v>
      </c>
      <c r="B83" s="66">
        <v>1040320</v>
      </c>
      <c r="C83" s="53" t="str">
        <f>VLOOKUP(B83,'Data sect'!$B$6:$C$121,2,0)</f>
        <v>WH Distribution-Mahachai</v>
      </c>
      <c r="D83" s="46" t="s">
        <v>382</v>
      </c>
      <c r="E83" s="122" t="s">
        <v>432</v>
      </c>
      <c r="F83" s="15" t="s">
        <v>374</v>
      </c>
      <c r="G83" s="126">
        <v>0</v>
      </c>
      <c r="H83" s="166">
        <v>0.2</v>
      </c>
      <c r="I83" s="42">
        <f t="shared" si="3"/>
        <v>0</v>
      </c>
      <c r="J83" s="98">
        <v>0</v>
      </c>
      <c r="K83" s="157">
        <v>2</v>
      </c>
      <c r="L83" s="131">
        <f t="shared" si="4"/>
        <v>0</v>
      </c>
      <c r="M83" s="19">
        <f t="shared" si="5"/>
        <v>0</v>
      </c>
      <c r="N83" s="104"/>
    </row>
    <row r="84" spans="1:14">
      <c r="A84" s="106">
        <v>620118</v>
      </c>
      <c r="B84" s="66">
        <v>2052310</v>
      </c>
      <c r="C84" s="45" t="s">
        <v>462</v>
      </c>
      <c r="D84" s="45" t="s">
        <v>502</v>
      </c>
      <c r="E84" s="127" t="s">
        <v>430</v>
      </c>
      <c r="F84" s="15" t="s">
        <v>374</v>
      </c>
      <c r="G84" s="126">
        <v>0</v>
      </c>
      <c r="H84" s="166">
        <v>0.2</v>
      </c>
      <c r="I84" s="42">
        <f t="shared" si="3"/>
        <v>0</v>
      </c>
      <c r="J84" s="98">
        <v>0</v>
      </c>
      <c r="K84" s="157">
        <v>2</v>
      </c>
      <c r="L84" s="131">
        <f t="shared" si="4"/>
        <v>0</v>
      </c>
      <c r="M84" s="19">
        <f t="shared" si="5"/>
        <v>0</v>
      </c>
      <c r="N84" s="104"/>
    </row>
    <row r="85" spans="1:14">
      <c r="A85" s="106">
        <v>620204</v>
      </c>
      <c r="B85" s="66">
        <v>2053120</v>
      </c>
      <c r="C85" s="53" t="str">
        <f>VLOOKUP(B85,'Data sect'!$B$6:$C$121,2,0)</f>
        <v>Factory IT</v>
      </c>
      <c r="D85" s="37" t="s">
        <v>5</v>
      </c>
      <c r="E85" s="127" t="s">
        <v>431</v>
      </c>
      <c r="F85" s="15" t="s">
        <v>374</v>
      </c>
      <c r="G85" s="126">
        <v>8</v>
      </c>
      <c r="H85" s="166">
        <v>0.2</v>
      </c>
      <c r="I85" s="42">
        <f t="shared" si="3"/>
        <v>1.6</v>
      </c>
      <c r="J85" s="98">
        <v>0</v>
      </c>
      <c r="K85" s="157">
        <v>2</v>
      </c>
      <c r="L85" s="131">
        <f t="shared" si="4"/>
        <v>0</v>
      </c>
      <c r="M85" s="19">
        <f t="shared" si="5"/>
        <v>1.6</v>
      </c>
      <c r="N85" s="130"/>
    </row>
    <row r="86" spans="1:14">
      <c r="A86" s="135">
        <v>620316</v>
      </c>
      <c r="B86" s="66">
        <v>2031010</v>
      </c>
      <c r="C86" s="53" t="str">
        <f>VLOOKUP(B86,'Data sect'!$B$6:$C$121,2,0)</f>
        <v>QC-Production Line</v>
      </c>
      <c r="D86" s="63" t="s">
        <v>363</v>
      </c>
      <c r="E86" s="122" t="s">
        <v>433</v>
      </c>
      <c r="F86" s="15" t="s">
        <v>374</v>
      </c>
      <c r="G86" s="126">
        <v>0</v>
      </c>
      <c r="H86" s="166">
        <v>0.2</v>
      </c>
      <c r="I86" s="42">
        <f t="shared" si="3"/>
        <v>0</v>
      </c>
      <c r="J86" s="98">
        <v>0</v>
      </c>
      <c r="K86" s="157">
        <v>2</v>
      </c>
      <c r="L86" s="131">
        <f t="shared" si="4"/>
        <v>0</v>
      </c>
      <c r="M86" s="19">
        <f t="shared" si="5"/>
        <v>0</v>
      </c>
      <c r="N86" s="132"/>
    </row>
    <row r="87" spans="1:14">
      <c r="A87" s="134">
        <v>620402</v>
      </c>
      <c r="B87" s="66">
        <v>2040120</v>
      </c>
      <c r="C87" s="53" t="str">
        <f>VLOOKUP(B87,'Data sect'!$B$6:$C$121,2,0)</f>
        <v>Factory Purchasing</v>
      </c>
      <c r="D87" s="46" t="s">
        <v>496</v>
      </c>
      <c r="E87" s="122" t="s">
        <v>434</v>
      </c>
      <c r="F87" s="15" t="s">
        <v>374</v>
      </c>
      <c r="G87" s="126">
        <v>1</v>
      </c>
      <c r="H87" s="166">
        <v>0.2</v>
      </c>
      <c r="I87" s="42">
        <f t="shared" si="3"/>
        <v>0.2</v>
      </c>
      <c r="J87" s="98">
        <v>0</v>
      </c>
      <c r="K87" s="157">
        <v>2</v>
      </c>
      <c r="L87" s="131">
        <f t="shared" si="4"/>
        <v>0</v>
      </c>
      <c r="M87" s="19">
        <f t="shared" si="5"/>
        <v>0.2</v>
      </c>
      <c r="N87" s="133"/>
    </row>
    <row r="88" spans="1:14">
      <c r="A88" s="81">
        <v>620404</v>
      </c>
      <c r="B88" s="66">
        <v>2051100</v>
      </c>
      <c r="C88" s="53" t="str">
        <f>VLOOKUP(B88,'Data sect'!$B$6:$C$121,2,0)</f>
        <v>Factory HR</v>
      </c>
      <c r="D88" s="87" t="s">
        <v>6</v>
      </c>
      <c r="E88" s="122" t="s">
        <v>435</v>
      </c>
      <c r="F88" s="15" t="s">
        <v>374</v>
      </c>
      <c r="G88" s="126">
        <v>259</v>
      </c>
      <c r="H88" s="166">
        <v>0.2</v>
      </c>
      <c r="I88" s="42">
        <f t="shared" si="3"/>
        <v>51.800000000000004</v>
      </c>
      <c r="J88" s="98">
        <v>0</v>
      </c>
      <c r="K88" s="157">
        <v>2</v>
      </c>
      <c r="L88" s="131">
        <f t="shared" si="4"/>
        <v>0</v>
      </c>
      <c r="M88" s="19">
        <f t="shared" si="5"/>
        <v>51.800000000000004</v>
      </c>
      <c r="N88" s="137"/>
    </row>
    <row r="89" spans="1:14">
      <c r="A89" s="81">
        <v>620419</v>
      </c>
      <c r="B89" s="66">
        <v>2031300</v>
      </c>
      <c r="C89" s="53" t="str">
        <f>VLOOKUP(B89,'Data sect'!$B$6:$C$121,2,0)</f>
        <v>Quality Management</v>
      </c>
      <c r="D89" s="46" t="s">
        <v>364</v>
      </c>
      <c r="E89" s="122" t="s">
        <v>436</v>
      </c>
      <c r="F89" s="15" t="s">
        <v>374</v>
      </c>
      <c r="G89" s="126">
        <v>0</v>
      </c>
      <c r="H89" s="166">
        <v>0.2</v>
      </c>
      <c r="I89" s="42">
        <f t="shared" si="3"/>
        <v>0</v>
      </c>
      <c r="J89" s="98">
        <v>0</v>
      </c>
      <c r="K89" s="157">
        <v>2</v>
      </c>
      <c r="L89" s="131">
        <f t="shared" si="4"/>
        <v>0</v>
      </c>
      <c r="M89" s="19">
        <f t="shared" si="5"/>
        <v>0</v>
      </c>
      <c r="N89" s="137"/>
    </row>
    <row r="90" spans="1:14">
      <c r="A90" s="160">
        <v>620529</v>
      </c>
      <c r="B90" s="66">
        <v>1040320</v>
      </c>
      <c r="C90" s="53" t="str">
        <f>VLOOKUP(B90,'Data sect'!$B$6:$C$121,2,0)</f>
        <v>WH Distribution-Mahachai</v>
      </c>
      <c r="D90" s="46" t="s">
        <v>382</v>
      </c>
      <c r="E90" s="122" t="s">
        <v>486</v>
      </c>
      <c r="F90" s="15" t="s">
        <v>374</v>
      </c>
      <c r="G90" s="126">
        <v>0</v>
      </c>
      <c r="H90" s="166">
        <v>0.2</v>
      </c>
      <c r="I90" s="42">
        <f t="shared" si="3"/>
        <v>0</v>
      </c>
      <c r="J90" s="98">
        <v>0</v>
      </c>
      <c r="K90" s="157">
        <v>2</v>
      </c>
      <c r="L90" s="131">
        <f t="shared" si="4"/>
        <v>0</v>
      </c>
      <c r="M90" s="19">
        <f t="shared" si="5"/>
        <v>0</v>
      </c>
      <c r="N90" s="160"/>
    </row>
    <row r="91" spans="1:14">
      <c r="A91" s="138">
        <v>620530</v>
      </c>
      <c r="B91" s="66">
        <v>2052210</v>
      </c>
      <c r="C91" s="53" t="str">
        <f>VLOOKUP(B91,'Data sect'!$B$6:$C$121,2,0)</f>
        <v>Corporate Accounting</v>
      </c>
      <c r="D91" s="15" t="s">
        <v>498</v>
      </c>
      <c r="E91" s="127" t="s">
        <v>441</v>
      </c>
      <c r="F91" s="15" t="s">
        <v>374</v>
      </c>
      <c r="G91" s="126">
        <v>0</v>
      </c>
      <c r="H91" s="166">
        <v>0.2</v>
      </c>
      <c r="I91" s="42">
        <f t="shared" si="3"/>
        <v>0</v>
      </c>
      <c r="J91" s="98">
        <v>0</v>
      </c>
      <c r="K91" s="157">
        <v>2</v>
      </c>
      <c r="L91" s="131">
        <f t="shared" si="4"/>
        <v>0</v>
      </c>
      <c r="M91" s="19">
        <f t="shared" si="5"/>
        <v>0</v>
      </c>
      <c r="N91" s="137"/>
    </row>
    <row r="92" spans="1:14">
      <c r="A92" s="135">
        <v>620539</v>
      </c>
      <c r="B92" s="16">
        <v>2051140</v>
      </c>
      <c r="C92" s="15" t="s">
        <v>398</v>
      </c>
      <c r="D92" s="15" t="s">
        <v>398</v>
      </c>
      <c r="E92" s="122" t="s">
        <v>437</v>
      </c>
      <c r="F92" s="15" t="s">
        <v>374</v>
      </c>
      <c r="G92" s="126">
        <v>0</v>
      </c>
      <c r="H92" s="166">
        <v>0.2</v>
      </c>
      <c r="I92" s="42">
        <f t="shared" si="3"/>
        <v>0</v>
      </c>
      <c r="J92" s="98">
        <v>0</v>
      </c>
      <c r="K92" s="157">
        <v>2</v>
      </c>
      <c r="L92" s="131">
        <f t="shared" si="4"/>
        <v>0</v>
      </c>
      <c r="M92" s="19">
        <f t="shared" si="5"/>
        <v>0</v>
      </c>
      <c r="N92" s="132"/>
    </row>
    <row r="93" spans="1:14">
      <c r="A93" s="138">
        <v>620607</v>
      </c>
      <c r="B93" s="66">
        <v>2040120</v>
      </c>
      <c r="C93" s="53" t="str">
        <f>VLOOKUP(B93,'Data sect'!$B$6:$C$121,2,0)</f>
        <v>Factory Purchasing</v>
      </c>
      <c r="D93" s="46" t="s">
        <v>496</v>
      </c>
      <c r="E93" s="122" t="s">
        <v>442</v>
      </c>
      <c r="F93" s="15" t="s">
        <v>374</v>
      </c>
      <c r="G93" s="126">
        <v>0</v>
      </c>
      <c r="H93" s="166">
        <v>0.2</v>
      </c>
      <c r="I93" s="42">
        <f t="shared" si="3"/>
        <v>0</v>
      </c>
      <c r="J93" s="98">
        <v>0</v>
      </c>
      <c r="K93" s="157">
        <v>2</v>
      </c>
      <c r="L93" s="131">
        <f t="shared" si="4"/>
        <v>0</v>
      </c>
      <c r="M93" s="19">
        <f t="shared" si="5"/>
        <v>0</v>
      </c>
      <c r="N93" s="137"/>
    </row>
    <row r="94" spans="1:14">
      <c r="A94" s="135">
        <v>620626</v>
      </c>
      <c r="B94" s="66">
        <v>2031030</v>
      </c>
      <c r="C94" s="53" t="str">
        <f>VLOOKUP(B94,'Data sect'!$B$6:$C$121,2,0)</f>
        <v>QA-Lab</v>
      </c>
      <c r="D94" s="46" t="s">
        <v>287</v>
      </c>
      <c r="E94" s="127" t="s">
        <v>438</v>
      </c>
      <c r="F94" s="15" t="s">
        <v>370</v>
      </c>
      <c r="G94" s="126">
        <v>0</v>
      </c>
      <c r="H94" s="166">
        <v>0.2</v>
      </c>
      <c r="I94" s="42">
        <f t="shared" si="3"/>
        <v>0</v>
      </c>
      <c r="J94" s="98">
        <v>0</v>
      </c>
      <c r="K94" s="157">
        <v>2</v>
      </c>
      <c r="L94" s="131">
        <f t="shared" si="4"/>
        <v>0</v>
      </c>
      <c r="M94" s="19">
        <f t="shared" si="5"/>
        <v>0</v>
      </c>
      <c r="N94" s="132"/>
    </row>
    <row r="95" spans="1:14">
      <c r="A95" s="81">
        <v>620629</v>
      </c>
      <c r="B95" s="66">
        <v>2031041</v>
      </c>
      <c r="C95" s="53" t="str">
        <f>VLOOKUP(B95,'Data sect'!$B$6:$C$121,2,0)</f>
        <v>Research &amp; Development</v>
      </c>
      <c r="D95" s="46" t="s">
        <v>314</v>
      </c>
      <c r="E95" s="127" t="s">
        <v>443</v>
      </c>
      <c r="F95" s="15" t="s">
        <v>380</v>
      </c>
      <c r="G95" s="126">
        <v>1</v>
      </c>
      <c r="H95" s="166">
        <v>0.2</v>
      </c>
      <c r="I95" s="42">
        <f t="shared" si="3"/>
        <v>0.2</v>
      </c>
      <c r="J95" s="98">
        <v>0</v>
      </c>
      <c r="K95" s="157">
        <v>2</v>
      </c>
      <c r="L95" s="131">
        <f t="shared" si="4"/>
        <v>0</v>
      </c>
      <c r="M95" s="19">
        <f t="shared" si="5"/>
        <v>0.2</v>
      </c>
      <c r="N95" s="114"/>
    </row>
    <row r="96" spans="1:14">
      <c r="A96" s="81">
        <v>620639</v>
      </c>
      <c r="B96" s="66">
        <v>1040320</v>
      </c>
      <c r="C96" s="53" t="str">
        <f>VLOOKUP(B96,'Data sect'!$B$6:$C$121,2,0)</f>
        <v>WH Distribution-Mahachai</v>
      </c>
      <c r="D96" s="46" t="s">
        <v>382</v>
      </c>
      <c r="E96" s="127" t="s">
        <v>444</v>
      </c>
      <c r="F96" s="15" t="s">
        <v>374</v>
      </c>
      <c r="G96" s="126">
        <v>377</v>
      </c>
      <c r="H96" s="166">
        <v>0.2</v>
      </c>
      <c r="I96" s="42">
        <f t="shared" si="3"/>
        <v>75.400000000000006</v>
      </c>
      <c r="J96" s="98">
        <v>0</v>
      </c>
      <c r="K96" s="157">
        <v>2</v>
      </c>
      <c r="L96" s="131">
        <f t="shared" si="4"/>
        <v>0</v>
      </c>
      <c r="M96" s="19">
        <f t="shared" si="5"/>
        <v>75.400000000000006</v>
      </c>
      <c r="N96" s="137"/>
    </row>
    <row r="97" spans="1:14">
      <c r="A97" s="81">
        <v>620703</v>
      </c>
      <c r="B97" s="66">
        <v>2030400</v>
      </c>
      <c r="C97" s="53" t="str">
        <f>VLOOKUP(B97,'Data sect'!$B$6:$C$121,2,0)</f>
        <v>PD-Packing Plant 4</v>
      </c>
      <c r="D97" s="38" t="s">
        <v>505</v>
      </c>
      <c r="E97" s="127" t="s">
        <v>445</v>
      </c>
      <c r="F97" s="15" t="s">
        <v>370</v>
      </c>
      <c r="G97" s="126">
        <v>359</v>
      </c>
      <c r="H97" s="166">
        <v>0.2</v>
      </c>
      <c r="I97" s="42">
        <f t="shared" si="3"/>
        <v>71.8</v>
      </c>
      <c r="J97" s="98">
        <v>0</v>
      </c>
      <c r="K97" s="157">
        <v>2</v>
      </c>
      <c r="L97" s="131">
        <f t="shared" si="4"/>
        <v>0</v>
      </c>
      <c r="M97" s="19">
        <f t="shared" si="5"/>
        <v>71.8</v>
      </c>
      <c r="N97" s="114"/>
    </row>
    <row r="98" spans="1:14">
      <c r="A98" s="106">
        <v>620707</v>
      </c>
      <c r="B98" s="66">
        <v>2031030</v>
      </c>
      <c r="C98" s="53" t="s">
        <v>36</v>
      </c>
      <c r="D98" s="46" t="s">
        <v>287</v>
      </c>
      <c r="E98" s="127" t="s">
        <v>447</v>
      </c>
      <c r="F98" s="15" t="s">
        <v>374</v>
      </c>
      <c r="G98" s="126">
        <v>0</v>
      </c>
      <c r="H98" s="166">
        <v>0.2</v>
      </c>
      <c r="I98" s="42">
        <f t="shared" si="3"/>
        <v>0</v>
      </c>
      <c r="J98" s="98">
        <v>0</v>
      </c>
      <c r="K98" s="157">
        <v>2</v>
      </c>
      <c r="L98" s="131">
        <f t="shared" si="4"/>
        <v>0</v>
      </c>
      <c r="M98" s="19">
        <f t="shared" si="5"/>
        <v>0</v>
      </c>
      <c r="N98" s="104"/>
    </row>
    <row r="99" spans="1:14">
      <c r="A99" s="153">
        <v>620727</v>
      </c>
      <c r="B99" s="66">
        <v>2051100</v>
      </c>
      <c r="C99" s="53" t="str">
        <f>VLOOKUP(B99,'Data sect'!$B$6:$C$121,2,0)</f>
        <v>Factory HR</v>
      </c>
      <c r="D99" s="46" t="s">
        <v>6</v>
      </c>
      <c r="E99" s="127" t="s">
        <v>453</v>
      </c>
      <c r="F99" s="15" t="s">
        <v>374</v>
      </c>
      <c r="G99" s="126">
        <v>187</v>
      </c>
      <c r="H99" s="166">
        <v>0.2</v>
      </c>
      <c r="I99" s="42">
        <f t="shared" si="3"/>
        <v>37.4</v>
      </c>
      <c r="J99" s="98">
        <v>0</v>
      </c>
      <c r="K99" s="157">
        <v>2</v>
      </c>
      <c r="L99" s="131">
        <f t="shared" si="4"/>
        <v>0</v>
      </c>
      <c r="M99" s="19">
        <f t="shared" si="5"/>
        <v>37.4</v>
      </c>
      <c r="N99" s="151"/>
    </row>
    <row r="100" spans="1:14">
      <c r="A100" s="153">
        <v>620809</v>
      </c>
      <c r="B100" s="66">
        <v>2030300</v>
      </c>
      <c r="C100" s="53" t="str">
        <f>VLOOKUP(B100,'Data sect'!$B$6:$C$121,2,0)</f>
        <v>PD-Packing Plant 3</v>
      </c>
      <c r="D100" s="46" t="s">
        <v>497</v>
      </c>
      <c r="E100" s="127" t="s">
        <v>454</v>
      </c>
      <c r="F100" s="15" t="s">
        <v>370</v>
      </c>
      <c r="G100" s="126">
        <v>112</v>
      </c>
      <c r="H100" s="166">
        <v>0.2</v>
      </c>
      <c r="I100" s="42">
        <f t="shared" si="3"/>
        <v>22.400000000000002</v>
      </c>
      <c r="J100" s="98">
        <v>0</v>
      </c>
      <c r="K100" s="157">
        <v>2</v>
      </c>
      <c r="L100" s="131">
        <f t="shared" si="4"/>
        <v>0</v>
      </c>
      <c r="M100" s="19">
        <f t="shared" si="5"/>
        <v>22.400000000000002</v>
      </c>
      <c r="N100" s="151"/>
    </row>
    <row r="101" spans="1:14">
      <c r="A101" s="153">
        <v>620817</v>
      </c>
      <c r="B101" s="66">
        <v>2031210</v>
      </c>
      <c r="C101" s="53" t="str">
        <f>VLOOKUP(B101,'Data sect'!$B$6:$C$121,2,0)</f>
        <v>EN-Utility</v>
      </c>
      <c r="D101" s="77" t="s">
        <v>500</v>
      </c>
      <c r="E101" s="127" t="s">
        <v>455</v>
      </c>
      <c r="F101" s="149" t="s">
        <v>405</v>
      </c>
      <c r="G101" s="126">
        <v>0</v>
      </c>
      <c r="H101" s="166">
        <v>0.2</v>
      </c>
      <c r="I101" s="42">
        <f t="shared" si="3"/>
        <v>0</v>
      </c>
      <c r="J101" s="98">
        <v>0</v>
      </c>
      <c r="K101" s="157">
        <v>2</v>
      </c>
      <c r="L101" s="131">
        <f t="shared" si="4"/>
        <v>0</v>
      </c>
      <c r="M101" s="19">
        <f t="shared" si="5"/>
        <v>0</v>
      </c>
      <c r="N101" s="151"/>
    </row>
    <row r="102" spans="1:14">
      <c r="A102" s="153">
        <v>620901</v>
      </c>
      <c r="B102" s="66">
        <v>2031220</v>
      </c>
      <c r="C102" s="53" t="str">
        <f>VLOOKUP(B102,'Data sect'!$B$6:$C$121,2,0)</f>
        <v>EN-Maint.-Packing line</v>
      </c>
      <c r="D102" s="38" t="s">
        <v>499</v>
      </c>
      <c r="E102" s="127" t="s">
        <v>457</v>
      </c>
      <c r="F102" s="149" t="s">
        <v>405</v>
      </c>
      <c r="G102" s="126">
        <v>0</v>
      </c>
      <c r="H102" s="166">
        <v>0.2</v>
      </c>
      <c r="I102" s="42">
        <f t="shared" si="3"/>
        <v>0</v>
      </c>
      <c r="J102" s="98">
        <v>0</v>
      </c>
      <c r="K102" s="157">
        <v>2</v>
      </c>
      <c r="L102" s="131">
        <f t="shared" si="4"/>
        <v>0</v>
      </c>
      <c r="M102" s="19">
        <f t="shared" si="5"/>
        <v>0</v>
      </c>
      <c r="N102" s="151"/>
    </row>
    <row r="103" spans="1:14">
      <c r="A103" s="137">
        <v>620909</v>
      </c>
      <c r="B103" s="66">
        <v>1040320</v>
      </c>
      <c r="C103" s="53" t="str">
        <f>VLOOKUP(B103,'Data sect'!$B$6:$C$121,2,0)</f>
        <v>WH Distribution-Mahachai</v>
      </c>
      <c r="D103" s="46" t="s">
        <v>382</v>
      </c>
      <c r="E103" s="127" t="s">
        <v>482</v>
      </c>
      <c r="F103" s="15" t="s">
        <v>374</v>
      </c>
      <c r="G103" s="126">
        <v>0</v>
      </c>
      <c r="H103" s="166">
        <v>0.2</v>
      </c>
      <c r="I103" s="42">
        <f>H103*G103</f>
        <v>0</v>
      </c>
      <c r="J103" s="98">
        <v>0</v>
      </c>
      <c r="K103" s="157">
        <v>2</v>
      </c>
      <c r="L103" s="131">
        <f>K103*J103</f>
        <v>0</v>
      </c>
      <c r="M103" s="19">
        <f>I103+L103</f>
        <v>0</v>
      </c>
      <c r="N103" s="137"/>
    </row>
    <row r="104" spans="1:14">
      <c r="A104" s="153">
        <v>621002</v>
      </c>
      <c r="B104" s="66">
        <v>2031041</v>
      </c>
      <c r="C104" s="53" t="str">
        <f>VLOOKUP(B104,'Data sect'!$B$6:$C$121,2,0)</f>
        <v>Research &amp; Development</v>
      </c>
      <c r="D104" s="46" t="s">
        <v>314</v>
      </c>
      <c r="E104" s="127" t="s">
        <v>466</v>
      </c>
      <c r="F104" s="15" t="s">
        <v>374</v>
      </c>
      <c r="G104" s="126">
        <v>0</v>
      </c>
      <c r="H104" s="166">
        <v>0.2</v>
      </c>
      <c r="I104" s="42">
        <f t="shared" si="3"/>
        <v>0</v>
      </c>
      <c r="J104" s="98">
        <v>0</v>
      </c>
      <c r="K104" s="157">
        <v>2</v>
      </c>
      <c r="L104" s="131">
        <f t="shared" si="4"/>
        <v>0</v>
      </c>
      <c r="M104" s="19">
        <f t="shared" si="5"/>
        <v>0</v>
      </c>
      <c r="N104" s="151"/>
    </row>
    <row r="105" spans="1:14">
      <c r="A105" s="153">
        <v>621004</v>
      </c>
      <c r="B105" s="66">
        <v>2052310</v>
      </c>
      <c r="C105" s="45" t="s">
        <v>462</v>
      </c>
      <c r="D105" s="45" t="s">
        <v>502</v>
      </c>
      <c r="E105" s="127" t="s">
        <v>458</v>
      </c>
      <c r="F105" s="15" t="s">
        <v>374</v>
      </c>
      <c r="G105" s="126">
        <v>84</v>
      </c>
      <c r="H105" s="166">
        <v>0.2</v>
      </c>
      <c r="I105" s="42">
        <f t="shared" si="3"/>
        <v>16.8</v>
      </c>
      <c r="J105" s="98">
        <v>0</v>
      </c>
      <c r="K105" s="157">
        <v>2</v>
      </c>
      <c r="L105" s="131">
        <f t="shared" si="4"/>
        <v>0</v>
      </c>
      <c r="M105" s="19">
        <f t="shared" si="5"/>
        <v>16.8</v>
      </c>
      <c r="N105" s="151"/>
    </row>
    <row r="106" spans="1:14">
      <c r="A106" s="153">
        <v>621005</v>
      </c>
      <c r="B106" s="66">
        <v>2031041</v>
      </c>
      <c r="C106" s="53" t="str">
        <f>VLOOKUP(B106,'Data sect'!$B$6:$C$121,2,0)</f>
        <v>Research &amp; Development</v>
      </c>
      <c r="D106" s="46" t="s">
        <v>314</v>
      </c>
      <c r="E106" s="127" t="s">
        <v>460</v>
      </c>
      <c r="F106" s="15" t="s">
        <v>374</v>
      </c>
      <c r="G106" s="126">
        <v>0</v>
      </c>
      <c r="H106" s="166">
        <v>0.2</v>
      </c>
      <c r="I106" s="42">
        <f t="shared" si="3"/>
        <v>0</v>
      </c>
      <c r="J106" s="98">
        <v>0</v>
      </c>
      <c r="K106" s="157">
        <v>2</v>
      </c>
      <c r="L106" s="131">
        <f t="shared" si="4"/>
        <v>0</v>
      </c>
      <c r="M106" s="19">
        <f t="shared" si="5"/>
        <v>0</v>
      </c>
      <c r="N106" s="107"/>
    </row>
    <row r="107" spans="1:14">
      <c r="A107" s="154">
        <v>621007</v>
      </c>
      <c r="B107" s="66">
        <v>2031030</v>
      </c>
      <c r="C107" s="53" t="s">
        <v>36</v>
      </c>
      <c r="D107" s="46" t="s">
        <v>287</v>
      </c>
      <c r="E107" s="15" t="s">
        <v>461</v>
      </c>
      <c r="F107" s="15" t="s">
        <v>374</v>
      </c>
      <c r="G107" s="126">
        <v>26</v>
      </c>
      <c r="H107" s="166">
        <v>0.2</v>
      </c>
      <c r="I107" s="42">
        <f t="shared" si="3"/>
        <v>5.2</v>
      </c>
      <c r="J107" s="98">
        <v>0</v>
      </c>
      <c r="K107" s="157">
        <v>2</v>
      </c>
      <c r="L107" s="131">
        <f t="shared" si="4"/>
        <v>0</v>
      </c>
      <c r="M107" s="19">
        <f t="shared" si="5"/>
        <v>5.2</v>
      </c>
      <c r="N107" s="107"/>
    </row>
    <row r="108" spans="1:14">
      <c r="A108" s="153">
        <v>621008</v>
      </c>
      <c r="B108" s="66">
        <v>2031210</v>
      </c>
      <c r="C108" s="53" t="str">
        <f>VLOOKUP(B108,'Data sect'!$B$6:$C$121,2,0)</f>
        <v>EN-Utility</v>
      </c>
      <c r="D108" s="77" t="s">
        <v>500</v>
      </c>
      <c r="E108" s="15" t="s">
        <v>465</v>
      </c>
      <c r="F108" s="149" t="s">
        <v>405</v>
      </c>
      <c r="G108" s="126">
        <v>246</v>
      </c>
      <c r="H108" s="166">
        <v>0.2</v>
      </c>
      <c r="I108" s="42">
        <f t="shared" si="3"/>
        <v>49.2</v>
      </c>
      <c r="J108" s="98">
        <v>0</v>
      </c>
      <c r="K108" s="157">
        <v>2</v>
      </c>
      <c r="L108" s="131">
        <f t="shared" si="4"/>
        <v>0</v>
      </c>
      <c r="M108" s="19">
        <f t="shared" si="5"/>
        <v>49.2</v>
      </c>
      <c r="N108" s="151"/>
    </row>
    <row r="109" spans="1:14">
      <c r="A109" s="155">
        <v>621101</v>
      </c>
      <c r="B109" s="66">
        <v>2031041</v>
      </c>
      <c r="C109" s="53" t="str">
        <f>VLOOKUP(B109,'Data sect'!$B$6:$C$121,2,0)</f>
        <v>Research &amp; Development</v>
      </c>
      <c r="D109" s="46" t="s">
        <v>314</v>
      </c>
      <c r="E109" s="127" t="s">
        <v>463</v>
      </c>
      <c r="F109" s="15" t="s">
        <v>374</v>
      </c>
      <c r="G109" s="126">
        <v>0</v>
      </c>
      <c r="H109" s="166">
        <v>0.2</v>
      </c>
      <c r="I109" s="42">
        <f t="shared" si="3"/>
        <v>0</v>
      </c>
      <c r="J109" s="98">
        <v>0</v>
      </c>
      <c r="K109" s="157">
        <v>2</v>
      </c>
      <c r="L109" s="131">
        <f t="shared" si="4"/>
        <v>0</v>
      </c>
      <c r="M109" s="19">
        <f t="shared" si="5"/>
        <v>0</v>
      </c>
      <c r="N109" s="151"/>
    </row>
    <row r="110" spans="1:14">
      <c r="A110" s="155">
        <v>621203</v>
      </c>
      <c r="B110" s="66">
        <v>2031010</v>
      </c>
      <c r="C110" s="53" t="str">
        <f>VLOOKUP(B110,'Data sect'!$B$6:$C$121,2,0)</f>
        <v>QC-Production Line</v>
      </c>
      <c r="D110" s="63" t="s">
        <v>363</v>
      </c>
      <c r="E110" s="127" t="s">
        <v>479</v>
      </c>
      <c r="F110" s="15" t="s">
        <v>374</v>
      </c>
      <c r="G110" s="126">
        <v>0</v>
      </c>
      <c r="H110" s="166">
        <v>0.2</v>
      </c>
      <c r="I110" s="42">
        <f t="shared" si="3"/>
        <v>0</v>
      </c>
      <c r="J110" s="98">
        <v>0</v>
      </c>
      <c r="K110" s="157">
        <v>2</v>
      </c>
      <c r="L110" s="131">
        <f t="shared" si="4"/>
        <v>0</v>
      </c>
      <c r="M110" s="19">
        <f t="shared" si="5"/>
        <v>0</v>
      </c>
      <c r="N110" s="107"/>
    </row>
    <row r="111" spans="1:14">
      <c r="A111" s="153">
        <v>630308</v>
      </c>
      <c r="B111" s="66">
        <v>2031210</v>
      </c>
      <c r="C111" s="53" t="str">
        <f>VLOOKUP(B111,'Data sect'!$B$6:$C$121,2,0)</f>
        <v>EN-Utility</v>
      </c>
      <c r="D111" s="77" t="s">
        <v>500</v>
      </c>
      <c r="E111" s="127" t="s">
        <v>468</v>
      </c>
      <c r="F111" s="15" t="s">
        <v>469</v>
      </c>
      <c r="G111" s="126">
        <v>0</v>
      </c>
      <c r="H111" s="166">
        <v>0.2</v>
      </c>
      <c r="I111" s="42">
        <f t="shared" si="3"/>
        <v>0</v>
      </c>
      <c r="J111" s="98">
        <v>0</v>
      </c>
      <c r="K111" s="157">
        <v>2</v>
      </c>
      <c r="L111" s="131">
        <f t="shared" si="4"/>
        <v>0</v>
      </c>
      <c r="M111" s="19">
        <f t="shared" si="5"/>
        <v>0</v>
      </c>
      <c r="N111" s="151"/>
    </row>
    <row r="112" spans="1:14">
      <c r="A112" s="16">
        <v>630601</v>
      </c>
      <c r="B112" s="66">
        <v>2031230</v>
      </c>
      <c r="C112" s="53" t="str">
        <f>VLOOKUP(B112,'Data sect'!$B$6:$C$121,2,0)</f>
        <v>Enginer Project</v>
      </c>
      <c r="D112" s="77" t="s">
        <v>501</v>
      </c>
      <c r="E112" s="127" t="s">
        <v>478</v>
      </c>
      <c r="F112" s="15" t="s">
        <v>480</v>
      </c>
      <c r="G112" s="126">
        <v>0</v>
      </c>
      <c r="H112" s="166">
        <v>0.2</v>
      </c>
      <c r="I112" s="42">
        <f t="shared" si="3"/>
        <v>0</v>
      </c>
      <c r="J112" s="98">
        <v>0</v>
      </c>
      <c r="K112" s="157">
        <v>2</v>
      </c>
      <c r="L112" s="131">
        <f t="shared" si="4"/>
        <v>0</v>
      </c>
      <c r="M112" s="19">
        <f t="shared" si="5"/>
        <v>0</v>
      </c>
      <c r="N112" s="107"/>
    </row>
    <row r="113" spans="1:14">
      <c r="A113" s="126">
        <v>630616</v>
      </c>
      <c r="B113" s="66">
        <v>1040320</v>
      </c>
      <c r="C113" s="53" t="str">
        <f>VLOOKUP(B113,'Data sect'!$B$6:$C$121,2,0)</f>
        <v>WH Distribution-Mahachai</v>
      </c>
      <c r="D113" s="46" t="s">
        <v>382</v>
      </c>
      <c r="E113" s="127" t="s">
        <v>483</v>
      </c>
      <c r="F113" s="15" t="s">
        <v>374</v>
      </c>
      <c r="G113" s="126">
        <v>0</v>
      </c>
      <c r="H113" s="166">
        <v>0.2</v>
      </c>
      <c r="I113" s="42">
        <f t="shared" si="3"/>
        <v>0</v>
      </c>
      <c r="J113" s="98">
        <v>0</v>
      </c>
      <c r="K113" s="157">
        <v>2</v>
      </c>
      <c r="L113" s="131">
        <f t="shared" si="4"/>
        <v>0</v>
      </c>
      <c r="M113" s="19">
        <f t="shared" si="5"/>
        <v>0</v>
      </c>
      <c r="N113" s="107"/>
    </row>
    <row r="114" spans="1:14">
      <c r="A114" s="16">
        <v>630802</v>
      </c>
      <c r="B114" s="66">
        <v>2031120</v>
      </c>
      <c r="C114" s="53" t="str">
        <f>VLOOKUP(B114,'Data sect'!$B$6:$C$121,2,0)</f>
        <v>Material Control 1,3</v>
      </c>
      <c r="D114" s="38" t="s">
        <v>395</v>
      </c>
      <c r="E114" s="127" t="s">
        <v>484</v>
      </c>
      <c r="F114" s="13" t="s">
        <v>386</v>
      </c>
      <c r="G114" s="126">
        <v>2</v>
      </c>
      <c r="H114" s="166">
        <v>0.2</v>
      </c>
      <c r="I114" s="42">
        <f t="shared" si="3"/>
        <v>0.4</v>
      </c>
      <c r="J114" s="16">
        <v>0</v>
      </c>
      <c r="K114" s="157">
        <v>2</v>
      </c>
      <c r="L114" s="131">
        <f t="shared" si="4"/>
        <v>0</v>
      </c>
      <c r="M114" s="19">
        <f t="shared" si="5"/>
        <v>0.4</v>
      </c>
      <c r="N114" s="107"/>
    </row>
    <row r="115" spans="1:14">
      <c r="A115" s="16">
        <v>630803</v>
      </c>
      <c r="B115" s="66">
        <v>2031041</v>
      </c>
      <c r="C115" s="53" t="str">
        <f>VLOOKUP(B115,'Data sect'!$B$6:$C$121,2,0)</f>
        <v>Research &amp; Development</v>
      </c>
      <c r="D115" s="46" t="s">
        <v>314</v>
      </c>
      <c r="E115" s="127" t="s">
        <v>487</v>
      </c>
      <c r="F115" s="13" t="s">
        <v>370</v>
      </c>
      <c r="G115" s="126">
        <v>13</v>
      </c>
      <c r="H115" s="166">
        <v>0.2</v>
      </c>
      <c r="I115" s="42">
        <f t="shared" si="3"/>
        <v>2.6</v>
      </c>
      <c r="J115" s="16">
        <v>0</v>
      </c>
      <c r="K115" s="157">
        <v>2</v>
      </c>
      <c r="L115" s="131">
        <f t="shared" si="4"/>
        <v>0</v>
      </c>
      <c r="M115" s="19">
        <f t="shared" si="5"/>
        <v>2.6</v>
      </c>
      <c r="N115" s="151"/>
    </row>
    <row r="116" spans="1:14">
      <c r="A116" s="16">
        <v>630804</v>
      </c>
      <c r="B116" s="66">
        <v>2031300</v>
      </c>
      <c r="C116" s="53" t="str">
        <f>VLOOKUP(B116,'Data sect'!$B$6:$C$121,2,0)</f>
        <v>Quality Management</v>
      </c>
      <c r="D116" s="45" t="s">
        <v>364</v>
      </c>
      <c r="E116" s="127" t="s">
        <v>485</v>
      </c>
      <c r="F116" s="15" t="s">
        <v>380</v>
      </c>
      <c r="G116" s="126">
        <v>0</v>
      </c>
      <c r="H116" s="166">
        <v>0.2</v>
      </c>
      <c r="I116" s="42">
        <f t="shared" si="3"/>
        <v>0</v>
      </c>
      <c r="J116" s="16">
        <v>0</v>
      </c>
      <c r="K116" s="157">
        <v>2</v>
      </c>
      <c r="L116" s="131">
        <f t="shared" si="4"/>
        <v>0</v>
      </c>
      <c r="M116" s="19">
        <f t="shared" si="5"/>
        <v>0</v>
      </c>
      <c r="N116" s="107"/>
    </row>
    <row r="117" spans="1:14">
      <c r="A117" s="153">
        <v>630902</v>
      </c>
      <c r="B117" s="66">
        <v>2030200</v>
      </c>
      <c r="C117" s="53" t="str">
        <f>VLOOKUP(B117,'Data sect'!$B$6:$C$121,2,0)</f>
        <v>PD-Packing Plant 2</v>
      </c>
      <c r="D117" s="38" t="s">
        <v>504</v>
      </c>
      <c r="E117" s="127" t="s">
        <v>488</v>
      </c>
      <c r="F117" s="13" t="s">
        <v>370</v>
      </c>
      <c r="G117" s="126">
        <v>1</v>
      </c>
      <c r="H117" s="166">
        <v>0.2</v>
      </c>
      <c r="I117" s="42">
        <f t="shared" si="3"/>
        <v>0.2</v>
      </c>
      <c r="J117" s="16">
        <v>0</v>
      </c>
      <c r="K117" s="157">
        <v>2</v>
      </c>
      <c r="L117" s="131">
        <f t="shared" si="4"/>
        <v>0</v>
      </c>
      <c r="M117" s="19">
        <f t="shared" si="5"/>
        <v>0.2</v>
      </c>
      <c r="N117" s="151"/>
    </row>
    <row r="118" spans="1:14">
      <c r="A118" s="153">
        <v>630903</v>
      </c>
      <c r="B118" s="66">
        <v>2030300</v>
      </c>
      <c r="C118" s="53" t="str">
        <f>VLOOKUP(B118,'Data sect'!$B$6:$C$121,2,0)</f>
        <v>PD-Packing Plant 3</v>
      </c>
      <c r="D118" s="46" t="s">
        <v>497</v>
      </c>
      <c r="E118" s="127" t="s">
        <v>489</v>
      </c>
      <c r="F118" s="13" t="s">
        <v>370</v>
      </c>
      <c r="G118" s="126">
        <v>0</v>
      </c>
      <c r="H118" s="166">
        <v>0.2</v>
      </c>
      <c r="I118" s="42">
        <f t="shared" si="3"/>
        <v>0</v>
      </c>
      <c r="J118" s="16">
        <v>0</v>
      </c>
      <c r="K118" s="157">
        <v>2</v>
      </c>
      <c r="L118" s="131">
        <f t="shared" si="4"/>
        <v>0</v>
      </c>
      <c r="M118" s="19">
        <f t="shared" si="5"/>
        <v>0</v>
      </c>
      <c r="N118" s="151"/>
    </row>
    <row r="119" spans="1:14">
      <c r="A119" s="153">
        <v>630928</v>
      </c>
      <c r="B119" s="66">
        <v>1040320</v>
      </c>
      <c r="C119" s="53" t="str">
        <f>VLOOKUP(B119,'Data sect'!$B$6:$C$121,2,0)</f>
        <v>WH Distribution-Mahachai</v>
      </c>
      <c r="D119" s="46" t="s">
        <v>382</v>
      </c>
      <c r="E119" s="127" t="s">
        <v>493</v>
      </c>
      <c r="F119" s="15" t="s">
        <v>374</v>
      </c>
      <c r="G119" s="126">
        <v>0</v>
      </c>
      <c r="H119" s="166">
        <v>0.2</v>
      </c>
      <c r="I119" s="42">
        <f t="shared" si="3"/>
        <v>0</v>
      </c>
      <c r="J119" s="16">
        <v>0</v>
      </c>
      <c r="K119" s="157">
        <v>2</v>
      </c>
      <c r="L119" s="131">
        <f t="shared" si="4"/>
        <v>0</v>
      </c>
      <c r="M119" s="19">
        <f t="shared" si="5"/>
        <v>0</v>
      </c>
      <c r="N119" s="151"/>
    </row>
    <row r="120" spans="1:14">
      <c r="A120" s="126">
        <v>630937</v>
      </c>
      <c r="B120" s="66">
        <v>2040120</v>
      </c>
      <c r="C120" s="53" t="str">
        <f>VLOOKUP(B120,'Data sect'!$B$6:$C$121,2,0)</f>
        <v>Factory Purchasing</v>
      </c>
      <c r="D120" s="162" t="s">
        <v>496</v>
      </c>
      <c r="E120" s="127" t="s">
        <v>494</v>
      </c>
      <c r="F120" s="15" t="s">
        <v>374</v>
      </c>
      <c r="G120" s="126">
        <v>7</v>
      </c>
      <c r="H120" s="166">
        <v>0.2</v>
      </c>
      <c r="I120" s="42">
        <f t="shared" si="3"/>
        <v>1.4000000000000001</v>
      </c>
      <c r="J120" s="16">
        <v>0</v>
      </c>
      <c r="K120" s="157">
        <v>2</v>
      </c>
      <c r="L120" s="131">
        <f t="shared" si="4"/>
        <v>0</v>
      </c>
      <c r="M120" s="19">
        <f t="shared" si="5"/>
        <v>1.4000000000000001</v>
      </c>
      <c r="N120" s="107"/>
    </row>
    <row r="121" spans="1:14">
      <c r="A121" s="126">
        <v>631001</v>
      </c>
      <c r="B121" s="16">
        <v>2030300</v>
      </c>
      <c r="C121" s="15" t="s">
        <v>40</v>
      </c>
      <c r="D121" s="46" t="s">
        <v>497</v>
      </c>
      <c r="E121" s="127" t="s">
        <v>495</v>
      </c>
      <c r="F121" s="15" t="s">
        <v>386</v>
      </c>
      <c r="G121" s="126">
        <v>16</v>
      </c>
      <c r="H121" s="166">
        <v>0.2</v>
      </c>
      <c r="I121" s="42">
        <f t="shared" si="3"/>
        <v>3.2</v>
      </c>
      <c r="J121" s="16">
        <v>0</v>
      </c>
      <c r="K121" s="157">
        <v>2</v>
      </c>
      <c r="L121" s="131">
        <f t="shared" si="4"/>
        <v>0</v>
      </c>
      <c r="M121" s="19">
        <f t="shared" si="5"/>
        <v>3.2</v>
      </c>
      <c r="N121" s="107"/>
    </row>
    <row r="122" spans="1:14">
      <c r="A122" s="126">
        <v>631016</v>
      </c>
      <c r="B122" s="66">
        <v>2031041</v>
      </c>
      <c r="C122" s="53" t="str">
        <f>VLOOKUP(B122,'Data sect'!$B$6:$C$121,2,0)</f>
        <v>Research &amp; Development</v>
      </c>
      <c r="D122" s="46" t="s">
        <v>314</v>
      </c>
      <c r="E122" s="127" t="s">
        <v>507</v>
      </c>
      <c r="F122" s="15" t="s">
        <v>374</v>
      </c>
      <c r="G122" s="98">
        <v>0</v>
      </c>
      <c r="H122" s="166">
        <v>0.2</v>
      </c>
      <c r="I122" s="42">
        <f t="shared" si="3"/>
        <v>0</v>
      </c>
      <c r="J122" s="98">
        <v>0</v>
      </c>
      <c r="K122" s="157">
        <v>2</v>
      </c>
      <c r="L122" s="131">
        <f t="shared" si="4"/>
        <v>0</v>
      </c>
      <c r="M122" s="19">
        <f t="shared" si="5"/>
        <v>0</v>
      </c>
      <c r="N122" s="107"/>
    </row>
    <row r="123" spans="1:14">
      <c r="A123" s="126">
        <v>631018</v>
      </c>
      <c r="B123" s="66">
        <v>2051100</v>
      </c>
      <c r="C123" s="53" t="str">
        <f>VLOOKUP(B123,'Data sect'!$B$6:$C$121,2,0)</f>
        <v>Factory HR</v>
      </c>
      <c r="D123" s="46" t="s">
        <v>6</v>
      </c>
      <c r="E123" s="163" t="s">
        <v>508</v>
      </c>
      <c r="F123" s="15" t="s">
        <v>374</v>
      </c>
      <c r="G123" s="98">
        <v>20</v>
      </c>
      <c r="H123" s="166">
        <v>0.2</v>
      </c>
      <c r="I123" s="42">
        <f t="shared" si="3"/>
        <v>4</v>
      </c>
      <c r="J123" s="98">
        <v>0</v>
      </c>
      <c r="K123" s="157">
        <v>2</v>
      </c>
      <c r="L123" s="131">
        <f t="shared" si="4"/>
        <v>0</v>
      </c>
      <c r="M123" s="19">
        <f t="shared" si="5"/>
        <v>4</v>
      </c>
      <c r="N123" s="107"/>
    </row>
    <row r="124" spans="1:14">
      <c r="A124" s="126">
        <v>631101</v>
      </c>
      <c r="B124" s="66">
        <v>2031041</v>
      </c>
      <c r="C124" s="53" t="str">
        <f>VLOOKUP(B124,'Data sect'!$B$6:$C$121,2,0)</f>
        <v>Research &amp; Development</v>
      </c>
      <c r="D124" s="46" t="s">
        <v>314</v>
      </c>
      <c r="E124" s="163" t="s">
        <v>509</v>
      </c>
      <c r="F124" s="15" t="s">
        <v>386</v>
      </c>
      <c r="G124" s="98">
        <v>0</v>
      </c>
      <c r="H124" s="166">
        <v>0.2</v>
      </c>
      <c r="I124" s="42">
        <f t="shared" si="3"/>
        <v>0</v>
      </c>
      <c r="J124" s="98">
        <v>0</v>
      </c>
      <c r="K124" s="157">
        <v>2</v>
      </c>
      <c r="L124" s="131">
        <f t="shared" si="4"/>
        <v>0</v>
      </c>
      <c r="M124" s="19">
        <f t="shared" si="5"/>
        <v>0</v>
      </c>
      <c r="N124" s="107"/>
    </row>
    <row r="125" spans="1:14">
      <c r="A125" s="126">
        <v>631103</v>
      </c>
      <c r="B125" s="66">
        <v>2052310</v>
      </c>
      <c r="C125" s="45" t="s">
        <v>462</v>
      </c>
      <c r="D125" s="45" t="s">
        <v>502</v>
      </c>
      <c r="E125" s="163" t="s">
        <v>510</v>
      </c>
      <c r="F125" s="15" t="s">
        <v>374</v>
      </c>
      <c r="G125" s="98">
        <v>0</v>
      </c>
      <c r="H125" s="166">
        <v>0.2</v>
      </c>
      <c r="I125" s="42">
        <f t="shared" si="3"/>
        <v>0</v>
      </c>
      <c r="J125" s="98">
        <v>0</v>
      </c>
      <c r="K125" s="157">
        <v>2</v>
      </c>
      <c r="L125" s="131">
        <f t="shared" si="4"/>
        <v>0</v>
      </c>
      <c r="M125" s="19">
        <f t="shared" si="5"/>
        <v>0</v>
      </c>
      <c r="N125" s="107"/>
    </row>
    <row r="126" spans="1:14">
      <c r="A126" s="126">
        <v>631104</v>
      </c>
      <c r="B126" s="66">
        <v>2031010</v>
      </c>
      <c r="C126" s="53" t="str">
        <f>VLOOKUP(B126,'Data sect'!$B$6:$C$121,2,0)</f>
        <v>QC-Production Line</v>
      </c>
      <c r="D126" s="63" t="s">
        <v>363</v>
      </c>
      <c r="E126" s="163" t="s">
        <v>511</v>
      </c>
      <c r="F126" s="15" t="s">
        <v>374</v>
      </c>
      <c r="G126" s="98">
        <v>0</v>
      </c>
      <c r="H126" s="166">
        <v>0.2</v>
      </c>
      <c r="I126" s="42">
        <f t="shared" si="3"/>
        <v>0</v>
      </c>
      <c r="J126" s="98">
        <v>0</v>
      </c>
      <c r="K126" s="157">
        <v>2</v>
      </c>
      <c r="L126" s="131">
        <f t="shared" si="4"/>
        <v>0</v>
      </c>
      <c r="M126" s="19">
        <f t="shared" si="5"/>
        <v>0</v>
      </c>
      <c r="N126" s="107"/>
    </row>
    <row r="127" spans="1:14">
      <c r="A127" s="126">
        <v>631113</v>
      </c>
      <c r="B127" s="66">
        <v>2052210</v>
      </c>
      <c r="C127" s="53" t="str">
        <f>VLOOKUP(B127,'Data sect'!$B$6:$C$121,2,0)</f>
        <v>Corporate Accounting</v>
      </c>
      <c r="D127" s="15" t="s">
        <v>524</v>
      </c>
      <c r="E127" s="163" t="s">
        <v>512</v>
      </c>
      <c r="F127" s="15" t="s">
        <v>374</v>
      </c>
      <c r="G127" s="98">
        <v>131</v>
      </c>
      <c r="H127" s="166">
        <v>0.2</v>
      </c>
      <c r="I127" s="42">
        <f t="shared" si="3"/>
        <v>26.200000000000003</v>
      </c>
      <c r="J127" s="98">
        <v>0</v>
      </c>
      <c r="K127" s="157">
        <v>2</v>
      </c>
      <c r="L127" s="131">
        <f t="shared" si="4"/>
        <v>0</v>
      </c>
      <c r="M127" s="19">
        <f t="shared" si="5"/>
        <v>26.200000000000003</v>
      </c>
      <c r="N127" s="107"/>
    </row>
    <row r="128" spans="1:14">
      <c r="A128" s="126">
        <v>631117</v>
      </c>
      <c r="B128" s="66">
        <v>2031041</v>
      </c>
      <c r="C128" s="53" t="str">
        <f>VLOOKUP(B128,'Data sect'!$B$6:$C$121,2,0)</f>
        <v>Research &amp; Development</v>
      </c>
      <c r="D128" s="46" t="s">
        <v>314</v>
      </c>
      <c r="E128" s="15" t="s">
        <v>515</v>
      </c>
      <c r="F128" s="15" t="s">
        <v>374</v>
      </c>
      <c r="G128" s="98">
        <v>0</v>
      </c>
      <c r="H128" s="166">
        <v>0.2</v>
      </c>
      <c r="I128" s="42">
        <f t="shared" si="3"/>
        <v>0</v>
      </c>
      <c r="J128" s="98">
        <v>0</v>
      </c>
      <c r="K128" s="157">
        <v>2</v>
      </c>
      <c r="L128" s="131">
        <f t="shared" si="4"/>
        <v>0</v>
      </c>
      <c r="M128" s="19">
        <f t="shared" si="5"/>
        <v>0</v>
      </c>
    </row>
    <row r="129" spans="1:13">
      <c r="A129" s="126">
        <v>631201</v>
      </c>
      <c r="B129" s="66">
        <v>2031300</v>
      </c>
      <c r="C129" s="53" t="str">
        <f>VLOOKUP(B129,'Data sect'!$B$6:$C$121,2,0)</f>
        <v>Quality Management</v>
      </c>
      <c r="D129" s="45" t="s">
        <v>364</v>
      </c>
      <c r="E129" s="127" t="s">
        <v>518</v>
      </c>
      <c r="F129" s="15" t="s">
        <v>372</v>
      </c>
      <c r="G129" s="16">
        <v>21</v>
      </c>
      <c r="H129" s="166">
        <v>0.2</v>
      </c>
      <c r="I129" s="42">
        <f t="shared" si="3"/>
        <v>4.2</v>
      </c>
      <c r="J129" s="16">
        <v>0</v>
      </c>
      <c r="K129" s="157">
        <v>2</v>
      </c>
      <c r="L129" s="131">
        <f t="shared" si="4"/>
        <v>0</v>
      </c>
      <c r="M129" s="19">
        <f t="shared" si="5"/>
        <v>4.2</v>
      </c>
    </row>
    <row r="130" spans="1:13">
      <c r="A130" s="126">
        <v>631202</v>
      </c>
      <c r="B130" s="66">
        <v>2031030</v>
      </c>
      <c r="C130" s="53" t="s">
        <v>36</v>
      </c>
      <c r="D130" s="46" t="s">
        <v>287</v>
      </c>
      <c r="E130" s="127" t="s">
        <v>519</v>
      </c>
      <c r="F130" s="15" t="s">
        <v>374</v>
      </c>
      <c r="G130" s="16">
        <v>294</v>
      </c>
      <c r="H130" s="166">
        <v>0.2</v>
      </c>
      <c r="I130" s="42">
        <f t="shared" si="3"/>
        <v>58.800000000000004</v>
      </c>
      <c r="J130" s="16">
        <v>0</v>
      </c>
      <c r="K130" s="157">
        <v>2</v>
      </c>
      <c r="L130" s="131">
        <f t="shared" si="4"/>
        <v>0</v>
      </c>
      <c r="M130" s="19">
        <f t="shared" si="5"/>
        <v>58.800000000000004</v>
      </c>
    </row>
    <row r="131" spans="1:13">
      <c r="A131" s="126">
        <v>631204</v>
      </c>
      <c r="B131" s="66">
        <v>2031041</v>
      </c>
      <c r="C131" s="53" t="str">
        <f>VLOOKUP(B131,'Data sect'!$B$6:$C$121,2,0)</f>
        <v>Research &amp; Development</v>
      </c>
      <c r="D131" s="46" t="s">
        <v>314</v>
      </c>
      <c r="E131" s="127" t="s">
        <v>520</v>
      </c>
      <c r="F131" s="15" t="s">
        <v>374</v>
      </c>
      <c r="G131" s="16">
        <v>0</v>
      </c>
      <c r="H131" s="166">
        <v>0.2</v>
      </c>
      <c r="I131" s="42">
        <f t="shared" ref="I131:I133" si="6">H131*G131</f>
        <v>0</v>
      </c>
      <c r="J131" s="16">
        <v>0</v>
      </c>
      <c r="K131" s="157">
        <v>2</v>
      </c>
      <c r="L131" s="131">
        <f t="shared" ref="L131:L133" si="7">K131*J131</f>
        <v>0</v>
      </c>
      <c r="M131" s="19">
        <f t="shared" si="5"/>
        <v>0</v>
      </c>
    </row>
    <row r="132" spans="1:13">
      <c r="A132" s="126">
        <v>631205</v>
      </c>
      <c r="B132" s="66">
        <v>2031010</v>
      </c>
      <c r="C132" s="53" t="str">
        <f>VLOOKUP(B132,'Data sect'!$B$6:$C$121,2,0)</f>
        <v>QC-Production Line</v>
      </c>
      <c r="D132" s="63" t="s">
        <v>363</v>
      </c>
      <c r="E132" s="127" t="s">
        <v>521</v>
      </c>
      <c r="F132" s="15" t="s">
        <v>374</v>
      </c>
      <c r="G132" s="16">
        <v>0</v>
      </c>
      <c r="H132" s="166">
        <v>0.2</v>
      </c>
      <c r="I132" s="42">
        <f t="shared" si="6"/>
        <v>0</v>
      </c>
      <c r="J132" s="16">
        <v>0</v>
      </c>
      <c r="K132" s="157">
        <v>2</v>
      </c>
      <c r="L132" s="131">
        <f t="shared" si="7"/>
        <v>0</v>
      </c>
      <c r="M132" s="19">
        <f t="shared" si="5"/>
        <v>0</v>
      </c>
    </row>
    <row r="133" spans="1:13">
      <c r="A133" s="126">
        <v>631216</v>
      </c>
      <c r="B133" s="66">
        <v>2052310</v>
      </c>
      <c r="C133" s="45" t="s">
        <v>462</v>
      </c>
      <c r="D133" s="45" t="s">
        <v>502</v>
      </c>
      <c r="E133" s="127" t="s">
        <v>522</v>
      </c>
      <c r="F133" s="15" t="s">
        <v>374</v>
      </c>
      <c r="G133" s="16">
        <v>4</v>
      </c>
      <c r="H133" s="166">
        <v>0.2</v>
      </c>
      <c r="I133" s="42">
        <f t="shared" si="6"/>
        <v>0.8</v>
      </c>
      <c r="J133" s="16">
        <v>0</v>
      </c>
      <c r="K133" s="157">
        <v>2</v>
      </c>
      <c r="L133" s="131">
        <f t="shared" si="7"/>
        <v>0</v>
      </c>
      <c r="M133" s="19">
        <f t="shared" si="5"/>
        <v>0.8</v>
      </c>
    </row>
    <row r="134" spans="1:13" ht="21.75">
      <c r="G134" s="139">
        <f>SUM(G2:G133)</f>
        <v>22367</v>
      </c>
      <c r="H134" s="139"/>
      <c r="I134" s="139">
        <f>SUM(I2:I133)</f>
        <v>4473.3999999999978</v>
      </c>
      <c r="J134" s="139">
        <f>SUM(J2:J133)</f>
        <v>176</v>
      </c>
      <c r="K134" s="139"/>
      <c r="L134" s="140">
        <f>SUM(L2:L133)</f>
        <v>352</v>
      </c>
      <c r="M134" s="140">
        <f>SUM(M2:M133)</f>
        <v>4825.3999999999978</v>
      </c>
    </row>
    <row r="135" spans="1:13">
      <c r="I135" s="1"/>
      <c r="L135" s="1"/>
    </row>
    <row r="136" spans="1:13">
      <c r="I136" s="1"/>
      <c r="L136" s="1"/>
    </row>
    <row r="137" spans="1:13">
      <c r="I137" s="1"/>
      <c r="L137" s="1"/>
    </row>
    <row r="138" spans="1:13">
      <c r="I138" s="1"/>
      <c r="L138" s="1"/>
    </row>
    <row r="139" spans="1:13">
      <c r="I139" s="1"/>
      <c r="L139" s="1"/>
    </row>
    <row r="140" spans="1:13">
      <c r="I140" s="1"/>
      <c r="L140" s="1"/>
    </row>
    <row r="141" spans="1:13">
      <c r="I141" s="1"/>
      <c r="L141" s="1"/>
    </row>
    <row r="142" spans="1:13">
      <c r="I142" s="1"/>
      <c r="L142" s="1"/>
    </row>
    <row r="143" spans="1:13">
      <c r="I143" s="1"/>
      <c r="L143" s="1"/>
    </row>
    <row r="144" spans="1:13">
      <c r="I144" s="1"/>
      <c r="L144" s="1"/>
    </row>
    <row r="145" spans="9:12">
      <c r="I145" s="1"/>
      <c r="L145" s="1"/>
    </row>
    <row r="146" spans="9:12">
      <c r="I146" s="1"/>
      <c r="L146" s="1"/>
    </row>
    <row r="147" spans="9:12">
      <c r="I147" s="1"/>
      <c r="L147" s="1"/>
    </row>
    <row r="148" spans="9:12">
      <c r="I148" s="1"/>
      <c r="L148" s="1"/>
    </row>
    <row r="149" spans="9:12">
      <c r="I149" s="1"/>
      <c r="L149" s="1"/>
    </row>
    <row r="150" spans="9:12">
      <c r="I150" s="1"/>
      <c r="L150" s="1"/>
    </row>
    <row r="151" spans="9:12">
      <c r="I151" s="1"/>
      <c r="L151" s="1"/>
    </row>
    <row r="152" spans="9:12">
      <c r="I152" s="1"/>
      <c r="L152" s="1"/>
    </row>
    <row r="153" spans="9:12">
      <c r="I153" s="1"/>
      <c r="L153" s="1"/>
    </row>
    <row r="154" spans="9:12">
      <c r="I154" s="1"/>
      <c r="L154" s="1"/>
    </row>
    <row r="155" spans="9:12">
      <c r="I155" s="1"/>
      <c r="L155" s="1"/>
    </row>
    <row r="156" spans="9:12">
      <c r="I156" s="1"/>
      <c r="L156" s="1"/>
    </row>
    <row r="157" spans="9:12">
      <c r="I157" s="1"/>
      <c r="L157" s="1"/>
    </row>
    <row r="158" spans="9:12">
      <c r="I158" s="1"/>
      <c r="L158" s="1"/>
    </row>
    <row r="159" spans="9:12">
      <c r="I159" s="1"/>
      <c r="L159" s="1"/>
    </row>
    <row r="160" spans="9:12">
      <c r="I160" s="1"/>
      <c r="L160" s="1"/>
    </row>
    <row r="161" spans="9:12">
      <c r="I161" s="1"/>
      <c r="L161" s="1"/>
    </row>
    <row r="162" spans="9:12">
      <c r="I162" s="1"/>
      <c r="L162" s="1"/>
    </row>
    <row r="163" spans="9:12">
      <c r="I163" s="1"/>
      <c r="L163" s="1"/>
    </row>
    <row r="164" spans="9:12">
      <c r="I164" s="1"/>
      <c r="L164" s="1"/>
    </row>
    <row r="165" spans="9:12">
      <c r="I165" s="1"/>
      <c r="L165" s="1"/>
    </row>
    <row r="166" spans="9:12">
      <c r="I166" s="1"/>
      <c r="L166" s="1"/>
    </row>
    <row r="167" spans="9:12">
      <c r="I167" s="1"/>
      <c r="L167" s="1"/>
    </row>
    <row r="168" spans="9:12">
      <c r="I168" s="1"/>
      <c r="L168" s="1"/>
    </row>
    <row r="169" spans="9:12">
      <c r="I169" s="1"/>
      <c r="L169" s="1"/>
    </row>
    <row r="170" spans="9:12">
      <c r="I170" s="1"/>
      <c r="L170" s="1"/>
    </row>
    <row r="171" spans="9:12">
      <c r="I171" s="1"/>
      <c r="L171" s="1"/>
    </row>
    <row r="172" spans="9:12">
      <c r="I172" s="1"/>
      <c r="L172" s="1"/>
    </row>
    <row r="173" spans="9:12">
      <c r="I173" s="1"/>
      <c r="L173" s="1"/>
    </row>
    <row r="174" spans="9:12">
      <c r="I174" s="1"/>
      <c r="L174" s="1"/>
    </row>
    <row r="175" spans="9:12">
      <c r="I175" s="1"/>
      <c r="L175" s="1"/>
    </row>
    <row r="176" spans="9:12">
      <c r="I176" s="1"/>
      <c r="L176" s="1"/>
    </row>
    <row r="177" spans="9:12">
      <c r="I177" s="1"/>
      <c r="L177" s="1"/>
    </row>
    <row r="178" spans="9:12">
      <c r="I178" s="1"/>
      <c r="L178" s="1"/>
    </row>
    <row r="179" spans="9:12">
      <c r="I179" s="1"/>
      <c r="L179" s="1"/>
    </row>
    <row r="180" spans="9:12">
      <c r="I180" s="1"/>
      <c r="L180" s="1"/>
    </row>
    <row r="181" spans="9:12">
      <c r="I181" s="1"/>
      <c r="L181" s="1"/>
    </row>
    <row r="182" spans="9:12">
      <c r="I182" s="1"/>
      <c r="L182" s="1"/>
    </row>
    <row r="183" spans="9:12">
      <c r="I183" s="1"/>
      <c r="L183" s="1"/>
    </row>
    <row r="184" spans="9:12">
      <c r="I184" s="1"/>
      <c r="L184" s="1"/>
    </row>
    <row r="185" spans="9:12">
      <c r="I185" s="1"/>
      <c r="L185" s="1"/>
    </row>
    <row r="186" spans="9:12">
      <c r="I186" s="1"/>
      <c r="L186" s="1"/>
    </row>
    <row r="187" spans="9:12">
      <c r="I187" s="1"/>
      <c r="L187" s="1"/>
    </row>
    <row r="188" spans="9:12">
      <c r="I188" s="1"/>
      <c r="L188" s="1"/>
    </row>
    <row r="189" spans="9:12">
      <c r="I189" s="1"/>
      <c r="L189" s="1"/>
    </row>
    <row r="190" spans="9:12">
      <c r="I190" s="1"/>
      <c r="L190" s="1"/>
    </row>
    <row r="191" spans="9:12">
      <c r="I191" s="1"/>
      <c r="L191" s="1"/>
    </row>
    <row r="192" spans="9:12">
      <c r="I192" s="1"/>
      <c r="L192" s="1"/>
    </row>
    <row r="193" spans="9:12">
      <c r="I193" s="1"/>
      <c r="L193" s="1"/>
    </row>
    <row r="194" spans="9:12">
      <c r="I194" s="1"/>
      <c r="L194" s="1"/>
    </row>
    <row r="195" spans="9:12">
      <c r="I195" s="1"/>
      <c r="L195" s="1"/>
    </row>
    <row r="196" spans="9:12">
      <c r="I196" s="1"/>
      <c r="L196" s="1"/>
    </row>
    <row r="197" spans="9:12">
      <c r="I197" s="1"/>
      <c r="L197" s="1"/>
    </row>
    <row r="198" spans="9:12">
      <c r="I198" s="1"/>
      <c r="L198" s="1"/>
    </row>
    <row r="199" spans="9:12">
      <c r="I199" s="1"/>
      <c r="L199" s="1"/>
    </row>
    <row r="200" spans="9:12">
      <c r="I200" s="1"/>
      <c r="L200" s="1"/>
    </row>
    <row r="201" spans="9:12">
      <c r="I201" s="1"/>
      <c r="L201" s="1"/>
    </row>
    <row r="202" spans="9:12">
      <c r="I202" s="1"/>
      <c r="L202" s="1"/>
    </row>
    <row r="203" spans="9:12">
      <c r="I203" s="1"/>
      <c r="L203" s="1"/>
    </row>
    <row r="204" spans="9:12">
      <c r="I204" s="1"/>
      <c r="L204" s="1"/>
    </row>
    <row r="205" spans="9:12">
      <c r="I205" s="1"/>
      <c r="L205" s="1"/>
    </row>
    <row r="206" spans="9:12">
      <c r="I206" s="1"/>
      <c r="L206" s="1"/>
    </row>
    <row r="207" spans="9:12">
      <c r="I207" s="1"/>
      <c r="L207" s="1"/>
    </row>
    <row r="208" spans="9:12">
      <c r="I208" s="1"/>
      <c r="L208" s="1"/>
    </row>
    <row r="209" spans="9:12">
      <c r="I209" s="1"/>
      <c r="L209" s="1"/>
    </row>
    <row r="210" spans="9:12">
      <c r="I210" s="1"/>
      <c r="L210" s="1"/>
    </row>
    <row r="211" spans="9:12">
      <c r="I211" s="1"/>
      <c r="L211" s="1"/>
    </row>
    <row r="212" spans="9:12">
      <c r="I212" s="1"/>
      <c r="L212" s="1"/>
    </row>
    <row r="213" spans="9:12">
      <c r="I213" s="1"/>
      <c r="L213" s="1"/>
    </row>
    <row r="214" spans="9:12">
      <c r="I214" s="1"/>
      <c r="L214" s="1"/>
    </row>
    <row r="215" spans="9:12">
      <c r="I215" s="1"/>
      <c r="L215" s="1"/>
    </row>
    <row r="216" spans="9:12">
      <c r="I216" s="1"/>
      <c r="L216" s="1"/>
    </row>
    <row r="217" spans="9:12">
      <c r="I217" s="1"/>
      <c r="L217" s="1"/>
    </row>
    <row r="218" spans="9:12">
      <c r="I218" s="1"/>
      <c r="L218" s="1"/>
    </row>
    <row r="219" spans="9:12">
      <c r="I219" s="1"/>
      <c r="L219" s="1"/>
    </row>
    <row r="220" spans="9:12">
      <c r="I220" s="1"/>
      <c r="L220" s="1"/>
    </row>
    <row r="221" spans="9:12">
      <c r="I221" s="1"/>
      <c r="L221" s="1"/>
    </row>
    <row r="222" spans="9:12">
      <c r="I222" s="1"/>
      <c r="L222" s="1"/>
    </row>
    <row r="223" spans="9:12">
      <c r="I223" s="1"/>
      <c r="L223" s="1"/>
    </row>
    <row r="224" spans="9:12">
      <c r="I224" s="1"/>
      <c r="L224" s="1"/>
    </row>
    <row r="225" spans="9:12">
      <c r="I225" s="1"/>
      <c r="L225" s="1"/>
    </row>
    <row r="226" spans="9:12">
      <c r="I226" s="1"/>
      <c r="L226" s="1"/>
    </row>
    <row r="227" spans="9:12">
      <c r="I227" s="1"/>
      <c r="L227" s="1"/>
    </row>
    <row r="228" spans="9:12">
      <c r="I228" s="1"/>
      <c r="L228" s="1"/>
    </row>
    <row r="229" spans="9:12">
      <c r="I229" s="1"/>
      <c r="L229" s="1"/>
    </row>
    <row r="230" spans="9:12">
      <c r="I230" s="1"/>
      <c r="L230" s="1"/>
    </row>
    <row r="231" spans="9:12">
      <c r="I231" s="1"/>
      <c r="L231" s="1"/>
    </row>
    <row r="232" spans="9:12">
      <c r="I232" s="1"/>
      <c r="L232" s="1"/>
    </row>
    <row r="233" spans="9:12">
      <c r="I233" s="1"/>
      <c r="L233" s="1"/>
    </row>
    <row r="234" spans="9:12">
      <c r="I234" s="1"/>
      <c r="L234" s="1"/>
    </row>
    <row r="235" spans="9:12">
      <c r="I235" s="1"/>
      <c r="L235" s="1"/>
    </row>
    <row r="236" spans="9:12">
      <c r="I236" s="1"/>
      <c r="L236" s="1"/>
    </row>
    <row r="237" spans="9:12">
      <c r="I237" s="1"/>
      <c r="L237" s="1"/>
    </row>
    <row r="238" spans="9:12">
      <c r="I238" s="1"/>
      <c r="L238" s="1"/>
    </row>
    <row r="239" spans="9:12">
      <c r="I239" s="1"/>
      <c r="L239" s="1"/>
    </row>
    <row r="240" spans="9:12">
      <c r="I240" s="1"/>
      <c r="L240" s="1"/>
    </row>
    <row r="241" spans="9:12">
      <c r="I241" s="1"/>
      <c r="L241" s="1"/>
    </row>
    <row r="242" spans="9:12">
      <c r="I242" s="1"/>
      <c r="L242" s="1"/>
    </row>
    <row r="243" spans="9:12">
      <c r="I243" s="1"/>
      <c r="L243" s="1"/>
    </row>
    <row r="244" spans="9:12">
      <c r="I244" s="1"/>
      <c r="L244" s="1"/>
    </row>
    <row r="245" spans="9:12">
      <c r="I245" s="1"/>
      <c r="L245" s="1"/>
    </row>
    <row r="246" spans="9:12">
      <c r="I246" s="1"/>
      <c r="L246" s="1"/>
    </row>
    <row r="247" spans="9:12">
      <c r="I247" s="1"/>
      <c r="L247" s="1"/>
    </row>
    <row r="248" spans="9:12">
      <c r="I248" s="1"/>
      <c r="L248" s="1"/>
    </row>
    <row r="249" spans="9:12">
      <c r="I249" s="1"/>
      <c r="L249" s="1"/>
    </row>
    <row r="250" spans="9:12">
      <c r="I250" s="1"/>
      <c r="L250" s="1"/>
    </row>
    <row r="251" spans="9:12">
      <c r="I251" s="1"/>
      <c r="L251" s="1"/>
    </row>
    <row r="252" spans="9:12">
      <c r="I252" s="1"/>
      <c r="L252" s="1"/>
    </row>
    <row r="253" spans="9:12">
      <c r="I253" s="1"/>
      <c r="L253" s="1"/>
    </row>
    <row r="254" spans="9:12">
      <c r="I254" s="1"/>
      <c r="L254" s="1"/>
    </row>
    <row r="255" spans="9:12">
      <c r="I255" s="1"/>
      <c r="L255" s="1"/>
    </row>
    <row r="256" spans="9:12">
      <c r="I256" s="1"/>
      <c r="L256" s="1"/>
    </row>
    <row r="257" spans="9:12">
      <c r="I257" s="1"/>
      <c r="L257" s="1"/>
    </row>
    <row r="258" spans="9:12">
      <c r="I258" s="1"/>
      <c r="L258" s="1"/>
    </row>
    <row r="259" spans="9:12">
      <c r="I259" s="1"/>
      <c r="L259" s="1"/>
    </row>
    <row r="260" spans="9:12">
      <c r="I260" s="1"/>
      <c r="L260" s="1"/>
    </row>
    <row r="261" spans="9:12">
      <c r="I261" s="1"/>
      <c r="L261" s="1"/>
    </row>
    <row r="262" spans="9:12">
      <c r="I262" s="1"/>
      <c r="L262" s="1"/>
    </row>
    <row r="263" spans="9:12">
      <c r="I263" s="1"/>
      <c r="L263" s="1"/>
    </row>
    <row r="264" spans="9:12">
      <c r="I264" s="1"/>
      <c r="L264" s="1"/>
    </row>
    <row r="265" spans="9:12">
      <c r="I265" s="1"/>
      <c r="L265" s="1"/>
    </row>
    <row r="266" spans="9:12">
      <c r="I266" s="1"/>
      <c r="L266" s="1"/>
    </row>
    <row r="267" spans="9:12">
      <c r="I267" s="1"/>
      <c r="L267" s="1"/>
    </row>
    <row r="268" spans="9:12">
      <c r="I268" s="1"/>
      <c r="L268" s="1"/>
    </row>
    <row r="269" spans="9:12">
      <c r="I269" s="1"/>
      <c r="L269" s="1"/>
    </row>
    <row r="270" spans="9:12">
      <c r="I270" s="1"/>
      <c r="L270" s="1"/>
    </row>
    <row r="271" spans="9:12">
      <c r="I271" s="1"/>
      <c r="L271" s="1"/>
    </row>
    <row r="272" spans="9:12">
      <c r="I272" s="1"/>
      <c r="L272" s="1"/>
    </row>
    <row r="273" spans="9:12">
      <c r="I273" s="1"/>
      <c r="L273" s="1"/>
    </row>
    <row r="274" spans="9:12">
      <c r="I274" s="1"/>
      <c r="L274" s="1"/>
    </row>
    <row r="275" spans="9:12">
      <c r="I275" s="1"/>
      <c r="L275" s="1"/>
    </row>
    <row r="276" spans="9:12">
      <c r="I276" s="1"/>
      <c r="L276" s="1"/>
    </row>
    <row r="277" spans="9:12">
      <c r="I277" s="1"/>
      <c r="L277" s="1"/>
    </row>
    <row r="278" spans="9:12">
      <c r="I278" s="1"/>
      <c r="L278" s="1"/>
    </row>
    <row r="279" spans="9:12">
      <c r="I279" s="1"/>
      <c r="L279" s="1"/>
    </row>
    <row r="280" spans="9:12">
      <c r="I280" s="1"/>
      <c r="L280" s="1"/>
    </row>
    <row r="281" spans="9:12">
      <c r="I281" s="1"/>
      <c r="L281" s="1"/>
    </row>
    <row r="282" spans="9:12">
      <c r="I282" s="1"/>
      <c r="L282" s="1"/>
    </row>
    <row r="283" spans="9:12">
      <c r="I283" s="1"/>
      <c r="L283" s="1"/>
    </row>
  </sheetData>
  <pageMargins left="0.2" right="0" top="0.2" bottom="0" header="0.511811023622047" footer="0.511811023622047"/>
  <pageSetup paperSize="9" orientation="portrait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64" workbookViewId="0">
      <selection activeCell="H108" sqref="H108"/>
    </sheetView>
  </sheetViews>
  <sheetFormatPr defaultRowHeight="12.75"/>
  <cols>
    <col min="1" max="1" width="13.7109375" customWidth="1"/>
    <col min="2" max="2" width="11.5703125" customWidth="1"/>
    <col min="4" max="4" width="10.7109375" customWidth="1"/>
    <col min="6" max="6" width="10.140625" customWidth="1"/>
    <col min="7" max="7" width="19.85546875" customWidth="1"/>
    <col min="8" max="8" width="17.42578125" customWidth="1"/>
    <col min="9" max="9" width="14" customWidth="1"/>
    <col min="10" max="10" width="19.7109375" customWidth="1"/>
    <col min="11" max="11" width="17.28515625" customWidth="1"/>
    <col min="12" max="12" width="13.85546875" customWidth="1"/>
    <col min="13" max="13" width="13.5703125" customWidth="1"/>
  </cols>
  <sheetData>
    <row r="1" spans="1:13">
      <c r="A1" t="s">
        <v>11</v>
      </c>
      <c r="B1" t="s">
        <v>9</v>
      </c>
      <c r="C1" t="s">
        <v>343</v>
      </c>
      <c r="D1" t="s">
        <v>10</v>
      </c>
      <c r="E1" t="s">
        <v>12</v>
      </c>
      <c r="F1" t="s">
        <v>13</v>
      </c>
      <c r="G1" t="s">
        <v>120</v>
      </c>
      <c r="H1" t="s">
        <v>347</v>
      </c>
      <c r="I1" t="s">
        <v>344</v>
      </c>
      <c r="J1" t="s">
        <v>121</v>
      </c>
      <c r="K1" t="s">
        <v>348</v>
      </c>
      <c r="L1" t="s">
        <v>345</v>
      </c>
      <c r="M1" t="s">
        <v>346</v>
      </c>
    </row>
    <row r="2" spans="1:13">
      <c r="A2">
        <v>1055</v>
      </c>
      <c r="B2">
        <v>3310</v>
      </c>
      <c r="C2" t="s">
        <v>48</v>
      </c>
      <c r="D2" t="s">
        <v>333</v>
      </c>
      <c r="E2" t="s">
        <v>3</v>
      </c>
      <c r="F2" t="s">
        <v>0</v>
      </c>
      <c r="G2">
        <v>0</v>
      </c>
      <c r="H2">
        <v>0.28999999999999998</v>
      </c>
      <c r="I2">
        <v>0</v>
      </c>
      <c r="J2">
        <v>0</v>
      </c>
      <c r="K2">
        <v>3</v>
      </c>
      <c r="L2">
        <v>0</v>
      </c>
      <c r="M2">
        <v>0</v>
      </c>
    </row>
    <row r="3" spans="1:13">
      <c r="A3">
        <v>49331</v>
      </c>
      <c r="B3">
        <v>3700</v>
      </c>
      <c r="C3" t="s">
        <v>68</v>
      </c>
      <c r="D3" t="s">
        <v>332</v>
      </c>
      <c r="E3" t="s">
        <v>330</v>
      </c>
      <c r="F3" t="s">
        <v>331</v>
      </c>
      <c r="G3">
        <v>1</v>
      </c>
      <c r="H3">
        <v>0.28999999999999998</v>
      </c>
      <c r="I3">
        <v>0.28999999999999998</v>
      </c>
      <c r="J3">
        <v>0</v>
      </c>
      <c r="K3">
        <v>3</v>
      </c>
      <c r="L3">
        <v>0</v>
      </c>
      <c r="M3">
        <v>0.28999999999999998</v>
      </c>
    </row>
    <row r="4" spans="1:13">
      <c r="A4">
        <v>54082</v>
      </c>
      <c r="B4">
        <v>4830</v>
      </c>
      <c r="C4" t="s">
        <v>32</v>
      </c>
      <c r="D4" t="s">
        <v>127</v>
      </c>
      <c r="E4" t="s">
        <v>125</v>
      </c>
      <c r="F4" t="s">
        <v>126</v>
      </c>
      <c r="G4">
        <v>0</v>
      </c>
      <c r="H4">
        <v>0.28999999999999998</v>
      </c>
      <c r="I4">
        <v>0</v>
      </c>
      <c r="J4">
        <v>0</v>
      </c>
      <c r="K4">
        <v>3</v>
      </c>
      <c r="L4">
        <v>0</v>
      </c>
      <c r="M4">
        <v>0</v>
      </c>
    </row>
    <row r="5" spans="1:13">
      <c r="A5">
        <v>54089</v>
      </c>
      <c r="B5">
        <v>4830</v>
      </c>
      <c r="C5" t="s">
        <v>32</v>
      </c>
      <c r="D5" t="s">
        <v>127</v>
      </c>
      <c r="E5" t="s">
        <v>128</v>
      </c>
      <c r="F5" t="s">
        <v>129</v>
      </c>
      <c r="G5">
        <v>0</v>
      </c>
      <c r="H5">
        <v>0.28999999999999998</v>
      </c>
      <c r="I5">
        <v>0</v>
      </c>
      <c r="J5">
        <v>0</v>
      </c>
      <c r="K5">
        <v>3</v>
      </c>
      <c r="L5">
        <v>0</v>
      </c>
      <c r="M5">
        <v>0</v>
      </c>
    </row>
    <row r="6" spans="1:13">
      <c r="A6">
        <v>54707</v>
      </c>
      <c r="B6">
        <v>4830</v>
      </c>
      <c r="C6" t="s">
        <v>32</v>
      </c>
      <c r="D6" t="s">
        <v>127</v>
      </c>
      <c r="E6" t="s">
        <v>130</v>
      </c>
      <c r="F6" t="s">
        <v>131</v>
      </c>
      <c r="G6">
        <v>93</v>
      </c>
      <c r="H6">
        <v>0.28999999999999998</v>
      </c>
      <c r="I6">
        <v>26.97</v>
      </c>
      <c r="J6">
        <v>0</v>
      </c>
      <c r="K6">
        <v>3</v>
      </c>
      <c r="L6">
        <v>0</v>
      </c>
      <c r="M6">
        <v>26.97</v>
      </c>
    </row>
    <row r="7" spans="1:13">
      <c r="A7">
        <v>55512</v>
      </c>
      <c r="B7">
        <v>4830</v>
      </c>
      <c r="C7" t="s">
        <v>32</v>
      </c>
      <c r="D7" t="s">
        <v>127</v>
      </c>
      <c r="E7" t="s">
        <v>132</v>
      </c>
      <c r="F7" t="s">
        <v>133</v>
      </c>
      <c r="G7">
        <v>1379</v>
      </c>
      <c r="H7">
        <v>0.28999999999999998</v>
      </c>
      <c r="I7">
        <v>399.90999999999997</v>
      </c>
      <c r="J7">
        <v>243</v>
      </c>
      <c r="K7">
        <v>3</v>
      </c>
      <c r="L7">
        <v>729</v>
      </c>
      <c r="M7">
        <v>1128.9099999999999</v>
      </c>
    </row>
    <row r="8" spans="1:13">
      <c r="A8">
        <v>55802</v>
      </c>
      <c r="B8">
        <v>4830</v>
      </c>
      <c r="C8" t="s">
        <v>32</v>
      </c>
      <c r="D8" t="s">
        <v>127</v>
      </c>
      <c r="E8" t="s">
        <v>134</v>
      </c>
      <c r="F8" t="s">
        <v>135</v>
      </c>
      <c r="G8">
        <v>9</v>
      </c>
      <c r="H8">
        <v>0.28999999999999998</v>
      </c>
      <c r="I8">
        <v>2.61</v>
      </c>
      <c r="J8">
        <v>0</v>
      </c>
      <c r="K8">
        <v>3</v>
      </c>
      <c r="L8">
        <v>0</v>
      </c>
      <c r="M8">
        <v>2.61</v>
      </c>
    </row>
    <row r="9" spans="1:13">
      <c r="A9">
        <v>32050</v>
      </c>
      <c r="B9">
        <v>4820</v>
      </c>
      <c r="C9" t="s">
        <v>33</v>
      </c>
      <c r="D9" t="s">
        <v>138</v>
      </c>
      <c r="E9" t="s">
        <v>136</v>
      </c>
      <c r="F9" t="s">
        <v>137</v>
      </c>
      <c r="G9">
        <v>240</v>
      </c>
      <c r="H9">
        <v>0.28999999999999998</v>
      </c>
      <c r="I9">
        <v>69.599999999999994</v>
      </c>
      <c r="J9">
        <v>171</v>
      </c>
      <c r="K9">
        <v>3</v>
      </c>
      <c r="L9">
        <v>513</v>
      </c>
      <c r="M9">
        <v>582.6</v>
      </c>
    </row>
    <row r="10" spans="1:13">
      <c r="A10">
        <v>55675</v>
      </c>
      <c r="B10">
        <v>4820</v>
      </c>
      <c r="C10" t="s">
        <v>33</v>
      </c>
      <c r="D10" t="s">
        <v>138</v>
      </c>
      <c r="E10" t="s">
        <v>139</v>
      </c>
      <c r="F10" t="s">
        <v>140</v>
      </c>
      <c r="G10">
        <v>0</v>
      </c>
      <c r="H10">
        <v>0.28999999999999998</v>
      </c>
      <c r="I10">
        <v>0</v>
      </c>
      <c r="J10">
        <v>0</v>
      </c>
      <c r="K10">
        <v>3</v>
      </c>
      <c r="L10">
        <v>0</v>
      </c>
      <c r="M10">
        <v>0</v>
      </c>
    </row>
    <row r="11" spans="1:13">
      <c r="A11">
        <v>55694</v>
      </c>
      <c r="B11">
        <v>4820</v>
      </c>
      <c r="C11" t="s">
        <v>33</v>
      </c>
      <c r="D11" t="s">
        <v>138</v>
      </c>
      <c r="E11" t="s">
        <v>141</v>
      </c>
      <c r="F11" t="s">
        <v>140</v>
      </c>
      <c r="G11">
        <v>0</v>
      </c>
      <c r="H11">
        <v>0.28999999999999998</v>
      </c>
      <c r="I11">
        <v>0</v>
      </c>
      <c r="J11">
        <v>0</v>
      </c>
      <c r="K11">
        <v>3</v>
      </c>
      <c r="L11">
        <v>0</v>
      </c>
      <c r="M11">
        <v>0</v>
      </c>
    </row>
    <row r="12" spans="1:13">
      <c r="A12">
        <v>54098</v>
      </c>
      <c r="B12">
        <v>4840</v>
      </c>
      <c r="C12" t="s">
        <v>31</v>
      </c>
      <c r="D12" t="s">
        <v>144</v>
      </c>
      <c r="E12" t="s">
        <v>142</v>
      </c>
      <c r="F12" t="s">
        <v>143</v>
      </c>
      <c r="G12">
        <v>0</v>
      </c>
      <c r="H12">
        <v>0.28999999999999998</v>
      </c>
      <c r="I12">
        <v>0</v>
      </c>
      <c r="J12">
        <v>0</v>
      </c>
      <c r="K12">
        <v>3</v>
      </c>
      <c r="L12">
        <v>0</v>
      </c>
      <c r="M12">
        <v>0</v>
      </c>
    </row>
    <row r="13" spans="1:13">
      <c r="A13">
        <v>54703</v>
      </c>
      <c r="B13">
        <v>4840</v>
      </c>
      <c r="C13" t="s">
        <v>31</v>
      </c>
      <c r="D13" t="s">
        <v>144</v>
      </c>
      <c r="E13" t="s">
        <v>145</v>
      </c>
      <c r="F13" t="s">
        <v>126</v>
      </c>
      <c r="G13">
        <v>0</v>
      </c>
      <c r="H13">
        <v>0.28999999999999998</v>
      </c>
      <c r="I13">
        <v>0</v>
      </c>
      <c r="J13">
        <v>0</v>
      </c>
      <c r="K13">
        <v>3</v>
      </c>
      <c r="L13">
        <v>0</v>
      </c>
      <c r="M13">
        <v>0</v>
      </c>
    </row>
    <row r="14" spans="1:13">
      <c r="A14">
        <v>55555</v>
      </c>
      <c r="B14">
        <v>4840</v>
      </c>
      <c r="C14" t="s">
        <v>31</v>
      </c>
      <c r="D14" t="s">
        <v>144</v>
      </c>
      <c r="E14" t="s">
        <v>146</v>
      </c>
      <c r="F14" t="s">
        <v>147</v>
      </c>
      <c r="G14">
        <v>149</v>
      </c>
      <c r="H14">
        <v>0.28999999999999998</v>
      </c>
      <c r="I14">
        <v>43.209999999999994</v>
      </c>
      <c r="J14">
        <v>0</v>
      </c>
      <c r="K14">
        <v>3</v>
      </c>
      <c r="L14">
        <v>0</v>
      </c>
      <c r="M14">
        <v>43.209999999999994</v>
      </c>
    </row>
    <row r="15" spans="1:13">
      <c r="A15">
        <v>50322</v>
      </c>
      <c r="B15">
        <v>4920</v>
      </c>
      <c r="C15" t="s">
        <v>30</v>
      </c>
      <c r="D15" t="s">
        <v>150</v>
      </c>
      <c r="E15" t="s">
        <v>148</v>
      </c>
      <c r="F15" t="s">
        <v>149</v>
      </c>
      <c r="G15">
        <v>0</v>
      </c>
      <c r="H15">
        <v>0.28999999999999998</v>
      </c>
      <c r="I15">
        <v>0</v>
      </c>
      <c r="J15">
        <v>0</v>
      </c>
      <c r="K15">
        <v>3</v>
      </c>
      <c r="L15">
        <v>0</v>
      </c>
      <c r="M15">
        <v>0</v>
      </c>
    </row>
    <row r="16" spans="1:13">
      <c r="A16">
        <v>51316</v>
      </c>
      <c r="B16">
        <v>4920</v>
      </c>
      <c r="C16" t="s">
        <v>30</v>
      </c>
      <c r="D16" t="s">
        <v>150</v>
      </c>
      <c r="E16" t="s">
        <v>151</v>
      </c>
      <c r="F16" t="s">
        <v>152</v>
      </c>
      <c r="G16">
        <v>0</v>
      </c>
      <c r="H16">
        <v>0.28999999999999998</v>
      </c>
      <c r="I16">
        <v>0</v>
      </c>
      <c r="J16">
        <v>0</v>
      </c>
      <c r="K16">
        <v>3</v>
      </c>
      <c r="L16">
        <v>0</v>
      </c>
      <c r="M16">
        <v>0</v>
      </c>
    </row>
    <row r="17" spans="1:13">
      <c r="A17">
        <v>53037</v>
      </c>
      <c r="B17">
        <v>4920</v>
      </c>
      <c r="C17" t="s">
        <v>30</v>
      </c>
      <c r="D17" t="s">
        <v>150</v>
      </c>
      <c r="E17" t="s">
        <v>153</v>
      </c>
      <c r="F17" t="s">
        <v>154</v>
      </c>
      <c r="G17">
        <v>0</v>
      </c>
      <c r="H17">
        <v>0.28999999999999998</v>
      </c>
      <c r="I17">
        <v>0</v>
      </c>
      <c r="J17">
        <v>0</v>
      </c>
      <c r="K17">
        <v>3</v>
      </c>
      <c r="L17">
        <v>0</v>
      </c>
      <c r="M17">
        <v>0</v>
      </c>
    </row>
    <row r="18" spans="1:13">
      <c r="A18">
        <v>53043</v>
      </c>
      <c r="B18">
        <v>4920</v>
      </c>
      <c r="C18" t="s">
        <v>30</v>
      </c>
      <c r="D18" t="s">
        <v>337</v>
      </c>
      <c r="E18" t="s">
        <v>328</v>
      </c>
      <c r="F18" t="s">
        <v>329</v>
      </c>
      <c r="G18">
        <v>0</v>
      </c>
      <c r="H18">
        <v>0.28999999999999998</v>
      </c>
      <c r="I18">
        <v>0</v>
      </c>
      <c r="J18">
        <v>0</v>
      </c>
      <c r="K18">
        <v>3</v>
      </c>
      <c r="L18">
        <v>0</v>
      </c>
      <c r="M18">
        <v>0</v>
      </c>
    </row>
    <row r="19" spans="1:13">
      <c r="A19">
        <v>55533</v>
      </c>
      <c r="B19">
        <v>4920</v>
      </c>
      <c r="C19" t="s">
        <v>30</v>
      </c>
      <c r="D19" t="s">
        <v>150</v>
      </c>
      <c r="E19" t="s">
        <v>155</v>
      </c>
      <c r="F19" t="s">
        <v>156</v>
      </c>
      <c r="G19">
        <v>0</v>
      </c>
      <c r="H19">
        <v>0.28999999999999998</v>
      </c>
      <c r="I19">
        <v>0</v>
      </c>
      <c r="J19">
        <v>0</v>
      </c>
      <c r="K19">
        <v>3</v>
      </c>
      <c r="L19">
        <v>0</v>
      </c>
      <c r="M19">
        <v>0</v>
      </c>
    </row>
    <row r="20" spans="1:13">
      <c r="A20">
        <v>31010</v>
      </c>
      <c r="B20">
        <v>5220</v>
      </c>
      <c r="C20" t="s">
        <v>27</v>
      </c>
      <c r="D20" t="s">
        <v>6</v>
      </c>
      <c r="E20" t="s">
        <v>166</v>
      </c>
      <c r="F20" t="s">
        <v>167</v>
      </c>
      <c r="G20">
        <v>573</v>
      </c>
      <c r="H20">
        <v>0.28999999999999998</v>
      </c>
      <c r="I20">
        <v>166.17</v>
      </c>
      <c r="J20">
        <v>0</v>
      </c>
      <c r="K20">
        <v>3</v>
      </c>
      <c r="L20">
        <v>0</v>
      </c>
      <c r="M20">
        <v>166.17</v>
      </c>
    </row>
    <row r="21" spans="1:13">
      <c r="A21">
        <v>49301</v>
      </c>
      <c r="B21">
        <v>5220</v>
      </c>
      <c r="C21" t="s">
        <v>27</v>
      </c>
      <c r="D21" t="s">
        <v>325</v>
      </c>
      <c r="E21" t="s">
        <v>323</v>
      </c>
      <c r="F21" t="s">
        <v>324</v>
      </c>
      <c r="G21">
        <v>1</v>
      </c>
      <c r="H21">
        <v>0.28999999999999998</v>
      </c>
      <c r="I21">
        <v>0.28999999999999998</v>
      </c>
      <c r="J21">
        <v>2</v>
      </c>
      <c r="K21">
        <v>3</v>
      </c>
      <c r="L21">
        <v>6</v>
      </c>
      <c r="M21">
        <v>6.29</v>
      </c>
    </row>
    <row r="22" spans="1:13">
      <c r="A22">
        <v>49319</v>
      </c>
      <c r="B22">
        <v>5220</v>
      </c>
      <c r="C22" t="s">
        <v>27</v>
      </c>
      <c r="D22" t="s">
        <v>325</v>
      </c>
      <c r="E22" t="s">
        <v>326</v>
      </c>
      <c r="F22" t="s">
        <v>327</v>
      </c>
      <c r="G22">
        <v>0</v>
      </c>
      <c r="H22">
        <v>0.28999999999999998</v>
      </c>
      <c r="I22">
        <v>0</v>
      </c>
      <c r="J22">
        <v>0</v>
      </c>
      <c r="K22">
        <v>3</v>
      </c>
      <c r="L22">
        <v>0</v>
      </c>
      <c r="M22">
        <v>0</v>
      </c>
    </row>
    <row r="23" spans="1:13">
      <c r="A23">
        <v>50306</v>
      </c>
      <c r="B23">
        <v>5220</v>
      </c>
      <c r="C23" t="s">
        <v>27</v>
      </c>
      <c r="D23" t="s">
        <v>6</v>
      </c>
      <c r="E23" t="s">
        <v>168</v>
      </c>
      <c r="F23" t="s">
        <v>169</v>
      </c>
      <c r="G23">
        <v>291</v>
      </c>
      <c r="H23">
        <v>0.28999999999999998</v>
      </c>
      <c r="I23">
        <v>84.39</v>
      </c>
      <c r="J23">
        <v>0</v>
      </c>
      <c r="K23">
        <v>3</v>
      </c>
      <c r="L23">
        <v>0</v>
      </c>
      <c r="M23">
        <v>84.39</v>
      </c>
    </row>
    <row r="24" spans="1:13">
      <c r="A24">
        <v>50313</v>
      </c>
      <c r="B24">
        <v>5220</v>
      </c>
      <c r="C24" t="s">
        <v>27</v>
      </c>
      <c r="D24" t="s">
        <v>6</v>
      </c>
      <c r="E24" t="s">
        <v>170</v>
      </c>
      <c r="F24" t="s">
        <v>171</v>
      </c>
      <c r="G24">
        <v>161</v>
      </c>
      <c r="H24">
        <v>0.28999999999999998</v>
      </c>
      <c r="I24">
        <v>46.69</v>
      </c>
      <c r="J24">
        <v>0</v>
      </c>
      <c r="K24">
        <v>3</v>
      </c>
      <c r="L24">
        <v>0</v>
      </c>
      <c r="M24">
        <v>46.69</v>
      </c>
    </row>
    <row r="25" spans="1:13">
      <c r="A25">
        <v>52008</v>
      </c>
      <c r="B25">
        <v>5220</v>
      </c>
      <c r="C25" t="s">
        <v>27</v>
      </c>
      <c r="D25" t="s">
        <v>6</v>
      </c>
      <c r="E25" t="s">
        <v>172</v>
      </c>
      <c r="F25" t="s">
        <v>173</v>
      </c>
      <c r="G25">
        <v>1635</v>
      </c>
      <c r="H25">
        <v>0.28999999999999998</v>
      </c>
      <c r="I25">
        <v>474.15</v>
      </c>
      <c r="J25">
        <v>157</v>
      </c>
      <c r="K25">
        <v>3</v>
      </c>
      <c r="L25">
        <v>471</v>
      </c>
      <c r="M25">
        <v>945.15</v>
      </c>
    </row>
    <row r="26" spans="1:13">
      <c r="A26">
        <v>53036</v>
      </c>
      <c r="B26">
        <v>5220</v>
      </c>
      <c r="C26" t="s">
        <v>27</v>
      </c>
      <c r="D26" t="s">
        <v>6</v>
      </c>
      <c r="E26" t="s">
        <v>174</v>
      </c>
      <c r="F26" t="s">
        <v>175</v>
      </c>
      <c r="G26">
        <v>1151</v>
      </c>
      <c r="H26">
        <v>0.28999999999999998</v>
      </c>
      <c r="I26">
        <v>333.78999999999996</v>
      </c>
      <c r="J26">
        <v>0</v>
      </c>
      <c r="K26">
        <v>3</v>
      </c>
      <c r="L26">
        <v>0</v>
      </c>
      <c r="M26">
        <v>333.78999999999996</v>
      </c>
    </row>
    <row r="27" spans="1:13">
      <c r="A27">
        <v>54044</v>
      </c>
      <c r="B27">
        <v>5220</v>
      </c>
      <c r="C27" t="s">
        <v>27</v>
      </c>
      <c r="D27" t="s">
        <v>6</v>
      </c>
      <c r="E27" t="s">
        <v>176</v>
      </c>
      <c r="F27" t="s">
        <v>177</v>
      </c>
      <c r="G27">
        <v>19</v>
      </c>
      <c r="H27">
        <v>0.28999999999999998</v>
      </c>
      <c r="I27">
        <v>5.51</v>
      </c>
      <c r="J27">
        <v>0</v>
      </c>
      <c r="K27">
        <v>3</v>
      </c>
      <c r="L27">
        <v>0</v>
      </c>
      <c r="M27">
        <v>5.51</v>
      </c>
    </row>
    <row r="28" spans="1:13">
      <c r="A28">
        <v>54084</v>
      </c>
      <c r="B28">
        <v>5220</v>
      </c>
      <c r="C28" t="s">
        <v>27</v>
      </c>
      <c r="D28" t="s">
        <v>6</v>
      </c>
      <c r="E28" t="s">
        <v>178</v>
      </c>
      <c r="F28" t="s">
        <v>179</v>
      </c>
      <c r="G28">
        <v>1491</v>
      </c>
      <c r="H28">
        <v>0.28999999999999998</v>
      </c>
      <c r="I28">
        <v>432.39</v>
      </c>
      <c r="J28">
        <v>0</v>
      </c>
      <c r="K28">
        <v>3</v>
      </c>
      <c r="L28">
        <v>0</v>
      </c>
      <c r="M28">
        <v>432.39</v>
      </c>
    </row>
    <row r="29" spans="1:13">
      <c r="A29">
        <v>54090</v>
      </c>
      <c r="B29">
        <v>5220</v>
      </c>
      <c r="C29" t="s">
        <v>27</v>
      </c>
      <c r="D29" t="s">
        <v>6</v>
      </c>
      <c r="E29" t="s">
        <v>180</v>
      </c>
      <c r="F29" t="s">
        <v>181</v>
      </c>
      <c r="G29">
        <v>396</v>
      </c>
      <c r="H29">
        <v>0.28999999999999998</v>
      </c>
      <c r="I29">
        <v>114.83999999999999</v>
      </c>
      <c r="J29">
        <v>0</v>
      </c>
      <c r="K29">
        <v>3</v>
      </c>
      <c r="L29">
        <v>0</v>
      </c>
      <c r="M29">
        <v>114.83999999999999</v>
      </c>
    </row>
    <row r="30" spans="1:13">
      <c r="A30">
        <v>55554</v>
      </c>
      <c r="B30">
        <v>5220</v>
      </c>
      <c r="C30" t="s">
        <v>27</v>
      </c>
      <c r="D30" t="s">
        <v>6</v>
      </c>
      <c r="E30" t="s">
        <v>182</v>
      </c>
      <c r="F30" t="s">
        <v>183</v>
      </c>
      <c r="G30">
        <v>440</v>
      </c>
      <c r="H30">
        <v>0.28999999999999998</v>
      </c>
      <c r="I30">
        <v>127.6</v>
      </c>
      <c r="J30">
        <v>0</v>
      </c>
      <c r="K30">
        <v>3</v>
      </c>
      <c r="L30">
        <v>0</v>
      </c>
      <c r="M30">
        <v>127.6</v>
      </c>
    </row>
    <row r="31" spans="1:13">
      <c r="A31">
        <v>56505</v>
      </c>
      <c r="B31">
        <v>5220</v>
      </c>
      <c r="C31" t="s">
        <v>27</v>
      </c>
      <c r="D31" t="s">
        <v>6</v>
      </c>
      <c r="E31" t="s">
        <v>184</v>
      </c>
      <c r="F31" t="s">
        <v>185</v>
      </c>
      <c r="G31">
        <v>11</v>
      </c>
      <c r="H31">
        <v>0.28999999999999998</v>
      </c>
      <c r="I31">
        <v>3.19</v>
      </c>
      <c r="J31">
        <v>0</v>
      </c>
      <c r="K31">
        <v>3</v>
      </c>
      <c r="L31">
        <v>0</v>
      </c>
      <c r="M31">
        <v>3.19</v>
      </c>
    </row>
    <row r="32" spans="1:13">
      <c r="A32">
        <v>53009</v>
      </c>
      <c r="B32">
        <v>5120</v>
      </c>
      <c r="C32" t="s">
        <v>28</v>
      </c>
      <c r="D32" t="s">
        <v>5</v>
      </c>
      <c r="E32" t="s">
        <v>186</v>
      </c>
      <c r="F32" t="s">
        <v>187</v>
      </c>
      <c r="G32">
        <v>0</v>
      </c>
      <c r="H32">
        <v>0.28999999999999998</v>
      </c>
      <c r="I32">
        <v>0</v>
      </c>
      <c r="J32">
        <v>0</v>
      </c>
      <c r="K32">
        <v>3</v>
      </c>
      <c r="L32">
        <v>0</v>
      </c>
      <c r="M32">
        <v>0</v>
      </c>
    </row>
    <row r="33" spans="1:13">
      <c r="A33">
        <v>54064</v>
      </c>
      <c r="B33">
        <v>4020</v>
      </c>
      <c r="C33" t="s">
        <v>43</v>
      </c>
      <c r="D33" t="s">
        <v>159</v>
      </c>
      <c r="E33" t="s">
        <v>157</v>
      </c>
      <c r="F33" t="s">
        <v>158</v>
      </c>
      <c r="G33">
        <v>59</v>
      </c>
      <c r="H33">
        <v>0.28999999999999998</v>
      </c>
      <c r="I33">
        <v>17.11</v>
      </c>
      <c r="J33">
        <v>29</v>
      </c>
      <c r="K33">
        <v>3</v>
      </c>
      <c r="L33">
        <v>87</v>
      </c>
      <c r="M33">
        <v>104.11</v>
      </c>
    </row>
    <row r="34" spans="1:13">
      <c r="A34">
        <v>55539</v>
      </c>
      <c r="B34">
        <v>4020</v>
      </c>
      <c r="C34" t="s">
        <v>43</v>
      </c>
      <c r="D34" t="s">
        <v>159</v>
      </c>
      <c r="E34" t="s">
        <v>160</v>
      </c>
      <c r="F34" t="s">
        <v>161</v>
      </c>
      <c r="G34">
        <v>0</v>
      </c>
      <c r="H34">
        <v>0.28999999999999998</v>
      </c>
      <c r="I34">
        <v>0</v>
      </c>
      <c r="J34">
        <v>0</v>
      </c>
      <c r="K34">
        <v>3</v>
      </c>
      <c r="L34">
        <v>0</v>
      </c>
      <c r="M34">
        <v>0</v>
      </c>
    </row>
    <row r="35" spans="1:13">
      <c r="A35">
        <v>56507</v>
      </c>
      <c r="B35">
        <v>4020</v>
      </c>
      <c r="C35" t="s">
        <v>43</v>
      </c>
      <c r="D35" t="s">
        <v>159</v>
      </c>
      <c r="E35" t="s">
        <v>162</v>
      </c>
      <c r="F35" t="s">
        <v>163</v>
      </c>
      <c r="G35">
        <v>0</v>
      </c>
      <c r="H35">
        <v>0.28999999999999998</v>
      </c>
      <c r="I35">
        <v>0</v>
      </c>
      <c r="J35">
        <v>0</v>
      </c>
      <c r="K35">
        <v>3</v>
      </c>
      <c r="L35">
        <v>0</v>
      </c>
      <c r="M35">
        <v>0</v>
      </c>
    </row>
    <row r="36" spans="1:13">
      <c r="A36">
        <v>56508</v>
      </c>
      <c r="B36">
        <v>4020</v>
      </c>
      <c r="C36" t="s">
        <v>43</v>
      </c>
      <c r="D36" t="s">
        <v>159</v>
      </c>
      <c r="E36" t="s">
        <v>164</v>
      </c>
      <c r="F36" t="s">
        <v>165</v>
      </c>
      <c r="G36">
        <v>0</v>
      </c>
      <c r="H36">
        <v>0.28999999999999998</v>
      </c>
      <c r="I36">
        <v>0</v>
      </c>
      <c r="J36">
        <v>0</v>
      </c>
      <c r="K36">
        <v>3</v>
      </c>
      <c r="L36">
        <v>0</v>
      </c>
      <c r="M36">
        <v>0</v>
      </c>
    </row>
    <row r="37" spans="1:13">
      <c r="A37">
        <v>53056</v>
      </c>
      <c r="B37">
        <v>5020</v>
      </c>
      <c r="C37" t="s">
        <v>29</v>
      </c>
      <c r="D37" t="s">
        <v>7</v>
      </c>
      <c r="E37" t="s">
        <v>239</v>
      </c>
      <c r="F37" t="s">
        <v>240</v>
      </c>
      <c r="G37">
        <v>903</v>
      </c>
      <c r="H37">
        <v>0.28999999999999998</v>
      </c>
      <c r="I37">
        <v>261.87</v>
      </c>
      <c r="J37">
        <v>63</v>
      </c>
      <c r="K37">
        <v>3</v>
      </c>
      <c r="L37">
        <v>189</v>
      </c>
      <c r="M37">
        <v>450.87</v>
      </c>
    </row>
    <row r="38" spans="1:13">
      <c r="A38">
        <v>54058</v>
      </c>
      <c r="B38">
        <v>5020</v>
      </c>
      <c r="C38" t="s">
        <v>29</v>
      </c>
      <c r="D38" t="s">
        <v>7</v>
      </c>
      <c r="E38" t="s">
        <v>241</v>
      </c>
      <c r="F38" t="s">
        <v>242</v>
      </c>
      <c r="G38">
        <v>611</v>
      </c>
      <c r="H38">
        <v>0.28999999999999998</v>
      </c>
      <c r="I38">
        <v>177.19</v>
      </c>
      <c r="J38">
        <v>0</v>
      </c>
      <c r="K38">
        <v>3</v>
      </c>
      <c r="L38">
        <v>0</v>
      </c>
      <c r="M38">
        <v>177.19</v>
      </c>
    </row>
    <row r="39" spans="1:13">
      <c r="A39">
        <v>55594</v>
      </c>
      <c r="B39">
        <v>5020</v>
      </c>
      <c r="C39" t="s">
        <v>29</v>
      </c>
      <c r="D39" t="s">
        <v>7</v>
      </c>
      <c r="E39" t="s">
        <v>243</v>
      </c>
      <c r="F39" t="s">
        <v>4</v>
      </c>
      <c r="G39">
        <v>357</v>
      </c>
      <c r="H39">
        <v>0.28999999999999998</v>
      </c>
      <c r="I39">
        <v>103.52999999999999</v>
      </c>
      <c r="J39">
        <v>0</v>
      </c>
      <c r="K39">
        <v>3</v>
      </c>
      <c r="L39">
        <v>0</v>
      </c>
      <c r="M39">
        <v>103.52999999999999</v>
      </c>
    </row>
    <row r="40" spans="1:13">
      <c r="A40">
        <v>55595</v>
      </c>
      <c r="B40">
        <v>5020</v>
      </c>
      <c r="C40" t="s">
        <v>29</v>
      </c>
      <c r="D40" t="s">
        <v>7</v>
      </c>
      <c r="E40" t="s">
        <v>244</v>
      </c>
      <c r="F40" t="s">
        <v>1</v>
      </c>
      <c r="G40">
        <v>307</v>
      </c>
      <c r="H40">
        <v>0.28999999999999998</v>
      </c>
      <c r="I40">
        <v>89.029999999999987</v>
      </c>
      <c r="J40">
        <v>0</v>
      </c>
      <c r="K40">
        <v>3</v>
      </c>
      <c r="L40">
        <v>0</v>
      </c>
      <c r="M40">
        <v>89.029999999999987</v>
      </c>
    </row>
    <row r="41" spans="1:13">
      <c r="A41">
        <v>56511</v>
      </c>
      <c r="B41">
        <v>5020</v>
      </c>
      <c r="C41" t="s">
        <v>29</v>
      </c>
      <c r="D41" t="s">
        <v>7</v>
      </c>
      <c r="E41" t="s">
        <v>245</v>
      </c>
      <c r="F41" t="s">
        <v>4</v>
      </c>
      <c r="G41">
        <v>617</v>
      </c>
      <c r="H41">
        <v>0.28999999999999998</v>
      </c>
      <c r="I41">
        <v>178.92999999999998</v>
      </c>
      <c r="J41">
        <v>0</v>
      </c>
      <c r="K41">
        <v>3</v>
      </c>
      <c r="L41">
        <v>0</v>
      </c>
      <c r="M41">
        <v>178.92999999999998</v>
      </c>
    </row>
    <row r="42" spans="1:13">
      <c r="A42">
        <v>31008</v>
      </c>
      <c r="B42">
        <v>4320</v>
      </c>
      <c r="C42" t="s">
        <v>39</v>
      </c>
      <c r="D42" t="s">
        <v>190</v>
      </c>
      <c r="E42" t="s">
        <v>188</v>
      </c>
      <c r="F42" t="s">
        <v>189</v>
      </c>
      <c r="G42">
        <v>93</v>
      </c>
      <c r="H42">
        <v>0.28999999999999998</v>
      </c>
      <c r="I42">
        <v>26.97</v>
      </c>
      <c r="J42">
        <v>0</v>
      </c>
      <c r="K42">
        <v>3</v>
      </c>
      <c r="L42">
        <v>0</v>
      </c>
      <c r="M42">
        <v>26.97</v>
      </c>
    </row>
    <row r="43" spans="1:13">
      <c r="A43">
        <v>31009</v>
      </c>
      <c r="B43">
        <v>4320</v>
      </c>
      <c r="C43" t="s">
        <v>39</v>
      </c>
      <c r="D43" t="s">
        <v>190</v>
      </c>
      <c r="E43" t="s">
        <v>191</v>
      </c>
      <c r="F43" t="s">
        <v>192</v>
      </c>
      <c r="G43">
        <v>6</v>
      </c>
      <c r="H43">
        <v>0.28999999999999998</v>
      </c>
      <c r="I43">
        <v>1.7399999999999998</v>
      </c>
      <c r="J43">
        <v>1</v>
      </c>
      <c r="K43">
        <v>3</v>
      </c>
      <c r="L43">
        <v>3</v>
      </c>
      <c r="M43">
        <v>4.74</v>
      </c>
    </row>
    <row r="44" spans="1:13">
      <c r="A44">
        <v>31015</v>
      </c>
      <c r="B44">
        <v>4320</v>
      </c>
      <c r="C44" t="s">
        <v>39</v>
      </c>
      <c r="D44" t="s">
        <v>190</v>
      </c>
      <c r="E44" t="s">
        <v>193</v>
      </c>
      <c r="F44" t="s">
        <v>194</v>
      </c>
      <c r="G44">
        <v>32</v>
      </c>
      <c r="H44">
        <v>0.28999999999999998</v>
      </c>
      <c r="I44">
        <v>9.2799999999999994</v>
      </c>
      <c r="J44">
        <v>0</v>
      </c>
      <c r="K44">
        <v>3</v>
      </c>
      <c r="L44">
        <v>0</v>
      </c>
      <c r="M44">
        <v>9.2799999999999994</v>
      </c>
    </row>
    <row r="45" spans="1:13">
      <c r="A45">
        <v>32005</v>
      </c>
      <c r="B45">
        <v>4320</v>
      </c>
      <c r="C45" t="s">
        <v>39</v>
      </c>
      <c r="D45" t="s">
        <v>190</v>
      </c>
      <c r="E45" t="s">
        <v>195</v>
      </c>
      <c r="F45" t="s">
        <v>196</v>
      </c>
      <c r="G45">
        <v>65</v>
      </c>
      <c r="H45">
        <v>0.28999999999999998</v>
      </c>
      <c r="I45">
        <v>18.849999999999998</v>
      </c>
      <c r="J45">
        <v>0</v>
      </c>
      <c r="K45">
        <v>3</v>
      </c>
      <c r="L45">
        <v>0</v>
      </c>
      <c r="M45">
        <v>18.849999999999998</v>
      </c>
    </row>
    <row r="46" spans="1:13">
      <c r="A46">
        <v>53031</v>
      </c>
      <c r="B46">
        <v>4320</v>
      </c>
      <c r="C46" t="s">
        <v>39</v>
      </c>
      <c r="D46" t="s">
        <v>190</v>
      </c>
      <c r="E46" t="s">
        <v>197</v>
      </c>
      <c r="F46" t="s">
        <v>198</v>
      </c>
      <c r="G46">
        <v>1137</v>
      </c>
      <c r="H46">
        <v>0.28999999999999998</v>
      </c>
      <c r="I46">
        <v>329.72999999999996</v>
      </c>
      <c r="J46">
        <v>0</v>
      </c>
      <c r="K46">
        <v>3</v>
      </c>
      <c r="L46">
        <v>0</v>
      </c>
      <c r="M46">
        <v>329.72999999999996</v>
      </c>
    </row>
    <row r="47" spans="1:13">
      <c r="A47">
        <v>54025</v>
      </c>
      <c r="B47">
        <v>4320</v>
      </c>
      <c r="C47" t="s">
        <v>39</v>
      </c>
      <c r="D47" t="s">
        <v>190</v>
      </c>
      <c r="E47" t="s">
        <v>199</v>
      </c>
      <c r="F47" t="s">
        <v>200</v>
      </c>
      <c r="G47">
        <v>13</v>
      </c>
      <c r="H47">
        <v>0.28999999999999998</v>
      </c>
      <c r="I47">
        <v>3.7699999999999996</v>
      </c>
      <c r="J47">
        <v>0</v>
      </c>
      <c r="K47">
        <v>3</v>
      </c>
      <c r="L47">
        <v>0</v>
      </c>
      <c r="M47">
        <v>3.7699999999999996</v>
      </c>
    </row>
    <row r="48" spans="1:13">
      <c r="A48">
        <v>54059</v>
      </c>
      <c r="B48">
        <v>4320</v>
      </c>
      <c r="C48" t="s">
        <v>39</v>
      </c>
      <c r="D48" t="s">
        <v>190</v>
      </c>
      <c r="E48" t="s">
        <v>201</v>
      </c>
      <c r="F48" t="s">
        <v>198</v>
      </c>
      <c r="G48">
        <v>150</v>
      </c>
      <c r="H48">
        <v>0.28999999999999998</v>
      </c>
      <c r="I48">
        <v>43.5</v>
      </c>
      <c r="J48">
        <v>0</v>
      </c>
      <c r="K48">
        <v>3</v>
      </c>
      <c r="L48">
        <v>0</v>
      </c>
      <c r="M48">
        <v>43.5</v>
      </c>
    </row>
    <row r="49" spans="1:13">
      <c r="A49">
        <v>54060</v>
      </c>
      <c r="B49">
        <v>4320</v>
      </c>
      <c r="C49" t="s">
        <v>39</v>
      </c>
      <c r="D49" t="s">
        <v>190</v>
      </c>
      <c r="E49" t="s">
        <v>202</v>
      </c>
      <c r="F49" t="s">
        <v>203</v>
      </c>
      <c r="G49">
        <v>145</v>
      </c>
      <c r="H49">
        <v>0.28999999999999998</v>
      </c>
      <c r="I49">
        <v>42.05</v>
      </c>
      <c r="J49">
        <v>0</v>
      </c>
      <c r="K49">
        <v>3</v>
      </c>
      <c r="L49">
        <v>0</v>
      </c>
      <c r="M49">
        <v>42.05</v>
      </c>
    </row>
    <row r="50" spans="1:13">
      <c r="A50">
        <v>54062</v>
      </c>
      <c r="B50">
        <v>4320</v>
      </c>
      <c r="C50" t="s">
        <v>39</v>
      </c>
      <c r="D50" t="s">
        <v>190</v>
      </c>
      <c r="E50" t="s">
        <v>204</v>
      </c>
      <c r="F50" t="s">
        <v>205</v>
      </c>
      <c r="G50">
        <v>178</v>
      </c>
      <c r="H50">
        <v>0.28999999999999998</v>
      </c>
      <c r="I50">
        <v>51.62</v>
      </c>
      <c r="J50">
        <v>0</v>
      </c>
      <c r="K50">
        <v>3</v>
      </c>
      <c r="L50">
        <v>0</v>
      </c>
      <c r="M50">
        <v>51.62</v>
      </c>
    </row>
    <row r="51" spans="1:13">
      <c r="A51">
        <v>54174</v>
      </c>
      <c r="B51">
        <v>4320</v>
      </c>
      <c r="C51" t="s">
        <v>39</v>
      </c>
      <c r="D51" t="s">
        <v>190</v>
      </c>
      <c r="E51" t="s">
        <v>206</v>
      </c>
      <c r="F51" t="s">
        <v>207</v>
      </c>
      <c r="G51">
        <v>696</v>
      </c>
      <c r="H51">
        <v>0.28999999999999998</v>
      </c>
      <c r="I51">
        <v>201.83999999999997</v>
      </c>
      <c r="J51">
        <v>0</v>
      </c>
      <c r="K51">
        <v>3</v>
      </c>
      <c r="L51">
        <v>0</v>
      </c>
      <c r="M51">
        <v>201.83999999999997</v>
      </c>
    </row>
    <row r="52" spans="1:13">
      <c r="A52">
        <v>55509</v>
      </c>
      <c r="B52">
        <v>4320</v>
      </c>
      <c r="C52" t="s">
        <v>39</v>
      </c>
      <c r="D52" t="s">
        <v>190</v>
      </c>
      <c r="E52" t="s">
        <v>208</v>
      </c>
      <c r="F52" t="s">
        <v>209</v>
      </c>
      <c r="G52">
        <v>0</v>
      </c>
      <c r="H52">
        <v>0.28999999999999998</v>
      </c>
      <c r="I52">
        <v>0</v>
      </c>
      <c r="J52">
        <v>0</v>
      </c>
      <c r="K52">
        <v>3</v>
      </c>
      <c r="L52">
        <v>0</v>
      </c>
      <c r="M52">
        <v>0</v>
      </c>
    </row>
    <row r="53" spans="1:13">
      <c r="A53">
        <v>55522</v>
      </c>
      <c r="B53">
        <v>4230</v>
      </c>
      <c r="C53" t="s">
        <v>41</v>
      </c>
      <c r="D53" t="s">
        <v>258</v>
      </c>
      <c r="E53" t="s">
        <v>256</v>
      </c>
      <c r="F53" t="s">
        <v>257</v>
      </c>
      <c r="G53">
        <v>262</v>
      </c>
      <c r="H53">
        <v>0.28999999999999998</v>
      </c>
      <c r="I53">
        <v>75.97999999999999</v>
      </c>
      <c r="J53">
        <v>0</v>
      </c>
      <c r="K53">
        <v>3</v>
      </c>
      <c r="L53">
        <v>0</v>
      </c>
      <c r="M53">
        <v>75.97999999999999</v>
      </c>
    </row>
    <row r="54" spans="1:13">
      <c r="A54">
        <v>55563</v>
      </c>
      <c r="B54">
        <v>4230</v>
      </c>
      <c r="C54" t="s">
        <v>41</v>
      </c>
      <c r="D54" t="s">
        <v>258</v>
      </c>
      <c r="E54" t="s">
        <v>259</v>
      </c>
      <c r="F54" t="s">
        <v>257</v>
      </c>
      <c r="G54">
        <v>390</v>
      </c>
      <c r="H54">
        <v>0.28999999999999998</v>
      </c>
      <c r="I54">
        <v>113.1</v>
      </c>
      <c r="J54">
        <v>0</v>
      </c>
      <c r="K54">
        <v>3</v>
      </c>
      <c r="L54">
        <v>0</v>
      </c>
      <c r="M54">
        <v>113.1</v>
      </c>
    </row>
    <row r="55" spans="1:13">
      <c r="A55">
        <v>55589</v>
      </c>
      <c r="B55">
        <v>4230</v>
      </c>
      <c r="C55" t="s">
        <v>41</v>
      </c>
      <c r="D55" t="s">
        <v>258</v>
      </c>
      <c r="E55" t="s">
        <v>260</v>
      </c>
      <c r="F55" t="s">
        <v>261</v>
      </c>
      <c r="G55">
        <v>1151</v>
      </c>
      <c r="H55">
        <v>0.28999999999999998</v>
      </c>
      <c r="I55">
        <v>333.78999999999996</v>
      </c>
      <c r="J55">
        <v>0</v>
      </c>
      <c r="K55">
        <v>3</v>
      </c>
      <c r="L55">
        <v>0</v>
      </c>
      <c r="M55">
        <v>333.78999999999996</v>
      </c>
    </row>
    <row r="56" spans="1:13">
      <c r="A56">
        <v>51314</v>
      </c>
      <c r="B56">
        <v>4250</v>
      </c>
      <c r="C56" t="s">
        <v>40</v>
      </c>
      <c r="D56" t="s">
        <v>272</v>
      </c>
      <c r="E56" t="s">
        <v>270</v>
      </c>
      <c r="F56" t="s">
        <v>271</v>
      </c>
      <c r="G56">
        <v>804</v>
      </c>
      <c r="H56">
        <v>0.28999999999999998</v>
      </c>
      <c r="I56">
        <v>233.16</v>
      </c>
      <c r="J56">
        <v>0</v>
      </c>
      <c r="K56">
        <v>3</v>
      </c>
      <c r="L56">
        <v>0</v>
      </c>
      <c r="M56">
        <v>233.16</v>
      </c>
    </row>
    <row r="57" spans="1:13">
      <c r="A57">
        <v>53057</v>
      </c>
      <c r="B57">
        <v>4250</v>
      </c>
      <c r="C57" t="s">
        <v>40</v>
      </c>
      <c r="D57" t="s">
        <v>272</v>
      </c>
      <c r="E57" t="s">
        <v>273</v>
      </c>
      <c r="F57" t="s">
        <v>274</v>
      </c>
      <c r="G57">
        <v>126</v>
      </c>
      <c r="H57">
        <v>0.28999999999999998</v>
      </c>
      <c r="I57">
        <v>36.54</v>
      </c>
      <c r="J57">
        <v>0</v>
      </c>
      <c r="K57">
        <v>3</v>
      </c>
      <c r="L57">
        <v>0</v>
      </c>
      <c r="M57">
        <v>36.54</v>
      </c>
    </row>
    <row r="58" spans="1:13">
      <c r="A58">
        <v>54068</v>
      </c>
      <c r="B58">
        <v>4250</v>
      </c>
      <c r="C58" t="s">
        <v>40</v>
      </c>
      <c r="D58" t="s">
        <v>272</v>
      </c>
      <c r="E58" t="s">
        <v>275</v>
      </c>
      <c r="F58" t="s">
        <v>276</v>
      </c>
      <c r="G58">
        <v>37</v>
      </c>
      <c r="H58">
        <v>0.28999999999999998</v>
      </c>
      <c r="I58">
        <v>10.729999999999999</v>
      </c>
      <c r="J58">
        <v>40</v>
      </c>
      <c r="K58">
        <v>3</v>
      </c>
      <c r="L58">
        <v>120</v>
      </c>
      <c r="M58">
        <v>130.72999999999999</v>
      </c>
    </row>
    <row r="59" spans="1:13">
      <c r="A59">
        <v>54031</v>
      </c>
      <c r="B59">
        <v>4260</v>
      </c>
      <c r="C59" t="s">
        <v>340</v>
      </c>
      <c r="D59" t="s">
        <v>279</v>
      </c>
      <c r="E59" t="s">
        <v>277</v>
      </c>
      <c r="F59" t="s">
        <v>278</v>
      </c>
      <c r="G59">
        <v>106</v>
      </c>
      <c r="H59">
        <v>0.28999999999999998</v>
      </c>
      <c r="I59">
        <v>30.74</v>
      </c>
      <c r="J59">
        <v>0</v>
      </c>
      <c r="K59">
        <v>3</v>
      </c>
      <c r="L59">
        <v>0</v>
      </c>
      <c r="M59">
        <v>30.74</v>
      </c>
    </row>
    <row r="60" spans="1:13">
      <c r="A60">
        <v>55528</v>
      </c>
      <c r="B60">
        <v>4260</v>
      </c>
      <c r="C60" t="s">
        <v>340</v>
      </c>
      <c r="D60" t="s">
        <v>279</v>
      </c>
      <c r="E60" t="s">
        <v>280</v>
      </c>
      <c r="F60" t="s">
        <v>281</v>
      </c>
      <c r="G60">
        <v>569</v>
      </c>
      <c r="H60">
        <v>0.28999999999999998</v>
      </c>
      <c r="I60">
        <v>165.01</v>
      </c>
      <c r="J60">
        <v>0</v>
      </c>
      <c r="K60">
        <v>3</v>
      </c>
      <c r="L60">
        <v>0</v>
      </c>
      <c r="M60">
        <v>165.01</v>
      </c>
    </row>
    <row r="61" spans="1:13">
      <c r="A61">
        <v>55567</v>
      </c>
      <c r="B61">
        <v>4260</v>
      </c>
      <c r="C61" t="s">
        <v>340</v>
      </c>
      <c r="D61" t="s">
        <v>279</v>
      </c>
      <c r="E61" t="s">
        <v>282</v>
      </c>
      <c r="F61" t="s">
        <v>283</v>
      </c>
      <c r="G61">
        <v>46</v>
      </c>
      <c r="H61">
        <v>0.28999999999999998</v>
      </c>
      <c r="I61">
        <v>13.34</v>
      </c>
      <c r="J61">
        <v>24</v>
      </c>
      <c r="K61">
        <v>3</v>
      </c>
      <c r="L61">
        <v>72</v>
      </c>
      <c r="M61">
        <v>85.34</v>
      </c>
    </row>
    <row r="62" spans="1:13">
      <c r="A62">
        <v>55569</v>
      </c>
      <c r="B62">
        <v>4260</v>
      </c>
      <c r="C62" t="s">
        <v>340</v>
      </c>
      <c r="D62" t="s">
        <v>279</v>
      </c>
      <c r="E62" t="s">
        <v>284</v>
      </c>
      <c r="F62" t="s">
        <v>261</v>
      </c>
      <c r="G62">
        <v>119</v>
      </c>
      <c r="H62">
        <v>0.28999999999999998</v>
      </c>
      <c r="I62">
        <v>34.51</v>
      </c>
      <c r="J62">
        <v>0</v>
      </c>
      <c r="K62">
        <v>3</v>
      </c>
      <c r="L62">
        <v>0</v>
      </c>
      <c r="M62">
        <v>34.51</v>
      </c>
    </row>
    <row r="63" spans="1:13">
      <c r="A63">
        <v>31024</v>
      </c>
      <c r="B63">
        <v>4220</v>
      </c>
      <c r="C63" t="s">
        <v>42</v>
      </c>
      <c r="D63" t="s">
        <v>248</v>
      </c>
      <c r="E63" t="s">
        <v>246</v>
      </c>
      <c r="F63" t="s">
        <v>247</v>
      </c>
      <c r="G63">
        <v>71</v>
      </c>
      <c r="H63">
        <v>0.28999999999999998</v>
      </c>
      <c r="I63">
        <v>20.59</v>
      </c>
      <c r="J63">
        <v>0</v>
      </c>
      <c r="K63">
        <v>3</v>
      </c>
      <c r="L63">
        <v>0</v>
      </c>
      <c r="M63">
        <v>20.59</v>
      </c>
    </row>
    <row r="64" spans="1:13">
      <c r="A64">
        <v>31052</v>
      </c>
      <c r="B64">
        <v>4220</v>
      </c>
      <c r="C64" t="s">
        <v>42</v>
      </c>
      <c r="D64" t="s">
        <v>248</v>
      </c>
      <c r="E64" t="s">
        <v>249</v>
      </c>
      <c r="F64" t="s">
        <v>250</v>
      </c>
      <c r="G64">
        <v>458</v>
      </c>
      <c r="H64">
        <v>0.28999999999999998</v>
      </c>
      <c r="I64">
        <v>132.82</v>
      </c>
      <c r="J64">
        <v>115</v>
      </c>
      <c r="K64">
        <v>3</v>
      </c>
      <c r="L64">
        <v>345</v>
      </c>
      <c r="M64">
        <v>477.82</v>
      </c>
    </row>
    <row r="65" spans="1:13">
      <c r="A65">
        <v>49309</v>
      </c>
      <c r="B65">
        <v>4220</v>
      </c>
      <c r="C65" t="s">
        <v>42</v>
      </c>
      <c r="D65" t="s">
        <v>248</v>
      </c>
      <c r="E65" t="s">
        <v>251</v>
      </c>
      <c r="F65" t="s">
        <v>252</v>
      </c>
      <c r="G65">
        <v>249</v>
      </c>
      <c r="H65">
        <v>0.28999999999999998</v>
      </c>
      <c r="I65">
        <v>72.209999999999994</v>
      </c>
      <c r="J65">
        <v>13</v>
      </c>
      <c r="K65">
        <v>3</v>
      </c>
      <c r="L65">
        <v>39</v>
      </c>
      <c r="M65">
        <v>111.21</v>
      </c>
    </row>
    <row r="66" spans="1:13">
      <c r="A66">
        <v>54036</v>
      </c>
      <c r="B66">
        <v>4220</v>
      </c>
      <c r="C66" t="s">
        <v>42</v>
      </c>
      <c r="D66" t="s">
        <v>248</v>
      </c>
      <c r="E66" t="s">
        <v>253</v>
      </c>
      <c r="F66" t="s">
        <v>254</v>
      </c>
      <c r="G66">
        <v>1340</v>
      </c>
      <c r="H66">
        <v>0.28999999999999998</v>
      </c>
      <c r="I66">
        <v>388.59999999999997</v>
      </c>
      <c r="J66">
        <v>0</v>
      </c>
      <c r="K66">
        <v>3</v>
      </c>
      <c r="L66">
        <v>0</v>
      </c>
      <c r="M66">
        <v>388.59999999999997</v>
      </c>
    </row>
    <row r="67" spans="1:13">
      <c r="A67">
        <v>55541</v>
      </c>
      <c r="B67">
        <v>4220</v>
      </c>
      <c r="C67" t="s">
        <v>42</v>
      </c>
      <c r="D67" t="s">
        <v>248</v>
      </c>
      <c r="E67" t="s">
        <v>255</v>
      </c>
      <c r="F67" t="s">
        <v>247</v>
      </c>
      <c r="G67">
        <v>1</v>
      </c>
      <c r="H67">
        <v>0.28999999999999998</v>
      </c>
      <c r="I67">
        <v>0.28999999999999998</v>
      </c>
      <c r="J67">
        <v>0</v>
      </c>
      <c r="K67">
        <v>3</v>
      </c>
      <c r="L67">
        <v>0</v>
      </c>
      <c r="M67">
        <v>0.28999999999999998</v>
      </c>
    </row>
    <row r="68" spans="1:13">
      <c r="A68">
        <v>52016</v>
      </c>
      <c r="B68">
        <v>4620</v>
      </c>
      <c r="C68" t="s">
        <v>36</v>
      </c>
      <c r="D68" t="s">
        <v>287</v>
      </c>
      <c r="E68" t="s">
        <v>285</v>
      </c>
      <c r="F68" t="s">
        <v>286</v>
      </c>
      <c r="G68">
        <v>0</v>
      </c>
      <c r="H68">
        <v>0.28999999999999998</v>
      </c>
      <c r="I68">
        <v>0</v>
      </c>
      <c r="J68">
        <v>0</v>
      </c>
      <c r="K68">
        <v>3</v>
      </c>
      <c r="L68">
        <v>0</v>
      </c>
      <c r="M68">
        <v>0</v>
      </c>
    </row>
    <row r="69" spans="1:13">
      <c r="A69">
        <v>53017</v>
      </c>
      <c r="B69">
        <v>4620</v>
      </c>
      <c r="C69" t="s">
        <v>36</v>
      </c>
      <c r="D69" t="s">
        <v>287</v>
      </c>
      <c r="E69" t="s">
        <v>288</v>
      </c>
      <c r="F69" t="s">
        <v>276</v>
      </c>
      <c r="G69">
        <v>0</v>
      </c>
      <c r="H69">
        <v>0.28999999999999998</v>
      </c>
      <c r="I69">
        <v>0</v>
      </c>
      <c r="J69">
        <v>0</v>
      </c>
      <c r="K69">
        <v>3</v>
      </c>
      <c r="L69">
        <v>0</v>
      </c>
      <c r="M69">
        <v>0</v>
      </c>
    </row>
    <row r="70" spans="1:13">
      <c r="A70">
        <v>55534</v>
      </c>
      <c r="B70">
        <v>4620</v>
      </c>
      <c r="C70" t="s">
        <v>36</v>
      </c>
      <c r="D70" t="s">
        <v>287</v>
      </c>
      <c r="E70" t="s">
        <v>289</v>
      </c>
      <c r="F70" t="s">
        <v>290</v>
      </c>
      <c r="G70">
        <v>0</v>
      </c>
      <c r="H70">
        <v>0.28999999999999998</v>
      </c>
      <c r="I70">
        <v>0</v>
      </c>
      <c r="J70">
        <v>0</v>
      </c>
      <c r="K70">
        <v>3</v>
      </c>
      <c r="L70">
        <v>0</v>
      </c>
      <c r="M70">
        <v>0</v>
      </c>
    </row>
    <row r="71" spans="1:13">
      <c r="A71">
        <v>55536</v>
      </c>
      <c r="B71">
        <v>4620</v>
      </c>
      <c r="C71" t="s">
        <v>36</v>
      </c>
      <c r="D71" t="s">
        <v>287</v>
      </c>
      <c r="E71" t="s">
        <v>291</v>
      </c>
      <c r="F71" t="s">
        <v>292</v>
      </c>
      <c r="G71">
        <v>0</v>
      </c>
      <c r="H71">
        <v>0.28999999999999998</v>
      </c>
      <c r="I71">
        <v>0</v>
      </c>
      <c r="J71">
        <v>0</v>
      </c>
      <c r="K71">
        <v>3</v>
      </c>
      <c r="L71">
        <v>0</v>
      </c>
      <c r="M71">
        <v>0</v>
      </c>
    </row>
    <row r="72" spans="1:13">
      <c r="A72">
        <v>55542</v>
      </c>
      <c r="B72">
        <v>4620</v>
      </c>
      <c r="C72" t="s">
        <v>36</v>
      </c>
      <c r="D72" t="s">
        <v>287</v>
      </c>
      <c r="E72" t="s">
        <v>293</v>
      </c>
      <c r="F72" t="s">
        <v>292</v>
      </c>
      <c r="G72">
        <v>0</v>
      </c>
      <c r="H72">
        <v>0.28999999999999998</v>
      </c>
      <c r="I72">
        <v>0</v>
      </c>
      <c r="J72">
        <v>0</v>
      </c>
      <c r="K72">
        <v>3</v>
      </c>
      <c r="L72">
        <v>0</v>
      </c>
      <c r="M72">
        <v>0</v>
      </c>
    </row>
    <row r="73" spans="1:13">
      <c r="A73">
        <v>55576</v>
      </c>
      <c r="B73">
        <v>4620</v>
      </c>
      <c r="C73" t="s">
        <v>36</v>
      </c>
      <c r="D73" t="s">
        <v>287</v>
      </c>
      <c r="E73" t="s">
        <v>294</v>
      </c>
      <c r="F73" t="s">
        <v>292</v>
      </c>
      <c r="G73">
        <v>0</v>
      </c>
      <c r="H73">
        <v>0.28999999999999998</v>
      </c>
      <c r="I73">
        <v>0</v>
      </c>
      <c r="J73">
        <v>0</v>
      </c>
      <c r="K73">
        <v>3</v>
      </c>
      <c r="L73">
        <v>0</v>
      </c>
      <c r="M73">
        <v>0</v>
      </c>
    </row>
    <row r="74" spans="1:13">
      <c r="A74">
        <v>55579</v>
      </c>
      <c r="B74">
        <v>4620</v>
      </c>
      <c r="C74" t="s">
        <v>36</v>
      </c>
      <c r="D74" t="s">
        <v>287</v>
      </c>
      <c r="E74" t="s">
        <v>295</v>
      </c>
      <c r="F74" t="s">
        <v>292</v>
      </c>
      <c r="G74">
        <v>0</v>
      </c>
      <c r="H74">
        <v>0.28999999999999998</v>
      </c>
      <c r="I74">
        <v>0</v>
      </c>
      <c r="J74">
        <v>0</v>
      </c>
      <c r="K74">
        <v>3</v>
      </c>
      <c r="L74">
        <v>0</v>
      </c>
      <c r="M74">
        <v>0</v>
      </c>
    </row>
    <row r="75" spans="1:13">
      <c r="A75">
        <v>55591</v>
      </c>
      <c r="B75">
        <v>4620</v>
      </c>
      <c r="C75" t="s">
        <v>36</v>
      </c>
      <c r="D75" t="s">
        <v>287</v>
      </c>
      <c r="E75" t="s">
        <v>296</v>
      </c>
      <c r="F75" t="s">
        <v>290</v>
      </c>
      <c r="G75">
        <v>0</v>
      </c>
      <c r="H75">
        <v>0.28999999999999998</v>
      </c>
      <c r="I75">
        <v>0</v>
      </c>
      <c r="J75">
        <v>0</v>
      </c>
      <c r="K75">
        <v>3</v>
      </c>
      <c r="L75">
        <v>0</v>
      </c>
      <c r="M75">
        <v>0</v>
      </c>
    </row>
    <row r="76" spans="1:13">
      <c r="A76">
        <v>55801</v>
      </c>
      <c r="B76">
        <v>4620</v>
      </c>
      <c r="C76" t="s">
        <v>36</v>
      </c>
      <c r="D76" t="s">
        <v>287</v>
      </c>
      <c r="E76" t="s">
        <v>297</v>
      </c>
      <c r="F76" t="s">
        <v>298</v>
      </c>
      <c r="G76">
        <v>0</v>
      </c>
      <c r="H76">
        <v>0.28999999999999998</v>
      </c>
      <c r="I76">
        <v>0</v>
      </c>
      <c r="J76">
        <v>0</v>
      </c>
      <c r="K76">
        <v>3</v>
      </c>
      <c r="L76">
        <v>0</v>
      </c>
      <c r="M76">
        <v>0</v>
      </c>
    </row>
    <row r="77" spans="1:13">
      <c r="A77">
        <v>55516</v>
      </c>
      <c r="B77">
        <v>4730</v>
      </c>
      <c r="C77" t="s">
        <v>34</v>
      </c>
      <c r="D77" t="s">
        <v>301</v>
      </c>
      <c r="E77" t="s">
        <v>299</v>
      </c>
      <c r="F77" t="s">
        <v>300</v>
      </c>
      <c r="G77">
        <v>236</v>
      </c>
      <c r="H77">
        <v>0.28999999999999998</v>
      </c>
      <c r="I77">
        <v>68.44</v>
      </c>
      <c r="J77">
        <v>58</v>
      </c>
      <c r="K77">
        <v>3</v>
      </c>
      <c r="L77">
        <v>174</v>
      </c>
      <c r="M77">
        <v>242.44</v>
      </c>
    </row>
    <row r="78" spans="1:13">
      <c r="A78">
        <v>55584</v>
      </c>
      <c r="B78">
        <v>4730</v>
      </c>
      <c r="C78" t="s">
        <v>34</v>
      </c>
      <c r="D78" t="s">
        <v>301</v>
      </c>
      <c r="E78" t="s">
        <v>302</v>
      </c>
      <c r="F78" t="s">
        <v>301</v>
      </c>
      <c r="G78">
        <v>58</v>
      </c>
      <c r="H78">
        <v>0.28999999999999998</v>
      </c>
      <c r="I78">
        <v>16.82</v>
      </c>
      <c r="J78">
        <v>0</v>
      </c>
      <c r="K78">
        <v>3</v>
      </c>
      <c r="L78">
        <v>0</v>
      </c>
      <c r="M78">
        <v>16.82</v>
      </c>
    </row>
    <row r="79" spans="1:13">
      <c r="A79">
        <v>55593</v>
      </c>
      <c r="B79">
        <v>4730</v>
      </c>
      <c r="C79" t="s">
        <v>34</v>
      </c>
      <c r="D79" t="s">
        <v>301</v>
      </c>
      <c r="E79" t="s">
        <v>303</v>
      </c>
      <c r="F79" t="s">
        <v>304</v>
      </c>
      <c r="G79">
        <v>365</v>
      </c>
      <c r="H79">
        <v>0.28999999999999998</v>
      </c>
      <c r="I79">
        <v>105.85</v>
      </c>
      <c r="J79">
        <v>0</v>
      </c>
      <c r="K79">
        <v>3</v>
      </c>
      <c r="L79">
        <v>0</v>
      </c>
      <c r="M79">
        <v>105.85</v>
      </c>
    </row>
    <row r="80" spans="1:13">
      <c r="A80">
        <v>56224</v>
      </c>
      <c r="B80">
        <v>4730</v>
      </c>
      <c r="C80" t="s">
        <v>34</v>
      </c>
      <c r="D80" t="s">
        <v>301</v>
      </c>
      <c r="E80" t="s">
        <v>351</v>
      </c>
      <c r="F80" t="s">
        <v>355</v>
      </c>
      <c r="G80">
        <v>790</v>
      </c>
      <c r="H80">
        <v>0.28999999999999998</v>
      </c>
      <c r="I80">
        <v>229.1</v>
      </c>
      <c r="J80">
        <v>0</v>
      </c>
      <c r="K80">
        <v>3</v>
      </c>
      <c r="L80">
        <v>0</v>
      </c>
      <c r="M80">
        <v>229.1</v>
      </c>
    </row>
    <row r="81" spans="1:13">
      <c r="A81">
        <v>31006</v>
      </c>
      <c r="B81">
        <v>4720</v>
      </c>
      <c r="C81" t="s">
        <v>35</v>
      </c>
      <c r="D81" t="s">
        <v>307</v>
      </c>
      <c r="E81" t="s">
        <v>305</v>
      </c>
      <c r="F81" t="s">
        <v>306</v>
      </c>
      <c r="G81">
        <v>300</v>
      </c>
      <c r="H81">
        <v>0.28999999999999998</v>
      </c>
      <c r="I81">
        <v>87</v>
      </c>
      <c r="J81">
        <v>0</v>
      </c>
      <c r="K81">
        <v>3</v>
      </c>
      <c r="L81">
        <v>0</v>
      </c>
      <c r="M81">
        <v>87</v>
      </c>
    </row>
    <row r="82" spans="1:13">
      <c r="A82">
        <v>31050</v>
      </c>
      <c r="B82">
        <v>4720</v>
      </c>
      <c r="C82" t="s">
        <v>35</v>
      </c>
      <c r="D82" t="s">
        <v>307</v>
      </c>
      <c r="E82" t="s">
        <v>308</v>
      </c>
      <c r="F82" t="s">
        <v>309</v>
      </c>
      <c r="G82">
        <v>35</v>
      </c>
      <c r="H82">
        <v>0.28999999999999998</v>
      </c>
      <c r="I82">
        <v>10.149999999999999</v>
      </c>
      <c r="J82">
        <v>9</v>
      </c>
      <c r="K82">
        <v>3</v>
      </c>
      <c r="L82">
        <v>27</v>
      </c>
      <c r="M82">
        <v>37.15</v>
      </c>
    </row>
    <row r="83" spans="1:13">
      <c r="A83">
        <v>32030</v>
      </c>
      <c r="B83">
        <v>4720</v>
      </c>
      <c r="C83" t="s">
        <v>35</v>
      </c>
      <c r="D83" t="s">
        <v>307</v>
      </c>
      <c r="E83" t="s">
        <v>310</v>
      </c>
      <c r="F83" t="s">
        <v>311</v>
      </c>
      <c r="G83">
        <v>982</v>
      </c>
      <c r="H83">
        <v>0.28999999999999998</v>
      </c>
      <c r="I83">
        <v>284.77999999999997</v>
      </c>
      <c r="J83">
        <v>0</v>
      </c>
      <c r="K83">
        <v>3</v>
      </c>
      <c r="L83">
        <v>0</v>
      </c>
      <c r="M83">
        <v>284.77999999999997</v>
      </c>
    </row>
    <row r="84" spans="1:13">
      <c r="A84">
        <v>32024</v>
      </c>
      <c r="B84">
        <v>4520</v>
      </c>
      <c r="C84" t="s">
        <v>37</v>
      </c>
      <c r="D84" t="s">
        <v>232</v>
      </c>
      <c r="E84" t="s">
        <v>230</v>
      </c>
      <c r="F84" t="s">
        <v>231</v>
      </c>
      <c r="G84">
        <v>0</v>
      </c>
      <c r="H84">
        <v>0.28999999999999998</v>
      </c>
      <c r="I84">
        <v>0</v>
      </c>
      <c r="J84">
        <v>0</v>
      </c>
      <c r="K84">
        <v>3</v>
      </c>
      <c r="L84">
        <v>0</v>
      </c>
      <c r="M84">
        <v>0</v>
      </c>
    </row>
    <row r="85" spans="1:13">
      <c r="A85">
        <v>33002</v>
      </c>
      <c r="B85">
        <v>4520</v>
      </c>
      <c r="C85" t="s">
        <v>37</v>
      </c>
      <c r="D85" t="s">
        <v>232</v>
      </c>
      <c r="E85" t="s">
        <v>233</v>
      </c>
      <c r="F85" t="s">
        <v>234</v>
      </c>
      <c r="G85">
        <v>0</v>
      </c>
      <c r="H85">
        <v>0.28999999999999998</v>
      </c>
      <c r="I85">
        <v>0</v>
      </c>
      <c r="J85">
        <v>0</v>
      </c>
      <c r="K85">
        <v>3</v>
      </c>
      <c r="L85">
        <v>0</v>
      </c>
      <c r="M85">
        <v>0</v>
      </c>
    </row>
    <row r="86" spans="1:13">
      <c r="A86">
        <v>53051</v>
      </c>
      <c r="B86">
        <v>4520</v>
      </c>
      <c r="C86" t="s">
        <v>37</v>
      </c>
      <c r="D86" t="s">
        <v>232</v>
      </c>
      <c r="E86" t="s">
        <v>235</v>
      </c>
      <c r="F86" t="s">
        <v>236</v>
      </c>
      <c r="G86">
        <v>0</v>
      </c>
      <c r="H86">
        <v>0.28999999999999998</v>
      </c>
      <c r="I86">
        <v>0</v>
      </c>
      <c r="J86">
        <v>0</v>
      </c>
      <c r="K86">
        <v>3</v>
      </c>
      <c r="L86">
        <v>0</v>
      </c>
      <c r="M86">
        <v>0</v>
      </c>
    </row>
    <row r="87" spans="1:13">
      <c r="A87">
        <v>55551</v>
      </c>
      <c r="B87">
        <v>4520</v>
      </c>
      <c r="C87" t="s">
        <v>37</v>
      </c>
      <c r="D87" t="s">
        <v>232</v>
      </c>
      <c r="E87" t="s">
        <v>237</v>
      </c>
      <c r="F87" t="s">
        <v>238</v>
      </c>
      <c r="G87">
        <v>0</v>
      </c>
      <c r="H87">
        <v>0.28999999999999998</v>
      </c>
      <c r="I87">
        <v>0</v>
      </c>
      <c r="J87">
        <v>0</v>
      </c>
      <c r="K87">
        <v>3</v>
      </c>
      <c r="L87">
        <v>0</v>
      </c>
      <c r="M87">
        <v>0</v>
      </c>
    </row>
    <row r="88" spans="1:13">
      <c r="A88">
        <v>32105</v>
      </c>
      <c r="B88">
        <v>4420</v>
      </c>
      <c r="C88" t="s">
        <v>38</v>
      </c>
      <c r="D88" t="s">
        <v>314</v>
      </c>
      <c r="E88" t="s">
        <v>312</v>
      </c>
      <c r="F88" t="s">
        <v>313</v>
      </c>
      <c r="G88">
        <v>0</v>
      </c>
      <c r="H88">
        <v>0.28999999999999998</v>
      </c>
      <c r="I88">
        <v>0</v>
      </c>
      <c r="J88">
        <v>0</v>
      </c>
      <c r="K88">
        <v>3</v>
      </c>
      <c r="L88">
        <v>0</v>
      </c>
      <c r="M88">
        <v>0</v>
      </c>
    </row>
    <row r="89" spans="1:13">
      <c r="A89">
        <v>53035</v>
      </c>
      <c r="B89">
        <v>4420</v>
      </c>
      <c r="C89" t="s">
        <v>38</v>
      </c>
      <c r="D89" t="s">
        <v>314</v>
      </c>
      <c r="E89" t="s">
        <v>315</v>
      </c>
      <c r="F89" t="s">
        <v>131</v>
      </c>
      <c r="G89">
        <v>0</v>
      </c>
      <c r="H89">
        <v>0.28999999999999998</v>
      </c>
      <c r="I89">
        <v>0</v>
      </c>
      <c r="J89">
        <v>0</v>
      </c>
      <c r="K89">
        <v>3</v>
      </c>
      <c r="L89">
        <v>0</v>
      </c>
      <c r="M89">
        <v>0</v>
      </c>
    </row>
    <row r="90" spans="1:13">
      <c r="A90">
        <v>54056</v>
      </c>
      <c r="B90">
        <v>4420</v>
      </c>
      <c r="C90" t="s">
        <v>38</v>
      </c>
      <c r="D90" t="s">
        <v>314</v>
      </c>
      <c r="E90" t="s">
        <v>316</v>
      </c>
      <c r="F90" t="s">
        <v>274</v>
      </c>
      <c r="G90">
        <v>0</v>
      </c>
      <c r="H90">
        <v>0.28999999999999998</v>
      </c>
      <c r="I90">
        <v>0</v>
      </c>
      <c r="J90">
        <v>0</v>
      </c>
      <c r="K90">
        <v>3</v>
      </c>
      <c r="L90">
        <v>0</v>
      </c>
      <c r="M90">
        <v>0</v>
      </c>
    </row>
    <row r="91" spans="1:13">
      <c r="A91">
        <v>54063</v>
      </c>
      <c r="B91">
        <v>4420</v>
      </c>
      <c r="C91" t="s">
        <v>38</v>
      </c>
      <c r="D91" t="s">
        <v>314</v>
      </c>
      <c r="E91" t="s">
        <v>317</v>
      </c>
      <c r="F91" t="s">
        <v>274</v>
      </c>
      <c r="G91">
        <v>0</v>
      </c>
      <c r="H91">
        <v>0.28999999999999998</v>
      </c>
      <c r="I91">
        <v>0</v>
      </c>
      <c r="J91">
        <v>0</v>
      </c>
      <c r="K91">
        <v>3</v>
      </c>
      <c r="L91">
        <v>0</v>
      </c>
      <c r="M91">
        <v>0</v>
      </c>
    </row>
    <row r="92" spans="1:13">
      <c r="A92">
        <v>54099</v>
      </c>
      <c r="B92">
        <v>4420</v>
      </c>
      <c r="C92" t="s">
        <v>38</v>
      </c>
      <c r="D92" t="s">
        <v>314</v>
      </c>
      <c r="E92" t="s">
        <v>318</v>
      </c>
      <c r="F92" t="s">
        <v>274</v>
      </c>
      <c r="G92">
        <v>0</v>
      </c>
      <c r="H92">
        <v>0.28999999999999998</v>
      </c>
      <c r="I92">
        <v>0</v>
      </c>
      <c r="J92">
        <v>0</v>
      </c>
      <c r="K92">
        <v>3</v>
      </c>
      <c r="L92">
        <v>0</v>
      </c>
      <c r="M92">
        <v>0</v>
      </c>
    </row>
    <row r="93" spans="1:13">
      <c r="A93">
        <v>55588</v>
      </c>
      <c r="B93">
        <v>4420</v>
      </c>
      <c r="C93" t="s">
        <v>38</v>
      </c>
      <c r="D93" t="s">
        <v>314</v>
      </c>
      <c r="E93" t="s">
        <v>320</v>
      </c>
      <c r="F93" t="s">
        <v>319</v>
      </c>
      <c r="G93">
        <v>0</v>
      </c>
      <c r="H93">
        <v>0.28999999999999998</v>
      </c>
      <c r="I93">
        <v>0</v>
      </c>
      <c r="J93">
        <v>0</v>
      </c>
      <c r="K93">
        <v>3</v>
      </c>
      <c r="L93">
        <v>0</v>
      </c>
      <c r="M93">
        <v>0</v>
      </c>
    </row>
    <row r="94" spans="1:13">
      <c r="A94">
        <v>55800</v>
      </c>
      <c r="B94">
        <v>4420</v>
      </c>
      <c r="C94" t="s">
        <v>38</v>
      </c>
      <c r="D94" t="s">
        <v>314</v>
      </c>
      <c r="E94" t="s">
        <v>321</v>
      </c>
      <c r="F94" t="s">
        <v>322</v>
      </c>
      <c r="G94">
        <v>0</v>
      </c>
      <c r="H94">
        <v>0.28999999999999998</v>
      </c>
      <c r="I94">
        <v>0</v>
      </c>
      <c r="J94">
        <v>0</v>
      </c>
      <c r="K94">
        <v>3</v>
      </c>
      <c r="L94">
        <v>0</v>
      </c>
      <c r="M94">
        <v>0</v>
      </c>
    </row>
    <row r="95" spans="1:13">
      <c r="A95">
        <v>49303</v>
      </c>
      <c r="B95">
        <v>3820</v>
      </c>
      <c r="C95" t="s">
        <v>342</v>
      </c>
      <c r="D95" t="s">
        <v>124</v>
      </c>
      <c r="E95" t="s">
        <v>122</v>
      </c>
      <c r="F95" t="s">
        <v>123</v>
      </c>
      <c r="G95">
        <v>0</v>
      </c>
      <c r="H95">
        <v>0.28999999999999998</v>
      </c>
      <c r="I95">
        <v>0</v>
      </c>
      <c r="J95">
        <v>0</v>
      </c>
      <c r="K95">
        <v>3</v>
      </c>
      <c r="L95">
        <v>0</v>
      </c>
      <c r="M95">
        <v>0</v>
      </c>
    </row>
    <row r="96" spans="1:13">
      <c r="A96">
        <v>2550</v>
      </c>
      <c r="B96">
        <v>1472</v>
      </c>
      <c r="C96" t="s">
        <v>91</v>
      </c>
      <c r="D96" t="s">
        <v>336</v>
      </c>
      <c r="E96" t="s">
        <v>334</v>
      </c>
      <c r="F96" t="s">
        <v>335</v>
      </c>
      <c r="G96">
        <v>0</v>
      </c>
      <c r="H96">
        <v>0.28999999999999998</v>
      </c>
      <c r="I96">
        <v>0</v>
      </c>
      <c r="J96">
        <v>0</v>
      </c>
      <c r="K96">
        <v>3</v>
      </c>
      <c r="L96">
        <v>0</v>
      </c>
      <c r="M96">
        <v>0</v>
      </c>
    </row>
    <row r="97" spans="1:13">
      <c r="A97">
        <v>1076</v>
      </c>
      <c r="B97">
        <v>2103</v>
      </c>
      <c r="C97" t="s">
        <v>73</v>
      </c>
      <c r="D97" t="s">
        <v>212</v>
      </c>
      <c r="E97" t="s">
        <v>210</v>
      </c>
      <c r="F97" t="s">
        <v>211</v>
      </c>
      <c r="G97">
        <v>0</v>
      </c>
      <c r="H97">
        <v>0.28999999999999998</v>
      </c>
      <c r="I97">
        <v>0</v>
      </c>
      <c r="J97">
        <v>0</v>
      </c>
      <c r="K97">
        <v>3</v>
      </c>
      <c r="L97">
        <v>0</v>
      </c>
      <c r="M97">
        <v>0</v>
      </c>
    </row>
    <row r="98" spans="1:13">
      <c r="A98">
        <v>32011</v>
      </c>
      <c r="B98">
        <v>2103</v>
      </c>
      <c r="C98" t="s">
        <v>73</v>
      </c>
      <c r="D98" t="s">
        <v>224</v>
      </c>
      <c r="E98" t="s">
        <v>222</v>
      </c>
      <c r="F98" t="s">
        <v>223</v>
      </c>
      <c r="G98">
        <v>0</v>
      </c>
      <c r="H98">
        <v>0.28999999999999998</v>
      </c>
      <c r="I98">
        <v>0</v>
      </c>
      <c r="J98">
        <v>0</v>
      </c>
      <c r="K98">
        <v>3</v>
      </c>
      <c r="L98">
        <v>0</v>
      </c>
      <c r="M98">
        <v>0</v>
      </c>
    </row>
    <row r="99" spans="1:13">
      <c r="A99">
        <v>32104</v>
      </c>
      <c r="B99">
        <v>2103</v>
      </c>
      <c r="C99" t="s">
        <v>73</v>
      </c>
      <c r="D99" t="s">
        <v>224</v>
      </c>
      <c r="E99" t="s">
        <v>225</v>
      </c>
      <c r="F99" t="s">
        <v>223</v>
      </c>
      <c r="G99">
        <v>0</v>
      </c>
      <c r="H99">
        <v>0.28999999999999998</v>
      </c>
      <c r="I99">
        <v>0</v>
      </c>
      <c r="J99">
        <v>0</v>
      </c>
      <c r="K99">
        <v>3</v>
      </c>
      <c r="L99">
        <v>0</v>
      </c>
      <c r="M99">
        <v>0</v>
      </c>
    </row>
    <row r="100" spans="1:13">
      <c r="A100">
        <v>49306</v>
      </c>
      <c r="B100">
        <v>2103</v>
      </c>
      <c r="C100" t="s">
        <v>73</v>
      </c>
      <c r="D100" t="s">
        <v>212</v>
      </c>
      <c r="E100" t="s">
        <v>213</v>
      </c>
      <c r="F100" t="s">
        <v>214</v>
      </c>
      <c r="G100">
        <v>0</v>
      </c>
      <c r="H100">
        <v>0.28999999999999998</v>
      </c>
      <c r="I100">
        <v>0</v>
      </c>
      <c r="J100">
        <v>0</v>
      </c>
      <c r="K100">
        <v>3</v>
      </c>
      <c r="L100">
        <v>0</v>
      </c>
      <c r="M100">
        <v>0</v>
      </c>
    </row>
    <row r="101" spans="1:13">
      <c r="A101">
        <v>54027</v>
      </c>
      <c r="B101">
        <v>2103</v>
      </c>
      <c r="C101" t="s">
        <v>73</v>
      </c>
      <c r="D101" t="s">
        <v>224</v>
      </c>
      <c r="E101" t="s">
        <v>226</v>
      </c>
      <c r="F101" t="s">
        <v>227</v>
      </c>
      <c r="G101">
        <v>0</v>
      </c>
      <c r="H101">
        <v>0.28999999999999998</v>
      </c>
      <c r="I101">
        <v>0</v>
      </c>
      <c r="J101">
        <v>0</v>
      </c>
      <c r="K101">
        <v>3</v>
      </c>
      <c r="L101">
        <v>0</v>
      </c>
      <c r="M101">
        <v>0</v>
      </c>
    </row>
    <row r="102" spans="1:13">
      <c r="A102">
        <v>54079</v>
      </c>
      <c r="B102">
        <v>2103</v>
      </c>
      <c r="C102" t="s">
        <v>73</v>
      </c>
      <c r="D102" t="s">
        <v>212</v>
      </c>
      <c r="E102" t="s">
        <v>215</v>
      </c>
      <c r="F102" t="s">
        <v>216</v>
      </c>
      <c r="G102">
        <v>0</v>
      </c>
      <c r="H102">
        <v>0.28999999999999998</v>
      </c>
      <c r="I102">
        <v>0</v>
      </c>
      <c r="J102">
        <v>0</v>
      </c>
      <c r="K102">
        <v>3</v>
      </c>
      <c r="L102">
        <v>0</v>
      </c>
      <c r="M102">
        <v>0</v>
      </c>
    </row>
    <row r="103" spans="1:13">
      <c r="A103">
        <v>54600</v>
      </c>
      <c r="B103">
        <v>2103</v>
      </c>
      <c r="C103" t="s">
        <v>73</v>
      </c>
      <c r="D103" t="s">
        <v>212</v>
      </c>
      <c r="E103" t="s">
        <v>217</v>
      </c>
      <c r="F103" t="s">
        <v>216</v>
      </c>
      <c r="G103">
        <v>0</v>
      </c>
      <c r="H103">
        <v>0.28999999999999998</v>
      </c>
      <c r="I103">
        <v>0</v>
      </c>
      <c r="J103">
        <v>0</v>
      </c>
      <c r="K103">
        <v>3</v>
      </c>
      <c r="L103">
        <v>0</v>
      </c>
      <c r="M103">
        <v>0</v>
      </c>
    </row>
    <row r="104" spans="1:13">
      <c r="A104">
        <v>55540</v>
      </c>
      <c r="B104">
        <v>2103</v>
      </c>
      <c r="C104" t="s">
        <v>73</v>
      </c>
      <c r="D104" t="s">
        <v>224</v>
      </c>
      <c r="E104" t="s">
        <v>228</v>
      </c>
      <c r="F104" t="s">
        <v>229</v>
      </c>
      <c r="G104">
        <v>0</v>
      </c>
      <c r="H104">
        <v>0.28999999999999998</v>
      </c>
      <c r="I104">
        <v>0</v>
      </c>
      <c r="J104">
        <v>0</v>
      </c>
      <c r="K104">
        <v>3</v>
      </c>
      <c r="L104">
        <v>0</v>
      </c>
      <c r="M104">
        <v>0</v>
      </c>
    </row>
    <row r="105" spans="1:13">
      <c r="A105">
        <v>55548</v>
      </c>
      <c r="B105">
        <v>2103</v>
      </c>
      <c r="C105" t="s">
        <v>73</v>
      </c>
      <c r="D105" t="s">
        <v>212</v>
      </c>
      <c r="E105" t="s">
        <v>218</v>
      </c>
      <c r="F105" t="s">
        <v>219</v>
      </c>
      <c r="G105">
        <v>0</v>
      </c>
      <c r="H105">
        <v>0.28999999999999998</v>
      </c>
      <c r="I105">
        <v>0</v>
      </c>
      <c r="J105">
        <v>0</v>
      </c>
      <c r="K105">
        <v>3</v>
      </c>
      <c r="L105">
        <v>0</v>
      </c>
      <c r="M105">
        <v>0</v>
      </c>
    </row>
    <row r="106" spans="1:13">
      <c r="A106">
        <v>55552</v>
      </c>
      <c r="B106">
        <v>2103</v>
      </c>
      <c r="C106" t="s">
        <v>73</v>
      </c>
      <c r="D106" t="s">
        <v>212</v>
      </c>
      <c r="E106" t="s">
        <v>220</v>
      </c>
      <c r="F106" t="s">
        <v>219</v>
      </c>
      <c r="G106">
        <v>0</v>
      </c>
      <c r="H106">
        <v>0.28999999999999998</v>
      </c>
      <c r="I106">
        <v>0</v>
      </c>
      <c r="J106">
        <v>0</v>
      </c>
      <c r="K106">
        <v>3</v>
      </c>
      <c r="L106">
        <v>0</v>
      </c>
      <c r="M106">
        <v>0</v>
      </c>
    </row>
    <row r="107" spans="1:13">
      <c r="A107">
        <v>55574</v>
      </c>
      <c r="B107">
        <v>2103</v>
      </c>
      <c r="C107" t="s">
        <v>73</v>
      </c>
      <c r="D107" t="s">
        <v>212</v>
      </c>
      <c r="E107" t="s">
        <v>221</v>
      </c>
      <c r="F107" t="s">
        <v>219</v>
      </c>
      <c r="G107">
        <v>0</v>
      </c>
      <c r="H107">
        <v>0.28999999999999998</v>
      </c>
      <c r="I107">
        <v>0</v>
      </c>
      <c r="J107">
        <v>0</v>
      </c>
      <c r="K107">
        <v>3</v>
      </c>
      <c r="L107">
        <v>0</v>
      </c>
      <c r="M107">
        <v>0</v>
      </c>
    </row>
    <row r="108" spans="1:13">
      <c r="A108">
        <v>56510</v>
      </c>
      <c r="B108">
        <v>2103</v>
      </c>
      <c r="C108" t="s">
        <v>73</v>
      </c>
      <c r="D108" t="s">
        <v>212</v>
      </c>
      <c r="E108" t="s">
        <v>352</v>
      </c>
      <c r="F108" t="s">
        <v>353</v>
      </c>
      <c r="G108">
        <v>0</v>
      </c>
      <c r="H108">
        <v>0.28999999999999998</v>
      </c>
      <c r="I108">
        <v>0</v>
      </c>
      <c r="J108">
        <v>0</v>
      </c>
      <c r="K108">
        <v>3</v>
      </c>
      <c r="L108">
        <v>0</v>
      </c>
      <c r="M108">
        <v>0</v>
      </c>
    </row>
    <row r="109" spans="1:13">
      <c r="A109">
        <v>22001</v>
      </c>
      <c r="B109">
        <v>4240</v>
      </c>
      <c r="C109" t="s">
        <v>341</v>
      </c>
      <c r="D109" t="s">
        <v>264</v>
      </c>
      <c r="E109" t="s">
        <v>262</v>
      </c>
      <c r="F109" t="s">
        <v>263</v>
      </c>
      <c r="G109">
        <v>14</v>
      </c>
      <c r="H109">
        <v>0.28999999999999998</v>
      </c>
      <c r="I109">
        <v>4.0599999999999996</v>
      </c>
      <c r="J109">
        <v>0</v>
      </c>
      <c r="K109">
        <v>3</v>
      </c>
      <c r="L109">
        <v>0</v>
      </c>
      <c r="M109">
        <v>4.0599999999999996</v>
      </c>
    </row>
    <row r="110" spans="1:13">
      <c r="A110">
        <v>55531</v>
      </c>
      <c r="B110">
        <v>4240</v>
      </c>
      <c r="C110" t="s">
        <v>341</v>
      </c>
      <c r="D110" t="s">
        <v>264</v>
      </c>
      <c r="E110" t="s">
        <v>265</v>
      </c>
      <c r="F110" t="s">
        <v>266</v>
      </c>
      <c r="G110">
        <v>964</v>
      </c>
      <c r="H110">
        <v>0.28999999999999998</v>
      </c>
      <c r="I110">
        <v>279.56</v>
      </c>
      <c r="J110">
        <v>0</v>
      </c>
      <c r="K110">
        <v>3</v>
      </c>
      <c r="L110">
        <v>0</v>
      </c>
      <c r="M110">
        <v>279.56</v>
      </c>
    </row>
    <row r="111" spans="1:13">
      <c r="A111">
        <v>55543</v>
      </c>
      <c r="B111">
        <v>4240</v>
      </c>
      <c r="C111" t="s">
        <v>341</v>
      </c>
      <c r="D111" t="s">
        <v>264</v>
      </c>
      <c r="E111" t="s">
        <v>267</v>
      </c>
      <c r="F111" t="s">
        <v>133</v>
      </c>
      <c r="G111">
        <v>23</v>
      </c>
      <c r="H111">
        <v>0.28999999999999998</v>
      </c>
      <c r="I111">
        <v>6.67</v>
      </c>
      <c r="J111">
        <v>53</v>
      </c>
      <c r="K111">
        <v>3</v>
      </c>
      <c r="L111">
        <v>159</v>
      </c>
      <c r="M111">
        <v>165.67</v>
      </c>
    </row>
    <row r="112" spans="1:13">
      <c r="A112">
        <v>55570</v>
      </c>
      <c r="B112">
        <v>4240</v>
      </c>
      <c r="C112" t="s">
        <v>341</v>
      </c>
      <c r="D112" t="s">
        <v>264</v>
      </c>
      <c r="E112" t="s">
        <v>268</v>
      </c>
      <c r="F112" t="s">
        <v>263</v>
      </c>
      <c r="G112">
        <v>186</v>
      </c>
      <c r="H112">
        <v>0.28999999999999998</v>
      </c>
      <c r="I112">
        <v>53.94</v>
      </c>
      <c r="J112">
        <v>0</v>
      </c>
      <c r="K112">
        <v>3</v>
      </c>
      <c r="L112">
        <v>0</v>
      </c>
      <c r="M112">
        <v>53.94</v>
      </c>
    </row>
    <row r="113" spans="1:13">
      <c r="A113">
        <v>55582</v>
      </c>
      <c r="B113">
        <v>4240</v>
      </c>
      <c r="C113" t="s">
        <v>341</v>
      </c>
      <c r="D113" t="s">
        <v>264</v>
      </c>
      <c r="E113" t="s">
        <v>269</v>
      </c>
      <c r="F113" t="s">
        <v>263</v>
      </c>
      <c r="G113">
        <v>0</v>
      </c>
      <c r="H113">
        <v>0.28999999999999998</v>
      </c>
      <c r="I113">
        <v>0</v>
      </c>
      <c r="J113">
        <v>0</v>
      </c>
      <c r="K113">
        <v>3</v>
      </c>
      <c r="L113">
        <v>0</v>
      </c>
      <c r="M11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zoomScale="90" zoomScaleNormal="90" zoomScaleSheetLayoutView="110" workbookViewId="0">
      <pane ySplit="1" topLeftCell="A127" activePane="bottomLeft" state="frozen"/>
      <selection pane="bottomLeft" activeCell="F141" sqref="F141"/>
    </sheetView>
  </sheetViews>
  <sheetFormatPr defaultRowHeight="21"/>
  <cols>
    <col min="1" max="1" width="12" style="36" customWidth="1"/>
    <col min="2" max="2" width="12.28515625" style="36" bestFit="1" customWidth="1"/>
    <col min="3" max="3" width="23" style="1" bestFit="1" customWidth="1"/>
    <col min="4" max="4" width="21.28515625" style="17" bestFit="1" customWidth="1"/>
    <col min="5" max="5" width="25.7109375" style="1" bestFit="1" customWidth="1"/>
    <col min="6" max="6" width="31" style="1" customWidth="1"/>
    <col min="7" max="7" width="14.140625" style="1" customWidth="1"/>
    <col min="8" max="8" width="9.85546875" style="1" customWidth="1"/>
    <col min="9" max="9" width="10.85546875" style="43" customWidth="1"/>
    <col min="10" max="16384" width="9.140625" style="1"/>
  </cols>
  <sheetData>
    <row r="1" spans="1:13" s="35" customFormat="1" ht="45" customHeight="1">
      <c r="A1" s="2" t="s">
        <v>11</v>
      </c>
      <c r="B1" s="34" t="s">
        <v>9</v>
      </c>
      <c r="C1" s="34" t="s">
        <v>343</v>
      </c>
      <c r="D1" s="40" t="s">
        <v>10</v>
      </c>
      <c r="E1" s="2" t="s">
        <v>12</v>
      </c>
      <c r="F1" s="34" t="s">
        <v>13</v>
      </c>
      <c r="G1" s="91" t="s">
        <v>120</v>
      </c>
      <c r="H1" s="18" t="s">
        <v>347</v>
      </c>
      <c r="I1" s="41" t="s">
        <v>344</v>
      </c>
      <c r="J1" s="18" t="s">
        <v>121</v>
      </c>
      <c r="K1" s="18" t="s">
        <v>348</v>
      </c>
      <c r="L1" s="44" t="s">
        <v>345</v>
      </c>
      <c r="M1" s="33" t="s">
        <v>346</v>
      </c>
    </row>
    <row r="2" spans="1:13" ht="21.75" customHeight="1">
      <c r="A2" s="81">
        <v>1076</v>
      </c>
      <c r="B2" s="66">
        <v>1040320</v>
      </c>
      <c r="C2" s="53" t="str">
        <f>VLOOKUP(B2,'Data sect'!$B$6:$C$121,2,0)</f>
        <v>WH Distribution-Mahachai</v>
      </c>
      <c r="D2" s="46" t="s">
        <v>382</v>
      </c>
      <c r="E2" s="12" t="s">
        <v>210</v>
      </c>
      <c r="F2" s="13" t="s">
        <v>386</v>
      </c>
      <c r="G2" s="126">
        <v>0</v>
      </c>
      <c r="H2" s="166">
        <v>0.2</v>
      </c>
      <c r="I2" s="42">
        <f t="shared" ref="I2:I66" si="0">H2*G2</f>
        <v>0</v>
      </c>
      <c r="J2" s="84">
        <v>0</v>
      </c>
      <c r="K2" s="157">
        <v>2</v>
      </c>
      <c r="L2" s="131">
        <f t="shared" ref="L2:L66" si="1">K2*J2</f>
        <v>0</v>
      </c>
      <c r="M2" s="19">
        <f t="shared" ref="M2:M71" si="2">I2+L2</f>
        <v>0</v>
      </c>
    </row>
    <row r="3" spans="1:13" ht="21.75" customHeight="1">
      <c r="A3" s="81">
        <v>1219</v>
      </c>
      <c r="B3" s="66">
        <v>2031120</v>
      </c>
      <c r="C3" s="53" t="str">
        <f>VLOOKUP(B3,'Data sect'!$B$6:$C$121,2,0)</f>
        <v>Material Control 1,3</v>
      </c>
      <c r="D3" s="46" t="s">
        <v>395</v>
      </c>
      <c r="E3" s="45" t="s">
        <v>402</v>
      </c>
      <c r="F3" s="148" t="s">
        <v>403</v>
      </c>
      <c r="G3" s="126">
        <v>0</v>
      </c>
      <c r="H3" s="166">
        <v>0.2</v>
      </c>
      <c r="I3" s="42">
        <f t="shared" si="0"/>
        <v>0</v>
      </c>
      <c r="J3" s="84">
        <v>0</v>
      </c>
      <c r="K3" s="157">
        <v>2</v>
      </c>
      <c r="L3" s="131">
        <f t="shared" si="1"/>
        <v>0</v>
      </c>
      <c r="M3" s="19">
        <f t="shared" si="2"/>
        <v>0</v>
      </c>
    </row>
    <row r="4" spans="1:13" ht="21.75" customHeight="1">
      <c r="A4" s="153">
        <v>1744</v>
      </c>
      <c r="B4" s="66">
        <v>2040120</v>
      </c>
      <c r="C4" s="53" t="str">
        <f>VLOOKUP(B4,'Data sect'!$B$6:$C$121,2,0)</f>
        <v>Factory Purchasing</v>
      </c>
      <c r="D4" s="46" t="s">
        <v>496</v>
      </c>
      <c r="E4" s="45" t="s">
        <v>464</v>
      </c>
      <c r="F4" s="15" t="s">
        <v>370</v>
      </c>
      <c r="G4" s="126">
        <v>0</v>
      </c>
      <c r="H4" s="166">
        <v>0.2</v>
      </c>
      <c r="I4" s="42">
        <f t="shared" si="0"/>
        <v>0</v>
      </c>
      <c r="J4" s="84">
        <v>0</v>
      </c>
      <c r="K4" s="157">
        <v>2</v>
      </c>
      <c r="L4" s="131">
        <f t="shared" si="1"/>
        <v>0</v>
      </c>
      <c r="M4" s="19">
        <f t="shared" si="2"/>
        <v>0</v>
      </c>
    </row>
    <row r="5" spans="1:13" ht="21.75" customHeight="1">
      <c r="A5" s="81">
        <v>1961</v>
      </c>
      <c r="B5" s="66">
        <v>2051100</v>
      </c>
      <c r="C5" s="53" t="str">
        <f>VLOOKUP(B5,'Data sect'!$B$6:$C$121,2,0)</f>
        <v>Factory HR</v>
      </c>
      <c r="D5" s="78" t="s">
        <v>6</v>
      </c>
      <c r="E5" s="47" t="s">
        <v>362</v>
      </c>
      <c r="F5" s="39" t="s">
        <v>365</v>
      </c>
      <c r="G5" s="126">
        <v>0</v>
      </c>
      <c r="H5" s="166">
        <v>0.2</v>
      </c>
      <c r="I5" s="42">
        <f t="shared" si="0"/>
        <v>0</v>
      </c>
      <c r="J5" s="84">
        <v>0</v>
      </c>
      <c r="K5" s="157">
        <v>2</v>
      </c>
      <c r="L5" s="131">
        <f t="shared" si="1"/>
        <v>0</v>
      </c>
      <c r="M5" s="19">
        <f t="shared" si="2"/>
        <v>0</v>
      </c>
    </row>
    <row r="6" spans="1:13" ht="21.75" customHeight="1">
      <c r="A6" s="81">
        <v>6129</v>
      </c>
      <c r="B6" s="66">
        <v>1040320</v>
      </c>
      <c r="C6" s="53" t="str">
        <f>VLOOKUP(B6,'Data sect'!$B$6:$C$121,2,0)</f>
        <v>WH Distribution-Mahachai</v>
      </c>
      <c r="D6" s="46" t="s">
        <v>382</v>
      </c>
      <c r="E6" s="47" t="s">
        <v>506</v>
      </c>
      <c r="F6" s="39" t="s">
        <v>513</v>
      </c>
      <c r="G6" s="126">
        <v>0</v>
      </c>
      <c r="H6" s="166">
        <v>0.2</v>
      </c>
      <c r="I6" s="42">
        <f t="shared" si="0"/>
        <v>0</v>
      </c>
      <c r="J6" s="84">
        <v>0</v>
      </c>
      <c r="K6" s="157">
        <v>2</v>
      </c>
      <c r="L6" s="131">
        <f t="shared" si="1"/>
        <v>0</v>
      </c>
      <c r="M6" s="19">
        <f t="shared" si="2"/>
        <v>0</v>
      </c>
    </row>
    <row r="7" spans="1:13" ht="21.75" customHeight="1">
      <c r="A7" s="84">
        <v>7244</v>
      </c>
      <c r="B7" s="66">
        <v>2055000</v>
      </c>
      <c r="C7" s="53" t="str">
        <f>VLOOKUP(B7,'Data sect'!$B$6:$C$121,2,0)</f>
        <v>Corporate Internal Audit</v>
      </c>
      <c r="D7" s="38" t="s">
        <v>383</v>
      </c>
      <c r="E7" s="47" t="s">
        <v>407</v>
      </c>
      <c r="F7" s="15" t="s">
        <v>380</v>
      </c>
      <c r="G7" s="126">
        <v>0</v>
      </c>
      <c r="H7" s="166">
        <v>0.2</v>
      </c>
      <c r="I7" s="42">
        <f t="shared" si="0"/>
        <v>0</v>
      </c>
      <c r="J7" s="84">
        <v>0</v>
      </c>
      <c r="K7" s="157">
        <v>2</v>
      </c>
      <c r="L7" s="131">
        <f t="shared" si="1"/>
        <v>0</v>
      </c>
      <c r="M7" s="19">
        <f t="shared" si="2"/>
        <v>0</v>
      </c>
    </row>
    <row r="8" spans="1:13" ht="21.75" customHeight="1">
      <c r="A8" s="106">
        <v>7326</v>
      </c>
      <c r="B8" s="66">
        <v>2053120</v>
      </c>
      <c r="C8" s="53" t="str">
        <f>VLOOKUP(B8,'Data sect'!$B$6:$C$121,2,0)</f>
        <v>Factory IT</v>
      </c>
      <c r="D8" s="37" t="s">
        <v>5</v>
      </c>
      <c r="E8" s="47" t="s">
        <v>423</v>
      </c>
      <c r="F8" s="15" t="s">
        <v>368</v>
      </c>
      <c r="G8" s="126">
        <v>0</v>
      </c>
      <c r="H8" s="166">
        <v>0.2</v>
      </c>
      <c r="I8" s="42">
        <f t="shared" si="0"/>
        <v>0</v>
      </c>
      <c r="J8" s="84">
        <v>0</v>
      </c>
      <c r="K8" s="157">
        <v>2</v>
      </c>
      <c r="L8" s="131">
        <f t="shared" si="1"/>
        <v>0</v>
      </c>
      <c r="M8" s="19">
        <f t="shared" si="2"/>
        <v>0</v>
      </c>
    </row>
    <row r="9" spans="1:13" ht="21.75" customHeight="1">
      <c r="A9" s="84">
        <v>7345</v>
      </c>
      <c r="B9" s="66">
        <v>2055000</v>
      </c>
      <c r="C9" s="53" t="str">
        <f>VLOOKUP(B9,'Data sect'!$B$6:$C$121,2,0)</f>
        <v>Corporate Internal Audit</v>
      </c>
      <c r="D9" s="38" t="s">
        <v>383</v>
      </c>
      <c r="E9" s="47" t="s">
        <v>409</v>
      </c>
      <c r="F9" s="15" t="s">
        <v>370</v>
      </c>
      <c r="G9" s="126">
        <v>0</v>
      </c>
      <c r="H9" s="166">
        <v>0.2</v>
      </c>
      <c r="I9" s="42">
        <f t="shared" si="0"/>
        <v>0</v>
      </c>
      <c r="J9" s="84">
        <v>0</v>
      </c>
      <c r="K9" s="157">
        <v>2</v>
      </c>
      <c r="L9" s="131">
        <f t="shared" si="1"/>
        <v>0</v>
      </c>
      <c r="M9" s="19">
        <f t="shared" si="2"/>
        <v>0</v>
      </c>
    </row>
    <row r="10" spans="1:13" ht="21.75" customHeight="1">
      <c r="A10" s="84">
        <v>7358</v>
      </c>
      <c r="B10" s="66">
        <v>2031110</v>
      </c>
      <c r="C10" s="53" t="str">
        <f>VLOOKUP(B10,'Data sect'!$B$6:$C$121,2,0)</f>
        <v>Planning</v>
      </c>
      <c r="D10" s="38" t="s">
        <v>396</v>
      </c>
      <c r="E10" s="47" t="s">
        <v>406</v>
      </c>
      <c r="F10" s="15" t="s">
        <v>386</v>
      </c>
      <c r="G10" s="126">
        <v>0</v>
      </c>
      <c r="H10" s="166">
        <v>0.2</v>
      </c>
      <c r="I10" s="42">
        <f t="shared" si="0"/>
        <v>0</v>
      </c>
      <c r="J10" s="84">
        <v>0</v>
      </c>
      <c r="K10" s="157">
        <v>2</v>
      </c>
      <c r="L10" s="131">
        <f t="shared" si="1"/>
        <v>0</v>
      </c>
      <c r="M10" s="19">
        <f t="shared" si="2"/>
        <v>0</v>
      </c>
    </row>
    <row r="11" spans="1:13" ht="21.75" customHeight="1">
      <c r="A11" s="106">
        <v>7393</v>
      </c>
      <c r="B11" s="66">
        <v>2053120</v>
      </c>
      <c r="C11" s="53" t="str">
        <f>VLOOKUP(B11,'Data sect'!$B$6:$C$121,2,0)</f>
        <v>Factory IT</v>
      </c>
      <c r="D11" s="38" t="s">
        <v>5</v>
      </c>
      <c r="E11" s="47" t="s">
        <v>426</v>
      </c>
      <c r="F11" s="15" t="s">
        <v>374</v>
      </c>
      <c r="G11" s="126">
        <v>0</v>
      </c>
      <c r="H11" s="166">
        <v>0.2</v>
      </c>
      <c r="I11" s="42">
        <f t="shared" si="0"/>
        <v>0</v>
      </c>
      <c r="J11" s="84">
        <v>0</v>
      </c>
      <c r="K11" s="157">
        <v>2</v>
      </c>
      <c r="L11" s="131">
        <f t="shared" si="1"/>
        <v>0</v>
      </c>
      <c r="M11" s="19">
        <f t="shared" si="2"/>
        <v>0</v>
      </c>
    </row>
    <row r="12" spans="1:13" ht="21.75" customHeight="1">
      <c r="A12" s="84">
        <v>7593</v>
      </c>
      <c r="B12" s="66">
        <v>2052310</v>
      </c>
      <c r="C12" s="45" t="s">
        <v>462</v>
      </c>
      <c r="D12" s="45" t="s">
        <v>502</v>
      </c>
      <c r="E12" s="47" t="s">
        <v>481</v>
      </c>
      <c r="F12" s="15" t="s">
        <v>368</v>
      </c>
      <c r="G12" s="126">
        <v>0</v>
      </c>
      <c r="H12" s="166">
        <v>0.2</v>
      </c>
      <c r="I12" s="42">
        <f t="shared" si="0"/>
        <v>0</v>
      </c>
      <c r="J12" s="84">
        <v>0</v>
      </c>
      <c r="K12" s="157">
        <v>2</v>
      </c>
      <c r="L12" s="131">
        <f t="shared" si="1"/>
        <v>0</v>
      </c>
      <c r="M12" s="19">
        <f t="shared" si="2"/>
        <v>0</v>
      </c>
    </row>
    <row r="13" spans="1:13" ht="21.75" customHeight="1">
      <c r="A13" s="84">
        <v>7748</v>
      </c>
      <c r="B13" s="66">
        <v>2052310</v>
      </c>
      <c r="C13" s="45" t="s">
        <v>462</v>
      </c>
      <c r="D13" s="45" t="s">
        <v>502</v>
      </c>
      <c r="E13" s="47" t="s">
        <v>514</v>
      </c>
      <c r="F13" s="15" t="s">
        <v>516</v>
      </c>
      <c r="G13" s="126">
        <v>0</v>
      </c>
      <c r="H13" s="166">
        <v>0.2</v>
      </c>
      <c r="I13" s="42">
        <f t="shared" si="0"/>
        <v>0</v>
      </c>
      <c r="J13" s="84">
        <v>0</v>
      </c>
      <c r="K13" s="157">
        <v>2</v>
      </c>
      <c r="L13" s="131">
        <f t="shared" si="1"/>
        <v>0</v>
      </c>
      <c r="M13" s="19">
        <f t="shared" si="2"/>
        <v>0</v>
      </c>
    </row>
    <row r="14" spans="1:13" ht="21.75" customHeight="1">
      <c r="A14" s="106">
        <v>9472</v>
      </c>
      <c r="B14" s="66">
        <v>2030100</v>
      </c>
      <c r="C14" s="53" t="str">
        <f>VLOOKUP(B14,'Data sect'!$B$6:$C$121,2,0)</f>
        <v>PD-Packing Plant 1</v>
      </c>
      <c r="D14" s="37" t="s">
        <v>503</v>
      </c>
      <c r="E14" s="47" t="s">
        <v>427</v>
      </c>
      <c r="F14" s="15" t="s">
        <v>386</v>
      </c>
      <c r="G14" s="126">
        <v>0</v>
      </c>
      <c r="H14" s="166">
        <v>0.2</v>
      </c>
      <c r="I14" s="42">
        <f t="shared" si="0"/>
        <v>0</v>
      </c>
      <c r="J14" s="84">
        <v>0</v>
      </c>
      <c r="K14" s="157">
        <v>2</v>
      </c>
      <c r="L14" s="131">
        <f t="shared" si="1"/>
        <v>0</v>
      </c>
      <c r="M14" s="19">
        <f t="shared" si="2"/>
        <v>0</v>
      </c>
    </row>
    <row r="15" spans="1:13" ht="21.75" customHeight="1">
      <c r="A15" s="81">
        <v>22001</v>
      </c>
      <c r="B15" s="66">
        <v>2030200</v>
      </c>
      <c r="C15" s="53" t="str">
        <f>VLOOKUP(B15,'Data sect'!$B$6:$C$121,2,0)</f>
        <v>PD-Packing Plant 2</v>
      </c>
      <c r="D15" s="38" t="s">
        <v>504</v>
      </c>
      <c r="E15" s="12" t="s">
        <v>262</v>
      </c>
      <c r="F15" s="39" t="s">
        <v>448</v>
      </c>
      <c r="G15" s="126">
        <v>0</v>
      </c>
      <c r="H15" s="166">
        <v>0.2</v>
      </c>
      <c r="I15" s="42">
        <f t="shared" si="0"/>
        <v>0</v>
      </c>
      <c r="J15" s="84">
        <v>0</v>
      </c>
      <c r="K15" s="157">
        <v>2</v>
      </c>
      <c r="L15" s="131">
        <f t="shared" si="1"/>
        <v>0</v>
      </c>
      <c r="M15" s="19">
        <f t="shared" si="2"/>
        <v>0</v>
      </c>
    </row>
    <row r="16" spans="1:13" ht="21.75" customHeight="1">
      <c r="A16" s="81">
        <v>28011</v>
      </c>
      <c r="B16" s="66">
        <v>2031220</v>
      </c>
      <c r="C16" s="53" t="str">
        <f>VLOOKUP(B16,'Data sect'!$B$6:$C$121,2,0)</f>
        <v>EN-Maint.-Packing line</v>
      </c>
      <c r="D16" s="38" t="s">
        <v>499</v>
      </c>
      <c r="E16" s="64" t="s">
        <v>385</v>
      </c>
      <c r="F16" s="93" t="s">
        <v>449</v>
      </c>
      <c r="G16" s="126">
        <v>91</v>
      </c>
      <c r="H16" s="166">
        <v>0.2</v>
      </c>
      <c r="I16" s="42">
        <f t="shared" si="0"/>
        <v>18.2</v>
      </c>
      <c r="J16" s="84">
        <v>0</v>
      </c>
      <c r="K16" s="157">
        <v>2</v>
      </c>
      <c r="L16" s="131">
        <f t="shared" si="1"/>
        <v>0</v>
      </c>
      <c r="M16" s="19">
        <f t="shared" si="2"/>
        <v>18.2</v>
      </c>
    </row>
    <row r="17" spans="1:13" ht="21.75" customHeight="1">
      <c r="A17" s="81">
        <v>31006</v>
      </c>
      <c r="B17" s="66">
        <v>2031010</v>
      </c>
      <c r="C17" s="53" t="str">
        <f>VLOOKUP(B17,'Data sect'!$B$6:$C$121,2,0)</f>
        <v>QC-Production Line</v>
      </c>
      <c r="D17" s="63" t="s">
        <v>363</v>
      </c>
      <c r="E17" s="12" t="s">
        <v>305</v>
      </c>
      <c r="F17" s="39" t="s">
        <v>450</v>
      </c>
      <c r="G17" s="126">
        <v>152</v>
      </c>
      <c r="H17" s="166">
        <v>0.2</v>
      </c>
      <c r="I17" s="42">
        <f t="shared" si="0"/>
        <v>30.400000000000002</v>
      </c>
      <c r="J17" s="84">
        <v>24</v>
      </c>
      <c r="K17" s="157">
        <v>2</v>
      </c>
      <c r="L17" s="131">
        <f t="shared" si="1"/>
        <v>48</v>
      </c>
      <c r="M17" s="19">
        <f t="shared" si="2"/>
        <v>78.400000000000006</v>
      </c>
    </row>
    <row r="18" spans="1:13" ht="21.75" customHeight="1">
      <c r="A18" s="81">
        <v>31008</v>
      </c>
      <c r="B18" s="66">
        <v>2031120</v>
      </c>
      <c r="C18" s="53" t="str">
        <f>VLOOKUP(B18,'Data sect'!$B$6:$C$121,2,0)</f>
        <v>Material Control 1,3</v>
      </c>
      <c r="D18" s="64" t="s">
        <v>395</v>
      </c>
      <c r="E18" s="13" t="s">
        <v>188</v>
      </c>
      <c r="F18" s="13" t="s">
        <v>372</v>
      </c>
      <c r="G18" s="126">
        <v>0</v>
      </c>
      <c r="H18" s="166">
        <v>0.2</v>
      </c>
      <c r="I18" s="42">
        <f t="shared" si="0"/>
        <v>0</v>
      </c>
      <c r="J18" s="84">
        <v>0</v>
      </c>
      <c r="K18" s="157">
        <v>2</v>
      </c>
      <c r="L18" s="131">
        <f t="shared" si="1"/>
        <v>0</v>
      </c>
      <c r="M18" s="19">
        <f t="shared" si="2"/>
        <v>0</v>
      </c>
    </row>
    <row r="19" spans="1:13" ht="21.75" customHeight="1">
      <c r="A19" s="81">
        <v>32005</v>
      </c>
      <c r="B19" s="66">
        <v>2031120</v>
      </c>
      <c r="C19" s="53" t="str">
        <f>VLOOKUP(B19,'Data sect'!$B$6:$C$121,2,0)</f>
        <v>Material Control 1,3</v>
      </c>
      <c r="D19" s="64" t="s">
        <v>395</v>
      </c>
      <c r="E19" s="12" t="s">
        <v>195</v>
      </c>
      <c r="F19" s="15" t="s">
        <v>374</v>
      </c>
      <c r="G19" s="126">
        <v>0</v>
      </c>
      <c r="H19" s="166">
        <v>0.2</v>
      </c>
      <c r="I19" s="42">
        <f t="shared" si="0"/>
        <v>0</v>
      </c>
      <c r="J19" s="84">
        <v>0</v>
      </c>
      <c r="K19" s="157">
        <v>2</v>
      </c>
      <c r="L19" s="131">
        <f t="shared" si="1"/>
        <v>0</v>
      </c>
      <c r="M19" s="19">
        <f t="shared" si="2"/>
        <v>0</v>
      </c>
    </row>
    <row r="20" spans="1:13" ht="21.75" customHeight="1">
      <c r="A20" s="81">
        <v>32050</v>
      </c>
      <c r="B20" s="66">
        <v>2031230</v>
      </c>
      <c r="C20" s="53" t="str">
        <f>VLOOKUP(B20,'Data sect'!$B$6:$C$121,2,0)</f>
        <v>Enginer Project</v>
      </c>
      <c r="D20" s="46" t="s">
        <v>501</v>
      </c>
      <c r="E20" s="12" t="s">
        <v>136</v>
      </c>
      <c r="F20" s="15" t="s">
        <v>386</v>
      </c>
      <c r="G20" s="126">
        <v>0</v>
      </c>
      <c r="H20" s="166">
        <v>0.2</v>
      </c>
      <c r="I20" s="42">
        <f t="shared" si="0"/>
        <v>0</v>
      </c>
      <c r="J20" s="84">
        <v>0</v>
      </c>
      <c r="K20" s="157">
        <v>2</v>
      </c>
      <c r="L20" s="131">
        <f t="shared" si="1"/>
        <v>0</v>
      </c>
      <c r="M20" s="19">
        <f t="shared" si="2"/>
        <v>0</v>
      </c>
    </row>
    <row r="21" spans="1:13" ht="21.75" customHeight="1">
      <c r="A21" s="81">
        <v>32104</v>
      </c>
      <c r="B21" s="66">
        <v>1040320</v>
      </c>
      <c r="C21" s="53" t="str">
        <f>VLOOKUP(B21,'Data sect'!$B$6:$C$121,2,0)</f>
        <v>WH Distribution-Mahachai</v>
      </c>
      <c r="D21" s="46" t="s">
        <v>382</v>
      </c>
      <c r="E21" s="12" t="s">
        <v>225</v>
      </c>
      <c r="F21" s="15" t="s">
        <v>374</v>
      </c>
      <c r="G21" s="126">
        <v>0</v>
      </c>
      <c r="H21" s="166">
        <v>0.2</v>
      </c>
      <c r="I21" s="42">
        <f t="shared" si="0"/>
        <v>0</v>
      </c>
      <c r="J21" s="84">
        <v>0</v>
      </c>
      <c r="K21" s="157">
        <v>2</v>
      </c>
      <c r="L21" s="131">
        <f t="shared" si="1"/>
        <v>0</v>
      </c>
      <c r="M21" s="19">
        <f t="shared" si="2"/>
        <v>0</v>
      </c>
    </row>
    <row r="22" spans="1:13" ht="21" customHeight="1">
      <c r="A22" s="81">
        <v>33002</v>
      </c>
      <c r="B22" s="66">
        <v>2031300</v>
      </c>
      <c r="C22" s="53" t="str">
        <f>VLOOKUP(B22,'Data sect'!$B$6:$C$121,2,0)</f>
        <v>Quality Management</v>
      </c>
      <c r="D22" s="45" t="s">
        <v>364</v>
      </c>
      <c r="E22" s="12" t="s">
        <v>233</v>
      </c>
      <c r="F22" s="15" t="s">
        <v>374</v>
      </c>
      <c r="G22" s="126">
        <v>534</v>
      </c>
      <c r="H22" s="166">
        <v>0.2</v>
      </c>
      <c r="I22" s="42">
        <f t="shared" si="0"/>
        <v>106.80000000000001</v>
      </c>
      <c r="J22" s="84">
        <v>0</v>
      </c>
      <c r="K22" s="157">
        <v>2</v>
      </c>
      <c r="L22" s="131">
        <f t="shared" si="1"/>
        <v>0</v>
      </c>
      <c r="M22" s="19">
        <f t="shared" si="2"/>
        <v>106.80000000000001</v>
      </c>
    </row>
    <row r="23" spans="1:13">
      <c r="A23" s="81">
        <v>49306</v>
      </c>
      <c r="B23" s="66">
        <v>1040320</v>
      </c>
      <c r="C23" s="53" t="str">
        <f>VLOOKUP(B23,'Data sect'!$B$6:$C$121,2,0)</f>
        <v>WH Distribution-Mahachai</v>
      </c>
      <c r="D23" s="46" t="s">
        <v>382</v>
      </c>
      <c r="E23" s="12" t="s">
        <v>213</v>
      </c>
      <c r="F23" s="15" t="s">
        <v>386</v>
      </c>
      <c r="G23" s="126">
        <v>0</v>
      </c>
      <c r="H23" s="166">
        <v>0.2</v>
      </c>
      <c r="I23" s="42">
        <f t="shared" si="0"/>
        <v>0</v>
      </c>
      <c r="J23" s="84">
        <v>0</v>
      </c>
      <c r="K23" s="157">
        <v>2</v>
      </c>
      <c r="L23" s="131">
        <f t="shared" si="1"/>
        <v>0</v>
      </c>
      <c r="M23" s="19">
        <f t="shared" si="2"/>
        <v>0</v>
      </c>
    </row>
    <row r="24" spans="1:13" ht="21.75" customHeight="1">
      <c r="A24" s="81">
        <v>49319</v>
      </c>
      <c r="B24" s="66">
        <v>2051140</v>
      </c>
      <c r="C24" s="53" t="str">
        <f>VLOOKUP(B24,'Data sect'!$B$6:$C$121,2,0)</f>
        <v>Safety</v>
      </c>
      <c r="D24" s="38" t="s">
        <v>398</v>
      </c>
      <c r="E24" s="12" t="s">
        <v>326</v>
      </c>
      <c r="F24" s="93" t="s">
        <v>380</v>
      </c>
      <c r="G24" s="126">
        <v>30</v>
      </c>
      <c r="H24" s="166">
        <v>0.2</v>
      </c>
      <c r="I24" s="42">
        <f t="shared" si="0"/>
        <v>6</v>
      </c>
      <c r="J24" s="84">
        <v>0</v>
      </c>
      <c r="K24" s="157">
        <v>2</v>
      </c>
      <c r="L24" s="131">
        <f t="shared" si="1"/>
        <v>0</v>
      </c>
      <c r="M24" s="19">
        <f t="shared" si="2"/>
        <v>6</v>
      </c>
    </row>
    <row r="25" spans="1:13" ht="21.75" customHeight="1">
      <c r="A25" s="81">
        <v>53031</v>
      </c>
      <c r="B25" s="66">
        <v>2031110</v>
      </c>
      <c r="C25" s="53" t="str">
        <f>VLOOKUP(B25,'Data sect'!$B$6:$C$121,2,0)</f>
        <v>Planning</v>
      </c>
      <c r="D25" s="64" t="s">
        <v>396</v>
      </c>
      <c r="E25" s="12" t="s">
        <v>197</v>
      </c>
      <c r="F25" s="82" t="s">
        <v>370</v>
      </c>
      <c r="G25" s="126">
        <v>0</v>
      </c>
      <c r="H25" s="166">
        <v>0.2</v>
      </c>
      <c r="I25" s="42">
        <f t="shared" si="0"/>
        <v>0</v>
      </c>
      <c r="J25" s="84">
        <v>0</v>
      </c>
      <c r="K25" s="157">
        <v>2</v>
      </c>
      <c r="L25" s="131">
        <f t="shared" si="1"/>
        <v>0</v>
      </c>
      <c r="M25" s="19">
        <f t="shared" si="2"/>
        <v>0</v>
      </c>
    </row>
    <row r="26" spans="1:13" ht="21.75" customHeight="1">
      <c r="A26" s="81">
        <v>54031</v>
      </c>
      <c r="B26" s="66">
        <v>2030400</v>
      </c>
      <c r="C26" s="53" t="str">
        <f>VLOOKUP(B26,'Data sect'!$B$6:$C$121,2,0)</f>
        <v>PD-Packing Plant 4</v>
      </c>
      <c r="D26" s="38" t="s">
        <v>505</v>
      </c>
      <c r="E26" s="12" t="s">
        <v>277</v>
      </c>
      <c r="F26" s="39" t="s">
        <v>451</v>
      </c>
      <c r="G26" s="126">
        <v>0</v>
      </c>
      <c r="H26" s="166">
        <v>0.2</v>
      </c>
      <c r="I26" s="42">
        <f t="shared" si="0"/>
        <v>0</v>
      </c>
      <c r="J26" s="84">
        <v>0</v>
      </c>
      <c r="K26" s="157">
        <v>2</v>
      </c>
      <c r="L26" s="131">
        <f t="shared" si="1"/>
        <v>0</v>
      </c>
      <c r="M26" s="19">
        <f t="shared" si="2"/>
        <v>0</v>
      </c>
    </row>
    <row r="27" spans="1:13" ht="21.75" customHeight="1">
      <c r="A27" s="81">
        <v>54064</v>
      </c>
      <c r="B27" s="66">
        <v>2031210</v>
      </c>
      <c r="C27" s="53" t="str">
        <f>VLOOKUP(B27,'Data sect'!$B$6:$C$121,2,0)</f>
        <v>EN-Utility</v>
      </c>
      <c r="D27" s="38" t="s">
        <v>500</v>
      </c>
      <c r="E27" s="12" t="s">
        <v>157</v>
      </c>
      <c r="F27" s="39" t="s">
        <v>452</v>
      </c>
      <c r="G27" s="126">
        <v>0</v>
      </c>
      <c r="H27" s="166">
        <v>0.2</v>
      </c>
      <c r="I27" s="42">
        <f t="shared" si="0"/>
        <v>0</v>
      </c>
      <c r="J27" s="84">
        <v>60</v>
      </c>
      <c r="K27" s="157">
        <v>2</v>
      </c>
      <c r="L27" s="131">
        <f t="shared" si="1"/>
        <v>120</v>
      </c>
      <c r="M27" s="19">
        <f t="shared" si="2"/>
        <v>120</v>
      </c>
    </row>
    <row r="28" spans="1:13" ht="21.75" customHeight="1">
      <c r="A28" s="81">
        <v>54174</v>
      </c>
      <c r="B28" s="66">
        <v>2031210</v>
      </c>
      <c r="C28" s="53" t="str">
        <f>VLOOKUP(B28,'Data sect'!$B$6:$C$121,2,0)</f>
        <v>EN-Utility</v>
      </c>
      <c r="D28" s="46" t="s">
        <v>500</v>
      </c>
      <c r="E28" s="14" t="s">
        <v>206</v>
      </c>
      <c r="F28" s="149" t="s">
        <v>405</v>
      </c>
      <c r="G28" s="126">
        <v>0</v>
      </c>
      <c r="H28" s="166">
        <v>0.2</v>
      </c>
      <c r="I28" s="42">
        <f t="shared" si="0"/>
        <v>0</v>
      </c>
      <c r="J28" s="84">
        <v>0</v>
      </c>
      <c r="K28" s="157">
        <v>2</v>
      </c>
      <c r="L28" s="131">
        <f t="shared" si="1"/>
        <v>0</v>
      </c>
      <c r="M28" s="19">
        <f t="shared" si="2"/>
        <v>0</v>
      </c>
    </row>
    <row r="29" spans="1:13" ht="21.75" customHeight="1">
      <c r="A29" s="81">
        <v>55139</v>
      </c>
      <c r="B29" s="66">
        <v>2031120</v>
      </c>
      <c r="C29" s="53" t="str">
        <f>VLOOKUP(B29,'Data sect'!$B$6:$C$121,2,0)</f>
        <v>Material Control 1,3</v>
      </c>
      <c r="D29" s="64" t="s">
        <v>395</v>
      </c>
      <c r="E29" s="50" t="s">
        <v>369</v>
      </c>
      <c r="F29" s="15" t="s">
        <v>374</v>
      </c>
      <c r="G29" s="126">
        <v>0</v>
      </c>
      <c r="H29" s="166">
        <v>0.2</v>
      </c>
      <c r="I29" s="42">
        <f t="shared" si="0"/>
        <v>0</v>
      </c>
      <c r="J29" s="84">
        <v>0</v>
      </c>
      <c r="K29" s="157">
        <v>2</v>
      </c>
      <c r="L29" s="131">
        <f t="shared" si="1"/>
        <v>0</v>
      </c>
      <c r="M29" s="19">
        <f t="shared" si="2"/>
        <v>0</v>
      </c>
    </row>
    <row r="30" spans="1:13" ht="21.75" customHeight="1">
      <c r="A30" s="81">
        <v>55528</v>
      </c>
      <c r="B30" s="66">
        <v>2030400</v>
      </c>
      <c r="C30" s="53" t="str">
        <f>VLOOKUP(B30,'Data sect'!$B$6:$C$121,2,0)</f>
        <v>PD-Packing Plant 4</v>
      </c>
      <c r="D30" s="38" t="s">
        <v>505</v>
      </c>
      <c r="E30" s="14" t="s">
        <v>280</v>
      </c>
      <c r="F30" s="15" t="s">
        <v>374</v>
      </c>
      <c r="G30" s="126">
        <v>0</v>
      </c>
      <c r="H30" s="166">
        <v>0.2</v>
      </c>
      <c r="I30" s="42">
        <f t="shared" si="0"/>
        <v>0</v>
      </c>
      <c r="J30" s="84">
        <v>0</v>
      </c>
      <c r="K30" s="157">
        <v>2</v>
      </c>
      <c r="L30" s="131">
        <f t="shared" si="1"/>
        <v>0</v>
      </c>
      <c r="M30" s="19">
        <f t="shared" si="2"/>
        <v>0</v>
      </c>
    </row>
    <row r="31" spans="1:13" ht="21.75" customHeight="1">
      <c r="A31" s="81">
        <v>55531</v>
      </c>
      <c r="B31" s="66">
        <v>2030200</v>
      </c>
      <c r="C31" s="53" t="str">
        <f>VLOOKUP(B31,'Data sect'!$B$6:$C$121,2,0)</f>
        <v>PD-Packing Plant 2</v>
      </c>
      <c r="D31" s="38" t="s">
        <v>504</v>
      </c>
      <c r="E31" s="14" t="s">
        <v>265</v>
      </c>
      <c r="F31" s="15" t="s">
        <v>374</v>
      </c>
      <c r="G31" s="126">
        <v>0</v>
      </c>
      <c r="H31" s="166">
        <v>0.2</v>
      </c>
      <c r="I31" s="42">
        <f t="shared" si="0"/>
        <v>0</v>
      </c>
      <c r="J31" s="84">
        <v>0</v>
      </c>
      <c r="K31" s="157">
        <v>2</v>
      </c>
      <c r="L31" s="131">
        <f t="shared" si="1"/>
        <v>0</v>
      </c>
      <c r="M31" s="19">
        <f t="shared" si="2"/>
        <v>0</v>
      </c>
    </row>
    <row r="32" spans="1:13" ht="21.75" customHeight="1">
      <c r="A32" s="81">
        <v>55540</v>
      </c>
      <c r="B32" s="66">
        <v>1040320</v>
      </c>
      <c r="C32" s="53" t="str">
        <f>VLOOKUP(B32,'Data sect'!$B$6:$C$121,2,0)</f>
        <v>WH Distribution-Mahachai</v>
      </c>
      <c r="D32" s="46" t="s">
        <v>382</v>
      </c>
      <c r="E32" s="14" t="s">
        <v>228</v>
      </c>
      <c r="F32" s="15" t="s">
        <v>380</v>
      </c>
      <c r="G32" s="126">
        <v>0</v>
      </c>
      <c r="H32" s="166">
        <v>0.2</v>
      </c>
      <c r="I32" s="42">
        <f t="shared" si="0"/>
        <v>0</v>
      </c>
      <c r="J32" s="84">
        <v>0</v>
      </c>
      <c r="K32" s="157">
        <v>2</v>
      </c>
      <c r="L32" s="131">
        <f t="shared" si="1"/>
        <v>0</v>
      </c>
      <c r="M32" s="19">
        <f t="shared" si="2"/>
        <v>0</v>
      </c>
    </row>
    <row r="33" spans="1:13" ht="21.75" customHeight="1">
      <c r="A33" s="81">
        <v>55563</v>
      </c>
      <c r="B33" s="66">
        <v>2030100</v>
      </c>
      <c r="C33" s="53" t="str">
        <f>VLOOKUP(B33,'Data sect'!$B$6:$C$121,2,0)</f>
        <v>PD-Packing Plant 1</v>
      </c>
      <c r="D33" s="37" t="s">
        <v>503</v>
      </c>
      <c r="E33" s="14" t="s">
        <v>259</v>
      </c>
      <c r="F33" s="82" t="s">
        <v>370</v>
      </c>
      <c r="G33" s="126">
        <v>0</v>
      </c>
      <c r="H33" s="166">
        <v>0.2</v>
      </c>
      <c r="I33" s="42">
        <f t="shared" si="0"/>
        <v>0</v>
      </c>
      <c r="J33" s="84">
        <v>0</v>
      </c>
      <c r="K33" s="157">
        <v>2</v>
      </c>
      <c r="L33" s="131">
        <f t="shared" si="1"/>
        <v>0</v>
      </c>
      <c r="M33" s="19">
        <f t="shared" si="2"/>
        <v>0</v>
      </c>
    </row>
    <row r="34" spans="1:13" ht="21.75" customHeight="1">
      <c r="A34" s="81">
        <v>55570</v>
      </c>
      <c r="B34" s="66">
        <v>2030200</v>
      </c>
      <c r="C34" s="53" t="str">
        <f>VLOOKUP(B34,'Data sect'!$B$6:$C$121,2,0)</f>
        <v>PD-Packing Plant 2</v>
      </c>
      <c r="D34" s="38" t="s">
        <v>504</v>
      </c>
      <c r="E34" s="14" t="s">
        <v>268</v>
      </c>
      <c r="F34" s="82" t="s">
        <v>370</v>
      </c>
      <c r="G34" s="126">
        <v>0</v>
      </c>
      <c r="H34" s="166">
        <v>0.2</v>
      </c>
      <c r="I34" s="42">
        <f t="shared" si="0"/>
        <v>0</v>
      </c>
      <c r="J34" s="84">
        <v>0</v>
      </c>
      <c r="K34" s="157">
        <v>2</v>
      </c>
      <c r="L34" s="131">
        <f t="shared" si="1"/>
        <v>0</v>
      </c>
      <c r="M34" s="19">
        <f t="shared" si="2"/>
        <v>0</v>
      </c>
    </row>
    <row r="35" spans="1:13" ht="21.75" customHeight="1">
      <c r="A35" s="81">
        <v>55572</v>
      </c>
      <c r="B35" s="66">
        <v>1040320</v>
      </c>
      <c r="C35" s="53" t="str">
        <f>VLOOKUP(B35,'Data sect'!$B$6:$C$121,2,0)</f>
        <v>WH Distribution-Mahachai</v>
      </c>
      <c r="D35" s="46" t="s">
        <v>382</v>
      </c>
      <c r="E35" s="141" t="s">
        <v>470</v>
      </c>
      <c r="F35" s="15" t="s">
        <v>374</v>
      </c>
      <c r="G35" s="126">
        <v>0</v>
      </c>
      <c r="H35" s="166">
        <v>0.2</v>
      </c>
      <c r="I35" s="42">
        <f t="shared" si="0"/>
        <v>0</v>
      </c>
      <c r="J35" s="84">
        <v>0</v>
      </c>
      <c r="K35" s="157">
        <v>2</v>
      </c>
      <c r="L35" s="131">
        <f t="shared" si="1"/>
        <v>0</v>
      </c>
      <c r="M35" s="19">
        <f t="shared" si="2"/>
        <v>0</v>
      </c>
    </row>
    <row r="36" spans="1:13" ht="21.75" customHeight="1">
      <c r="A36" s="81">
        <v>55577</v>
      </c>
      <c r="B36" s="66">
        <v>1040320</v>
      </c>
      <c r="C36" s="53" t="str">
        <f>VLOOKUP(B36,'Data sect'!$B$6:$C$121,2,0)</f>
        <v>WH Distribution-Mahachai</v>
      </c>
      <c r="D36" s="46" t="s">
        <v>382</v>
      </c>
      <c r="E36" s="141" t="s">
        <v>471</v>
      </c>
      <c r="F36" s="15" t="s">
        <v>374</v>
      </c>
      <c r="G36" s="126">
        <v>0</v>
      </c>
      <c r="H36" s="166">
        <v>0.2</v>
      </c>
      <c r="I36" s="42">
        <f t="shared" si="0"/>
        <v>0</v>
      </c>
      <c r="J36" s="84">
        <v>0</v>
      </c>
      <c r="K36" s="157">
        <v>2</v>
      </c>
      <c r="L36" s="131">
        <f t="shared" si="1"/>
        <v>0</v>
      </c>
      <c r="M36" s="19">
        <f t="shared" si="2"/>
        <v>0</v>
      </c>
    </row>
    <row r="37" spans="1:13" ht="21.75" customHeight="1">
      <c r="A37" s="81">
        <v>55583</v>
      </c>
      <c r="B37" s="66">
        <v>1040320</v>
      </c>
      <c r="C37" s="53" t="str">
        <f>VLOOKUP(B37,'Data sect'!$B$6:$C$121,2,0)</f>
        <v>WH Distribution-Mahachai</v>
      </c>
      <c r="D37" s="46" t="s">
        <v>382</v>
      </c>
      <c r="E37" s="141" t="s">
        <v>472</v>
      </c>
      <c r="F37" s="15" t="s">
        <v>380</v>
      </c>
      <c r="G37" s="126">
        <v>0</v>
      </c>
      <c r="H37" s="166">
        <v>0.2</v>
      </c>
      <c r="I37" s="42">
        <f t="shared" si="0"/>
        <v>0</v>
      </c>
      <c r="J37" s="84">
        <v>0</v>
      </c>
      <c r="K37" s="157">
        <v>2</v>
      </c>
      <c r="L37" s="131">
        <f t="shared" si="1"/>
        <v>0</v>
      </c>
      <c r="M37" s="19">
        <f t="shared" si="2"/>
        <v>0</v>
      </c>
    </row>
    <row r="38" spans="1:13" ht="21.75" customHeight="1">
      <c r="A38" s="81">
        <v>55586</v>
      </c>
      <c r="B38" s="66">
        <v>1040320</v>
      </c>
      <c r="C38" s="53" t="str">
        <f>VLOOKUP(B38,'Data sect'!$B$6:$C$121,2,0)</f>
        <v>WH Distribution-Mahachai</v>
      </c>
      <c r="D38" s="46" t="s">
        <v>382</v>
      </c>
      <c r="E38" s="141" t="s">
        <v>473</v>
      </c>
      <c r="F38" s="15" t="s">
        <v>380</v>
      </c>
      <c r="G38" s="126">
        <v>0</v>
      </c>
      <c r="H38" s="166">
        <v>0.2</v>
      </c>
      <c r="I38" s="42">
        <f t="shared" si="0"/>
        <v>0</v>
      </c>
      <c r="J38" s="84">
        <v>0</v>
      </c>
      <c r="K38" s="157">
        <v>2</v>
      </c>
      <c r="L38" s="131">
        <f t="shared" si="1"/>
        <v>0</v>
      </c>
      <c r="M38" s="19">
        <f t="shared" si="2"/>
        <v>0</v>
      </c>
    </row>
    <row r="39" spans="1:13" ht="21.75" customHeight="1">
      <c r="A39" s="84">
        <v>55596</v>
      </c>
      <c r="B39" s="66">
        <v>1040320</v>
      </c>
      <c r="C39" s="53" t="str">
        <f>VLOOKUP(B39,'Data sect'!$B$6:$C$121,2,0)</f>
        <v>WH Distribution-Mahachai</v>
      </c>
      <c r="D39" s="46" t="s">
        <v>382</v>
      </c>
      <c r="E39" s="14" t="s">
        <v>414</v>
      </c>
      <c r="F39" s="15" t="s">
        <v>374</v>
      </c>
      <c r="G39" s="126">
        <v>0</v>
      </c>
      <c r="H39" s="166">
        <v>0.2</v>
      </c>
      <c r="I39" s="42">
        <f t="shared" si="0"/>
        <v>0</v>
      </c>
      <c r="J39" s="84">
        <v>0</v>
      </c>
      <c r="K39" s="157">
        <v>2</v>
      </c>
      <c r="L39" s="131">
        <f t="shared" si="1"/>
        <v>0</v>
      </c>
      <c r="M39" s="19">
        <f t="shared" si="2"/>
        <v>0</v>
      </c>
    </row>
    <row r="40" spans="1:13" ht="21.75" customHeight="1">
      <c r="A40" s="81">
        <v>56527</v>
      </c>
      <c r="B40" s="66">
        <v>2031230</v>
      </c>
      <c r="C40" s="53" t="str">
        <f>VLOOKUP(B40,'Data sect'!$B$6:$C$121,2,0)</f>
        <v>Enginer Project</v>
      </c>
      <c r="D40" s="46" t="s">
        <v>501</v>
      </c>
      <c r="E40" s="14" t="s">
        <v>354</v>
      </c>
      <c r="F40" s="15" t="s">
        <v>380</v>
      </c>
      <c r="G40" s="126">
        <v>13</v>
      </c>
      <c r="H40" s="166">
        <v>0.2</v>
      </c>
      <c r="I40" s="42">
        <f t="shared" si="0"/>
        <v>2.6</v>
      </c>
      <c r="J40" s="84">
        <v>31</v>
      </c>
      <c r="K40" s="157">
        <v>2</v>
      </c>
      <c r="L40" s="131">
        <f t="shared" si="1"/>
        <v>62</v>
      </c>
      <c r="M40" s="19">
        <f t="shared" si="2"/>
        <v>64.599999999999994</v>
      </c>
    </row>
    <row r="41" spans="1:13" ht="21.75" customHeight="1">
      <c r="A41" s="81">
        <v>56536</v>
      </c>
      <c r="B41" s="66">
        <v>2031110</v>
      </c>
      <c r="C41" s="53" t="str">
        <f>VLOOKUP(B41,'Data sect'!$B$6:$C$121,2,0)</f>
        <v>Planning</v>
      </c>
      <c r="D41" s="64" t="s">
        <v>396</v>
      </c>
      <c r="E41" s="51" t="s">
        <v>378</v>
      </c>
      <c r="F41" s="15" t="s">
        <v>380</v>
      </c>
      <c r="G41" s="126">
        <v>0</v>
      </c>
      <c r="H41" s="166">
        <v>0.2</v>
      </c>
      <c r="I41" s="42">
        <f t="shared" si="0"/>
        <v>0</v>
      </c>
      <c r="J41" s="84">
        <v>0</v>
      </c>
      <c r="K41" s="157">
        <v>2</v>
      </c>
      <c r="L41" s="131">
        <f t="shared" si="1"/>
        <v>0</v>
      </c>
      <c r="M41" s="19">
        <f t="shared" si="2"/>
        <v>0</v>
      </c>
    </row>
    <row r="42" spans="1:13" ht="21.75" customHeight="1">
      <c r="A42" s="81">
        <v>57004</v>
      </c>
      <c r="B42" s="66">
        <v>2030400</v>
      </c>
      <c r="C42" s="53" t="str">
        <f>VLOOKUP(B42,'Data sect'!$B$6:$C$121,2,0)</f>
        <v>PD-Packing Plant 4</v>
      </c>
      <c r="D42" s="38" t="s">
        <v>505</v>
      </c>
      <c r="E42" s="14" t="s">
        <v>359</v>
      </c>
      <c r="F42" s="82" t="s">
        <v>416</v>
      </c>
      <c r="G42" s="126">
        <v>0</v>
      </c>
      <c r="H42" s="166">
        <v>0.2</v>
      </c>
      <c r="I42" s="42">
        <f t="shared" si="0"/>
        <v>0</v>
      </c>
      <c r="J42" s="84">
        <v>0</v>
      </c>
      <c r="K42" s="157">
        <v>2</v>
      </c>
      <c r="L42" s="131">
        <f t="shared" si="1"/>
        <v>0</v>
      </c>
      <c r="M42" s="19">
        <f t="shared" si="2"/>
        <v>0</v>
      </c>
    </row>
    <row r="43" spans="1:13" ht="21.75" customHeight="1">
      <c r="A43" s="81">
        <v>57021</v>
      </c>
      <c r="B43" s="66">
        <v>2051100</v>
      </c>
      <c r="C43" s="53" t="str">
        <f>VLOOKUP(B43,'Data sect'!$B$6:$C$121,2,0)</f>
        <v>Factory HR</v>
      </c>
      <c r="D43" s="46" t="s">
        <v>6</v>
      </c>
      <c r="E43" s="15" t="s">
        <v>360</v>
      </c>
      <c r="F43" s="15" t="s">
        <v>374</v>
      </c>
      <c r="G43" s="126">
        <v>0</v>
      </c>
      <c r="H43" s="166">
        <v>0.2</v>
      </c>
      <c r="I43" s="42">
        <f t="shared" si="0"/>
        <v>0</v>
      </c>
      <c r="J43" s="84">
        <v>0</v>
      </c>
      <c r="K43" s="157">
        <v>2</v>
      </c>
      <c r="L43" s="131">
        <f t="shared" si="1"/>
        <v>0</v>
      </c>
      <c r="M43" s="19">
        <f t="shared" si="2"/>
        <v>0</v>
      </c>
    </row>
    <row r="44" spans="1:13" ht="21.75" customHeight="1">
      <c r="A44" s="81">
        <v>57031</v>
      </c>
      <c r="B44" s="66">
        <v>2051100</v>
      </c>
      <c r="C44" s="53" t="str">
        <f>VLOOKUP(B44,'Data sect'!$B$6:$C$121,2,0)</f>
        <v>Factory HR</v>
      </c>
      <c r="D44" s="46" t="s">
        <v>6</v>
      </c>
      <c r="E44" s="37" t="s">
        <v>361</v>
      </c>
      <c r="F44" s="15" t="s">
        <v>386</v>
      </c>
      <c r="G44" s="126">
        <v>0</v>
      </c>
      <c r="H44" s="166">
        <v>0.2</v>
      </c>
      <c r="I44" s="42">
        <f t="shared" si="0"/>
        <v>0</v>
      </c>
      <c r="J44" s="84">
        <v>0</v>
      </c>
      <c r="K44" s="157">
        <v>2</v>
      </c>
      <c r="L44" s="131">
        <f t="shared" si="1"/>
        <v>0</v>
      </c>
      <c r="M44" s="19">
        <f t="shared" si="2"/>
        <v>0</v>
      </c>
    </row>
    <row r="45" spans="1:13" ht="21.75" customHeight="1">
      <c r="A45" s="81">
        <v>58006</v>
      </c>
      <c r="B45" s="66">
        <v>2031110</v>
      </c>
      <c r="C45" s="53" t="str">
        <f>VLOOKUP(B45,'Data sect'!$B$6:$C$121,2,0)</f>
        <v>Planning</v>
      </c>
      <c r="D45" s="64" t="s">
        <v>396</v>
      </c>
      <c r="E45" s="64" t="s">
        <v>371</v>
      </c>
      <c r="F45" s="13" t="s">
        <v>386</v>
      </c>
      <c r="G45" s="126">
        <v>0</v>
      </c>
      <c r="H45" s="166">
        <v>0.2</v>
      </c>
      <c r="I45" s="42">
        <f t="shared" si="0"/>
        <v>0</v>
      </c>
      <c r="J45" s="84">
        <v>0</v>
      </c>
      <c r="K45" s="157">
        <v>2</v>
      </c>
      <c r="L45" s="131">
        <f t="shared" si="1"/>
        <v>0</v>
      </c>
      <c r="M45" s="19">
        <f t="shared" si="2"/>
        <v>0</v>
      </c>
    </row>
    <row r="46" spans="1:13" ht="21.75" customHeight="1">
      <c r="A46" s="81">
        <v>58021</v>
      </c>
      <c r="B46" s="66">
        <v>1040320</v>
      </c>
      <c r="C46" s="53" t="str">
        <f>VLOOKUP(B46,'Data sect'!$B$6:$C$121,2,0)</f>
        <v>WH Distribution-Mahachai</v>
      </c>
      <c r="D46" s="46" t="s">
        <v>382</v>
      </c>
      <c r="E46" s="64" t="s">
        <v>459</v>
      </c>
      <c r="F46" s="15" t="s">
        <v>374</v>
      </c>
      <c r="G46" s="126">
        <v>0</v>
      </c>
      <c r="H46" s="166">
        <v>0.2</v>
      </c>
      <c r="I46" s="42">
        <f t="shared" si="0"/>
        <v>0</v>
      </c>
      <c r="J46" s="84">
        <v>0</v>
      </c>
      <c r="K46" s="157">
        <v>2</v>
      </c>
      <c r="L46" s="131">
        <f t="shared" si="1"/>
        <v>0</v>
      </c>
      <c r="M46" s="19">
        <f t="shared" si="2"/>
        <v>0</v>
      </c>
    </row>
    <row r="47" spans="1:13" ht="21.75" customHeight="1">
      <c r="A47" s="81">
        <v>58027</v>
      </c>
      <c r="B47" s="66">
        <v>2030300</v>
      </c>
      <c r="C47" s="53" t="str">
        <f>VLOOKUP(B47,'Data sect'!$B$6:$C$121,2,0)</f>
        <v>PD-Packing Plant 3</v>
      </c>
      <c r="D47" s="76" t="s">
        <v>497</v>
      </c>
      <c r="E47" s="37" t="s">
        <v>373</v>
      </c>
      <c r="F47" s="15" t="s">
        <v>374</v>
      </c>
      <c r="G47" s="126">
        <v>0</v>
      </c>
      <c r="H47" s="166">
        <v>0.2</v>
      </c>
      <c r="I47" s="42">
        <f t="shared" si="0"/>
        <v>0</v>
      </c>
      <c r="J47" s="84">
        <v>0</v>
      </c>
      <c r="K47" s="157">
        <v>2</v>
      </c>
      <c r="L47" s="131">
        <f t="shared" si="1"/>
        <v>0</v>
      </c>
      <c r="M47" s="19">
        <f t="shared" si="2"/>
        <v>0</v>
      </c>
    </row>
    <row r="48" spans="1:13" ht="21.75" customHeight="1">
      <c r="A48" s="151">
        <v>58031</v>
      </c>
      <c r="B48" s="66">
        <v>1040320</v>
      </c>
      <c r="C48" s="53" t="str">
        <f>VLOOKUP(B48,'Data sect'!$B$6:$C$121,2,0)</f>
        <v>WH Distribution-Mahachai</v>
      </c>
      <c r="D48" s="46" t="s">
        <v>382</v>
      </c>
      <c r="E48" s="37" t="s">
        <v>474</v>
      </c>
      <c r="F48" s="15" t="s">
        <v>374</v>
      </c>
      <c r="G48" s="126">
        <v>0</v>
      </c>
      <c r="H48" s="166">
        <v>0.2</v>
      </c>
      <c r="I48" s="42">
        <f t="shared" si="0"/>
        <v>0</v>
      </c>
      <c r="J48" s="84">
        <v>0</v>
      </c>
      <c r="K48" s="157">
        <v>2</v>
      </c>
      <c r="L48" s="131">
        <f t="shared" si="1"/>
        <v>0</v>
      </c>
      <c r="M48" s="19">
        <f t="shared" si="2"/>
        <v>0</v>
      </c>
    </row>
    <row r="49" spans="1:13" ht="21.75" customHeight="1">
      <c r="A49" s="81">
        <v>58051</v>
      </c>
      <c r="B49" s="66">
        <v>2030400</v>
      </c>
      <c r="C49" s="53" t="str">
        <f>VLOOKUP(B49,'Data sect'!$B$6:$C$121,2,0)</f>
        <v>PD-Packing Plant 4</v>
      </c>
      <c r="D49" s="38" t="s">
        <v>505</v>
      </c>
      <c r="E49" s="64" t="s">
        <v>376</v>
      </c>
      <c r="F49" s="93" t="s">
        <v>439</v>
      </c>
      <c r="G49" s="126">
        <v>0</v>
      </c>
      <c r="H49" s="166">
        <v>0.2</v>
      </c>
      <c r="I49" s="42">
        <f t="shared" si="0"/>
        <v>0</v>
      </c>
      <c r="J49" s="84">
        <v>1</v>
      </c>
      <c r="K49" s="157">
        <v>2</v>
      </c>
      <c r="L49" s="131">
        <f t="shared" si="1"/>
        <v>2</v>
      </c>
      <c r="M49" s="19">
        <f t="shared" si="2"/>
        <v>2</v>
      </c>
    </row>
    <row r="50" spans="1:13" ht="21.75" customHeight="1">
      <c r="A50" s="81">
        <v>58052</v>
      </c>
      <c r="B50" s="66">
        <v>2030300</v>
      </c>
      <c r="C50" s="53" t="str">
        <f>VLOOKUP(B50,'Data sect'!$B$6:$C$121,2,0)</f>
        <v>PD-Packing Plant 3</v>
      </c>
      <c r="D50" s="76" t="s">
        <v>497</v>
      </c>
      <c r="E50" s="64" t="s">
        <v>377</v>
      </c>
      <c r="F50" s="93" t="s">
        <v>386</v>
      </c>
      <c r="G50" s="126">
        <v>0</v>
      </c>
      <c r="H50" s="166">
        <v>0.2</v>
      </c>
      <c r="I50" s="42">
        <f t="shared" si="0"/>
        <v>0</v>
      </c>
      <c r="J50" s="84">
        <v>158</v>
      </c>
      <c r="K50" s="157">
        <v>2</v>
      </c>
      <c r="L50" s="131">
        <f t="shared" si="1"/>
        <v>316</v>
      </c>
      <c r="M50" s="19">
        <f t="shared" si="2"/>
        <v>316</v>
      </c>
    </row>
    <row r="51" spans="1:13" ht="21.75" customHeight="1">
      <c r="A51" s="81">
        <v>58058</v>
      </c>
      <c r="B51" s="66">
        <v>2051100</v>
      </c>
      <c r="C51" s="53" t="str">
        <f>VLOOKUP(B51,'Data sect'!$B$6:$C$121,2,0)</f>
        <v>Factory HR</v>
      </c>
      <c r="D51" s="76" t="s">
        <v>6</v>
      </c>
      <c r="E51" s="37" t="s">
        <v>379</v>
      </c>
      <c r="F51" s="13" t="s">
        <v>372</v>
      </c>
      <c r="G51" s="126">
        <v>0</v>
      </c>
      <c r="H51" s="166">
        <v>0.2</v>
      </c>
      <c r="I51" s="42">
        <f t="shared" si="0"/>
        <v>0</v>
      </c>
      <c r="J51" s="84">
        <v>0</v>
      </c>
      <c r="K51" s="157">
        <v>2</v>
      </c>
      <c r="L51" s="131">
        <f t="shared" si="1"/>
        <v>0</v>
      </c>
      <c r="M51" s="19">
        <f t="shared" si="2"/>
        <v>0</v>
      </c>
    </row>
    <row r="52" spans="1:13" ht="21.75" customHeight="1">
      <c r="A52" s="151">
        <v>58060</v>
      </c>
      <c r="B52" s="66">
        <v>1040320</v>
      </c>
      <c r="C52" s="53" t="str">
        <f>VLOOKUP(B52,'Data sect'!$B$6:$C$121,2,0)</f>
        <v>WH Distribution-Mahachai</v>
      </c>
      <c r="D52" s="46" t="s">
        <v>382</v>
      </c>
      <c r="E52" s="144" t="s">
        <v>475</v>
      </c>
      <c r="F52" s="93" t="s">
        <v>374</v>
      </c>
      <c r="G52" s="126">
        <v>0</v>
      </c>
      <c r="H52" s="166">
        <v>0.2</v>
      </c>
      <c r="I52" s="42">
        <f t="shared" si="0"/>
        <v>0</v>
      </c>
      <c r="J52" s="84">
        <v>0</v>
      </c>
      <c r="K52" s="157">
        <v>2</v>
      </c>
      <c r="L52" s="131">
        <f t="shared" si="1"/>
        <v>0</v>
      </c>
      <c r="M52" s="19">
        <f t="shared" si="2"/>
        <v>0</v>
      </c>
    </row>
    <row r="53" spans="1:13" ht="21.75" customHeight="1">
      <c r="A53" s="81">
        <v>58080</v>
      </c>
      <c r="B53" s="66">
        <v>2053120</v>
      </c>
      <c r="C53" s="53" t="str">
        <f>VLOOKUP(B53,'Data sect'!$B$6:$C$121,2,0)</f>
        <v>Factory IT</v>
      </c>
      <c r="D53" s="37" t="s">
        <v>5</v>
      </c>
      <c r="E53" s="64" t="s">
        <v>381</v>
      </c>
      <c r="F53" s="93" t="s">
        <v>370</v>
      </c>
      <c r="G53" s="126">
        <v>10</v>
      </c>
      <c r="H53" s="166">
        <v>0.2</v>
      </c>
      <c r="I53" s="42">
        <f t="shared" si="0"/>
        <v>2</v>
      </c>
      <c r="J53" s="84">
        <v>17</v>
      </c>
      <c r="K53" s="157">
        <v>2</v>
      </c>
      <c r="L53" s="131">
        <f t="shared" si="1"/>
        <v>34</v>
      </c>
      <c r="M53" s="19">
        <f t="shared" si="2"/>
        <v>36</v>
      </c>
    </row>
    <row r="54" spans="1:13" ht="21.75" customHeight="1">
      <c r="A54" s="81">
        <v>59018</v>
      </c>
      <c r="B54" s="66">
        <v>2031210</v>
      </c>
      <c r="C54" s="53" t="str">
        <f>VLOOKUP(B54,'Data sect'!$B$6:$C$121,2,0)</f>
        <v>EN-Utility</v>
      </c>
      <c r="D54" s="77" t="s">
        <v>500</v>
      </c>
      <c r="E54" s="64" t="s">
        <v>384</v>
      </c>
      <c r="F54" s="13" t="s">
        <v>372</v>
      </c>
      <c r="G54" s="126">
        <v>0</v>
      </c>
      <c r="H54" s="166">
        <v>0.2</v>
      </c>
      <c r="I54" s="42">
        <f t="shared" si="0"/>
        <v>0</v>
      </c>
      <c r="J54" s="84">
        <v>0</v>
      </c>
      <c r="K54" s="157">
        <v>2</v>
      </c>
      <c r="L54" s="131">
        <f t="shared" si="1"/>
        <v>0</v>
      </c>
      <c r="M54" s="19">
        <f t="shared" si="2"/>
        <v>0</v>
      </c>
    </row>
    <row r="55" spans="1:13" ht="21.75" customHeight="1">
      <c r="A55" s="81">
        <v>59043</v>
      </c>
      <c r="B55" s="66">
        <v>2053120</v>
      </c>
      <c r="C55" s="53" t="str">
        <f>VLOOKUP(B55,'Data sect'!$B$6:$C$121,2,0)</f>
        <v>Factory IT</v>
      </c>
      <c r="D55" s="37" t="s">
        <v>5</v>
      </c>
      <c r="E55" s="64" t="s">
        <v>387</v>
      </c>
      <c r="F55" s="93" t="s">
        <v>374</v>
      </c>
      <c r="G55" s="126">
        <v>15</v>
      </c>
      <c r="H55" s="166">
        <v>0.2</v>
      </c>
      <c r="I55" s="42">
        <f t="shared" si="0"/>
        <v>3</v>
      </c>
      <c r="J55" s="84">
        <v>0</v>
      </c>
      <c r="K55" s="157">
        <v>2</v>
      </c>
      <c r="L55" s="131">
        <f t="shared" si="1"/>
        <v>0</v>
      </c>
      <c r="M55" s="19">
        <f t="shared" si="2"/>
        <v>3</v>
      </c>
    </row>
    <row r="56" spans="1:13" ht="21.75" customHeight="1">
      <c r="A56" s="86">
        <v>59046</v>
      </c>
      <c r="B56" s="66">
        <v>1040320</v>
      </c>
      <c r="C56" s="53" t="str">
        <f>VLOOKUP(B56,'Data sect'!$B$6:$C$121,2,0)</f>
        <v>WH Distribution-Mahachai</v>
      </c>
      <c r="D56" s="46" t="s">
        <v>382</v>
      </c>
      <c r="E56" s="64" t="s">
        <v>421</v>
      </c>
      <c r="F56" s="93" t="s">
        <v>374</v>
      </c>
      <c r="G56" s="126">
        <v>0</v>
      </c>
      <c r="H56" s="166">
        <v>0.2</v>
      </c>
      <c r="I56" s="42">
        <f t="shared" si="0"/>
        <v>0</v>
      </c>
      <c r="J56" s="84">
        <v>0</v>
      </c>
      <c r="K56" s="157">
        <v>2</v>
      </c>
      <c r="L56" s="131">
        <f t="shared" si="1"/>
        <v>0</v>
      </c>
      <c r="M56" s="19">
        <f t="shared" si="2"/>
        <v>0</v>
      </c>
    </row>
    <row r="57" spans="1:13" ht="21.75" customHeight="1">
      <c r="A57" s="81">
        <v>59066</v>
      </c>
      <c r="B57" s="66">
        <v>2031120</v>
      </c>
      <c r="C57" s="53" t="str">
        <f>VLOOKUP(B57,'Data sect'!$B$6:$C$121,2,0)</f>
        <v>Material Control 1,3</v>
      </c>
      <c r="D57" s="38" t="s">
        <v>395</v>
      </c>
      <c r="E57" s="46" t="s">
        <v>388</v>
      </c>
      <c r="F57" s="15" t="s">
        <v>380</v>
      </c>
      <c r="G57" s="126">
        <v>0</v>
      </c>
      <c r="H57" s="166">
        <v>0.2</v>
      </c>
      <c r="I57" s="42">
        <f t="shared" si="0"/>
        <v>0</v>
      </c>
      <c r="J57" s="84">
        <v>0</v>
      </c>
      <c r="K57" s="157">
        <v>2</v>
      </c>
      <c r="L57" s="131">
        <f t="shared" si="1"/>
        <v>0</v>
      </c>
      <c r="M57" s="19">
        <f t="shared" si="2"/>
        <v>0</v>
      </c>
    </row>
    <row r="58" spans="1:13" ht="21.75" customHeight="1">
      <c r="A58" s="81">
        <v>59068</v>
      </c>
      <c r="B58" s="66">
        <v>2031120</v>
      </c>
      <c r="C58" s="53" t="str">
        <f>VLOOKUP(B58,'Data sect'!$B$6:$C$121,2,0)</f>
        <v>Material Control 1,3</v>
      </c>
      <c r="D58" s="38" t="s">
        <v>395</v>
      </c>
      <c r="E58" s="46" t="s">
        <v>389</v>
      </c>
      <c r="F58" s="93" t="s">
        <v>374</v>
      </c>
      <c r="G58" s="126">
        <v>0</v>
      </c>
      <c r="H58" s="166">
        <v>0.2</v>
      </c>
      <c r="I58" s="42">
        <f t="shared" si="0"/>
        <v>0</v>
      </c>
      <c r="J58" s="84">
        <v>0</v>
      </c>
      <c r="K58" s="157">
        <v>2</v>
      </c>
      <c r="L58" s="131">
        <f t="shared" si="1"/>
        <v>0</v>
      </c>
      <c r="M58" s="19">
        <f t="shared" si="2"/>
        <v>0</v>
      </c>
    </row>
    <row r="59" spans="1:13" ht="21.75" customHeight="1">
      <c r="A59" s="81">
        <v>59073</v>
      </c>
      <c r="B59" s="66">
        <v>2031120</v>
      </c>
      <c r="C59" s="53" t="str">
        <f>VLOOKUP(B59,'Data sect'!$B$6:$C$121,2,0)</f>
        <v>Material Control 1,3</v>
      </c>
      <c r="D59" s="38" t="s">
        <v>395</v>
      </c>
      <c r="E59" s="46" t="s">
        <v>390</v>
      </c>
      <c r="F59" s="93" t="s">
        <v>374</v>
      </c>
      <c r="G59" s="126">
        <v>0</v>
      </c>
      <c r="H59" s="166">
        <v>0.2</v>
      </c>
      <c r="I59" s="42">
        <f t="shared" si="0"/>
        <v>0</v>
      </c>
      <c r="J59" s="84">
        <v>0</v>
      </c>
      <c r="K59" s="157">
        <v>2</v>
      </c>
      <c r="L59" s="131">
        <f t="shared" si="1"/>
        <v>0</v>
      </c>
      <c r="M59" s="19">
        <f t="shared" si="2"/>
        <v>0</v>
      </c>
    </row>
    <row r="60" spans="1:13" ht="21.75" customHeight="1">
      <c r="A60" s="81">
        <v>59075</v>
      </c>
      <c r="B60" s="66">
        <v>2051100</v>
      </c>
      <c r="C60" s="53" t="str">
        <f>VLOOKUP(B60,'Data sect'!$B$6:$C$121,2,0)</f>
        <v>Factory HR</v>
      </c>
      <c r="D60" s="38" t="s">
        <v>6</v>
      </c>
      <c r="E60" s="46" t="s">
        <v>391</v>
      </c>
      <c r="F60" s="93" t="s">
        <v>374</v>
      </c>
      <c r="G60" s="126">
        <v>0</v>
      </c>
      <c r="H60" s="166">
        <v>0.2</v>
      </c>
      <c r="I60" s="42">
        <f t="shared" si="0"/>
        <v>0</v>
      </c>
      <c r="J60" s="84">
        <v>0</v>
      </c>
      <c r="K60" s="157">
        <v>2</v>
      </c>
      <c r="L60" s="131">
        <f t="shared" si="1"/>
        <v>0</v>
      </c>
      <c r="M60" s="19">
        <f t="shared" si="2"/>
        <v>0</v>
      </c>
    </row>
    <row r="61" spans="1:13" ht="21.75" customHeight="1">
      <c r="A61" s="81">
        <v>59078</v>
      </c>
      <c r="B61" s="66">
        <v>2051100</v>
      </c>
      <c r="C61" s="53" t="str">
        <f>VLOOKUP(B61,'Data sect'!$B$6:$C$121,2,0)</f>
        <v>Factory HR</v>
      </c>
      <c r="D61" s="38" t="s">
        <v>6</v>
      </c>
      <c r="E61" s="46" t="s">
        <v>392</v>
      </c>
      <c r="F61" s="93" t="s">
        <v>370</v>
      </c>
      <c r="G61" s="126">
        <v>0</v>
      </c>
      <c r="H61" s="166">
        <v>0.2</v>
      </c>
      <c r="I61" s="42">
        <f t="shared" si="0"/>
        <v>0</v>
      </c>
      <c r="J61" s="84">
        <v>0</v>
      </c>
      <c r="K61" s="157">
        <v>2</v>
      </c>
      <c r="L61" s="131">
        <f t="shared" si="1"/>
        <v>0</v>
      </c>
      <c r="M61" s="19">
        <f t="shared" si="2"/>
        <v>0</v>
      </c>
    </row>
    <row r="62" spans="1:13" ht="21.75" customHeight="1">
      <c r="A62" s="81">
        <v>59083</v>
      </c>
      <c r="B62" s="66">
        <v>2051100</v>
      </c>
      <c r="C62" s="53" t="str">
        <f>VLOOKUP(B62,'Data sect'!$B$6:$C$121,2,0)</f>
        <v>Factory HR</v>
      </c>
      <c r="D62" s="38" t="s">
        <v>6</v>
      </c>
      <c r="E62" s="46" t="s">
        <v>393</v>
      </c>
      <c r="F62" s="15" t="s">
        <v>380</v>
      </c>
      <c r="G62" s="126">
        <v>0</v>
      </c>
      <c r="H62" s="166">
        <v>0.2</v>
      </c>
      <c r="I62" s="42">
        <f t="shared" si="0"/>
        <v>0</v>
      </c>
      <c r="J62" s="84">
        <v>0</v>
      </c>
      <c r="K62" s="157">
        <v>2</v>
      </c>
      <c r="L62" s="131">
        <f t="shared" si="1"/>
        <v>0</v>
      </c>
      <c r="M62" s="19">
        <f t="shared" si="2"/>
        <v>0</v>
      </c>
    </row>
    <row r="63" spans="1:13" ht="21.75" customHeight="1">
      <c r="A63" s="81">
        <v>59085</v>
      </c>
      <c r="B63" s="66">
        <v>2031041</v>
      </c>
      <c r="C63" s="53" t="str">
        <f>VLOOKUP(B63,'Data sect'!$B$6:$C$121,2,0)</f>
        <v>Research &amp; Development</v>
      </c>
      <c r="D63" s="38" t="s">
        <v>314</v>
      </c>
      <c r="E63" s="46" t="s">
        <v>394</v>
      </c>
      <c r="F63" s="93" t="s">
        <v>416</v>
      </c>
      <c r="G63" s="126">
        <v>510</v>
      </c>
      <c r="H63" s="166">
        <v>0.2</v>
      </c>
      <c r="I63" s="42">
        <f t="shared" si="0"/>
        <v>102</v>
      </c>
      <c r="J63" s="84">
        <v>45</v>
      </c>
      <c r="K63" s="157">
        <v>2</v>
      </c>
      <c r="L63" s="131">
        <f t="shared" si="1"/>
        <v>90</v>
      </c>
      <c r="M63" s="19">
        <f t="shared" si="2"/>
        <v>192</v>
      </c>
    </row>
    <row r="64" spans="1:13">
      <c r="A64" s="86">
        <v>60009</v>
      </c>
      <c r="B64" s="66">
        <v>2040120</v>
      </c>
      <c r="C64" s="53" t="str">
        <f>VLOOKUP(B64,'Data sect'!$B$6:$C$121,2,0)</f>
        <v>Factory Purchasing</v>
      </c>
      <c r="D64" s="162" t="s">
        <v>496</v>
      </c>
      <c r="E64" s="15" t="s">
        <v>399</v>
      </c>
      <c r="F64" s="94" t="s">
        <v>386</v>
      </c>
      <c r="G64" s="126">
        <v>9</v>
      </c>
      <c r="H64" s="166">
        <v>0.2</v>
      </c>
      <c r="I64" s="42">
        <f t="shared" si="0"/>
        <v>1.8</v>
      </c>
      <c r="J64" s="84">
        <v>12</v>
      </c>
      <c r="K64" s="157">
        <v>2</v>
      </c>
      <c r="L64" s="131">
        <f t="shared" si="1"/>
        <v>24</v>
      </c>
      <c r="M64" s="19">
        <f t="shared" si="2"/>
        <v>25.8</v>
      </c>
    </row>
    <row r="65" spans="1:13">
      <c r="A65" s="84">
        <v>60012</v>
      </c>
      <c r="B65" s="66">
        <v>2030100</v>
      </c>
      <c r="C65" s="53" t="str">
        <f>VLOOKUP(B65,'Data sect'!$B$6:$C$121,2,0)</f>
        <v>PD-Packing Plant 1</v>
      </c>
      <c r="D65" s="37" t="s">
        <v>503</v>
      </c>
      <c r="E65" s="15" t="s">
        <v>401</v>
      </c>
      <c r="F65" s="95" t="s">
        <v>370</v>
      </c>
      <c r="G65" s="126">
        <v>0</v>
      </c>
      <c r="H65" s="166">
        <v>0.2</v>
      </c>
      <c r="I65" s="42">
        <f t="shared" si="0"/>
        <v>0</v>
      </c>
      <c r="J65" s="84">
        <v>0</v>
      </c>
      <c r="K65" s="157">
        <v>2</v>
      </c>
      <c r="L65" s="131">
        <f t="shared" si="1"/>
        <v>0</v>
      </c>
      <c r="M65" s="19">
        <f t="shared" si="2"/>
        <v>0</v>
      </c>
    </row>
    <row r="66" spans="1:13">
      <c r="A66" s="84">
        <v>60053</v>
      </c>
      <c r="B66" s="66">
        <v>2031220</v>
      </c>
      <c r="C66" s="53" t="str">
        <f>VLOOKUP(B66,'Data sect'!$B$6:$C$121,2,0)</f>
        <v>EN-Maint.-Packing line</v>
      </c>
      <c r="D66" s="38" t="s">
        <v>499</v>
      </c>
      <c r="E66" s="82" t="s">
        <v>404</v>
      </c>
      <c r="F66" s="95" t="s">
        <v>374</v>
      </c>
      <c r="G66" s="126">
        <v>1347</v>
      </c>
      <c r="H66" s="166">
        <v>0.2</v>
      </c>
      <c r="I66" s="42">
        <f t="shared" si="0"/>
        <v>269.40000000000003</v>
      </c>
      <c r="J66" s="84">
        <v>0</v>
      </c>
      <c r="K66" s="157">
        <v>2</v>
      </c>
      <c r="L66" s="131">
        <f t="shared" si="1"/>
        <v>0</v>
      </c>
      <c r="M66" s="19">
        <f t="shared" si="2"/>
        <v>269.40000000000003</v>
      </c>
    </row>
    <row r="67" spans="1:13">
      <c r="A67" s="84">
        <v>60086</v>
      </c>
      <c r="B67" s="66">
        <v>2052310</v>
      </c>
      <c r="C67" s="45" t="s">
        <v>462</v>
      </c>
      <c r="D67" s="45" t="s">
        <v>502</v>
      </c>
      <c r="E67" s="82" t="s">
        <v>408</v>
      </c>
      <c r="F67" s="15" t="s">
        <v>380</v>
      </c>
      <c r="G67" s="126">
        <v>0</v>
      </c>
      <c r="H67" s="166">
        <v>0.2</v>
      </c>
      <c r="I67" s="42">
        <f t="shared" ref="I67:I130" si="3">H67*G67</f>
        <v>0</v>
      </c>
      <c r="J67" s="84">
        <v>0</v>
      </c>
      <c r="K67" s="157">
        <v>2</v>
      </c>
      <c r="L67" s="131">
        <f t="shared" ref="L67:L130" si="4">K67*J67</f>
        <v>0</v>
      </c>
      <c r="M67" s="19">
        <f t="shared" si="2"/>
        <v>0</v>
      </c>
    </row>
    <row r="68" spans="1:13">
      <c r="A68" s="151">
        <v>60087</v>
      </c>
      <c r="B68" s="66">
        <v>1040320</v>
      </c>
      <c r="C68" s="53" t="str">
        <f>VLOOKUP(B68,'Data sect'!$B$6:$C$121,2,0)</f>
        <v>WH Distribution-Mahachai</v>
      </c>
      <c r="D68" s="46" t="s">
        <v>382</v>
      </c>
      <c r="E68" s="127" t="s">
        <v>476</v>
      </c>
      <c r="F68" s="95" t="s">
        <v>374</v>
      </c>
      <c r="G68" s="126">
        <v>0</v>
      </c>
      <c r="H68" s="166">
        <v>0.2</v>
      </c>
      <c r="I68" s="42">
        <f t="shared" si="3"/>
        <v>0</v>
      </c>
      <c r="J68" s="84">
        <v>0</v>
      </c>
      <c r="K68" s="157">
        <v>2</v>
      </c>
      <c r="L68" s="131">
        <f t="shared" si="4"/>
        <v>0</v>
      </c>
      <c r="M68" s="19">
        <f t="shared" si="2"/>
        <v>0</v>
      </c>
    </row>
    <row r="69" spans="1:13">
      <c r="A69" s="84">
        <v>60110</v>
      </c>
      <c r="B69" s="66">
        <v>2030400</v>
      </c>
      <c r="C69" s="53" t="str">
        <f>VLOOKUP(B69,'Data sect'!$B$6:$C$121,2,0)</f>
        <v>PD-Packing Plant 4</v>
      </c>
      <c r="D69" s="38" t="s">
        <v>505</v>
      </c>
      <c r="E69" s="88" t="s">
        <v>411</v>
      </c>
      <c r="F69" s="15" t="s">
        <v>370</v>
      </c>
      <c r="G69" s="126">
        <v>0</v>
      </c>
      <c r="H69" s="166">
        <v>0.2</v>
      </c>
      <c r="I69" s="42">
        <f t="shared" si="3"/>
        <v>0</v>
      </c>
      <c r="J69" s="84">
        <v>0</v>
      </c>
      <c r="K69" s="157">
        <v>2</v>
      </c>
      <c r="L69" s="131">
        <f t="shared" si="4"/>
        <v>0</v>
      </c>
      <c r="M69" s="19">
        <f t="shared" si="2"/>
        <v>0</v>
      </c>
    </row>
    <row r="70" spans="1:13">
      <c r="A70" s="84">
        <v>601139</v>
      </c>
      <c r="B70" s="66">
        <v>2031030</v>
      </c>
      <c r="C70" s="53" t="str">
        <f>VLOOKUP(B70,'Data sect'!$B$6:$C$121,2,0)</f>
        <v>QA-Lab</v>
      </c>
      <c r="D70" s="87" t="s">
        <v>287</v>
      </c>
      <c r="E70" s="82" t="s">
        <v>413</v>
      </c>
      <c r="F70" s="95" t="s">
        <v>374</v>
      </c>
      <c r="G70" s="126">
        <v>600</v>
      </c>
      <c r="H70" s="166">
        <v>0.2</v>
      </c>
      <c r="I70" s="42">
        <f t="shared" si="3"/>
        <v>120</v>
      </c>
      <c r="J70" s="84">
        <v>0</v>
      </c>
      <c r="K70" s="157">
        <v>2</v>
      </c>
      <c r="L70" s="131">
        <f t="shared" si="4"/>
        <v>0</v>
      </c>
      <c r="M70" s="19">
        <f t="shared" si="2"/>
        <v>120</v>
      </c>
    </row>
    <row r="71" spans="1:13">
      <c r="A71" s="84">
        <v>601204</v>
      </c>
      <c r="B71" s="66">
        <v>2031120</v>
      </c>
      <c r="C71" s="53" t="str">
        <f>VLOOKUP(B71,'Data sect'!$B$6:$C$121,2,0)</f>
        <v>Material Control 1,3</v>
      </c>
      <c r="D71" s="38" t="s">
        <v>395</v>
      </c>
      <c r="E71" s="82" t="s">
        <v>412</v>
      </c>
      <c r="F71" s="95" t="s">
        <v>374</v>
      </c>
      <c r="G71" s="126">
        <v>1</v>
      </c>
      <c r="H71" s="166">
        <v>0.2</v>
      </c>
      <c r="I71" s="42">
        <f t="shared" si="3"/>
        <v>0.2</v>
      </c>
      <c r="J71" s="84">
        <v>0</v>
      </c>
      <c r="K71" s="157">
        <v>2</v>
      </c>
      <c r="L71" s="131">
        <f t="shared" si="4"/>
        <v>0</v>
      </c>
      <c r="M71" s="19">
        <f t="shared" si="2"/>
        <v>0.2</v>
      </c>
    </row>
    <row r="72" spans="1:13">
      <c r="A72" s="84">
        <v>601205</v>
      </c>
      <c r="B72" s="66">
        <v>2031030</v>
      </c>
      <c r="C72" s="53" t="str">
        <f>VLOOKUP(B72,'Data sect'!$B$6:$C$121,2,0)</f>
        <v>QA-Lab</v>
      </c>
      <c r="D72" s="46" t="s">
        <v>287</v>
      </c>
      <c r="E72" s="82" t="s">
        <v>415</v>
      </c>
      <c r="F72" s="15" t="s">
        <v>416</v>
      </c>
      <c r="G72" s="126">
        <v>169</v>
      </c>
      <c r="H72" s="166">
        <v>0.2</v>
      </c>
      <c r="I72" s="42">
        <f t="shared" si="3"/>
        <v>33.800000000000004</v>
      </c>
      <c r="J72" s="84">
        <v>0</v>
      </c>
      <c r="K72" s="157">
        <v>2</v>
      </c>
      <c r="L72" s="131">
        <f t="shared" si="4"/>
        <v>0</v>
      </c>
      <c r="M72" s="19">
        <f t="shared" ref="M72:M133" si="5">I72+L72</f>
        <v>33.800000000000004</v>
      </c>
    </row>
    <row r="73" spans="1:13">
      <c r="A73" s="84">
        <v>610115</v>
      </c>
      <c r="B73" s="66">
        <v>2030200</v>
      </c>
      <c r="C73" s="53" t="str">
        <f>VLOOKUP(B73,'Data sect'!$B$6:$C$121,2,0)</f>
        <v>PD-Packing Plant 2</v>
      </c>
      <c r="D73" s="38" t="s">
        <v>504</v>
      </c>
      <c r="E73" s="82" t="s">
        <v>417</v>
      </c>
      <c r="F73" s="136" t="s">
        <v>386</v>
      </c>
      <c r="G73" s="126">
        <v>6</v>
      </c>
      <c r="H73" s="166">
        <v>0.2</v>
      </c>
      <c r="I73" s="42">
        <f t="shared" si="3"/>
        <v>1.2000000000000002</v>
      </c>
      <c r="J73" s="84">
        <v>27</v>
      </c>
      <c r="K73" s="157">
        <v>2</v>
      </c>
      <c r="L73" s="131">
        <f t="shared" si="4"/>
        <v>54</v>
      </c>
      <c r="M73" s="19">
        <f t="shared" si="5"/>
        <v>55.2</v>
      </c>
    </row>
    <row r="74" spans="1:13">
      <c r="A74" s="100">
        <v>610548</v>
      </c>
      <c r="B74" s="66">
        <v>2051100</v>
      </c>
      <c r="C74" s="53" t="str">
        <f>VLOOKUP(B74,'Data sect'!$B$6:$C$121,2,0)</f>
        <v>Factory HR</v>
      </c>
      <c r="D74" s="87" t="s">
        <v>6</v>
      </c>
      <c r="E74" s="101" t="s">
        <v>418</v>
      </c>
      <c r="F74" s="95" t="s">
        <v>374</v>
      </c>
      <c r="G74" s="126">
        <v>0</v>
      </c>
      <c r="H74" s="166">
        <v>0.2</v>
      </c>
      <c r="I74" s="42">
        <f t="shared" si="3"/>
        <v>0</v>
      </c>
      <c r="J74" s="98">
        <v>0</v>
      </c>
      <c r="K74" s="157">
        <v>2</v>
      </c>
      <c r="L74" s="131">
        <f t="shared" si="4"/>
        <v>0</v>
      </c>
      <c r="M74" s="19">
        <f t="shared" si="5"/>
        <v>0</v>
      </c>
    </row>
    <row r="75" spans="1:13">
      <c r="A75" s="100">
        <v>610552</v>
      </c>
      <c r="B75" s="66">
        <v>2031041</v>
      </c>
      <c r="C75" s="53" t="str">
        <f>VLOOKUP(B75,'Data sect'!$B$6:$C$121,2,0)</f>
        <v>Research &amp; Development</v>
      </c>
      <c r="D75" s="87" t="s">
        <v>314</v>
      </c>
      <c r="E75" s="101" t="s">
        <v>419</v>
      </c>
      <c r="F75" s="95" t="s">
        <v>374</v>
      </c>
      <c r="G75" s="126">
        <v>23</v>
      </c>
      <c r="H75" s="166">
        <v>0.2</v>
      </c>
      <c r="I75" s="42">
        <f t="shared" si="3"/>
        <v>4.6000000000000005</v>
      </c>
      <c r="J75" s="98">
        <v>0</v>
      </c>
      <c r="K75" s="157">
        <v>2</v>
      </c>
      <c r="L75" s="131">
        <f t="shared" si="4"/>
        <v>0</v>
      </c>
      <c r="M75" s="19">
        <f t="shared" si="5"/>
        <v>4.6000000000000005</v>
      </c>
    </row>
    <row r="76" spans="1:13">
      <c r="A76" s="100">
        <v>610604</v>
      </c>
      <c r="B76" s="66">
        <v>2031041</v>
      </c>
      <c r="C76" s="53" t="str">
        <f>VLOOKUP(B76,'Data sect'!$B$6:$C$121,2,0)</f>
        <v>Research &amp; Development</v>
      </c>
      <c r="D76" s="87" t="s">
        <v>314</v>
      </c>
      <c r="E76" s="101" t="s">
        <v>420</v>
      </c>
      <c r="F76" s="95" t="s">
        <v>374</v>
      </c>
      <c r="G76" s="126">
        <v>0</v>
      </c>
      <c r="H76" s="166">
        <v>0.2</v>
      </c>
      <c r="I76" s="42">
        <f t="shared" si="3"/>
        <v>0</v>
      </c>
      <c r="J76" s="98">
        <v>0</v>
      </c>
      <c r="K76" s="157">
        <v>2</v>
      </c>
      <c r="L76" s="131">
        <f t="shared" si="4"/>
        <v>0</v>
      </c>
      <c r="M76" s="19">
        <f t="shared" si="5"/>
        <v>0</v>
      </c>
    </row>
    <row r="77" spans="1:13">
      <c r="A77" s="103">
        <v>610806</v>
      </c>
      <c r="B77" s="66">
        <v>2040120</v>
      </c>
      <c r="C77" s="53" t="str">
        <f>VLOOKUP(B77,'Data sect'!$B$6:$C$121,2,0)</f>
        <v>Factory Purchasing</v>
      </c>
      <c r="D77" s="87" t="s">
        <v>496</v>
      </c>
      <c r="E77" s="101" t="s">
        <v>422</v>
      </c>
      <c r="F77" s="95" t="s">
        <v>374</v>
      </c>
      <c r="G77" s="126">
        <v>187</v>
      </c>
      <c r="H77" s="166">
        <v>0.2</v>
      </c>
      <c r="I77" s="42">
        <f t="shared" si="3"/>
        <v>37.4</v>
      </c>
      <c r="J77" s="98">
        <v>0</v>
      </c>
      <c r="K77" s="157">
        <v>2</v>
      </c>
      <c r="L77" s="131">
        <f t="shared" si="4"/>
        <v>0</v>
      </c>
      <c r="M77" s="19">
        <f t="shared" si="5"/>
        <v>37.4</v>
      </c>
    </row>
    <row r="78" spans="1:13">
      <c r="A78" s="106">
        <v>610920</v>
      </c>
      <c r="B78" s="66">
        <v>2030200</v>
      </c>
      <c r="C78" s="53" t="str">
        <f>VLOOKUP(B78,'Data sect'!$B$6:$C$121,2,0)</f>
        <v>PD-Packing Plant 2</v>
      </c>
      <c r="D78" s="38" t="s">
        <v>504</v>
      </c>
      <c r="E78" s="15" t="s">
        <v>424</v>
      </c>
      <c r="F78" s="15" t="s">
        <v>370</v>
      </c>
      <c r="G78" s="126">
        <v>0</v>
      </c>
      <c r="H78" s="166">
        <v>0.2</v>
      </c>
      <c r="I78" s="42">
        <f t="shared" si="3"/>
        <v>0</v>
      </c>
      <c r="J78" s="98">
        <v>0</v>
      </c>
      <c r="K78" s="157">
        <v>2</v>
      </c>
      <c r="L78" s="131">
        <f t="shared" si="4"/>
        <v>0</v>
      </c>
      <c r="M78" s="19">
        <f t="shared" si="5"/>
        <v>0</v>
      </c>
    </row>
    <row r="79" spans="1:13">
      <c r="A79" s="81">
        <v>611101</v>
      </c>
      <c r="B79" s="66">
        <v>2031210</v>
      </c>
      <c r="C79" s="53" t="str">
        <f>VLOOKUP(B79,'Data sect'!$B$6:$C$121,2,0)</f>
        <v>EN-Utility</v>
      </c>
      <c r="D79" s="77" t="s">
        <v>500</v>
      </c>
      <c r="E79" s="15" t="s">
        <v>425</v>
      </c>
      <c r="F79" s="15" t="s">
        <v>405</v>
      </c>
      <c r="G79" s="126">
        <v>413</v>
      </c>
      <c r="H79" s="166">
        <v>0.2</v>
      </c>
      <c r="I79" s="42">
        <f t="shared" si="3"/>
        <v>82.600000000000009</v>
      </c>
      <c r="J79" s="98">
        <v>0</v>
      </c>
      <c r="K79" s="157">
        <v>2</v>
      </c>
      <c r="L79" s="131">
        <f t="shared" si="4"/>
        <v>0</v>
      </c>
      <c r="M79" s="19">
        <f t="shared" si="5"/>
        <v>82.600000000000009</v>
      </c>
    </row>
    <row r="80" spans="1:13">
      <c r="A80" s="106">
        <v>611113</v>
      </c>
      <c r="B80" s="66">
        <v>2051100</v>
      </c>
      <c r="C80" s="53" t="str">
        <f>VLOOKUP(B80,'Data sect'!$B$6:$C$121,2,0)</f>
        <v>Factory HR</v>
      </c>
      <c r="D80" s="87" t="s">
        <v>6</v>
      </c>
      <c r="E80" s="122" t="s">
        <v>428</v>
      </c>
      <c r="F80" s="15" t="s">
        <v>374</v>
      </c>
      <c r="G80" s="126">
        <v>0</v>
      </c>
      <c r="H80" s="166">
        <v>0.2</v>
      </c>
      <c r="I80" s="42">
        <f t="shared" si="3"/>
        <v>0</v>
      </c>
      <c r="J80" s="98">
        <v>0</v>
      </c>
      <c r="K80" s="157">
        <v>2</v>
      </c>
      <c r="L80" s="131">
        <f t="shared" si="4"/>
        <v>0</v>
      </c>
      <c r="M80" s="19">
        <f t="shared" si="5"/>
        <v>0</v>
      </c>
    </row>
    <row r="81" spans="1:13">
      <c r="A81" s="153">
        <v>620101</v>
      </c>
      <c r="B81" s="66">
        <v>2031220</v>
      </c>
      <c r="C81" s="53" t="str">
        <f>VLOOKUP(B81,'Data sect'!$B$6:$C$121,2,0)</f>
        <v>EN-Maint.-Packing line</v>
      </c>
      <c r="D81" s="38" t="s">
        <v>499</v>
      </c>
      <c r="E81" s="122" t="s">
        <v>456</v>
      </c>
      <c r="F81" s="13" t="s">
        <v>372</v>
      </c>
      <c r="G81" s="126">
        <v>0</v>
      </c>
      <c r="H81" s="166">
        <v>0.2</v>
      </c>
      <c r="I81" s="42">
        <f t="shared" si="3"/>
        <v>0</v>
      </c>
      <c r="J81" s="98">
        <v>0</v>
      </c>
      <c r="K81" s="157">
        <v>2</v>
      </c>
      <c r="L81" s="131">
        <f t="shared" si="4"/>
        <v>0</v>
      </c>
      <c r="M81" s="19">
        <f t="shared" si="5"/>
        <v>0</v>
      </c>
    </row>
    <row r="82" spans="1:13">
      <c r="A82" s="106">
        <v>620104</v>
      </c>
      <c r="B82" s="66">
        <v>2052310</v>
      </c>
      <c r="C82" s="45" t="s">
        <v>462</v>
      </c>
      <c r="D82" s="45" t="s">
        <v>502</v>
      </c>
      <c r="E82" s="122" t="s">
        <v>429</v>
      </c>
      <c r="F82" s="15" t="s">
        <v>374</v>
      </c>
      <c r="G82" s="126">
        <v>0</v>
      </c>
      <c r="H82" s="166">
        <v>0.2</v>
      </c>
      <c r="I82" s="42">
        <f t="shared" si="3"/>
        <v>0</v>
      </c>
      <c r="J82" s="98">
        <v>0</v>
      </c>
      <c r="K82" s="157">
        <v>2</v>
      </c>
      <c r="L82" s="131">
        <f t="shared" si="4"/>
        <v>0</v>
      </c>
      <c r="M82" s="19">
        <f t="shared" si="5"/>
        <v>0</v>
      </c>
    </row>
    <row r="83" spans="1:13">
      <c r="A83" s="106">
        <v>620106</v>
      </c>
      <c r="B83" s="66">
        <v>1040320</v>
      </c>
      <c r="C83" s="53" t="str">
        <f>VLOOKUP(B83,'Data sect'!$B$6:$C$121,2,0)</f>
        <v>WH Distribution-Mahachai</v>
      </c>
      <c r="D83" s="46" t="s">
        <v>382</v>
      </c>
      <c r="E83" s="122" t="s">
        <v>432</v>
      </c>
      <c r="F83" s="15" t="s">
        <v>374</v>
      </c>
      <c r="G83" s="126">
        <v>0</v>
      </c>
      <c r="H83" s="166">
        <v>0.2</v>
      </c>
      <c r="I83" s="42">
        <f t="shared" si="3"/>
        <v>0</v>
      </c>
      <c r="J83" s="98">
        <v>0</v>
      </c>
      <c r="K83" s="157">
        <v>2</v>
      </c>
      <c r="L83" s="131">
        <f t="shared" si="4"/>
        <v>0</v>
      </c>
      <c r="M83" s="19">
        <f t="shared" si="5"/>
        <v>0</v>
      </c>
    </row>
    <row r="84" spans="1:13">
      <c r="A84" s="106">
        <v>620118</v>
      </c>
      <c r="B84" s="66">
        <v>2052310</v>
      </c>
      <c r="C84" s="45" t="s">
        <v>462</v>
      </c>
      <c r="D84" s="45" t="s">
        <v>502</v>
      </c>
      <c r="E84" s="127" t="s">
        <v>430</v>
      </c>
      <c r="F84" s="15" t="s">
        <v>374</v>
      </c>
      <c r="G84" s="126">
        <v>0</v>
      </c>
      <c r="H84" s="166">
        <v>0.2</v>
      </c>
      <c r="I84" s="42">
        <f t="shared" si="3"/>
        <v>0</v>
      </c>
      <c r="J84" s="98">
        <v>0</v>
      </c>
      <c r="K84" s="157">
        <v>2</v>
      </c>
      <c r="L84" s="131">
        <f t="shared" si="4"/>
        <v>0</v>
      </c>
      <c r="M84" s="19">
        <f t="shared" si="5"/>
        <v>0</v>
      </c>
    </row>
    <row r="85" spans="1:13">
      <c r="A85" s="106">
        <v>620204</v>
      </c>
      <c r="B85" s="66">
        <v>2053120</v>
      </c>
      <c r="C85" s="53" t="str">
        <f>VLOOKUP(B85,'Data sect'!$B$6:$C$121,2,0)</f>
        <v>Factory IT</v>
      </c>
      <c r="D85" s="37" t="s">
        <v>5</v>
      </c>
      <c r="E85" s="127" t="s">
        <v>431</v>
      </c>
      <c r="F85" s="15" t="s">
        <v>374</v>
      </c>
      <c r="G85" s="126">
        <v>57</v>
      </c>
      <c r="H85" s="166">
        <v>0.2</v>
      </c>
      <c r="I85" s="42">
        <f t="shared" si="3"/>
        <v>11.4</v>
      </c>
      <c r="J85" s="98">
        <v>0</v>
      </c>
      <c r="K85" s="157">
        <v>2</v>
      </c>
      <c r="L85" s="131">
        <f t="shared" si="4"/>
        <v>0</v>
      </c>
      <c r="M85" s="19">
        <f t="shared" si="5"/>
        <v>11.4</v>
      </c>
    </row>
    <row r="86" spans="1:13">
      <c r="A86" s="135">
        <v>620316</v>
      </c>
      <c r="B86" s="66">
        <v>2031010</v>
      </c>
      <c r="C86" s="53" t="str">
        <f>VLOOKUP(B86,'Data sect'!$B$6:$C$121,2,0)</f>
        <v>QC-Production Line</v>
      </c>
      <c r="D86" s="63" t="s">
        <v>363</v>
      </c>
      <c r="E86" s="122" t="s">
        <v>433</v>
      </c>
      <c r="F86" s="15" t="s">
        <v>374</v>
      </c>
      <c r="G86" s="126">
        <v>1399</v>
      </c>
      <c r="H86" s="166">
        <v>0.2</v>
      </c>
      <c r="I86" s="42">
        <f t="shared" si="3"/>
        <v>279.8</v>
      </c>
      <c r="J86" s="98">
        <v>0</v>
      </c>
      <c r="K86" s="157">
        <v>2</v>
      </c>
      <c r="L86" s="131">
        <f t="shared" si="4"/>
        <v>0</v>
      </c>
      <c r="M86" s="19">
        <f t="shared" si="5"/>
        <v>279.8</v>
      </c>
    </row>
    <row r="87" spans="1:13">
      <c r="A87" s="134">
        <v>620402</v>
      </c>
      <c r="B87" s="66">
        <v>2040120</v>
      </c>
      <c r="C87" s="53" t="str">
        <f>VLOOKUP(B87,'Data sect'!$B$6:$C$121,2,0)</f>
        <v>Factory Purchasing</v>
      </c>
      <c r="D87" s="46" t="s">
        <v>496</v>
      </c>
      <c r="E87" s="122" t="s">
        <v>434</v>
      </c>
      <c r="F87" s="15" t="s">
        <v>374</v>
      </c>
      <c r="G87" s="126">
        <v>89</v>
      </c>
      <c r="H87" s="166">
        <v>0.2</v>
      </c>
      <c r="I87" s="42">
        <f t="shared" si="3"/>
        <v>17.8</v>
      </c>
      <c r="J87" s="98">
        <v>0</v>
      </c>
      <c r="K87" s="157">
        <v>2</v>
      </c>
      <c r="L87" s="131">
        <f t="shared" si="4"/>
        <v>0</v>
      </c>
      <c r="M87" s="19">
        <f t="shared" si="5"/>
        <v>17.8</v>
      </c>
    </row>
    <row r="88" spans="1:13">
      <c r="A88" s="81">
        <v>620404</v>
      </c>
      <c r="B88" s="66">
        <v>2051100</v>
      </c>
      <c r="C88" s="53" t="str">
        <f>VLOOKUP(B88,'Data sect'!$B$6:$C$121,2,0)</f>
        <v>Factory HR</v>
      </c>
      <c r="D88" s="87" t="s">
        <v>6</v>
      </c>
      <c r="E88" s="122" t="s">
        <v>435</v>
      </c>
      <c r="F88" s="15" t="s">
        <v>374</v>
      </c>
      <c r="G88" s="126">
        <v>0</v>
      </c>
      <c r="H88" s="166">
        <v>0.2</v>
      </c>
      <c r="I88" s="42">
        <f t="shared" si="3"/>
        <v>0</v>
      </c>
      <c r="J88" s="98">
        <v>0</v>
      </c>
      <c r="K88" s="157">
        <v>2</v>
      </c>
      <c r="L88" s="131">
        <f t="shared" si="4"/>
        <v>0</v>
      </c>
      <c r="M88" s="19">
        <f t="shared" si="5"/>
        <v>0</v>
      </c>
    </row>
    <row r="89" spans="1:13">
      <c r="A89" s="81">
        <v>620419</v>
      </c>
      <c r="B89" s="66">
        <v>2031300</v>
      </c>
      <c r="C89" s="53" t="str">
        <f>VLOOKUP(B89,'Data sect'!$B$6:$C$121,2,0)</f>
        <v>Quality Management</v>
      </c>
      <c r="D89" s="46" t="s">
        <v>364</v>
      </c>
      <c r="E89" s="122" t="s">
        <v>436</v>
      </c>
      <c r="F89" s="15" t="s">
        <v>374</v>
      </c>
      <c r="G89" s="126">
        <v>235</v>
      </c>
      <c r="H89" s="166">
        <v>0.2</v>
      </c>
      <c r="I89" s="42">
        <f t="shared" si="3"/>
        <v>47</v>
      </c>
      <c r="J89" s="98">
        <v>0</v>
      </c>
      <c r="K89" s="157">
        <v>2</v>
      </c>
      <c r="L89" s="131">
        <f t="shared" si="4"/>
        <v>0</v>
      </c>
      <c r="M89" s="19">
        <f t="shared" si="5"/>
        <v>47</v>
      </c>
    </row>
    <row r="90" spans="1:13">
      <c r="A90" s="160">
        <v>620529</v>
      </c>
      <c r="B90" s="66">
        <v>1040320</v>
      </c>
      <c r="C90" s="53" t="str">
        <f>VLOOKUP(B90,'Data sect'!$B$6:$C$121,2,0)</f>
        <v>WH Distribution-Mahachai</v>
      </c>
      <c r="D90" s="46" t="s">
        <v>382</v>
      </c>
      <c r="E90" s="122" t="s">
        <v>486</v>
      </c>
      <c r="F90" s="15" t="s">
        <v>374</v>
      </c>
      <c r="G90" s="126">
        <v>0</v>
      </c>
      <c r="H90" s="166">
        <v>0.2</v>
      </c>
      <c r="I90" s="42">
        <f t="shared" si="3"/>
        <v>0</v>
      </c>
      <c r="J90" s="98">
        <v>0</v>
      </c>
      <c r="K90" s="157">
        <v>2</v>
      </c>
      <c r="L90" s="131">
        <f t="shared" si="4"/>
        <v>0</v>
      </c>
      <c r="M90" s="19">
        <f t="shared" si="5"/>
        <v>0</v>
      </c>
    </row>
    <row r="91" spans="1:13">
      <c r="A91" s="138">
        <v>620530</v>
      </c>
      <c r="B91" s="66">
        <v>2052210</v>
      </c>
      <c r="C91" s="53" t="str">
        <f>VLOOKUP(B91,'Data sect'!$B$6:$C$121,2,0)</f>
        <v>Corporate Accounting</v>
      </c>
      <c r="D91" s="15" t="s">
        <v>498</v>
      </c>
      <c r="E91" s="127" t="s">
        <v>441</v>
      </c>
      <c r="F91" s="15" t="s">
        <v>374</v>
      </c>
      <c r="G91" s="126">
        <v>0</v>
      </c>
      <c r="H91" s="166">
        <v>0.2</v>
      </c>
      <c r="I91" s="42">
        <f t="shared" si="3"/>
        <v>0</v>
      </c>
      <c r="J91" s="98">
        <v>0</v>
      </c>
      <c r="K91" s="157">
        <v>2</v>
      </c>
      <c r="L91" s="131">
        <f t="shared" si="4"/>
        <v>0</v>
      </c>
      <c r="M91" s="19">
        <f t="shared" si="5"/>
        <v>0</v>
      </c>
    </row>
    <row r="92" spans="1:13">
      <c r="A92" s="135">
        <v>620539</v>
      </c>
      <c r="B92" s="16">
        <v>2051140</v>
      </c>
      <c r="C92" s="15" t="s">
        <v>398</v>
      </c>
      <c r="D92" s="15" t="s">
        <v>398</v>
      </c>
      <c r="E92" s="122" t="s">
        <v>437</v>
      </c>
      <c r="F92" s="15" t="s">
        <v>374</v>
      </c>
      <c r="G92" s="126">
        <v>143</v>
      </c>
      <c r="H92" s="166">
        <v>0.2</v>
      </c>
      <c r="I92" s="42">
        <f t="shared" si="3"/>
        <v>28.6</v>
      </c>
      <c r="J92" s="98">
        <v>0</v>
      </c>
      <c r="K92" s="157">
        <v>2</v>
      </c>
      <c r="L92" s="131">
        <f t="shared" si="4"/>
        <v>0</v>
      </c>
      <c r="M92" s="19">
        <f t="shared" si="5"/>
        <v>28.6</v>
      </c>
    </row>
    <row r="93" spans="1:13">
      <c r="A93" s="138">
        <v>620607</v>
      </c>
      <c r="B93" s="66">
        <v>2040120</v>
      </c>
      <c r="C93" s="53" t="str">
        <f>VLOOKUP(B93,'Data sect'!$B$6:$C$121,2,0)</f>
        <v>Factory Purchasing</v>
      </c>
      <c r="D93" s="46" t="s">
        <v>496</v>
      </c>
      <c r="E93" s="122" t="s">
        <v>442</v>
      </c>
      <c r="F93" s="15" t="s">
        <v>374</v>
      </c>
      <c r="G93" s="126">
        <v>247</v>
      </c>
      <c r="H93" s="166">
        <v>0.2</v>
      </c>
      <c r="I93" s="42">
        <f t="shared" si="3"/>
        <v>49.400000000000006</v>
      </c>
      <c r="J93" s="98">
        <v>0</v>
      </c>
      <c r="K93" s="157">
        <v>2</v>
      </c>
      <c r="L93" s="131">
        <f t="shared" si="4"/>
        <v>0</v>
      </c>
      <c r="M93" s="19">
        <f t="shared" si="5"/>
        <v>49.400000000000006</v>
      </c>
    </row>
    <row r="94" spans="1:13">
      <c r="A94" s="135">
        <v>620626</v>
      </c>
      <c r="B94" s="66">
        <v>2031030</v>
      </c>
      <c r="C94" s="53" t="str">
        <f>VLOOKUP(B94,'Data sect'!$B$6:$C$121,2,0)</f>
        <v>QA-Lab</v>
      </c>
      <c r="D94" s="46" t="s">
        <v>287</v>
      </c>
      <c r="E94" s="127" t="s">
        <v>438</v>
      </c>
      <c r="F94" s="15" t="s">
        <v>370</v>
      </c>
      <c r="G94" s="126">
        <v>69</v>
      </c>
      <c r="H94" s="166">
        <v>0.2</v>
      </c>
      <c r="I94" s="42">
        <f t="shared" si="3"/>
        <v>13.8</v>
      </c>
      <c r="J94" s="98">
        <v>0</v>
      </c>
      <c r="K94" s="157">
        <v>2</v>
      </c>
      <c r="L94" s="131">
        <f t="shared" si="4"/>
        <v>0</v>
      </c>
      <c r="M94" s="19">
        <f t="shared" si="5"/>
        <v>13.8</v>
      </c>
    </row>
    <row r="95" spans="1:13">
      <c r="A95" s="81">
        <v>620629</v>
      </c>
      <c r="B95" s="66">
        <v>2031041</v>
      </c>
      <c r="C95" s="53" t="str">
        <f>VLOOKUP(B95,'Data sect'!$B$6:$C$121,2,0)</f>
        <v>Research &amp; Development</v>
      </c>
      <c r="D95" s="46" t="s">
        <v>314</v>
      </c>
      <c r="E95" s="127" t="s">
        <v>443</v>
      </c>
      <c r="F95" s="15" t="s">
        <v>380</v>
      </c>
      <c r="G95" s="126">
        <v>266</v>
      </c>
      <c r="H95" s="166">
        <v>0.2</v>
      </c>
      <c r="I95" s="42">
        <f t="shared" si="3"/>
        <v>53.2</v>
      </c>
      <c r="J95" s="98">
        <v>0</v>
      </c>
      <c r="K95" s="157">
        <v>2</v>
      </c>
      <c r="L95" s="131">
        <f t="shared" si="4"/>
        <v>0</v>
      </c>
      <c r="M95" s="19">
        <f t="shared" si="5"/>
        <v>53.2</v>
      </c>
    </row>
    <row r="96" spans="1:13">
      <c r="A96" s="81">
        <v>620639</v>
      </c>
      <c r="B96" s="66">
        <v>1040320</v>
      </c>
      <c r="C96" s="53" t="str">
        <f>VLOOKUP(B96,'Data sect'!$B$6:$C$121,2,0)</f>
        <v>WH Distribution-Mahachai</v>
      </c>
      <c r="D96" s="46" t="s">
        <v>382</v>
      </c>
      <c r="E96" s="127" t="s">
        <v>444</v>
      </c>
      <c r="F96" s="15" t="s">
        <v>374</v>
      </c>
      <c r="G96" s="126">
        <v>158</v>
      </c>
      <c r="H96" s="166">
        <v>0.2</v>
      </c>
      <c r="I96" s="42">
        <f t="shared" si="3"/>
        <v>31.6</v>
      </c>
      <c r="J96" s="98">
        <v>0</v>
      </c>
      <c r="K96" s="157">
        <v>2</v>
      </c>
      <c r="L96" s="131">
        <f t="shared" si="4"/>
        <v>0</v>
      </c>
      <c r="M96" s="19">
        <f t="shared" si="5"/>
        <v>31.6</v>
      </c>
    </row>
    <row r="97" spans="1:13">
      <c r="A97" s="81">
        <v>620703</v>
      </c>
      <c r="B97" s="66">
        <v>2030400</v>
      </c>
      <c r="C97" s="53" t="str">
        <f>VLOOKUP(B97,'Data sect'!$B$6:$C$121,2,0)</f>
        <v>PD-Packing Plant 4</v>
      </c>
      <c r="D97" s="38" t="s">
        <v>505</v>
      </c>
      <c r="E97" s="127" t="s">
        <v>445</v>
      </c>
      <c r="F97" s="15" t="s">
        <v>370</v>
      </c>
      <c r="G97" s="126">
        <v>0</v>
      </c>
      <c r="H97" s="166">
        <v>0.2</v>
      </c>
      <c r="I97" s="42">
        <f t="shared" si="3"/>
        <v>0</v>
      </c>
      <c r="J97" s="98">
        <v>0</v>
      </c>
      <c r="K97" s="157">
        <v>2</v>
      </c>
      <c r="L97" s="131">
        <f t="shared" si="4"/>
        <v>0</v>
      </c>
      <c r="M97" s="19">
        <f t="shared" si="5"/>
        <v>0</v>
      </c>
    </row>
    <row r="98" spans="1:13">
      <c r="A98" s="106">
        <v>620707</v>
      </c>
      <c r="B98" s="66">
        <v>2031030</v>
      </c>
      <c r="C98" s="53" t="s">
        <v>36</v>
      </c>
      <c r="D98" s="46" t="s">
        <v>287</v>
      </c>
      <c r="E98" s="127" t="s">
        <v>447</v>
      </c>
      <c r="F98" s="15" t="s">
        <v>374</v>
      </c>
      <c r="G98" s="126">
        <v>74</v>
      </c>
      <c r="H98" s="166">
        <v>0.2</v>
      </c>
      <c r="I98" s="42">
        <f t="shared" si="3"/>
        <v>14.8</v>
      </c>
      <c r="J98" s="98">
        <v>0</v>
      </c>
      <c r="K98" s="157">
        <v>2</v>
      </c>
      <c r="L98" s="131">
        <f t="shared" si="4"/>
        <v>0</v>
      </c>
      <c r="M98" s="19">
        <f t="shared" si="5"/>
        <v>14.8</v>
      </c>
    </row>
    <row r="99" spans="1:13">
      <c r="A99" s="153">
        <v>620727</v>
      </c>
      <c r="B99" s="66">
        <v>2051100</v>
      </c>
      <c r="C99" s="53" t="str">
        <f>VLOOKUP(B99,'Data sect'!$B$6:$C$121,2,0)</f>
        <v>Factory HR</v>
      </c>
      <c r="D99" s="46" t="s">
        <v>6</v>
      </c>
      <c r="E99" s="127" t="s">
        <v>453</v>
      </c>
      <c r="F99" s="15" t="s">
        <v>374</v>
      </c>
      <c r="G99" s="126">
        <v>0</v>
      </c>
      <c r="H99" s="166">
        <v>0.2</v>
      </c>
      <c r="I99" s="42">
        <f t="shared" si="3"/>
        <v>0</v>
      </c>
      <c r="J99" s="98">
        <v>0</v>
      </c>
      <c r="K99" s="157">
        <v>2</v>
      </c>
      <c r="L99" s="131">
        <f t="shared" si="4"/>
        <v>0</v>
      </c>
      <c r="M99" s="19">
        <f t="shared" si="5"/>
        <v>0</v>
      </c>
    </row>
    <row r="100" spans="1:13">
      <c r="A100" s="153">
        <v>620809</v>
      </c>
      <c r="B100" s="66">
        <v>2030300</v>
      </c>
      <c r="C100" s="53" t="str">
        <f>VLOOKUP(B100,'Data sect'!$B$6:$C$121,2,0)</f>
        <v>PD-Packing Plant 3</v>
      </c>
      <c r="D100" s="46" t="s">
        <v>497</v>
      </c>
      <c r="E100" s="127" t="s">
        <v>454</v>
      </c>
      <c r="F100" s="15" t="s">
        <v>370</v>
      </c>
      <c r="G100" s="126">
        <v>0</v>
      </c>
      <c r="H100" s="166">
        <v>0.2</v>
      </c>
      <c r="I100" s="42">
        <f t="shared" si="3"/>
        <v>0</v>
      </c>
      <c r="J100" s="98">
        <v>0</v>
      </c>
      <c r="K100" s="157">
        <v>2</v>
      </c>
      <c r="L100" s="131">
        <f t="shared" si="4"/>
        <v>0</v>
      </c>
      <c r="M100" s="19">
        <f t="shared" si="5"/>
        <v>0</v>
      </c>
    </row>
    <row r="101" spans="1:13">
      <c r="A101" s="153">
        <v>620817</v>
      </c>
      <c r="B101" s="66">
        <v>2031210</v>
      </c>
      <c r="C101" s="53" t="str">
        <f>VLOOKUP(B101,'Data sect'!$B$6:$C$121,2,0)</f>
        <v>EN-Utility</v>
      </c>
      <c r="D101" s="77" t="s">
        <v>500</v>
      </c>
      <c r="E101" s="127" t="s">
        <v>455</v>
      </c>
      <c r="F101" s="149" t="s">
        <v>405</v>
      </c>
      <c r="G101" s="126">
        <v>388</v>
      </c>
      <c r="H101" s="166">
        <v>0.2</v>
      </c>
      <c r="I101" s="42">
        <f t="shared" si="3"/>
        <v>77.600000000000009</v>
      </c>
      <c r="J101" s="98">
        <v>0</v>
      </c>
      <c r="K101" s="157">
        <v>2</v>
      </c>
      <c r="L101" s="131">
        <f t="shared" si="4"/>
        <v>0</v>
      </c>
      <c r="M101" s="19">
        <f t="shared" si="5"/>
        <v>77.600000000000009</v>
      </c>
    </row>
    <row r="102" spans="1:13">
      <c r="A102" s="153">
        <v>620901</v>
      </c>
      <c r="B102" s="66">
        <v>2031220</v>
      </c>
      <c r="C102" s="53" t="str">
        <f>VLOOKUP(B102,'Data sect'!$B$6:$C$121,2,0)</f>
        <v>EN-Maint.-Packing line</v>
      </c>
      <c r="D102" s="38" t="s">
        <v>499</v>
      </c>
      <c r="E102" s="127" t="s">
        <v>457</v>
      </c>
      <c r="F102" s="149" t="s">
        <v>405</v>
      </c>
      <c r="G102" s="126">
        <v>253</v>
      </c>
      <c r="H102" s="166">
        <v>0.2</v>
      </c>
      <c r="I102" s="42">
        <f t="shared" si="3"/>
        <v>50.6</v>
      </c>
      <c r="J102" s="98">
        <v>0</v>
      </c>
      <c r="K102" s="157">
        <v>2</v>
      </c>
      <c r="L102" s="131">
        <f t="shared" si="4"/>
        <v>0</v>
      </c>
      <c r="M102" s="19">
        <f t="shared" si="5"/>
        <v>50.6</v>
      </c>
    </row>
    <row r="103" spans="1:13">
      <c r="A103" s="137">
        <v>620909</v>
      </c>
      <c r="B103" s="66">
        <v>1040320</v>
      </c>
      <c r="C103" s="53" t="str">
        <f>VLOOKUP(B103,'Data sect'!$B$6:$C$121,2,0)</f>
        <v>WH Distribution-Mahachai</v>
      </c>
      <c r="D103" s="46" t="s">
        <v>382</v>
      </c>
      <c r="E103" s="127" t="s">
        <v>482</v>
      </c>
      <c r="F103" s="15" t="s">
        <v>374</v>
      </c>
      <c r="G103" s="126">
        <v>0</v>
      </c>
      <c r="H103" s="166">
        <v>0.2</v>
      </c>
      <c r="I103" s="42">
        <f>H103*G103</f>
        <v>0</v>
      </c>
      <c r="J103" s="98">
        <v>0</v>
      </c>
      <c r="K103" s="157">
        <v>2</v>
      </c>
      <c r="L103" s="131">
        <f>K103*J103</f>
        <v>0</v>
      </c>
      <c r="M103" s="19">
        <f>I103+L103</f>
        <v>0</v>
      </c>
    </row>
    <row r="104" spans="1:13">
      <c r="A104" s="153">
        <v>621002</v>
      </c>
      <c r="B104" s="66">
        <v>2031041</v>
      </c>
      <c r="C104" s="53" t="str">
        <f>VLOOKUP(B104,'Data sect'!$B$6:$C$121,2,0)</f>
        <v>Research &amp; Development</v>
      </c>
      <c r="D104" s="46" t="s">
        <v>314</v>
      </c>
      <c r="E104" s="127" t="s">
        <v>466</v>
      </c>
      <c r="F104" s="15" t="s">
        <v>374</v>
      </c>
      <c r="G104" s="126">
        <v>120</v>
      </c>
      <c r="H104" s="166">
        <v>0.2</v>
      </c>
      <c r="I104" s="42">
        <f t="shared" si="3"/>
        <v>24</v>
      </c>
      <c r="J104" s="98">
        <v>0</v>
      </c>
      <c r="K104" s="157">
        <v>2</v>
      </c>
      <c r="L104" s="131">
        <f t="shared" si="4"/>
        <v>0</v>
      </c>
      <c r="M104" s="19">
        <f t="shared" si="5"/>
        <v>24</v>
      </c>
    </row>
    <row r="105" spans="1:13">
      <c r="A105" s="153">
        <v>621004</v>
      </c>
      <c r="B105" s="66">
        <v>2052310</v>
      </c>
      <c r="C105" s="45" t="s">
        <v>462</v>
      </c>
      <c r="D105" s="45" t="s">
        <v>502</v>
      </c>
      <c r="E105" s="127" t="s">
        <v>458</v>
      </c>
      <c r="F105" s="15" t="s">
        <v>374</v>
      </c>
      <c r="G105" s="126">
        <v>0</v>
      </c>
      <c r="H105" s="166">
        <v>0.2</v>
      </c>
      <c r="I105" s="42">
        <f t="shared" si="3"/>
        <v>0</v>
      </c>
      <c r="J105" s="98">
        <v>0</v>
      </c>
      <c r="K105" s="157">
        <v>2</v>
      </c>
      <c r="L105" s="131">
        <f t="shared" si="4"/>
        <v>0</v>
      </c>
      <c r="M105" s="19">
        <f t="shared" si="5"/>
        <v>0</v>
      </c>
    </row>
    <row r="106" spans="1:13">
      <c r="A106" s="153">
        <v>621005</v>
      </c>
      <c r="B106" s="66">
        <v>2031041</v>
      </c>
      <c r="C106" s="53" t="str">
        <f>VLOOKUP(B106,'Data sect'!$B$6:$C$121,2,0)</f>
        <v>Research &amp; Development</v>
      </c>
      <c r="D106" s="46" t="s">
        <v>314</v>
      </c>
      <c r="E106" s="127" t="s">
        <v>460</v>
      </c>
      <c r="F106" s="15" t="s">
        <v>374</v>
      </c>
      <c r="G106" s="126">
        <v>307</v>
      </c>
      <c r="H106" s="166">
        <v>0.2</v>
      </c>
      <c r="I106" s="42">
        <f t="shared" si="3"/>
        <v>61.400000000000006</v>
      </c>
      <c r="J106" s="98">
        <v>0</v>
      </c>
      <c r="K106" s="157">
        <v>2</v>
      </c>
      <c r="L106" s="131">
        <f t="shared" si="4"/>
        <v>0</v>
      </c>
      <c r="M106" s="19">
        <f t="shared" si="5"/>
        <v>61.400000000000006</v>
      </c>
    </row>
    <row r="107" spans="1:13">
      <c r="A107" s="154">
        <v>621007</v>
      </c>
      <c r="B107" s="66">
        <v>2031030</v>
      </c>
      <c r="C107" s="53" t="s">
        <v>36</v>
      </c>
      <c r="D107" s="46" t="s">
        <v>287</v>
      </c>
      <c r="E107" s="15" t="s">
        <v>461</v>
      </c>
      <c r="F107" s="15" t="s">
        <v>374</v>
      </c>
      <c r="G107" s="126">
        <v>326</v>
      </c>
      <c r="H107" s="166">
        <v>0.2</v>
      </c>
      <c r="I107" s="42">
        <f t="shared" si="3"/>
        <v>65.2</v>
      </c>
      <c r="J107" s="98">
        <v>0</v>
      </c>
      <c r="K107" s="157">
        <v>2</v>
      </c>
      <c r="L107" s="131">
        <f t="shared" si="4"/>
        <v>0</v>
      </c>
      <c r="M107" s="19">
        <f t="shared" si="5"/>
        <v>65.2</v>
      </c>
    </row>
    <row r="108" spans="1:13">
      <c r="A108" s="153">
        <v>621008</v>
      </c>
      <c r="B108" s="66">
        <v>2031210</v>
      </c>
      <c r="C108" s="53" t="str">
        <f>VLOOKUP(B108,'Data sect'!$B$6:$C$121,2,0)</f>
        <v>EN-Utility</v>
      </c>
      <c r="D108" s="77" t="s">
        <v>500</v>
      </c>
      <c r="E108" s="15" t="s">
        <v>465</v>
      </c>
      <c r="F108" s="149" t="s">
        <v>405</v>
      </c>
      <c r="G108" s="126">
        <v>152</v>
      </c>
      <c r="H108" s="166">
        <v>0.2</v>
      </c>
      <c r="I108" s="42">
        <f t="shared" si="3"/>
        <v>30.400000000000002</v>
      </c>
      <c r="J108" s="98">
        <v>0</v>
      </c>
      <c r="K108" s="157">
        <v>2</v>
      </c>
      <c r="L108" s="131">
        <f t="shared" si="4"/>
        <v>0</v>
      </c>
      <c r="M108" s="19">
        <f t="shared" si="5"/>
        <v>30.400000000000002</v>
      </c>
    </row>
    <row r="109" spans="1:13">
      <c r="A109" s="155">
        <v>621101</v>
      </c>
      <c r="B109" s="66">
        <v>2031041</v>
      </c>
      <c r="C109" s="53" t="str">
        <f>VLOOKUP(B109,'Data sect'!$B$6:$C$121,2,0)</f>
        <v>Research &amp; Development</v>
      </c>
      <c r="D109" s="46" t="s">
        <v>314</v>
      </c>
      <c r="E109" s="127" t="s">
        <v>463</v>
      </c>
      <c r="F109" s="15" t="s">
        <v>374</v>
      </c>
      <c r="G109" s="126">
        <v>4</v>
      </c>
      <c r="H109" s="166">
        <v>0.2</v>
      </c>
      <c r="I109" s="42">
        <f t="shared" si="3"/>
        <v>0.8</v>
      </c>
      <c r="J109" s="98">
        <v>0</v>
      </c>
      <c r="K109" s="157">
        <v>2</v>
      </c>
      <c r="L109" s="131">
        <f t="shared" si="4"/>
        <v>0</v>
      </c>
      <c r="M109" s="19">
        <f t="shared" si="5"/>
        <v>0.8</v>
      </c>
    </row>
    <row r="110" spans="1:13">
      <c r="A110" s="155">
        <v>621203</v>
      </c>
      <c r="B110" s="66">
        <v>2031010</v>
      </c>
      <c r="C110" s="53" t="str">
        <f>VLOOKUP(B110,'Data sect'!$B$6:$C$121,2,0)</f>
        <v>QC-Production Line</v>
      </c>
      <c r="D110" s="63" t="s">
        <v>363</v>
      </c>
      <c r="E110" s="127" t="s">
        <v>479</v>
      </c>
      <c r="F110" s="15" t="s">
        <v>374</v>
      </c>
      <c r="G110" s="126">
        <v>0</v>
      </c>
      <c r="H110" s="166">
        <v>0.2</v>
      </c>
      <c r="I110" s="42">
        <f t="shared" si="3"/>
        <v>0</v>
      </c>
      <c r="J110" s="98">
        <v>0</v>
      </c>
      <c r="K110" s="157">
        <v>2</v>
      </c>
      <c r="L110" s="131">
        <f t="shared" si="4"/>
        <v>0</v>
      </c>
      <c r="M110" s="19">
        <f t="shared" si="5"/>
        <v>0</v>
      </c>
    </row>
    <row r="111" spans="1:13">
      <c r="A111" s="153">
        <v>630308</v>
      </c>
      <c r="B111" s="66">
        <v>2031210</v>
      </c>
      <c r="C111" s="53" t="str">
        <f>VLOOKUP(B111,'Data sect'!$B$6:$C$121,2,0)</f>
        <v>EN-Utility</v>
      </c>
      <c r="D111" s="77" t="s">
        <v>500</v>
      </c>
      <c r="E111" s="127" t="s">
        <v>468</v>
      </c>
      <c r="F111" s="15" t="s">
        <v>469</v>
      </c>
      <c r="G111" s="126">
        <v>69</v>
      </c>
      <c r="H111" s="166">
        <v>0.2</v>
      </c>
      <c r="I111" s="42">
        <f t="shared" si="3"/>
        <v>13.8</v>
      </c>
      <c r="J111" s="98">
        <v>0</v>
      </c>
      <c r="K111" s="157">
        <v>2</v>
      </c>
      <c r="L111" s="131">
        <f t="shared" si="4"/>
        <v>0</v>
      </c>
      <c r="M111" s="19">
        <f t="shared" si="5"/>
        <v>13.8</v>
      </c>
    </row>
    <row r="112" spans="1:13">
      <c r="A112" s="16">
        <v>630601</v>
      </c>
      <c r="B112" s="66">
        <v>2031230</v>
      </c>
      <c r="C112" s="53" t="str">
        <f>VLOOKUP(B112,'Data sect'!$B$6:$C$121,2,0)</f>
        <v>Enginer Project</v>
      </c>
      <c r="D112" s="77" t="s">
        <v>501</v>
      </c>
      <c r="E112" s="127" t="s">
        <v>478</v>
      </c>
      <c r="F112" s="15" t="s">
        <v>480</v>
      </c>
      <c r="G112" s="126">
        <v>0</v>
      </c>
      <c r="H112" s="166">
        <v>0.2</v>
      </c>
      <c r="I112" s="42">
        <f t="shared" si="3"/>
        <v>0</v>
      </c>
      <c r="J112" s="98">
        <v>0</v>
      </c>
      <c r="K112" s="157">
        <v>2</v>
      </c>
      <c r="L112" s="131">
        <f t="shared" si="4"/>
        <v>0</v>
      </c>
      <c r="M112" s="19">
        <f t="shared" si="5"/>
        <v>0</v>
      </c>
    </row>
    <row r="113" spans="1:13">
      <c r="A113" s="126">
        <v>630616</v>
      </c>
      <c r="B113" s="66">
        <v>1040320</v>
      </c>
      <c r="C113" s="53" t="str">
        <f>VLOOKUP(B113,'Data sect'!$B$6:$C$121,2,0)</f>
        <v>WH Distribution-Mahachai</v>
      </c>
      <c r="D113" s="46" t="s">
        <v>382</v>
      </c>
      <c r="E113" s="127" t="s">
        <v>483</v>
      </c>
      <c r="F113" s="15" t="s">
        <v>374</v>
      </c>
      <c r="G113" s="126">
        <v>0</v>
      </c>
      <c r="H113" s="166">
        <v>0.2</v>
      </c>
      <c r="I113" s="42">
        <f t="shared" si="3"/>
        <v>0</v>
      </c>
      <c r="J113" s="98">
        <v>0</v>
      </c>
      <c r="K113" s="157">
        <v>2</v>
      </c>
      <c r="L113" s="131">
        <f t="shared" si="4"/>
        <v>0</v>
      </c>
      <c r="M113" s="19">
        <f t="shared" si="5"/>
        <v>0</v>
      </c>
    </row>
    <row r="114" spans="1:13">
      <c r="A114" s="16">
        <v>630802</v>
      </c>
      <c r="B114" s="66">
        <v>2031120</v>
      </c>
      <c r="C114" s="53" t="str">
        <f>VLOOKUP(B114,'Data sect'!$B$6:$C$121,2,0)</f>
        <v>Material Control 1,3</v>
      </c>
      <c r="D114" s="38" t="s">
        <v>395</v>
      </c>
      <c r="E114" s="127" t="s">
        <v>484</v>
      </c>
      <c r="F114" s="13" t="s">
        <v>386</v>
      </c>
      <c r="G114" s="126">
        <v>0</v>
      </c>
      <c r="H114" s="166">
        <v>0.2</v>
      </c>
      <c r="I114" s="42">
        <f t="shared" si="3"/>
        <v>0</v>
      </c>
      <c r="J114" s="16">
        <v>0</v>
      </c>
      <c r="K114" s="157">
        <v>2</v>
      </c>
      <c r="L114" s="131">
        <f t="shared" si="4"/>
        <v>0</v>
      </c>
      <c r="M114" s="19">
        <f t="shared" si="5"/>
        <v>0</v>
      </c>
    </row>
    <row r="115" spans="1:13">
      <c r="A115" s="16">
        <v>630803</v>
      </c>
      <c r="B115" s="66">
        <v>2031041</v>
      </c>
      <c r="C115" s="53" t="str">
        <f>VLOOKUP(B115,'Data sect'!$B$6:$C$121,2,0)</f>
        <v>Research &amp; Development</v>
      </c>
      <c r="D115" s="46" t="s">
        <v>314</v>
      </c>
      <c r="E115" s="127" t="s">
        <v>487</v>
      </c>
      <c r="F115" s="13" t="s">
        <v>370</v>
      </c>
      <c r="G115" s="126">
        <v>144</v>
      </c>
      <c r="H115" s="166">
        <v>0.2</v>
      </c>
      <c r="I115" s="42">
        <f t="shared" si="3"/>
        <v>28.8</v>
      </c>
      <c r="J115" s="16">
        <v>0</v>
      </c>
      <c r="K115" s="157">
        <v>2</v>
      </c>
      <c r="L115" s="131">
        <f t="shared" si="4"/>
        <v>0</v>
      </c>
      <c r="M115" s="19">
        <f t="shared" si="5"/>
        <v>28.8</v>
      </c>
    </row>
    <row r="116" spans="1:13">
      <c r="A116" s="16">
        <v>630804</v>
      </c>
      <c r="B116" s="66">
        <v>2031300</v>
      </c>
      <c r="C116" s="53" t="str">
        <f>VLOOKUP(B116,'Data sect'!$B$6:$C$121,2,0)</f>
        <v>Quality Management</v>
      </c>
      <c r="D116" s="45" t="s">
        <v>364</v>
      </c>
      <c r="E116" s="127" t="s">
        <v>485</v>
      </c>
      <c r="F116" s="15" t="s">
        <v>380</v>
      </c>
      <c r="G116" s="126">
        <v>355</v>
      </c>
      <c r="H116" s="166">
        <v>0.2</v>
      </c>
      <c r="I116" s="42">
        <f t="shared" si="3"/>
        <v>71</v>
      </c>
      <c r="J116" s="16">
        <v>0</v>
      </c>
      <c r="K116" s="157">
        <v>2</v>
      </c>
      <c r="L116" s="131">
        <f t="shared" si="4"/>
        <v>0</v>
      </c>
      <c r="M116" s="19">
        <f t="shared" si="5"/>
        <v>71</v>
      </c>
    </row>
    <row r="117" spans="1:13">
      <c r="A117" s="153">
        <v>630902</v>
      </c>
      <c r="B117" s="66">
        <v>2030200</v>
      </c>
      <c r="C117" s="53" t="str">
        <f>VLOOKUP(B117,'Data sect'!$B$6:$C$121,2,0)</f>
        <v>PD-Packing Plant 2</v>
      </c>
      <c r="D117" s="38" t="s">
        <v>504</v>
      </c>
      <c r="E117" s="127" t="s">
        <v>488</v>
      </c>
      <c r="F117" s="13" t="s">
        <v>370</v>
      </c>
      <c r="G117" s="126">
        <v>0</v>
      </c>
      <c r="H117" s="166">
        <v>0.2</v>
      </c>
      <c r="I117" s="42">
        <f t="shared" si="3"/>
        <v>0</v>
      </c>
      <c r="J117" s="16">
        <v>0</v>
      </c>
      <c r="K117" s="157">
        <v>2</v>
      </c>
      <c r="L117" s="131">
        <f t="shared" si="4"/>
        <v>0</v>
      </c>
      <c r="M117" s="19">
        <f t="shared" si="5"/>
        <v>0</v>
      </c>
    </row>
    <row r="118" spans="1:13">
      <c r="A118" s="153">
        <v>630903</v>
      </c>
      <c r="B118" s="66">
        <v>2030300</v>
      </c>
      <c r="C118" s="53" t="str">
        <f>VLOOKUP(B118,'Data sect'!$B$6:$C$121,2,0)</f>
        <v>PD-Packing Plant 3</v>
      </c>
      <c r="D118" s="46" t="s">
        <v>497</v>
      </c>
      <c r="E118" s="127" t="s">
        <v>489</v>
      </c>
      <c r="F118" s="13" t="s">
        <v>370</v>
      </c>
      <c r="G118" s="126">
        <v>0</v>
      </c>
      <c r="H118" s="166">
        <v>0.2</v>
      </c>
      <c r="I118" s="42">
        <f t="shared" si="3"/>
        <v>0</v>
      </c>
      <c r="J118" s="16">
        <v>0</v>
      </c>
      <c r="K118" s="157">
        <v>2</v>
      </c>
      <c r="L118" s="131">
        <f t="shared" si="4"/>
        <v>0</v>
      </c>
      <c r="M118" s="19">
        <f t="shared" si="5"/>
        <v>0</v>
      </c>
    </row>
    <row r="119" spans="1:13">
      <c r="A119" s="153">
        <v>630928</v>
      </c>
      <c r="B119" s="66">
        <v>1040320</v>
      </c>
      <c r="C119" s="53" t="str">
        <f>VLOOKUP(B119,'Data sect'!$B$6:$C$121,2,0)</f>
        <v>WH Distribution-Mahachai</v>
      </c>
      <c r="D119" s="46" t="s">
        <v>382</v>
      </c>
      <c r="E119" s="127" t="s">
        <v>493</v>
      </c>
      <c r="F119" s="15" t="s">
        <v>374</v>
      </c>
      <c r="G119" s="126">
        <v>0</v>
      </c>
      <c r="H119" s="166">
        <v>0.2</v>
      </c>
      <c r="I119" s="42">
        <f t="shared" si="3"/>
        <v>0</v>
      </c>
      <c r="J119" s="16">
        <v>0</v>
      </c>
      <c r="K119" s="157">
        <v>2</v>
      </c>
      <c r="L119" s="131">
        <f t="shared" si="4"/>
        <v>0</v>
      </c>
      <c r="M119" s="19">
        <f t="shared" si="5"/>
        <v>0</v>
      </c>
    </row>
    <row r="120" spans="1:13">
      <c r="A120" s="126">
        <v>630937</v>
      </c>
      <c r="B120" s="66">
        <v>2040120</v>
      </c>
      <c r="C120" s="53" t="str">
        <f>VLOOKUP(B120,'Data sect'!$B$6:$C$121,2,0)</f>
        <v>Factory Purchasing</v>
      </c>
      <c r="D120" s="162" t="s">
        <v>496</v>
      </c>
      <c r="E120" s="127" t="s">
        <v>494</v>
      </c>
      <c r="F120" s="15" t="s">
        <v>374</v>
      </c>
      <c r="G120" s="126">
        <v>85</v>
      </c>
      <c r="H120" s="166">
        <v>0.2</v>
      </c>
      <c r="I120" s="42">
        <f t="shared" si="3"/>
        <v>17</v>
      </c>
      <c r="J120" s="16">
        <v>0</v>
      </c>
      <c r="K120" s="157">
        <v>2</v>
      </c>
      <c r="L120" s="131">
        <f t="shared" si="4"/>
        <v>0</v>
      </c>
      <c r="M120" s="19">
        <f t="shared" si="5"/>
        <v>17</v>
      </c>
    </row>
    <row r="121" spans="1:13">
      <c r="A121" s="126">
        <v>631001</v>
      </c>
      <c r="B121" s="16">
        <v>2030300</v>
      </c>
      <c r="C121" s="15" t="s">
        <v>40</v>
      </c>
      <c r="D121" s="46" t="s">
        <v>497</v>
      </c>
      <c r="E121" s="127" t="s">
        <v>495</v>
      </c>
      <c r="F121" s="15" t="s">
        <v>386</v>
      </c>
      <c r="G121" s="126">
        <v>0</v>
      </c>
      <c r="H121" s="166">
        <v>0.2</v>
      </c>
      <c r="I121" s="42">
        <f t="shared" si="3"/>
        <v>0</v>
      </c>
      <c r="J121" s="16">
        <v>0</v>
      </c>
      <c r="K121" s="157">
        <v>2</v>
      </c>
      <c r="L121" s="131">
        <f t="shared" si="4"/>
        <v>0</v>
      </c>
      <c r="M121" s="19">
        <f t="shared" si="5"/>
        <v>0</v>
      </c>
    </row>
    <row r="122" spans="1:13">
      <c r="A122" s="126">
        <v>631016</v>
      </c>
      <c r="B122" s="66">
        <v>2031041</v>
      </c>
      <c r="C122" s="53" t="str">
        <f>VLOOKUP(B122,'Data sect'!$B$6:$C$121,2,0)</f>
        <v>Research &amp; Development</v>
      </c>
      <c r="D122" s="46" t="s">
        <v>314</v>
      </c>
      <c r="E122" s="127" t="s">
        <v>507</v>
      </c>
      <c r="F122" s="15" t="s">
        <v>374</v>
      </c>
      <c r="G122" s="98">
        <v>103</v>
      </c>
      <c r="H122" s="166">
        <v>0.2</v>
      </c>
      <c r="I122" s="42">
        <f t="shared" si="3"/>
        <v>20.6</v>
      </c>
      <c r="J122" s="98">
        <v>75</v>
      </c>
      <c r="K122" s="157">
        <v>2</v>
      </c>
      <c r="L122" s="131">
        <f t="shared" si="4"/>
        <v>150</v>
      </c>
      <c r="M122" s="19">
        <f t="shared" si="5"/>
        <v>170.6</v>
      </c>
    </row>
    <row r="123" spans="1:13">
      <c r="A123" s="126">
        <v>631018</v>
      </c>
      <c r="B123" s="66">
        <v>2051100</v>
      </c>
      <c r="C123" s="53" t="str">
        <f>VLOOKUP(B123,'Data sect'!$B$6:$C$121,2,0)</f>
        <v>Factory HR</v>
      </c>
      <c r="D123" s="46" t="s">
        <v>6</v>
      </c>
      <c r="E123" s="163" t="s">
        <v>508</v>
      </c>
      <c r="F123" s="15" t="s">
        <v>374</v>
      </c>
      <c r="G123" s="98">
        <v>0</v>
      </c>
      <c r="H123" s="166">
        <v>0.2</v>
      </c>
      <c r="I123" s="42">
        <f t="shared" si="3"/>
        <v>0</v>
      </c>
      <c r="J123" s="98">
        <v>0</v>
      </c>
      <c r="K123" s="157">
        <v>2</v>
      </c>
      <c r="L123" s="131">
        <f t="shared" si="4"/>
        <v>0</v>
      </c>
      <c r="M123" s="19">
        <f t="shared" si="5"/>
        <v>0</v>
      </c>
    </row>
    <row r="124" spans="1:13">
      <c r="A124" s="126">
        <v>631101</v>
      </c>
      <c r="B124" s="66">
        <v>2031041</v>
      </c>
      <c r="C124" s="53" t="str">
        <f>VLOOKUP(B124,'Data sect'!$B$6:$C$121,2,0)</f>
        <v>Research &amp; Development</v>
      </c>
      <c r="D124" s="46" t="s">
        <v>314</v>
      </c>
      <c r="E124" s="163" t="s">
        <v>509</v>
      </c>
      <c r="F124" s="15" t="s">
        <v>386</v>
      </c>
      <c r="G124" s="98">
        <v>90</v>
      </c>
      <c r="H124" s="166">
        <v>0.2</v>
      </c>
      <c r="I124" s="42">
        <f t="shared" si="3"/>
        <v>18</v>
      </c>
      <c r="J124" s="98">
        <v>23</v>
      </c>
      <c r="K124" s="157">
        <v>2</v>
      </c>
      <c r="L124" s="131">
        <f t="shared" si="4"/>
        <v>46</v>
      </c>
      <c r="M124" s="19">
        <f t="shared" si="5"/>
        <v>64</v>
      </c>
    </row>
    <row r="125" spans="1:13">
      <c r="A125" s="126">
        <v>631103</v>
      </c>
      <c r="B125" s="66">
        <v>2052310</v>
      </c>
      <c r="C125" s="45" t="s">
        <v>462</v>
      </c>
      <c r="D125" s="45" t="s">
        <v>502</v>
      </c>
      <c r="E125" s="163" t="s">
        <v>510</v>
      </c>
      <c r="F125" s="15" t="s">
        <v>374</v>
      </c>
      <c r="G125" s="98">
        <v>0</v>
      </c>
      <c r="H125" s="166">
        <v>0.2</v>
      </c>
      <c r="I125" s="42">
        <f t="shared" si="3"/>
        <v>0</v>
      </c>
      <c r="J125" s="98">
        <v>0</v>
      </c>
      <c r="K125" s="157">
        <v>2</v>
      </c>
      <c r="L125" s="131">
        <f t="shared" si="4"/>
        <v>0</v>
      </c>
      <c r="M125" s="19">
        <f t="shared" si="5"/>
        <v>0</v>
      </c>
    </row>
    <row r="126" spans="1:13">
      <c r="A126" s="126">
        <v>631104</v>
      </c>
      <c r="B126" s="66">
        <v>2031010</v>
      </c>
      <c r="C126" s="53" t="str">
        <f>VLOOKUP(B126,'Data sect'!$B$6:$C$121,2,0)</f>
        <v>QC-Production Line</v>
      </c>
      <c r="D126" s="63" t="s">
        <v>363</v>
      </c>
      <c r="E126" s="163" t="s">
        <v>511</v>
      </c>
      <c r="F126" s="15" t="s">
        <v>374</v>
      </c>
      <c r="G126" s="98">
        <v>0</v>
      </c>
      <c r="H126" s="166">
        <v>0.2</v>
      </c>
      <c r="I126" s="42">
        <f t="shared" si="3"/>
        <v>0</v>
      </c>
      <c r="J126" s="98">
        <v>0</v>
      </c>
      <c r="K126" s="157">
        <v>2</v>
      </c>
      <c r="L126" s="131">
        <f t="shared" si="4"/>
        <v>0</v>
      </c>
      <c r="M126" s="19">
        <f t="shared" si="5"/>
        <v>0</v>
      </c>
    </row>
    <row r="127" spans="1:13">
      <c r="A127" s="126">
        <v>631113</v>
      </c>
      <c r="B127" s="66">
        <v>2052210</v>
      </c>
      <c r="C127" s="53" t="str">
        <f>VLOOKUP(B127,'Data sect'!$B$6:$C$121,2,0)</f>
        <v>Corporate Accounting</v>
      </c>
      <c r="D127" s="15" t="s">
        <v>524</v>
      </c>
      <c r="E127" s="163" t="s">
        <v>512</v>
      </c>
      <c r="F127" s="15" t="s">
        <v>374</v>
      </c>
      <c r="G127" s="98">
        <v>0</v>
      </c>
      <c r="H127" s="166">
        <v>0.2</v>
      </c>
      <c r="I127" s="42">
        <f t="shared" si="3"/>
        <v>0</v>
      </c>
      <c r="J127" s="98">
        <v>0</v>
      </c>
      <c r="K127" s="157">
        <v>2</v>
      </c>
      <c r="L127" s="131">
        <f t="shared" si="4"/>
        <v>0</v>
      </c>
      <c r="M127" s="19">
        <f t="shared" si="5"/>
        <v>0</v>
      </c>
    </row>
    <row r="128" spans="1:13">
      <c r="A128" s="126">
        <v>631117</v>
      </c>
      <c r="B128" s="66">
        <v>2031041</v>
      </c>
      <c r="C128" s="53" t="str">
        <f>VLOOKUP(B128,'Data sect'!$B$6:$C$121,2,0)</f>
        <v>Research &amp; Development</v>
      </c>
      <c r="D128" s="46" t="s">
        <v>314</v>
      </c>
      <c r="E128" s="15" t="s">
        <v>515</v>
      </c>
      <c r="F128" s="15" t="s">
        <v>374</v>
      </c>
      <c r="G128" s="98">
        <v>222</v>
      </c>
      <c r="H128" s="166">
        <v>0.2</v>
      </c>
      <c r="I128" s="42">
        <f t="shared" si="3"/>
        <v>44.400000000000006</v>
      </c>
      <c r="J128" s="98">
        <v>0</v>
      </c>
      <c r="K128" s="157">
        <v>2</v>
      </c>
      <c r="L128" s="131">
        <f t="shared" si="4"/>
        <v>0</v>
      </c>
      <c r="M128" s="19">
        <f t="shared" si="5"/>
        <v>44.400000000000006</v>
      </c>
    </row>
    <row r="129" spans="1:13">
      <c r="A129" s="126">
        <v>631201</v>
      </c>
      <c r="B129" s="66">
        <v>2031300</v>
      </c>
      <c r="C129" s="53" t="str">
        <f>VLOOKUP(B129,'Data sect'!$B$6:$C$121,2,0)</f>
        <v>Quality Management</v>
      </c>
      <c r="D129" s="45" t="s">
        <v>364</v>
      </c>
      <c r="E129" s="127" t="s">
        <v>518</v>
      </c>
      <c r="F129" s="15" t="s">
        <v>372</v>
      </c>
      <c r="G129" s="16">
        <v>803</v>
      </c>
      <c r="H129" s="166">
        <v>0.2</v>
      </c>
      <c r="I129" s="42">
        <f t="shared" si="3"/>
        <v>160.60000000000002</v>
      </c>
      <c r="J129" s="16">
        <v>0</v>
      </c>
      <c r="K129" s="157">
        <v>2</v>
      </c>
      <c r="L129" s="131">
        <f t="shared" si="4"/>
        <v>0</v>
      </c>
      <c r="M129" s="19">
        <f t="shared" si="5"/>
        <v>160.60000000000002</v>
      </c>
    </row>
    <row r="130" spans="1:13">
      <c r="A130" s="126">
        <v>631202</v>
      </c>
      <c r="B130" s="66">
        <v>2031030</v>
      </c>
      <c r="C130" s="53" t="s">
        <v>36</v>
      </c>
      <c r="D130" s="46" t="s">
        <v>287</v>
      </c>
      <c r="E130" s="127" t="s">
        <v>519</v>
      </c>
      <c r="F130" s="15" t="s">
        <v>374</v>
      </c>
      <c r="G130" s="16">
        <v>458</v>
      </c>
      <c r="H130" s="166">
        <v>0.2</v>
      </c>
      <c r="I130" s="42">
        <f t="shared" si="3"/>
        <v>91.600000000000009</v>
      </c>
      <c r="J130" s="16">
        <v>0</v>
      </c>
      <c r="K130" s="157">
        <v>2</v>
      </c>
      <c r="L130" s="131">
        <f t="shared" si="4"/>
        <v>0</v>
      </c>
      <c r="M130" s="19">
        <f t="shared" si="5"/>
        <v>91.600000000000009</v>
      </c>
    </row>
    <row r="131" spans="1:13">
      <c r="A131" s="126">
        <v>631204</v>
      </c>
      <c r="B131" s="66">
        <v>2031041</v>
      </c>
      <c r="C131" s="53" t="str">
        <f>VLOOKUP(B131,'Data sect'!$B$6:$C$121,2,0)</f>
        <v>Research &amp; Development</v>
      </c>
      <c r="D131" s="46" t="s">
        <v>314</v>
      </c>
      <c r="E131" s="127" t="s">
        <v>520</v>
      </c>
      <c r="F131" s="15" t="s">
        <v>374</v>
      </c>
      <c r="G131" s="16">
        <v>3</v>
      </c>
      <c r="H131" s="166">
        <v>0.2</v>
      </c>
      <c r="I131" s="42">
        <f t="shared" ref="I131:I133" si="6">H131*G131</f>
        <v>0.60000000000000009</v>
      </c>
      <c r="J131" s="16">
        <v>0</v>
      </c>
      <c r="K131" s="157">
        <v>2</v>
      </c>
      <c r="L131" s="131">
        <f t="shared" ref="L131:L133" si="7">K131*J131</f>
        <v>0</v>
      </c>
      <c r="M131" s="19">
        <f t="shared" si="5"/>
        <v>0.60000000000000009</v>
      </c>
    </row>
    <row r="132" spans="1:13">
      <c r="A132" s="126">
        <v>631205</v>
      </c>
      <c r="B132" s="66">
        <v>2031010</v>
      </c>
      <c r="C132" s="53" t="str">
        <f>VLOOKUP(B132,'Data sect'!$B$6:$C$121,2,0)</f>
        <v>QC-Production Line</v>
      </c>
      <c r="D132" s="63" t="s">
        <v>363</v>
      </c>
      <c r="E132" s="127" t="s">
        <v>521</v>
      </c>
      <c r="F132" s="15" t="s">
        <v>374</v>
      </c>
      <c r="G132" s="16">
        <v>38</v>
      </c>
      <c r="H132" s="166">
        <v>0.2</v>
      </c>
      <c r="I132" s="42">
        <f t="shared" si="6"/>
        <v>7.6000000000000005</v>
      </c>
      <c r="J132" s="16">
        <v>0</v>
      </c>
      <c r="K132" s="157">
        <v>2</v>
      </c>
      <c r="L132" s="131">
        <f t="shared" si="7"/>
        <v>0</v>
      </c>
      <c r="M132" s="19">
        <f t="shared" si="5"/>
        <v>7.6000000000000005</v>
      </c>
    </row>
    <row r="133" spans="1:13">
      <c r="A133" s="126">
        <v>631216</v>
      </c>
      <c r="B133" s="66">
        <v>2052310</v>
      </c>
      <c r="C133" s="45" t="s">
        <v>462</v>
      </c>
      <c r="D133" s="45" t="s">
        <v>502</v>
      </c>
      <c r="E133" s="127" t="s">
        <v>522</v>
      </c>
      <c r="F133" s="15" t="s">
        <v>374</v>
      </c>
      <c r="G133" s="16">
        <v>0</v>
      </c>
      <c r="H133" s="166">
        <v>0.2</v>
      </c>
      <c r="I133" s="42">
        <f t="shared" si="6"/>
        <v>0</v>
      </c>
      <c r="J133" s="16">
        <v>0</v>
      </c>
      <c r="K133" s="157">
        <v>2</v>
      </c>
      <c r="L133" s="131">
        <f t="shared" si="7"/>
        <v>0</v>
      </c>
      <c r="M133" s="19">
        <f t="shared" si="5"/>
        <v>0</v>
      </c>
    </row>
    <row r="134" spans="1:13" ht="21.75">
      <c r="G134" s="139">
        <f>SUM(G2:G133)</f>
        <v>10767</v>
      </c>
      <c r="H134" s="139"/>
      <c r="I134" s="139">
        <f>SUM(I2:I133)</f>
        <v>2153.3999999999996</v>
      </c>
      <c r="J134" s="139">
        <f>SUM(J2:J133)</f>
        <v>473</v>
      </c>
      <c r="K134" s="139"/>
      <c r="L134" s="140">
        <f>SUM(L2:L133)</f>
        <v>946</v>
      </c>
      <c r="M134" s="140">
        <f>SUM(M2:M133)</f>
        <v>3099.4</v>
      </c>
    </row>
    <row r="135" spans="1:13">
      <c r="I135" s="1"/>
    </row>
    <row r="136" spans="1:13">
      <c r="I136" s="1"/>
    </row>
    <row r="137" spans="1:13">
      <c r="I137" s="1"/>
    </row>
    <row r="138" spans="1:13">
      <c r="I138" s="1"/>
    </row>
    <row r="139" spans="1:13">
      <c r="I139" s="1"/>
    </row>
    <row r="140" spans="1:13">
      <c r="I140" s="1"/>
    </row>
    <row r="141" spans="1:13">
      <c r="I141" s="1"/>
    </row>
    <row r="142" spans="1:13">
      <c r="I142" s="1"/>
    </row>
    <row r="143" spans="1:13">
      <c r="I143" s="1"/>
    </row>
    <row r="144" spans="1:13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</sheetData>
  <autoFilter ref="B1:B332"/>
  <pageMargins left="0.2" right="0" top="0.2" bottom="0" header="0.511811023622047" footer="0.511811023622047"/>
  <pageSetup paperSize="9" orientation="portrait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opLeftCell="A121" zoomScale="90" zoomScaleNormal="90" workbookViewId="0">
      <selection activeCell="F135" sqref="F135"/>
    </sheetView>
  </sheetViews>
  <sheetFormatPr defaultRowHeight="21"/>
  <cols>
    <col min="1" max="1" width="12" style="36" customWidth="1"/>
    <col min="2" max="2" width="12.28515625" style="36" bestFit="1" customWidth="1"/>
    <col min="3" max="3" width="23" style="1" bestFit="1" customWidth="1"/>
    <col min="4" max="4" width="21.28515625" style="17" bestFit="1" customWidth="1"/>
    <col min="5" max="5" width="25.7109375" style="1" bestFit="1" customWidth="1"/>
    <col min="6" max="6" width="31" style="1" customWidth="1"/>
    <col min="7" max="7" width="14.140625" style="1" customWidth="1"/>
    <col min="8" max="8" width="9.85546875" style="1" customWidth="1"/>
    <col min="9" max="9" width="10.85546875" style="43" customWidth="1"/>
    <col min="10" max="16384" width="9.140625" style="1"/>
  </cols>
  <sheetData>
    <row r="1" spans="1:13" s="35" customFormat="1" ht="42">
      <c r="A1" s="2" t="s">
        <v>11</v>
      </c>
      <c r="B1" s="34" t="s">
        <v>9</v>
      </c>
      <c r="C1" s="34" t="s">
        <v>343</v>
      </c>
      <c r="D1" s="40" t="s">
        <v>10</v>
      </c>
      <c r="E1" s="2" t="s">
        <v>12</v>
      </c>
      <c r="F1" s="34" t="s">
        <v>13</v>
      </c>
      <c r="G1" s="91" t="s">
        <v>120</v>
      </c>
      <c r="H1" s="18" t="s">
        <v>347</v>
      </c>
      <c r="I1" s="41" t="s">
        <v>344</v>
      </c>
      <c r="J1" s="18" t="s">
        <v>121</v>
      </c>
      <c r="K1" s="18" t="s">
        <v>348</v>
      </c>
      <c r="L1" s="44" t="s">
        <v>345</v>
      </c>
      <c r="M1" s="33" t="s">
        <v>346</v>
      </c>
    </row>
    <row r="2" spans="1:13">
      <c r="A2" s="81">
        <v>1076</v>
      </c>
      <c r="B2" s="66">
        <v>1040320</v>
      </c>
      <c r="C2" s="53" t="str">
        <f>VLOOKUP(B2,'Data sect'!$B$6:$C$121,2,0)</f>
        <v>WH Distribution-Mahachai</v>
      </c>
      <c r="D2" s="46" t="s">
        <v>382</v>
      </c>
      <c r="E2" s="12" t="s">
        <v>210</v>
      </c>
      <c r="F2" s="13" t="s">
        <v>386</v>
      </c>
      <c r="G2" s="126">
        <v>0</v>
      </c>
      <c r="H2" s="166">
        <v>0.2</v>
      </c>
      <c r="I2" s="42">
        <f t="shared" ref="I2:I66" si="0">H2*G2</f>
        <v>0</v>
      </c>
      <c r="J2" s="84">
        <v>0</v>
      </c>
      <c r="K2" s="157">
        <v>2</v>
      </c>
      <c r="L2" s="131">
        <f t="shared" ref="L2:L66" si="1">K2*J2</f>
        <v>0</v>
      </c>
      <c r="M2" s="19">
        <f t="shared" ref="M2:M71" si="2">I2+L2</f>
        <v>0</v>
      </c>
    </row>
    <row r="3" spans="1:13">
      <c r="A3" s="81">
        <v>1219</v>
      </c>
      <c r="B3" s="66">
        <v>2031120</v>
      </c>
      <c r="C3" s="53" t="str">
        <f>VLOOKUP(B3,'Data sect'!$B$6:$C$121,2,0)</f>
        <v>Material Control 1,3</v>
      </c>
      <c r="D3" s="46" t="s">
        <v>395</v>
      </c>
      <c r="E3" s="45" t="s">
        <v>402</v>
      </c>
      <c r="F3" s="148" t="s">
        <v>403</v>
      </c>
      <c r="G3" s="126">
        <v>0</v>
      </c>
      <c r="H3" s="166">
        <v>0.2</v>
      </c>
      <c r="I3" s="42">
        <f t="shared" si="0"/>
        <v>0</v>
      </c>
      <c r="J3" s="84">
        <v>0</v>
      </c>
      <c r="K3" s="157">
        <v>2</v>
      </c>
      <c r="L3" s="131">
        <f t="shared" si="1"/>
        <v>0</v>
      </c>
      <c r="M3" s="19">
        <f t="shared" si="2"/>
        <v>0</v>
      </c>
    </row>
    <row r="4" spans="1:13">
      <c r="A4" s="153">
        <v>1744</v>
      </c>
      <c r="B4" s="66">
        <v>2040120</v>
      </c>
      <c r="C4" s="53" t="str">
        <f>VLOOKUP(B4,'Data sect'!$B$6:$C$121,2,0)</f>
        <v>Factory Purchasing</v>
      </c>
      <c r="D4" s="46" t="s">
        <v>496</v>
      </c>
      <c r="E4" s="45" t="s">
        <v>464</v>
      </c>
      <c r="F4" s="15" t="s">
        <v>370</v>
      </c>
      <c r="G4" s="126">
        <v>0</v>
      </c>
      <c r="H4" s="166">
        <v>0.2</v>
      </c>
      <c r="I4" s="42">
        <f t="shared" si="0"/>
        <v>0</v>
      </c>
      <c r="J4" s="84">
        <v>0</v>
      </c>
      <c r="K4" s="157">
        <v>2</v>
      </c>
      <c r="L4" s="131">
        <f t="shared" si="1"/>
        <v>0</v>
      </c>
      <c r="M4" s="19">
        <f t="shared" si="2"/>
        <v>0</v>
      </c>
    </row>
    <row r="5" spans="1:13">
      <c r="A5" s="81">
        <v>1961</v>
      </c>
      <c r="B5" s="66">
        <v>2051100</v>
      </c>
      <c r="C5" s="53" t="str">
        <f>VLOOKUP(B5,'Data sect'!$B$6:$C$121,2,0)</f>
        <v>Factory HR</v>
      </c>
      <c r="D5" s="78" t="s">
        <v>6</v>
      </c>
      <c r="E5" s="47" t="s">
        <v>362</v>
      </c>
      <c r="F5" s="39" t="s">
        <v>365</v>
      </c>
      <c r="G5" s="126">
        <v>0</v>
      </c>
      <c r="H5" s="166">
        <v>0.2</v>
      </c>
      <c r="I5" s="42">
        <f t="shared" si="0"/>
        <v>0</v>
      </c>
      <c r="J5" s="84">
        <v>0</v>
      </c>
      <c r="K5" s="157">
        <v>2</v>
      </c>
      <c r="L5" s="131">
        <f t="shared" si="1"/>
        <v>0</v>
      </c>
      <c r="M5" s="19">
        <f t="shared" si="2"/>
        <v>0</v>
      </c>
    </row>
    <row r="6" spans="1:13">
      <c r="A6" s="81">
        <v>6129</v>
      </c>
      <c r="B6" s="66">
        <v>1040320</v>
      </c>
      <c r="C6" s="53" t="str">
        <f>VLOOKUP(B6,'Data sect'!$B$6:$C$121,2,0)</f>
        <v>WH Distribution-Mahachai</v>
      </c>
      <c r="D6" s="46" t="s">
        <v>382</v>
      </c>
      <c r="E6" s="47" t="s">
        <v>506</v>
      </c>
      <c r="F6" s="39" t="s">
        <v>513</v>
      </c>
      <c r="G6" s="126">
        <v>0</v>
      </c>
      <c r="H6" s="166">
        <v>0.2</v>
      </c>
      <c r="I6" s="42">
        <f t="shared" si="0"/>
        <v>0</v>
      </c>
      <c r="J6" s="84">
        <v>0</v>
      </c>
      <c r="K6" s="157">
        <v>2</v>
      </c>
      <c r="L6" s="131">
        <f t="shared" si="1"/>
        <v>0</v>
      </c>
      <c r="M6" s="19">
        <f t="shared" si="2"/>
        <v>0</v>
      </c>
    </row>
    <row r="7" spans="1:13">
      <c r="A7" s="84">
        <v>7244</v>
      </c>
      <c r="B7" s="66">
        <v>2055000</v>
      </c>
      <c r="C7" s="53" t="str">
        <f>VLOOKUP(B7,'Data sect'!$B$6:$C$121,2,0)</f>
        <v>Corporate Internal Audit</v>
      </c>
      <c r="D7" s="38" t="s">
        <v>383</v>
      </c>
      <c r="E7" s="47" t="s">
        <v>407</v>
      </c>
      <c r="F7" s="15" t="s">
        <v>380</v>
      </c>
      <c r="G7" s="126">
        <v>0</v>
      </c>
      <c r="H7" s="166">
        <v>0.2</v>
      </c>
      <c r="I7" s="42">
        <f t="shared" si="0"/>
        <v>0</v>
      </c>
      <c r="J7" s="84">
        <v>0</v>
      </c>
      <c r="K7" s="157">
        <v>2</v>
      </c>
      <c r="L7" s="131">
        <f t="shared" si="1"/>
        <v>0</v>
      </c>
      <c r="M7" s="19">
        <f t="shared" si="2"/>
        <v>0</v>
      </c>
    </row>
    <row r="8" spans="1:13">
      <c r="A8" s="106">
        <v>7326</v>
      </c>
      <c r="B8" s="66">
        <v>2053120</v>
      </c>
      <c r="C8" s="53" t="str">
        <f>VLOOKUP(B8,'Data sect'!$B$6:$C$121,2,0)</f>
        <v>Factory IT</v>
      </c>
      <c r="D8" s="37" t="s">
        <v>5</v>
      </c>
      <c r="E8" s="47" t="s">
        <v>423</v>
      </c>
      <c r="F8" s="15" t="s">
        <v>368</v>
      </c>
      <c r="G8" s="126">
        <v>0</v>
      </c>
      <c r="H8" s="166">
        <v>0.2</v>
      </c>
      <c r="I8" s="42">
        <f t="shared" si="0"/>
        <v>0</v>
      </c>
      <c r="J8" s="84">
        <v>0</v>
      </c>
      <c r="K8" s="157">
        <v>2</v>
      </c>
      <c r="L8" s="131">
        <f t="shared" si="1"/>
        <v>0</v>
      </c>
      <c r="M8" s="19">
        <f t="shared" si="2"/>
        <v>0</v>
      </c>
    </row>
    <row r="9" spans="1:13">
      <c r="A9" s="84">
        <v>7345</v>
      </c>
      <c r="B9" s="66">
        <v>2055000</v>
      </c>
      <c r="C9" s="53" t="str">
        <f>VLOOKUP(B9,'Data sect'!$B$6:$C$121,2,0)</f>
        <v>Corporate Internal Audit</v>
      </c>
      <c r="D9" s="38" t="s">
        <v>383</v>
      </c>
      <c r="E9" s="47" t="s">
        <v>409</v>
      </c>
      <c r="F9" s="15" t="s">
        <v>370</v>
      </c>
      <c r="G9" s="126">
        <v>0</v>
      </c>
      <c r="H9" s="166">
        <v>0.2</v>
      </c>
      <c r="I9" s="42">
        <f t="shared" si="0"/>
        <v>0</v>
      </c>
      <c r="J9" s="84">
        <v>0</v>
      </c>
      <c r="K9" s="157">
        <v>2</v>
      </c>
      <c r="L9" s="131">
        <f t="shared" si="1"/>
        <v>0</v>
      </c>
      <c r="M9" s="19">
        <f t="shared" si="2"/>
        <v>0</v>
      </c>
    </row>
    <row r="10" spans="1:13">
      <c r="A10" s="84">
        <v>7358</v>
      </c>
      <c r="B10" s="66">
        <v>2031110</v>
      </c>
      <c r="C10" s="53" t="str">
        <f>VLOOKUP(B10,'Data sect'!$B$6:$C$121,2,0)</f>
        <v>Planning</v>
      </c>
      <c r="D10" s="38" t="s">
        <v>396</v>
      </c>
      <c r="E10" s="47" t="s">
        <v>406</v>
      </c>
      <c r="F10" s="15" t="s">
        <v>386</v>
      </c>
      <c r="G10" s="126">
        <v>0</v>
      </c>
      <c r="H10" s="166">
        <v>0.2</v>
      </c>
      <c r="I10" s="42">
        <f t="shared" si="0"/>
        <v>0</v>
      </c>
      <c r="J10" s="84">
        <v>0</v>
      </c>
      <c r="K10" s="157">
        <v>2</v>
      </c>
      <c r="L10" s="131">
        <f t="shared" si="1"/>
        <v>0</v>
      </c>
      <c r="M10" s="19">
        <f t="shared" si="2"/>
        <v>0</v>
      </c>
    </row>
    <row r="11" spans="1:13">
      <c r="A11" s="106">
        <v>7393</v>
      </c>
      <c r="B11" s="66">
        <v>2053120</v>
      </c>
      <c r="C11" s="53" t="str">
        <f>VLOOKUP(B11,'Data sect'!$B$6:$C$121,2,0)</f>
        <v>Factory IT</v>
      </c>
      <c r="D11" s="38" t="s">
        <v>5</v>
      </c>
      <c r="E11" s="47" t="s">
        <v>426</v>
      </c>
      <c r="F11" s="15" t="s">
        <v>374</v>
      </c>
      <c r="G11" s="126">
        <v>0</v>
      </c>
      <c r="H11" s="166">
        <v>0.2</v>
      </c>
      <c r="I11" s="42">
        <f t="shared" si="0"/>
        <v>0</v>
      </c>
      <c r="J11" s="84">
        <v>0</v>
      </c>
      <c r="K11" s="157">
        <v>2</v>
      </c>
      <c r="L11" s="131">
        <f t="shared" si="1"/>
        <v>0</v>
      </c>
      <c r="M11" s="19">
        <f t="shared" si="2"/>
        <v>0</v>
      </c>
    </row>
    <row r="12" spans="1:13">
      <c r="A12" s="84">
        <v>7593</v>
      </c>
      <c r="B12" s="66">
        <v>2052310</v>
      </c>
      <c r="C12" s="45" t="s">
        <v>462</v>
      </c>
      <c r="D12" s="45" t="s">
        <v>502</v>
      </c>
      <c r="E12" s="47" t="s">
        <v>481</v>
      </c>
      <c r="F12" s="15" t="s">
        <v>368</v>
      </c>
      <c r="G12" s="126">
        <v>0</v>
      </c>
      <c r="H12" s="166">
        <v>0.2</v>
      </c>
      <c r="I12" s="42">
        <f t="shared" si="0"/>
        <v>0</v>
      </c>
      <c r="J12" s="84">
        <v>0</v>
      </c>
      <c r="K12" s="157">
        <v>2</v>
      </c>
      <c r="L12" s="131">
        <f t="shared" si="1"/>
        <v>0</v>
      </c>
      <c r="M12" s="19">
        <f t="shared" si="2"/>
        <v>0</v>
      </c>
    </row>
    <row r="13" spans="1:13">
      <c r="A13" s="84">
        <v>7748</v>
      </c>
      <c r="B13" s="66">
        <v>2052310</v>
      </c>
      <c r="C13" s="45" t="s">
        <v>462</v>
      </c>
      <c r="D13" s="45" t="s">
        <v>502</v>
      </c>
      <c r="E13" s="47" t="s">
        <v>514</v>
      </c>
      <c r="F13" s="15" t="s">
        <v>516</v>
      </c>
      <c r="G13" s="126">
        <v>0</v>
      </c>
      <c r="H13" s="166">
        <v>0.2</v>
      </c>
      <c r="I13" s="42">
        <f t="shared" si="0"/>
        <v>0</v>
      </c>
      <c r="J13" s="84">
        <v>0</v>
      </c>
      <c r="K13" s="157">
        <v>2</v>
      </c>
      <c r="L13" s="131">
        <f t="shared" si="1"/>
        <v>0</v>
      </c>
      <c r="M13" s="19">
        <f t="shared" si="2"/>
        <v>0</v>
      </c>
    </row>
    <row r="14" spans="1:13">
      <c r="A14" s="106">
        <v>9472</v>
      </c>
      <c r="B14" s="66">
        <v>2030100</v>
      </c>
      <c r="C14" s="53" t="str">
        <f>VLOOKUP(B14,'Data sect'!$B$6:$C$121,2,0)</f>
        <v>PD-Packing Plant 1</v>
      </c>
      <c r="D14" s="37" t="s">
        <v>503</v>
      </c>
      <c r="E14" s="47" t="s">
        <v>427</v>
      </c>
      <c r="F14" s="15" t="s">
        <v>386</v>
      </c>
      <c r="G14" s="126">
        <v>0</v>
      </c>
      <c r="H14" s="166">
        <v>0.2</v>
      </c>
      <c r="I14" s="42">
        <f t="shared" si="0"/>
        <v>0</v>
      </c>
      <c r="J14" s="84">
        <v>0</v>
      </c>
      <c r="K14" s="157">
        <v>2</v>
      </c>
      <c r="L14" s="131">
        <f t="shared" si="1"/>
        <v>0</v>
      </c>
      <c r="M14" s="19">
        <f t="shared" si="2"/>
        <v>0</v>
      </c>
    </row>
    <row r="15" spans="1:13">
      <c r="A15" s="81">
        <v>22001</v>
      </c>
      <c r="B15" s="66">
        <v>2030200</v>
      </c>
      <c r="C15" s="53" t="str">
        <f>VLOOKUP(B15,'Data sect'!$B$6:$C$121,2,0)</f>
        <v>PD-Packing Plant 2</v>
      </c>
      <c r="D15" s="38" t="s">
        <v>504</v>
      </c>
      <c r="E15" s="12" t="s">
        <v>262</v>
      </c>
      <c r="F15" s="39" t="s">
        <v>448</v>
      </c>
      <c r="G15" s="126">
        <v>0</v>
      </c>
      <c r="H15" s="166">
        <v>0.2</v>
      </c>
      <c r="I15" s="42">
        <f t="shared" si="0"/>
        <v>0</v>
      </c>
      <c r="J15" s="84">
        <v>0</v>
      </c>
      <c r="K15" s="157">
        <v>2</v>
      </c>
      <c r="L15" s="131">
        <f t="shared" si="1"/>
        <v>0</v>
      </c>
      <c r="M15" s="19">
        <f t="shared" si="2"/>
        <v>0</v>
      </c>
    </row>
    <row r="16" spans="1:13">
      <c r="A16" s="81">
        <v>28011</v>
      </c>
      <c r="B16" s="66">
        <v>2031220</v>
      </c>
      <c r="C16" s="53" t="str">
        <f>VLOOKUP(B16,'Data sect'!$B$6:$C$121,2,0)</f>
        <v>EN-Maint.-Packing line</v>
      </c>
      <c r="D16" s="38" t="s">
        <v>499</v>
      </c>
      <c r="E16" s="64" t="s">
        <v>385</v>
      </c>
      <c r="F16" s="93" t="s">
        <v>449</v>
      </c>
      <c r="G16" s="126">
        <v>0</v>
      </c>
      <c r="H16" s="166">
        <v>0.2</v>
      </c>
      <c r="I16" s="42">
        <f t="shared" si="0"/>
        <v>0</v>
      </c>
      <c r="J16" s="84">
        <v>0</v>
      </c>
      <c r="K16" s="157">
        <v>2</v>
      </c>
      <c r="L16" s="131">
        <f t="shared" si="1"/>
        <v>0</v>
      </c>
      <c r="M16" s="19">
        <f t="shared" si="2"/>
        <v>0</v>
      </c>
    </row>
    <row r="17" spans="1:13">
      <c r="A17" s="81">
        <v>31006</v>
      </c>
      <c r="B17" s="66">
        <v>2031010</v>
      </c>
      <c r="C17" s="53" t="str">
        <f>VLOOKUP(B17,'Data sect'!$B$6:$C$121,2,0)</f>
        <v>QC-Production Line</v>
      </c>
      <c r="D17" s="63" t="s">
        <v>363</v>
      </c>
      <c r="E17" s="12" t="s">
        <v>305</v>
      </c>
      <c r="F17" s="39" t="s">
        <v>450</v>
      </c>
      <c r="G17" s="126">
        <v>0</v>
      </c>
      <c r="H17" s="166">
        <v>0.2</v>
      </c>
      <c r="I17" s="42">
        <f t="shared" si="0"/>
        <v>0</v>
      </c>
      <c r="J17" s="84">
        <v>0</v>
      </c>
      <c r="K17" s="157">
        <v>2</v>
      </c>
      <c r="L17" s="131">
        <f t="shared" si="1"/>
        <v>0</v>
      </c>
      <c r="M17" s="19">
        <f t="shared" si="2"/>
        <v>0</v>
      </c>
    </row>
    <row r="18" spans="1:13">
      <c r="A18" s="81">
        <v>31008</v>
      </c>
      <c r="B18" s="66">
        <v>2031120</v>
      </c>
      <c r="C18" s="53" t="str">
        <f>VLOOKUP(B18,'Data sect'!$B$6:$C$121,2,0)</f>
        <v>Material Control 1,3</v>
      </c>
      <c r="D18" s="64" t="s">
        <v>395</v>
      </c>
      <c r="E18" s="13" t="s">
        <v>188</v>
      </c>
      <c r="F18" s="13" t="s">
        <v>372</v>
      </c>
      <c r="G18" s="167">
        <v>32</v>
      </c>
      <c r="H18" s="166">
        <v>0.2</v>
      </c>
      <c r="I18" s="42">
        <f t="shared" si="0"/>
        <v>6.4</v>
      </c>
      <c r="J18" s="84">
        <v>13</v>
      </c>
      <c r="K18" s="157">
        <v>2</v>
      </c>
      <c r="L18" s="131">
        <f t="shared" si="1"/>
        <v>26</v>
      </c>
      <c r="M18" s="19">
        <f t="shared" si="2"/>
        <v>32.4</v>
      </c>
    </row>
    <row r="19" spans="1:13">
      <c r="A19" s="81">
        <v>32005</v>
      </c>
      <c r="B19" s="66">
        <v>2031120</v>
      </c>
      <c r="C19" s="53" t="str">
        <f>VLOOKUP(B19,'Data sect'!$B$6:$C$121,2,0)</f>
        <v>Material Control 1,3</v>
      </c>
      <c r="D19" s="64" t="s">
        <v>395</v>
      </c>
      <c r="E19" s="12" t="s">
        <v>195</v>
      </c>
      <c r="F19" s="15" t="s">
        <v>374</v>
      </c>
      <c r="G19" s="167">
        <v>58</v>
      </c>
      <c r="H19" s="166">
        <v>0.2</v>
      </c>
      <c r="I19" s="42">
        <f t="shared" si="0"/>
        <v>11.600000000000001</v>
      </c>
      <c r="J19" s="84">
        <v>0</v>
      </c>
      <c r="K19" s="157">
        <v>2</v>
      </c>
      <c r="L19" s="131">
        <f t="shared" si="1"/>
        <v>0</v>
      </c>
      <c r="M19" s="19">
        <f t="shared" si="2"/>
        <v>11.600000000000001</v>
      </c>
    </row>
    <row r="20" spans="1:13">
      <c r="A20" s="81">
        <v>32050</v>
      </c>
      <c r="B20" s="66">
        <v>2031230</v>
      </c>
      <c r="C20" s="53" t="str">
        <f>VLOOKUP(B20,'Data sect'!$B$6:$C$121,2,0)</f>
        <v>Enginer Project</v>
      </c>
      <c r="D20" s="46" t="s">
        <v>501</v>
      </c>
      <c r="E20" s="12" t="s">
        <v>136</v>
      </c>
      <c r="F20" s="15" t="s">
        <v>386</v>
      </c>
      <c r="G20" s="126">
        <v>0</v>
      </c>
      <c r="H20" s="166">
        <v>0.2</v>
      </c>
      <c r="I20" s="42">
        <f t="shared" si="0"/>
        <v>0</v>
      </c>
      <c r="J20" s="84">
        <v>0</v>
      </c>
      <c r="K20" s="157">
        <v>2</v>
      </c>
      <c r="L20" s="131">
        <f t="shared" si="1"/>
        <v>0</v>
      </c>
      <c r="M20" s="19">
        <f t="shared" si="2"/>
        <v>0</v>
      </c>
    </row>
    <row r="21" spans="1:13">
      <c r="A21" s="81">
        <v>32104</v>
      </c>
      <c r="B21" s="66">
        <v>1040320</v>
      </c>
      <c r="C21" s="53" t="str">
        <f>VLOOKUP(B21,'Data sect'!$B$6:$C$121,2,0)</f>
        <v>WH Distribution-Mahachai</v>
      </c>
      <c r="D21" s="46" t="s">
        <v>382</v>
      </c>
      <c r="E21" s="12" t="s">
        <v>225</v>
      </c>
      <c r="F21" s="15" t="s">
        <v>374</v>
      </c>
      <c r="G21" s="126">
        <v>0</v>
      </c>
      <c r="H21" s="166">
        <v>0.2</v>
      </c>
      <c r="I21" s="42">
        <f t="shared" si="0"/>
        <v>0</v>
      </c>
      <c r="J21" s="84">
        <v>0</v>
      </c>
      <c r="K21" s="157">
        <v>2</v>
      </c>
      <c r="L21" s="131">
        <f t="shared" si="1"/>
        <v>0</v>
      </c>
      <c r="M21" s="19">
        <f t="shared" si="2"/>
        <v>0</v>
      </c>
    </row>
    <row r="22" spans="1:13">
      <c r="A22" s="81">
        <v>33002</v>
      </c>
      <c r="B22" s="66">
        <v>2031300</v>
      </c>
      <c r="C22" s="53" t="str">
        <f>VLOOKUP(B22,'Data sect'!$B$6:$C$121,2,0)</f>
        <v>Quality Management</v>
      </c>
      <c r="D22" s="45" t="s">
        <v>364</v>
      </c>
      <c r="E22" s="12" t="s">
        <v>233</v>
      </c>
      <c r="F22" s="15" t="s">
        <v>374</v>
      </c>
      <c r="G22" s="126">
        <v>0</v>
      </c>
      <c r="H22" s="166">
        <v>0.2</v>
      </c>
      <c r="I22" s="42">
        <f t="shared" si="0"/>
        <v>0</v>
      </c>
      <c r="J22" s="84">
        <v>0</v>
      </c>
      <c r="K22" s="157">
        <v>2</v>
      </c>
      <c r="L22" s="131">
        <f t="shared" si="1"/>
        <v>0</v>
      </c>
      <c r="M22" s="19">
        <f t="shared" si="2"/>
        <v>0</v>
      </c>
    </row>
    <row r="23" spans="1:13">
      <c r="A23" s="81">
        <v>49306</v>
      </c>
      <c r="B23" s="66">
        <v>1040320</v>
      </c>
      <c r="C23" s="53" t="str">
        <f>VLOOKUP(B23,'Data sect'!$B$6:$C$121,2,0)</f>
        <v>WH Distribution-Mahachai</v>
      </c>
      <c r="D23" s="46" t="s">
        <v>382</v>
      </c>
      <c r="E23" s="12" t="s">
        <v>213</v>
      </c>
      <c r="F23" s="15" t="s">
        <v>386</v>
      </c>
      <c r="G23" s="126">
        <v>0</v>
      </c>
      <c r="H23" s="166">
        <v>0.2</v>
      </c>
      <c r="I23" s="42">
        <f t="shared" si="0"/>
        <v>0</v>
      </c>
      <c r="J23" s="84">
        <v>0</v>
      </c>
      <c r="K23" s="157">
        <v>2</v>
      </c>
      <c r="L23" s="131">
        <f t="shared" si="1"/>
        <v>0</v>
      </c>
      <c r="M23" s="19">
        <f t="shared" si="2"/>
        <v>0</v>
      </c>
    </row>
    <row r="24" spans="1:13">
      <c r="A24" s="81">
        <v>49319</v>
      </c>
      <c r="B24" s="66">
        <v>2051140</v>
      </c>
      <c r="C24" s="53" t="str">
        <f>VLOOKUP(B24,'Data sect'!$B$6:$C$121,2,0)</f>
        <v>Safety</v>
      </c>
      <c r="D24" s="38" t="s">
        <v>398</v>
      </c>
      <c r="E24" s="12" t="s">
        <v>326</v>
      </c>
      <c r="F24" s="93" t="s">
        <v>380</v>
      </c>
      <c r="G24" s="126">
        <v>0</v>
      </c>
      <c r="H24" s="166">
        <v>0.2</v>
      </c>
      <c r="I24" s="42">
        <f t="shared" si="0"/>
        <v>0</v>
      </c>
      <c r="J24" s="84">
        <v>0</v>
      </c>
      <c r="K24" s="157">
        <v>2</v>
      </c>
      <c r="L24" s="131">
        <f t="shared" si="1"/>
        <v>0</v>
      </c>
      <c r="M24" s="19">
        <f t="shared" si="2"/>
        <v>0</v>
      </c>
    </row>
    <row r="25" spans="1:13">
      <c r="A25" s="81">
        <v>53031</v>
      </c>
      <c r="B25" s="66">
        <v>2031110</v>
      </c>
      <c r="C25" s="53" t="str">
        <f>VLOOKUP(B25,'Data sect'!$B$6:$C$121,2,0)</f>
        <v>Planning</v>
      </c>
      <c r="D25" s="64" t="s">
        <v>396</v>
      </c>
      <c r="E25" s="12" t="s">
        <v>197</v>
      </c>
      <c r="F25" s="82" t="s">
        <v>370</v>
      </c>
      <c r="G25" s="126">
        <v>0</v>
      </c>
      <c r="H25" s="166">
        <v>0.2</v>
      </c>
      <c r="I25" s="42">
        <f t="shared" si="0"/>
        <v>0</v>
      </c>
      <c r="J25" s="84">
        <v>0</v>
      </c>
      <c r="K25" s="157">
        <v>2</v>
      </c>
      <c r="L25" s="131">
        <f t="shared" si="1"/>
        <v>0</v>
      </c>
      <c r="M25" s="19">
        <f t="shared" si="2"/>
        <v>0</v>
      </c>
    </row>
    <row r="26" spans="1:13">
      <c r="A26" s="81">
        <v>54031</v>
      </c>
      <c r="B26" s="66">
        <v>2030400</v>
      </c>
      <c r="C26" s="53" t="str">
        <f>VLOOKUP(B26,'Data sect'!$B$6:$C$121,2,0)</f>
        <v>PD-Packing Plant 4</v>
      </c>
      <c r="D26" s="38" t="s">
        <v>505</v>
      </c>
      <c r="E26" s="12" t="s">
        <v>277</v>
      </c>
      <c r="F26" s="39" t="s">
        <v>451</v>
      </c>
      <c r="G26" s="126">
        <v>0</v>
      </c>
      <c r="H26" s="166">
        <v>0.2</v>
      </c>
      <c r="I26" s="42">
        <f t="shared" si="0"/>
        <v>0</v>
      </c>
      <c r="J26" s="84">
        <v>0</v>
      </c>
      <c r="K26" s="157">
        <v>2</v>
      </c>
      <c r="L26" s="131">
        <f t="shared" si="1"/>
        <v>0</v>
      </c>
      <c r="M26" s="19">
        <f t="shared" si="2"/>
        <v>0</v>
      </c>
    </row>
    <row r="27" spans="1:13">
      <c r="A27" s="81">
        <v>54064</v>
      </c>
      <c r="B27" s="66">
        <v>2031210</v>
      </c>
      <c r="C27" s="53" t="str">
        <f>VLOOKUP(B27,'Data sect'!$B$6:$C$121,2,0)</f>
        <v>EN-Utility</v>
      </c>
      <c r="D27" s="38" t="s">
        <v>500</v>
      </c>
      <c r="E27" s="12" t="s">
        <v>157</v>
      </c>
      <c r="F27" s="39" t="s">
        <v>452</v>
      </c>
      <c r="G27" s="126">
        <v>0</v>
      </c>
      <c r="H27" s="166">
        <v>0.2</v>
      </c>
      <c r="I27" s="42">
        <f t="shared" si="0"/>
        <v>0</v>
      </c>
      <c r="J27" s="84">
        <v>0</v>
      </c>
      <c r="K27" s="157">
        <v>2</v>
      </c>
      <c r="L27" s="131">
        <f t="shared" si="1"/>
        <v>0</v>
      </c>
      <c r="M27" s="19">
        <f t="shared" si="2"/>
        <v>0</v>
      </c>
    </row>
    <row r="28" spans="1:13">
      <c r="A28" s="81">
        <v>54174</v>
      </c>
      <c r="B28" s="66">
        <v>2031210</v>
      </c>
      <c r="C28" s="53" t="str">
        <f>VLOOKUP(B28,'Data sect'!$B$6:$C$121,2,0)</f>
        <v>EN-Utility</v>
      </c>
      <c r="D28" s="46" t="s">
        <v>500</v>
      </c>
      <c r="E28" s="14" t="s">
        <v>206</v>
      </c>
      <c r="F28" s="149" t="s">
        <v>405</v>
      </c>
      <c r="G28" s="126">
        <v>0</v>
      </c>
      <c r="H28" s="166">
        <v>0.2</v>
      </c>
      <c r="I28" s="42">
        <f t="shared" si="0"/>
        <v>0</v>
      </c>
      <c r="J28" s="84">
        <v>0</v>
      </c>
      <c r="K28" s="157">
        <v>2</v>
      </c>
      <c r="L28" s="131">
        <f t="shared" si="1"/>
        <v>0</v>
      </c>
      <c r="M28" s="19">
        <f t="shared" si="2"/>
        <v>0</v>
      </c>
    </row>
    <row r="29" spans="1:13">
      <c r="A29" s="81">
        <v>55139</v>
      </c>
      <c r="B29" s="66">
        <v>2031120</v>
      </c>
      <c r="C29" s="53" t="str">
        <f>VLOOKUP(B29,'Data sect'!$B$6:$C$121,2,0)</f>
        <v>Material Control 1,3</v>
      </c>
      <c r="D29" s="64" t="s">
        <v>395</v>
      </c>
      <c r="E29" s="50" t="s">
        <v>369</v>
      </c>
      <c r="F29" s="15" t="s">
        <v>374</v>
      </c>
      <c r="G29" s="167">
        <v>372</v>
      </c>
      <c r="H29" s="166">
        <v>0.2</v>
      </c>
      <c r="I29" s="42">
        <f t="shared" si="0"/>
        <v>74.400000000000006</v>
      </c>
      <c r="J29" s="84">
        <v>0</v>
      </c>
      <c r="K29" s="157">
        <v>2</v>
      </c>
      <c r="L29" s="131">
        <f t="shared" si="1"/>
        <v>0</v>
      </c>
      <c r="M29" s="19">
        <f t="shared" si="2"/>
        <v>74.400000000000006</v>
      </c>
    </row>
    <row r="30" spans="1:13">
      <c r="A30" s="81">
        <v>55528</v>
      </c>
      <c r="B30" s="66">
        <v>2030400</v>
      </c>
      <c r="C30" s="53" t="str">
        <f>VLOOKUP(B30,'Data sect'!$B$6:$C$121,2,0)</f>
        <v>PD-Packing Plant 4</v>
      </c>
      <c r="D30" s="38" t="s">
        <v>505</v>
      </c>
      <c r="E30" s="14" t="s">
        <v>280</v>
      </c>
      <c r="F30" s="15" t="s">
        <v>374</v>
      </c>
      <c r="G30" s="126">
        <v>0</v>
      </c>
      <c r="H30" s="166">
        <v>0.2</v>
      </c>
      <c r="I30" s="42">
        <f t="shared" si="0"/>
        <v>0</v>
      </c>
      <c r="J30" s="84">
        <v>0</v>
      </c>
      <c r="K30" s="157">
        <v>2</v>
      </c>
      <c r="L30" s="131">
        <f t="shared" si="1"/>
        <v>0</v>
      </c>
      <c r="M30" s="19">
        <f t="shared" si="2"/>
        <v>0</v>
      </c>
    </row>
    <row r="31" spans="1:13">
      <c r="A31" s="81">
        <v>55531</v>
      </c>
      <c r="B31" s="66">
        <v>2030200</v>
      </c>
      <c r="C31" s="53" t="str">
        <f>VLOOKUP(B31,'Data sect'!$B$6:$C$121,2,0)</f>
        <v>PD-Packing Plant 2</v>
      </c>
      <c r="D31" s="38" t="s">
        <v>504</v>
      </c>
      <c r="E31" s="14" t="s">
        <v>265</v>
      </c>
      <c r="F31" s="15" t="s">
        <v>374</v>
      </c>
      <c r="G31" s="126">
        <v>0</v>
      </c>
      <c r="H31" s="166">
        <v>0.2</v>
      </c>
      <c r="I31" s="42">
        <f t="shared" si="0"/>
        <v>0</v>
      </c>
      <c r="J31" s="84">
        <v>0</v>
      </c>
      <c r="K31" s="157">
        <v>2</v>
      </c>
      <c r="L31" s="131">
        <f t="shared" si="1"/>
        <v>0</v>
      </c>
      <c r="M31" s="19">
        <f t="shared" si="2"/>
        <v>0</v>
      </c>
    </row>
    <row r="32" spans="1:13">
      <c r="A32" s="81">
        <v>55540</v>
      </c>
      <c r="B32" s="66">
        <v>1040320</v>
      </c>
      <c r="C32" s="53" t="str">
        <f>VLOOKUP(B32,'Data sect'!$B$6:$C$121,2,0)</f>
        <v>WH Distribution-Mahachai</v>
      </c>
      <c r="D32" s="46" t="s">
        <v>382</v>
      </c>
      <c r="E32" s="14" t="s">
        <v>228</v>
      </c>
      <c r="F32" s="15" t="s">
        <v>380</v>
      </c>
      <c r="G32" s="126">
        <v>0</v>
      </c>
      <c r="H32" s="166">
        <v>0.2</v>
      </c>
      <c r="I32" s="42">
        <f t="shared" si="0"/>
        <v>0</v>
      </c>
      <c r="J32" s="84">
        <v>0</v>
      </c>
      <c r="K32" s="157">
        <v>2</v>
      </c>
      <c r="L32" s="131">
        <f t="shared" si="1"/>
        <v>0</v>
      </c>
      <c r="M32" s="19">
        <f t="shared" si="2"/>
        <v>0</v>
      </c>
    </row>
    <row r="33" spans="1:13">
      <c r="A33" s="81">
        <v>55563</v>
      </c>
      <c r="B33" s="66">
        <v>2030100</v>
      </c>
      <c r="C33" s="53" t="str">
        <f>VLOOKUP(B33,'Data sect'!$B$6:$C$121,2,0)</f>
        <v>PD-Packing Plant 1</v>
      </c>
      <c r="D33" s="37" t="s">
        <v>503</v>
      </c>
      <c r="E33" s="14" t="s">
        <v>259</v>
      </c>
      <c r="F33" s="82" t="s">
        <v>370</v>
      </c>
      <c r="G33" s="167">
        <v>1527</v>
      </c>
      <c r="H33" s="166">
        <v>0.2</v>
      </c>
      <c r="I33" s="42">
        <f t="shared" si="0"/>
        <v>305.40000000000003</v>
      </c>
      <c r="J33" s="84">
        <v>0</v>
      </c>
      <c r="K33" s="157">
        <v>2</v>
      </c>
      <c r="L33" s="131">
        <f t="shared" si="1"/>
        <v>0</v>
      </c>
      <c r="M33" s="19">
        <f t="shared" si="2"/>
        <v>305.40000000000003</v>
      </c>
    </row>
    <row r="34" spans="1:13">
      <c r="A34" s="81">
        <v>55570</v>
      </c>
      <c r="B34" s="66">
        <v>2030200</v>
      </c>
      <c r="C34" s="53" t="str">
        <f>VLOOKUP(B34,'Data sect'!$B$6:$C$121,2,0)</f>
        <v>PD-Packing Plant 2</v>
      </c>
      <c r="D34" s="38" t="s">
        <v>504</v>
      </c>
      <c r="E34" s="14" t="s">
        <v>268</v>
      </c>
      <c r="F34" s="82" t="s">
        <v>370</v>
      </c>
      <c r="G34" s="126">
        <v>0</v>
      </c>
      <c r="H34" s="166">
        <v>0.2</v>
      </c>
      <c r="I34" s="42">
        <f t="shared" si="0"/>
        <v>0</v>
      </c>
      <c r="J34" s="84">
        <v>0</v>
      </c>
      <c r="K34" s="157">
        <v>2</v>
      </c>
      <c r="L34" s="131">
        <f t="shared" si="1"/>
        <v>0</v>
      </c>
      <c r="M34" s="19">
        <f t="shared" si="2"/>
        <v>0</v>
      </c>
    </row>
    <row r="35" spans="1:13">
      <c r="A35" s="81">
        <v>55572</v>
      </c>
      <c r="B35" s="66">
        <v>1040320</v>
      </c>
      <c r="C35" s="53" t="str">
        <f>VLOOKUP(B35,'Data sect'!$B$6:$C$121,2,0)</f>
        <v>WH Distribution-Mahachai</v>
      </c>
      <c r="D35" s="46" t="s">
        <v>382</v>
      </c>
      <c r="E35" s="141" t="s">
        <v>470</v>
      </c>
      <c r="F35" s="15" t="s">
        <v>374</v>
      </c>
      <c r="G35" s="126">
        <v>0</v>
      </c>
      <c r="H35" s="166">
        <v>0.2</v>
      </c>
      <c r="I35" s="42">
        <f t="shared" si="0"/>
        <v>0</v>
      </c>
      <c r="J35" s="84">
        <v>0</v>
      </c>
      <c r="K35" s="157">
        <v>2</v>
      </c>
      <c r="L35" s="131">
        <f t="shared" si="1"/>
        <v>0</v>
      </c>
      <c r="M35" s="19">
        <f t="shared" si="2"/>
        <v>0</v>
      </c>
    </row>
    <row r="36" spans="1:13">
      <c r="A36" s="81">
        <v>55577</v>
      </c>
      <c r="B36" s="66">
        <v>1040320</v>
      </c>
      <c r="C36" s="53" t="str">
        <f>VLOOKUP(B36,'Data sect'!$B$6:$C$121,2,0)</f>
        <v>WH Distribution-Mahachai</v>
      </c>
      <c r="D36" s="46" t="s">
        <v>382</v>
      </c>
      <c r="E36" s="141" t="s">
        <v>471</v>
      </c>
      <c r="F36" s="15" t="s">
        <v>374</v>
      </c>
      <c r="G36" s="126">
        <v>0</v>
      </c>
      <c r="H36" s="166">
        <v>0.2</v>
      </c>
      <c r="I36" s="42">
        <f t="shared" si="0"/>
        <v>0</v>
      </c>
      <c r="J36" s="84">
        <v>0</v>
      </c>
      <c r="K36" s="157">
        <v>2</v>
      </c>
      <c r="L36" s="131">
        <f t="shared" si="1"/>
        <v>0</v>
      </c>
      <c r="M36" s="19">
        <f t="shared" si="2"/>
        <v>0</v>
      </c>
    </row>
    <row r="37" spans="1:13">
      <c r="A37" s="81">
        <v>55583</v>
      </c>
      <c r="B37" s="66">
        <v>1040320</v>
      </c>
      <c r="C37" s="53" t="str">
        <f>VLOOKUP(B37,'Data sect'!$B$6:$C$121,2,0)</f>
        <v>WH Distribution-Mahachai</v>
      </c>
      <c r="D37" s="46" t="s">
        <v>382</v>
      </c>
      <c r="E37" s="141" t="s">
        <v>472</v>
      </c>
      <c r="F37" s="15" t="s">
        <v>380</v>
      </c>
      <c r="G37" s="126">
        <v>0</v>
      </c>
      <c r="H37" s="166">
        <v>0.2</v>
      </c>
      <c r="I37" s="42">
        <f t="shared" si="0"/>
        <v>0</v>
      </c>
      <c r="J37" s="84">
        <v>0</v>
      </c>
      <c r="K37" s="157">
        <v>2</v>
      </c>
      <c r="L37" s="131">
        <f t="shared" si="1"/>
        <v>0</v>
      </c>
      <c r="M37" s="19">
        <f t="shared" si="2"/>
        <v>0</v>
      </c>
    </row>
    <row r="38" spans="1:13">
      <c r="A38" s="81">
        <v>55586</v>
      </c>
      <c r="B38" s="66">
        <v>1040320</v>
      </c>
      <c r="C38" s="53" t="str">
        <f>VLOOKUP(B38,'Data sect'!$B$6:$C$121,2,0)</f>
        <v>WH Distribution-Mahachai</v>
      </c>
      <c r="D38" s="46" t="s">
        <v>382</v>
      </c>
      <c r="E38" s="141" t="s">
        <v>473</v>
      </c>
      <c r="F38" s="15" t="s">
        <v>380</v>
      </c>
      <c r="G38" s="126">
        <v>0</v>
      </c>
      <c r="H38" s="166">
        <v>0.2</v>
      </c>
      <c r="I38" s="42">
        <f t="shared" si="0"/>
        <v>0</v>
      </c>
      <c r="J38" s="84">
        <v>0</v>
      </c>
      <c r="K38" s="157">
        <v>2</v>
      </c>
      <c r="L38" s="131">
        <f t="shared" si="1"/>
        <v>0</v>
      </c>
      <c r="M38" s="19">
        <f t="shared" si="2"/>
        <v>0</v>
      </c>
    </row>
    <row r="39" spans="1:13">
      <c r="A39" s="84">
        <v>55596</v>
      </c>
      <c r="B39" s="66">
        <v>1040320</v>
      </c>
      <c r="C39" s="53" t="str">
        <f>VLOOKUP(B39,'Data sect'!$B$6:$C$121,2,0)</f>
        <v>WH Distribution-Mahachai</v>
      </c>
      <c r="D39" s="46" t="s">
        <v>382</v>
      </c>
      <c r="E39" s="14" t="s">
        <v>414</v>
      </c>
      <c r="F39" s="15" t="s">
        <v>374</v>
      </c>
      <c r="G39" s="126">
        <v>0</v>
      </c>
      <c r="H39" s="166">
        <v>0.2</v>
      </c>
      <c r="I39" s="42">
        <f t="shared" si="0"/>
        <v>0</v>
      </c>
      <c r="J39" s="84">
        <v>0</v>
      </c>
      <c r="K39" s="157">
        <v>2</v>
      </c>
      <c r="L39" s="131">
        <f t="shared" si="1"/>
        <v>0</v>
      </c>
      <c r="M39" s="19">
        <f t="shared" si="2"/>
        <v>0</v>
      </c>
    </row>
    <row r="40" spans="1:13">
      <c r="A40" s="81">
        <v>56527</v>
      </c>
      <c r="B40" s="66">
        <v>2031230</v>
      </c>
      <c r="C40" s="53" t="str">
        <f>VLOOKUP(B40,'Data sect'!$B$6:$C$121,2,0)</f>
        <v>Enginer Project</v>
      </c>
      <c r="D40" s="46" t="s">
        <v>501</v>
      </c>
      <c r="E40" s="14" t="s">
        <v>354</v>
      </c>
      <c r="F40" s="15" t="s">
        <v>380</v>
      </c>
      <c r="G40" s="126">
        <v>0</v>
      </c>
      <c r="H40" s="166">
        <v>0.2</v>
      </c>
      <c r="I40" s="42">
        <f t="shared" si="0"/>
        <v>0</v>
      </c>
      <c r="J40" s="84">
        <v>0</v>
      </c>
      <c r="K40" s="157">
        <v>2</v>
      </c>
      <c r="L40" s="131">
        <f t="shared" si="1"/>
        <v>0</v>
      </c>
      <c r="M40" s="19">
        <f t="shared" si="2"/>
        <v>0</v>
      </c>
    </row>
    <row r="41" spans="1:13">
      <c r="A41" s="81">
        <v>56536</v>
      </c>
      <c r="B41" s="66">
        <v>2031110</v>
      </c>
      <c r="C41" s="53" t="str">
        <f>VLOOKUP(B41,'Data sect'!$B$6:$C$121,2,0)</f>
        <v>Planning</v>
      </c>
      <c r="D41" s="64" t="s">
        <v>396</v>
      </c>
      <c r="E41" s="51" t="s">
        <v>378</v>
      </c>
      <c r="F41" s="15" t="s">
        <v>380</v>
      </c>
      <c r="G41" s="126">
        <v>0</v>
      </c>
      <c r="H41" s="166">
        <v>0.2</v>
      </c>
      <c r="I41" s="42">
        <f t="shared" si="0"/>
        <v>0</v>
      </c>
      <c r="J41" s="84">
        <v>0</v>
      </c>
      <c r="K41" s="157">
        <v>2</v>
      </c>
      <c r="L41" s="131">
        <f t="shared" si="1"/>
        <v>0</v>
      </c>
      <c r="M41" s="19">
        <f t="shared" si="2"/>
        <v>0</v>
      </c>
    </row>
    <row r="42" spans="1:13">
      <c r="A42" s="81">
        <v>57004</v>
      </c>
      <c r="B42" s="66">
        <v>2030400</v>
      </c>
      <c r="C42" s="53" t="str">
        <f>VLOOKUP(B42,'Data sect'!$B$6:$C$121,2,0)</f>
        <v>PD-Packing Plant 4</v>
      </c>
      <c r="D42" s="38" t="s">
        <v>505</v>
      </c>
      <c r="E42" s="14" t="s">
        <v>359</v>
      </c>
      <c r="F42" s="82" t="s">
        <v>416</v>
      </c>
      <c r="G42" s="126">
        <v>0</v>
      </c>
      <c r="H42" s="166">
        <v>0.2</v>
      </c>
      <c r="I42" s="42">
        <f t="shared" si="0"/>
        <v>0</v>
      </c>
      <c r="J42" s="84">
        <v>0</v>
      </c>
      <c r="K42" s="157">
        <v>2</v>
      </c>
      <c r="L42" s="131">
        <f t="shared" si="1"/>
        <v>0</v>
      </c>
      <c r="M42" s="19">
        <f t="shared" si="2"/>
        <v>0</v>
      </c>
    </row>
    <row r="43" spans="1:13">
      <c r="A43" s="81">
        <v>57021</v>
      </c>
      <c r="B43" s="66">
        <v>2051100</v>
      </c>
      <c r="C43" s="53" t="str">
        <f>VLOOKUP(B43,'Data sect'!$B$6:$C$121,2,0)</f>
        <v>Factory HR</v>
      </c>
      <c r="D43" s="46" t="s">
        <v>6</v>
      </c>
      <c r="E43" s="15" t="s">
        <v>360</v>
      </c>
      <c r="F43" s="15" t="s">
        <v>374</v>
      </c>
      <c r="G43" s="126">
        <v>0</v>
      </c>
      <c r="H43" s="166">
        <v>0.2</v>
      </c>
      <c r="I43" s="42">
        <f t="shared" si="0"/>
        <v>0</v>
      </c>
      <c r="J43" s="84">
        <v>0</v>
      </c>
      <c r="K43" s="157">
        <v>2</v>
      </c>
      <c r="L43" s="131">
        <f t="shared" si="1"/>
        <v>0</v>
      </c>
      <c r="M43" s="19">
        <f t="shared" si="2"/>
        <v>0</v>
      </c>
    </row>
    <row r="44" spans="1:13">
      <c r="A44" s="81">
        <v>57031</v>
      </c>
      <c r="B44" s="66">
        <v>2051100</v>
      </c>
      <c r="C44" s="53" t="str">
        <f>VLOOKUP(B44,'Data sect'!$B$6:$C$121,2,0)</f>
        <v>Factory HR</v>
      </c>
      <c r="D44" s="46" t="s">
        <v>6</v>
      </c>
      <c r="E44" s="37" t="s">
        <v>361</v>
      </c>
      <c r="F44" s="15" t="s">
        <v>386</v>
      </c>
      <c r="G44" s="126">
        <v>0</v>
      </c>
      <c r="H44" s="166">
        <v>0.2</v>
      </c>
      <c r="I44" s="42">
        <f t="shared" si="0"/>
        <v>0</v>
      </c>
      <c r="J44" s="84">
        <v>0</v>
      </c>
      <c r="K44" s="157">
        <v>2</v>
      </c>
      <c r="L44" s="131">
        <f t="shared" si="1"/>
        <v>0</v>
      </c>
      <c r="M44" s="19">
        <f t="shared" si="2"/>
        <v>0</v>
      </c>
    </row>
    <row r="45" spans="1:13">
      <c r="A45" s="81">
        <v>58006</v>
      </c>
      <c r="B45" s="66">
        <v>2031110</v>
      </c>
      <c r="C45" s="53" t="str">
        <f>VLOOKUP(B45,'Data sect'!$B$6:$C$121,2,0)</f>
        <v>Planning</v>
      </c>
      <c r="D45" s="64" t="s">
        <v>396</v>
      </c>
      <c r="E45" s="64" t="s">
        <v>371</v>
      </c>
      <c r="F45" s="13" t="s">
        <v>386</v>
      </c>
      <c r="G45" s="126">
        <v>0</v>
      </c>
      <c r="H45" s="166">
        <v>0.2</v>
      </c>
      <c r="I45" s="42">
        <f t="shared" si="0"/>
        <v>0</v>
      </c>
      <c r="J45" s="84">
        <v>0</v>
      </c>
      <c r="K45" s="157">
        <v>2</v>
      </c>
      <c r="L45" s="131">
        <f t="shared" si="1"/>
        <v>0</v>
      </c>
      <c r="M45" s="19">
        <f t="shared" si="2"/>
        <v>0</v>
      </c>
    </row>
    <row r="46" spans="1:13">
      <c r="A46" s="81">
        <v>58021</v>
      </c>
      <c r="B46" s="66">
        <v>1040320</v>
      </c>
      <c r="C46" s="53" t="str">
        <f>VLOOKUP(B46,'Data sect'!$B$6:$C$121,2,0)</f>
        <v>WH Distribution-Mahachai</v>
      </c>
      <c r="D46" s="46" t="s">
        <v>382</v>
      </c>
      <c r="E46" s="64" t="s">
        <v>459</v>
      </c>
      <c r="F46" s="15" t="s">
        <v>374</v>
      </c>
      <c r="G46" s="126">
        <v>0</v>
      </c>
      <c r="H46" s="166">
        <v>0.2</v>
      </c>
      <c r="I46" s="42">
        <f t="shared" si="0"/>
        <v>0</v>
      </c>
      <c r="J46" s="84">
        <v>0</v>
      </c>
      <c r="K46" s="157">
        <v>2</v>
      </c>
      <c r="L46" s="131">
        <f t="shared" si="1"/>
        <v>0</v>
      </c>
      <c r="M46" s="19">
        <f t="shared" si="2"/>
        <v>0</v>
      </c>
    </row>
    <row r="47" spans="1:13">
      <c r="A47" s="81">
        <v>58027</v>
      </c>
      <c r="B47" s="66">
        <v>2030300</v>
      </c>
      <c r="C47" s="53" t="str">
        <f>VLOOKUP(B47,'Data sect'!$B$6:$C$121,2,0)</f>
        <v>PD-Packing Plant 3</v>
      </c>
      <c r="D47" s="76" t="s">
        <v>497</v>
      </c>
      <c r="E47" s="37" t="s">
        <v>373</v>
      </c>
      <c r="F47" s="15" t="s">
        <v>374</v>
      </c>
      <c r="G47" s="126">
        <v>0</v>
      </c>
      <c r="H47" s="166">
        <v>0.2</v>
      </c>
      <c r="I47" s="42">
        <f t="shared" si="0"/>
        <v>0</v>
      </c>
      <c r="J47" s="84">
        <v>0</v>
      </c>
      <c r="K47" s="157">
        <v>2</v>
      </c>
      <c r="L47" s="131">
        <f t="shared" si="1"/>
        <v>0</v>
      </c>
      <c r="M47" s="19">
        <f t="shared" si="2"/>
        <v>0</v>
      </c>
    </row>
    <row r="48" spans="1:13">
      <c r="A48" s="151">
        <v>58031</v>
      </c>
      <c r="B48" s="66">
        <v>1040320</v>
      </c>
      <c r="C48" s="53" t="str">
        <f>VLOOKUP(B48,'Data sect'!$B$6:$C$121,2,0)</f>
        <v>WH Distribution-Mahachai</v>
      </c>
      <c r="D48" s="46" t="s">
        <v>382</v>
      </c>
      <c r="E48" s="37" t="s">
        <v>474</v>
      </c>
      <c r="F48" s="15" t="s">
        <v>374</v>
      </c>
      <c r="G48" s="126">
        <v>0</v>
      </c>
      <c r="H48" s="166">
        <v>0.2</v>
      </c>
      <c r="I48" s="42">
        <f t="shared" si="0"/>
        <v>0</v>
      </c>
      <c r="J48" s="84">
        <v>0</v>
      </c>
      <c r="K48" s="157">
        <v>2</v>
      </c>
      <c r="L48" s="131">
        <f t="shared" si="1"/>
        <v>0</v>
      </c>
      <c r="M48" s="19">
        <f t="shared" si="2"/>
        <v>0</v>
      </c>
    </row>
    <row r="49" spans="1:13">
      <c r="A49" s="81">
        <v>58051</v>
      </c>
      <c r="B49" s="66">
        <v>2030400</v>
      </c>
      <c r="C49" s="53" t="str">
        <f>VLOOKUP(B49,'Data sect'!$B$6:$C$121,2,0)</f>
        <v>PD-Packing Plant 4</v>
      </c>
      <c r="D49" s="38" t="s">
        <v>505</v>
      </c>
      <c r="E49" s="64" t="s">
        <v>376</v>
      </c>
      <c r="F49" s="93" t="s">
        <v>439</v>
      </c>
      <c r="G49" s="126">
        <v>0</v>
      </c>
      <c r="H49" s="166">
        <v>0.2</v>
      </c>
      <c r="I49" s="42">
        <f t="shared" si="0"/>
        <v>0</v>
      </c>
      <c r="J49" s="84">
        <v>0</v>
      </c>
      <c r="K49" s="157">
        <v>2</v>
      </c>
      <c r="L49" s="131">
        <f t="shared" si="1"/>
        <v>0</v>
      </c>
      <c r="M49" s="19">
        <f t="shared" si="2"/>
        <v>0</v>
      </c>
    </row>
    <row r="50" spans="1:13">
      <c r="A50" s="81">
        <v>58052</v>
      </c>
      <c r="B50" s="66">
        <v>2030300</v>
      </c>
      <c r="C50" s="53" t="str">
        <f>VLOOKUP(B50,'Data sect'!$B$6:$C$121,2,0)</f>
        <v>PD-Packing Plant 3</v>
      </c>
      <c r="D50" s="76" t="s">
        <v>497</v>
      </c>
      <c r="E50" s="64" t="s">
        <v>377</v>
      </c>
      <c r="F50" s="93" t="s">
        <v>386</v>
      </c>
      <c r="G50" s="126">
        <v>0</v>
      </c>
      <c r="H50" s="166">
        <v>0.2</v>
      </c>
      <c r="I50" s="42">
        <f t="shared" si="0"/>
        <v>0</v>
      </c>
      <c r="J50" s="84">
        <v>0</v>
      </c>
      <c r="K50" s="157">
        <v>2</v>
      </c>
      <c r="L50" s="131">
        <f t="shared" si="1"/>
        <v>0</v>
      </c>
      <c r="M50" s="19">
        <f t="shared" si="2"/>
        <v>0</v>
      </c>
    </row>
    <row r="51" spans="1:13">
      <c r="A51" s="81">
        <v>58058</v>
      </c>
      <c r="B51" s="66">
        <v>2051100</v>
      </c>
      <c r="C51" s="53" t="str">
        <f>VLOOKUP(B51,'Data sect'!$B$6:$C$121,2,0)</f>
        <v>Factory HR</v>
      </c>
      <c r="D51" s="76" t="s">
        <v>6</v>
      </c>
      <c r="E51" s="37" t="s">
        <v>379</v>
      </c>
      <c r="F51" s="13" t="s">
        <v>372</v>
      </c>
      <c r="G51" s="126">
        <v>0</v>
      </c>
      <c r="H51" s="166">
        <v>0.2</v>
      </c>
      <c r="I51" s="42">
        <f t="shared" si="0"/>
        <v>0</v>
      </c>
      <c r="J51" s="84">
        <v>0</v>
      </c>
      <c r="K51" s="157">
        <v>2</v>
      </c>
      <c r="L51" s="131">
        <f t="shared" si="1"/>
        <v>0</v>
      </c>
      <c r="M51" s="19">
        <f t="shared" si="2"/>
        <v>0</v>
      </c>
    </row>
    <row r="52" spans="1:13">
      <c r="A52" s="151">
        <v>58060</v>
      </c>
      <c r="B52" s="66">
        <v>1040320</v>
      </c>
      <c r="C52" s="53" t="str">
        <f>VLOOKUP(B52,'Data sect'!$B$6:$C$121,2,0)</f>
        <v>WH Distribution-Mahachai</v>
      </c>
      <c r="D52" s="46" t="s">
        <v>382</v>
      </c>
      <c r="E52" s="144" t="s">
        <v>475</v>
      </c>
      <c r="F52" s="93" t="s">
        <v>374</v>
      </c>
      <c r="G52" s="126">
        <v>0</v>
      </c>
      <c r="H52" s="166">
        <v>0.2</v>
      </c>
      <c r="I52" s="42">
        <f t="shared" si="0"/>
        <v>0</v>
      </c>
      <c r="J52" s="84">
        <v>0</v>
      </c>
      <c r="K52" s="157">
        <v>2</v>
      </c>
      <c r="L52" s="131">
        <f t="shared" si="1"/>
        <v>0</v>
      </c>
      <c r="M52" s="19">
        <f t="shared" si="2"/>
        <v>0</v>
      </c>
    </row>
    <row r="53" spans="1:13">
      <c r="A53" s="81">
        <v>58080</v>
      </c>
      <c r="B53" s="66">
        <v>2053120</v>
      </c>
      <c r="C53" s="53" t="str">
        <f>VLOOKUP(B53,'Data sect'!$B$6:$C$121,2,0)</f>
        <v>Factory IT</v>
      </c>
      <c r="D53" s="37" t="s">
        <v>5</v>
      </c>
      <c r="E53" s="64" t="s">
        <v>381</v>
      </c>
      <c r="F53" s="93" t="s">
        <v>370</v>
      </c>
      <c r="G53" s="126">
        <v>0</v>
      </c>
      <c r="H53" s="166">
        <v>0.2</v>
      </c>
      <c r="I53" s="42">
        <f t="shared" si="0"/>
        <v>0</v>
      </c>
      <c r="J53" s="84">
        <v>0</v>
      </c>
      <c r="K53" s="157">
        <v>2</v>
      </c>
      <c r="L53" s="131">
        <f t="shared" si="1"/>
        <v>0</v>
      </c>
      <c r="M53" s="19">
        <f t="shared" si="2"/>
        <v>0</v>
      </c>
    </row>
    <row r="54" spans="1:13">
      <c r="A54" s="81">
        <v>59018</v>
      </c>
      <c r="B54" s="66">
        <v>2031210</v>
      </c>
      <c r="C54" s="53" t="str">
        <f>VLOOKUP(B54,'Data sect'!$B$6:$C$121,2,0)</f>
        <v>EN-Utility</v>
      </c>
      <c r="D54" s="77" t="s">
        <v>500</v>
      </c>
      <c r="E54" s="64" t="s">
        <v>384</v>
      </c>
      <c r="F54" s="13" t="s">
        <v>372</v>
      </c>
      <c r="G54" s="126">
        <v>0</v>
      </c>
      <c r="H54" s="166">
        <v>0.2</v>
      </c>
      <c r="I54" s="42">
        <f t="shared" si="0"/>
        <v>0</v>
      </c>
      <c r="J54" s="84">
        <v>0</v>
      </c>
      <c r="K54" s="157">
        <v>2</v>
      </c>
      <c r="L54" s="131">
        <f t="shared" si="1"/>
        <v>0</v>
      </c>
      <c r="M54" s="19">
        <f t="shared" si="2"/>
        <v>0</v>
      </c>
    </row>
    <row r="55" spans="1:13">
      <c r="A55" s="81">
        <v>59043</v>
      </c>
      <c r="B55" s="66">
        <v>2053120</v>
      </c>
      <c r="C55" s="53" t="str">
        <f>VLOOKUP(B55,'Data sect'!$B$6:$C$121,2,0)</f>
        <v>Factory IT</v>
      </c>
      <c r="D55" s="37" t="s">
        <v>5</v>
      </c>
      <c r="E55" s="64" t="s">
        <v>387</v>
      </c>
      <c r="F55" s="93" t="s">
        <v>374</v>
      </c>
      <c r="G55" s="126">
        <v>0</v>
      </c>
      <c r="H55" s="166">
        <v>0.2</v>
      </c>
      <c r="I55" s="42">
        <f t="shared" si="0"/>
        <v>0</v>
      </c>
      <c r="J55" s="84">
        <v>0</v>
      </c>
      <c r="K55" s="157">
        <v>2</v>
      </c>
      <c r="L55" s="131">
        <f t="shared" si="1"/>
        <v>0</v>
      </c>
      <c r="M55" s="19">
        <f t="shared" si="2"/>
        <v>0</v>
      </c>
    </row>
    <row r="56" spans="1:13">
      <c r="A56" s="86">
        <v>59046</v>
      </c>
      <c r="B56" s="66">
        <v>1040320</v>
      </c>
      <c r="C56" s="53" t="str">
        <f>VLOOKUP(B56,'Data sect'!$B$6:$C$121,2,0)</f>
        <v>WH Distribution-Mahachai</v>
      </c>
      <c r="D56" s="46" t="s">
        <v>382</v>
      </c>
      <c r="E56" s="64" t="s">
        <v>421</v>
      </c>
      <c r="F56" s="93" t="s">
        <v>374</v>
      </c>
      <c r="G56" s="126">
        <v>0</v>
      </c>
      <c r="H56" s="166">
        <v>0.2</v>
      </c>
      <c r="I56" s="42">
        <f t="shared" si="0"/>
        <v>0</v>
      </c>
      <c r="J56" s="84">
        <v>0</v>
      </c>
      <c r="K56" s="157">
        <v>2</v>
      </c>
      <c r="L56" s="131">
        <f t="shared" si="1"/>
        <v>0</v>
      </c>
      <c r="M56" s="19">
        <f t="shared" si="2"/>
        <v>0</v>
      </c>
    </row>
    <row r="57" spans="1:13">
      <c r="A57" s="81">
        <v>59066</v>
      </c>
      <c r="B57" s="66">
        <v>2031120</v>
      </c>
      <c r="C57" s="53" t="str">
        <f>VLOOKUP(B57,'Data sect'!$B$6:$C$121,2,0)</f>
        <v>Material Control 1,3</v>
      </c>
      <c r="D57" s="38" t="s">
        <v>395</v>
      </c>
      <c r="E57" s="46" t="s">
        <v>388</v>
      </c>
      <c r="F57" s="15" t="s">
        <v>380</v>
      </c>
      <c r="G57" s="167">
        <v>497</v>
      </c>
      <c r="H57" s="166">
        <v>0.2</v>
      </c>
      <c r="I57" s="42">
        <f t="shared" si="0"/>
        <v>99.4</v>
      </c>
      <c r="J57" s="84">
        <v>0</v>
      </c>
      <c r="K57" s="157">
        <v>2</v>
      </c>
      <c r="L57" s="131">
        <f t="shared" si="1"/>
        <v>0</v>
      </c>
      <c r="M57" s="19">
        <f t="shared" si="2"/>
        <v>99.4</v>
      </c>
    </row>
    <row r="58" spans="1:13">
      <c r="A58" s="81">
        <v>59068</v>
      </c>
      <c r="B58" s="66">
        <v>2031120</v>
      </c>
      <c r="C58" s="53" t="str">
        <f>VLOOKUP(B58,'Data sect'!$B$6:$C$121,2,0)</f>
        <v>Material Control 1,3</v>
      </c>
      <c r="D58" s="38" t="s">
        <v>395</v>
      </c>
      <c r="E58" s="46" t="s">
        <v>389</v>
      </c>
      <c r="F58" s="93" t="s">
        <v>374</v>
      </c>
      <c r="G58" s="167">
        <v>9</v>
      </c>
      <c r="H58" s="166">
        <v>0.2</v>
      </c>
      <c r="I58" s="42">
        <f t="shared" si="0"/>
        <v>1.8</v>
      </c>
      <c r="J58" s="84">
        <v>0</v>
      </c>
      <c r="K58" s="157">
        <v>2</v>
      </c>
      <c r="L58" s="131">
        <f t="shared" si="1"/>
        <v>0</v>
      </c>
      <c r="M58" s="19">
        <f t="shared" si="2"/>
        <v>1.8</v>
      </c>
    </row>
    <row r="59" spans="1:13">
      <c r="A59" s="81">
        <v>59073</v>
      </c>
      <c r="B59" s="66">
        <v>2031120</v>
      </c>
      <c r="C59" s="53" t="str">
        <f>VLOOKUP(B59,'Data sect'!$B$6:$C$121,2,0)</f>
        <v>Material Control 1,3</v>
      </c>
      <c r="D59" s="38" t="s">
        <v>395</v>
      </c>
      <c r="E59" s="46" t="s">
        <v>390</v>
      </c>
      <c r="F59" s="93" t="s">
        <v>374</v>
      </c>
      <c r="G59" s="126">
        <v>0</v>
      </c>
      <c r="H59" s="166">
        <v>0.2</v>
      </c>
      <c r="I59" s="42">
        <f t="shared" si="0"/>
        <v>0</v>
      </c>
      <c r="J59" s="84">
        <v>0</v>
      </c>
      <c r="K59" s="157">
        <v>2</v>
      </c>
      <c r="L59" s="131">
        <f t="shared" si="1"/>
        <v>0</v>
      </c>
      <c r="M59" s="19">
        <f t="shared" si="2"/>
        <v>0</v>
      </c>
    </row>
    <row r="60" spans="1:13">
      <c r="A60" s="81">
        <v>59075</v>
      </c>
      <c r="B60" s="66">
        <v>2051100</v>
      </c>
      <c r="C60" s="53" t="str">
        <f>VLOOKUP(B60,'Data sect'!$B$6:$C$121,2,0)</f>
        <v>Factory HR</v>
      </c>
      <c r="D60" s="38" t="s">
        <v>6</v>
      </c>
      <c r="E60" s="46" t="s">
        <v>391</v>
      </c>
      <c r="F60" s="93" t="s">
        <v>374</v>
      </c>
      <c r="G60" s="126">
        <v>0</v>
      </c>
      <c r="H60" s="166">
        <v>0.2</v>
      </c>
      <c r="I60" s="42">
        <f t="shared" si="0"/>
        <v>0</v>
      </c>
      <c r="J60" s="84">
        <v>0</v>
      </c>
      <c r="K60" s="157">
        <v>2</v>
      </c>
      <c r="L60" s="131">
        <f t="shared" si="1"/>
        <v>0</v>
      </c>
      <c r="M60" s="19">
        <f t="shared" si="2"/>
        <v>0</v>
      </c>
    </row>
    <row r="61" spans="1:13">
      <c r="A61" s="81">
        <v>59078</v>
      </c>
      <c r="B61" s="66">
        <v>2051100</v>
      </c>
      <c r="C61" s="53" t="str">
        <f>VLOOKUP(B61,'Data sect'!$B$6:$C$121,2,0)</f>
        <v>Factory HR</v>
      </c>
      <c r="D61" s="38" t="s">
        <v>6</v>
      </c>
      <c r="E61" s="46" t="s">
        <v>392</v>
      </c>
      <c r="F61" s="93" t="s">
        <v>370</v>
      </c>
      <c r="G61" s="126">
        <v>0</v>
      </c>
      <c r="H61" s="166">
        <v>0.2</v>
      </c>
      <c r="I61" s="42">
        <f t="shared" si="0"/>
        <v>0</v>
      </c>
      <c r="J61" s="84">
        <v>0</v>
      </c>
      <c r="K61" s="157">
        <v>2</v>
      </c>
      <c r="L61" s="131">
        <f t="shared" si="1"/>
        <v>0</v>
      </c>
      <c r="M61" s="19">
        <f t="shared" si="2"/>
        <v>0</v>
      </c>
    </row>
    <row r="62" spans="1:13">
      <c r="A62" s="81">
        <v>59083</v>
      </c>
      <c r="B62" s="66">
        <v>2051100</v>
      </c>
      <c r="C62" s="53" t="str">
        <f>VLOOKUP(B62,'Data sect'!$B$6:$C$121,2,0)</f>
        <v>Factory HR</v>
      </c>
      <c r="D62" s="38" t="s">
        <v>6</v>
      </c>
      <c r="E62" s="46" t="s">
        <v>393</v>
      </c>
      <c r="F62" s="15" t="s">
        <v>380</v>
      </c>
      <c r="G62" s="126">
        <v>0</v>
      </c>
      <c r="H62" s="166">
        <v>0.2</v>
      </c>
      <c r="I62" s="42">
        <f t="shared" si="0"/>
        <v>0</v>
      </c>
      <c r="J62" s="84">
        <v>0</v>
      </c>
      <c r="K62" s="157">
        <v>2</v>
      </c>
      <c r="L62" s="131">
        <f t="shared" si="1"/>
        <v>0</v>
      </c>
      <c r="M62" s="19">
        <f t="shared" si="2"/>
        <v>0</v>
      </c>
    </row>
    <row r="63" spans="1:13">
      <c r="A63" s="81">
        <v>59085</v>
      </c>
      <c r="B63" s="66">
        <v>2031041</v>
      </c>
      <c r="C63" s="53" t="str">
        <f>VLOOKUP(B63,'Data sect'!$B$6:$C$121,2,0)</f>
        <v>Research &amp; Development</v>
      </c>
      <c r="D63" s="38" t="s">
        <v>314</v>
      </c>
      <c r="E63" s="46" t="s">
        <v>394</v>
      </c>
      <c r="F63" s="93" t="s">
        <v>416</v>
      </c>
      <c r="G63" s="126">
        <v>0</v>
      </c>
      <c r="H63" s="166">
        <v>0.2</v>
      </c>
      <c r="I63" s="42">
        <f t="shared" si="0"/>
        <v>0</v>
      </c>
      <c r="J63" s="84">
        <v>0</v>
      </c>
      <c r="K63" s="157">
        <v>2</v>
      </c>
      <c r="L63" s="131">
        <f t="shared" si="1"/>
        <v>0</v>
      </c>
      <c r="M63" s="19">
        <f t="shared" si="2"/>
        <v>0</v>
      </c>
    </row>
    <row r="64" spans="1:13">
      <c r="A64" s="86">
        <v>60009</v>
      </c>
      <c r="B64" s="66">
        <v>2040120</v>
      </c>
      <c r="C64" s="53" t="str">
        <f>VLOOKUP(B64,'Data sect'!$B$6:$C$121,2,0)</f>
        <v>Factory Purchasing</v>
      </c>
      <c r="D64" s="162" t="s">
        <v>496</v>
      </c>
      <c r="E64" s="15" t="s">
        <v>399</v>
      </c>
      <c r="F64" s="94" t="s">
        <v>386</v>
      </c>
      <c r="G64" s="126">
        <v>0</v>
      </c>
      <c r="H64" s="166">
        <v>0.2</v>
      </c>
      <c r="I64" s="42">
        <f t="shared" si="0"/>
        <v>0</v>
      </c>
      <c r="J64" s="84">
        <v>0</v>
      </c>
      <c r="K64" s="157">
        <v>2</v>
      </c>
      <c r="L64" s="131">
        <f t="shared" si="1"/>
        <v>0</v>
      </c>
      <c r="M64" s="19">
        <f t="shared" si="2"/>
        <v>0</v>
      </c>
    </row>
    <row r="65" spans="1:13">
      <c r="A65" s="84">
        <v>60012</v>
      </c>
      <c r="B65" s="66">
        <v>2030100</v>
      </c>
      <c r="C65" s="53" t="str">
        <f>VLOOKUP(B65,'Data sect'!$B$6:$C$121,2,0)</f>
        <v>PD-Packing Plant 1</v>
      </c>
      <c r="D65" s="37" t="s">
        <v>503</v>
      </c>
      <c r="E65" s="15" t="s">
        <v>401</v>
      </c>
      <c r="F65" s="95" t="s">
        <v>370</v>
      </c>
      <c r="G65" s="126">
        <v>0</v>
      </c>
      <c r="H65" s="166">
        <v>0.2</v>
      </c>
      <c r="I65" s="42">
        <f t="shared" si="0"/>
        <v>0</v>
      </c>
      <c r="J65" s="84">
        <v>0</v>
      </c>
      <c r="K65" s="157">
        <v>2</v>
      </c>
      <c r="L65" s="131">
        <f t="shared" si="1"/>
        <v>0</v>
      </c>
      <c r="M65" s="19">
        <f t="shared" si="2"/>
        <v>0</v>
      </c>
    </row>
    <row r="66" spans="1:13">
      <c r="A66" s="84">
        <v>60053</v>
      </c>
      <c r="B66" s="66">
        <v>2031220</v>
      </c>
      <c r="C66" s="53" t="str">
        <f>VLOOKUP(B66,'Data sect'!$B$6:$C$121,2,0)</f>
        <v>EN-Maint.-Packing line</v>
      </c>
      <c r="D66" s="38" t="s">
        <v>499</v>
      </c>
      <c r="E66" s="82" t="s">
        <v>404</v>
      </c>
      <c r="F66" s="95" t="s">
        <v>374</v>
      </c>
      <c r="G66" s="126">
        <v>0</v>
      </c>
      <c r="H66" s="166">
        <v>0.2</v>
      </c>
      <c r="I66" s="42">
        <f t="shared" si="0"/>
        <v>0</v>
      </c>
      <c r="J66" s="84">
        <v>0</v>
      </c>
      <c r="K66" s="157">
        <v>2</v>
      </c>
      <c r="L66" s="131">
        <f t="shared" si="1"/>
        <v>0</v>
      </c>
      <c r="M66" s="19">
        <f t="shared" si="2"/>
        <v>0</v>
      </c>
    </row>
    <row r="67" spans="1:13">
      <c r="A67" s="84">
        <v>60086</v>
      </c>
      <c r="B67" s="66">
        <v>2052310</v>
      </c>
      <c r="C67" s="45" t="s">
        <v>462</v>
      </c>
      <c r="D67" s="45" t="s">
        <v>502</v>
      </c>
      <c r="E67" s="82" t="s">
        <v>408</v>
      </c>
      <c r="F67" s="15" t="s">
        <v>380</v>
      </c>
      <c r="G67" s="126">
        <v>0</v>
      </c>
      <c r="H67" s="166">
        <v>0.2</v>
      </c>
      <c r="I67" s="42">
        <f t="shared" ref="I67:I130" si="3">H67*G67</f>
        <v>0</v>
      </c>
      <c r="J67" s="84">
        <v>0</v>
      </c>
      <c r="K67" s="157">
        <v>2</v>
      </c>
      <c r="L67" s="131">
        <f t="shared" ref="L67:L130" si="4">K67*J67</f>
        <v>0</v>
      </c>
      <c r="M67" s="19">
        <f t="shared" si="2"/>
        <v>0</v>
      </c>
    </row>
    <row r="68" spans="1:13">
      <c r="A68" s="151">
        <v>60087</v>
      </c>
      <c r="B68" s="66">
        <v>1040320</v>
      </c>
      <c r="C68" s="53" t="str">
        <f>VLOOKUP(B68,'Data sect'!$B$6:$C$121,2,0)</f>
        <v>WH Distribution-Mahachai</v>
      </c>
      <c r="D68" s="46" t="s">
        <v>382</v>
      </c>
      <c r="E68" s="127" t="s">
        <v>476</v>
      </c>
      <c r="F68" s="95" t="s">
        <v>374</v>
      </c>
      <c r="G68" s="126">
        <v>0</v>
      </c>
      <c r="H68" s="166">
        <v>0.2</v>
      </c>
      <c r="I68" s="42">
        <f t="shared" si="3"/>
        <v>0</v>
      </c>
      <c r="J68" s="84">
        <v>0</v>
      </c>
      <c r="K68" s="157">
        <v>2</v>
      </c>
      <c r="L68" s="131">
        <f t="shared" si="4"/>
        <v>0</v>
      </c>
      <c r="M68" s="19">
        <f t="shared" si="2"/>
        <v>0</v>
      </c>
    </row>
    <row r="69" spans="1:13">
      <c r="A69" s="84">
        <v>60110</v>
      </c>
      <c r="B69" s="66">
        <v>2030400</v>
      </c>
      <c r="C69" s="53" t="str">
        <f>VLOOKUP(B69,'Data sect'!$B$6:$C$121,2,0)</f>
        <v>PD-Packing Plant 4</v>
      </c>
      <c r="D69" s="38" t="s">
        <v>505</v>
      </c>
      <c r="E69" s="88" t="s">
        <v>411</v>
      </c>
      <c r="F69" s="15" t="s">
        <v>370</v>
      </c>
      <c r="G69" s="126">
        <v>0</v>
      </c>
      <c r="H69" s="166">
        <v>0.2</v>
      </c>
      <c r="I69" s="42">
        <f t="shared" si="3"/>
        <v>0</v>
      </c>
      <c r="J69" s="84">
        <v>0</v>
      </c>
      <c r="K69" s="157">
        <v>2</v>
      </c>
      <c r="L69" s="131">
        <f t="shared" si="4"/>
        <v>0</v>
      </c>
      <c r="M69" s="19">
        <f t="shared" si="2"/>
        <v>0</v>
      </c>
    </row>
    <row r="70" spans="1:13">
      <c r="A70" s="84">
        <v>601139</v>
      </c>
      <c r="B70" s="66">
        <v>2031030</v>
      </c>
      <c r="C70" s="53" t="str">
        <f>VLOOKUP(B70,'Data sect'!$B$6:$C$121,2,0)</f>
        <v>QA-Lab</v>
      </c>
      <c r="D70" s="87" t="s">
        <v>287</v>
      </c>
      <c r="E70" s="82" t="s">
        <v>413</v>
      </c>
      <c r="F70" s="95" t="s">
        <v>374</v>
      </c>
      <c r="G70" s="126">
        <v>0</v>
      </c>
      <c r="H70" s="166">
        <v>0.2</v>
      </c>
      <c r="I70" s="42">
        <f t="shared" si="3"/>
        <v>0</v>
      </c>
      <c r="J70" s="84">
        <v>0</v>
      </c>
      <c r="K70" s="157">
        <v>2</v>
      </c>
      <c r="L70" s="131">
        <f t="shared" si="4"/>
        <v>0</v>
      </c>
      <c r="M70" s="19">
        <f t="shared" si="2"/>
        <v>0</v>
      </c>
    </row>
    <row r="71" spans="1:13">
      <c r="A71" s="84">
        <v>601204</v>
      </c>
      <c r="B71" s="66">
        <v>2031120</v>
      </c>
      <c r="C71" s="53" t="str">
        <f>VLOOKUP(B71,'Data sect'!$B$6:$C$121,2,0)</f>
        <v>Material Control 1,3</v>
      </c>
      <c r="D71" s="38" t="s">
        <v>395</v>
      </c>
      <c r="E71" s="82" t="s">
        <v>412</v>
      </c>
      <c r="F71" s="95" t="s">
        <v>374</v>
      </c>
      <c r="G71" s="167">
        <v>1072</v>
      </c>
      <c r="H71" s="166">
        <v>0.2</v>
      </c>
      <c r="I71" s="42">
        <f t="shared" si="3"/>
        <v>214.4</v>
      </c>
      <c r="J71" s="84">
        <v>0</v>
      </c>
      <c r="K71" s="157">
        <v>2</v>
      </c>
      <c r="L71" s="131">
        <f t="shared" si="4"/>
        <v>0</v>
      </c>
      <c r="M71" s="19">
        <f t="shared" si="2"/>
        <v>214.4</v>
      </c>
    </row>
    <row r="72" spans="1:13">
      <c r="A72" s="84">
        <v>601205</v>
      </c>
      <c r="B72" s="66">
        <v>2031030</v>
      </c>
      <c r="C72" s="53" t="str">
        <f>VLOOKUP(B72,'Data sect'!$B$6:$C$121,2,0)</f>
        <v>QA-Lab</v>
      </c>
      <c r="D72" s="46" t="s">
        <v>287</v>
      </c>
      <c r="E72" s="82" t="s">
        <v>415</v>
      </c>
      <c r="F72" s="15" t="s">
        <v>416</v>
      </c>
      <c r="G72" s="126">
        <v>0</v>
      </c>
      <c r="H72" s="166">
        <v>0.2</v>
      </c>
      <c r="I72" s="42">
        <f t="shared" si="3"/>
        <v>0</v>
      </c>
      <c r="J72" s="84">
        <v>0</v>
      </c>
      <c r="K72" s="157">
        <v>2</v>
      </c>
      <c r="L72" s="131">
        <f t="shared" si="4"/>
        <v>0</v>
      </c>
      <c r="M72" s="19">
        <f t="shared" ref="M72:M133" si="5">I72+L72</f>
        <v>0</v>
      </c>
    </row>
    <row r="73" spans="1:13">
      <c r="A73" s="84">
        <v>610115</v>
      </c>
      <c r="B73" s="66">
        <v>2030200</v>
      </c>
      <c r="C73" s="53" t="str">
        <f>VLOOKUP(B73,'Data sect'!$B$6:$C$121,2,0)</f>
        <v>PD-Packing Plant 2</v>
      </c>
      <c r="D73" s="38" t="s">
        <v>504</v>
      </c>
      <c r="E73" s="82" t="s">
        <v>417</v>
      </c>
      <c r="F73" s="136" t="s">
        <v>386</v>
      </c>
      <c r="G73" s="126">
        <v>0</v>
      </c>
      <c r="H73" s="166">
        <v>0.2</v>
      </c>
      <c r="I73" s="42">
        <f t="shared" si="3"/>
        <v>0</v>
      </c>
      <c r="J73" s="84">
        <v>0</v>
      </c>
      <c r="K73" s="157">
        <v>2</v>
      </c>
      <c r="L73" s="131">
        <f t="shared" si="4"/>
        <v>0</v>
      </c>
      <c r="M73" s="19">
        <f t="shared" si="5"/>
        <v>0</v>
      </c>
    </row>
    <row r="74" spans="1:13">
      <c r="A74" s="100">
        <v>610548</v>
      </c>
      <c r="B74" s="66">
        <v>2051100</v>
      </c>
      <c r="C74" s="53" t="str">
        <f>VLOOKUP(B74,'Data sect'!$B$6:$C$121,2,0)</f>
        <v>Factory HR</v>
      </c>
      <c r="D74" s="87" t="s">
        <v>6</v>
      </c>
      <c r="E74" s="101" t="s">
        <v>418</v>
      </c>
      <c r="F74" s="95" t="s">
        <v>374</v>
      </c>
      <c r="G74" s="126">
        <v>0</v>
      </c>
      <c r="H74" s="166">
        <v>0.2</v>
      </c>
      <c r="I74" s="42">
        <f t="shared" si="3"/>
        <v>0</v>
      </c>
      <c r="J74" s="98">
        <v>0</v>
      </c>
      <c r="K74" s="157">
        <v>2</v>
      </c>
      <c r="L74" s="131">
        <f t="shared" si="4"/>
        <v>0</v>
      </c>
      <c r="M74" s="19">
        <f t="shared" si="5"/>
        <v>0</v>
      </c>
    </row>
    <row r="75" spans="1:13">
      <c r="A75" s="100">
        <v>610552</v>
      </c>
      <c r="B75" s="66">
        <v>2031041</v>
      </c>
      <c r="C75" s="53" t="str">
        <f>VLOOKUP(B75,'Data sect'!$B$6:$C$121,2,0)</f>
        <v>Research &amp; Development</v>
      </c>
      <c r="D75" s="87" t="s">
        <v>314</v>
      </c>
      <c r="E75" s="101" t="s">
        <v>419</v>
      </c>
      <c r="F75" s="95" t="s">
        <v>374</v>
      </c>
      <c r="G75" s="126">
        <v>0</v>
      </c>
      <c r="H75" s="166">
        <v>0.2</v>
      </c>
      <c r="I75" s="42">
        <f t="shared" si="3"/>
        <v>0</v>
      </c>
      <c r="J75" s="98">
        <v>0</v>
      </c>
      <c r="K75" s="157">
        <v>2</v>
      </c>
      <c r="L75" s="131">
        <f t="shared" si="4"/>
        <v>0</v>
      </c>
      <c r="M75" s="19">
        <f t="shared" si="5"/>
        <v>0</v>
      </c>
    </row>
    <row r="76" spans="1:13">
      <c r="A76" s="100">
        <v>610604</v>
      </c>
      <c r="B76" s="66">
        <v>2031041</v>
      </c>
      <c r="C76" s="53" t="str">
        <f>VLOOKUP(B76,'Data sect'!$B$6:$C$121,2,0)</f>
        <v>Research &amp; Development</v>
      </c>
      <c r="D76" s="87" t="s">
        <v>314</v>
      </c>
      <c r="E76" s="101" t="s">
        <v>420</v>
      </c>
      <c r="F76" s="95" t="s">
        <v>374</v>
      </c>
      <c r="G76" s="126">
        <v>0</v>
      </c>
      <c r="H76" s="166">
        <v>0.2</v>
      </c>
      <c r="I76" s="42">
        <f t="shared" si="3"/>
        <v>0</v>
      </c>
      <c r="J76" s="98">
        <v>0</v>
      </c>
      <c r="K76" s="157">
        <v>2</v>
      </c>
      <c r="L76" s="131">
        <f t="shared" si="4"/>
        <v>0</v>
      </c>
      <c r="M76" s="19">
        <f t="shared" si="5"/>
        <v>0</v>
      </c>
    </row>
    <row r="77" spans="1:13">
      <c r="A77" s="103">
        <v>610806</v>
      </c>
      <c r="B77" s="66">
        <v>2040120</v>
      </c>
      <c r="C77" s="53" t="str">
        <f>VLOOKUP(B77,'Data sect'!$B$6:$C$121,2,0)</f>
        <v>Factory Purchasing</v>
      </c>
      <c r="D77" s="87" t="s">
        <v>496</v>
      </c>
      <c r="E77" s="101" t="s">
        <v>422</v>
      </c>
      <c r="F77" s="95" t="s">
        <v>374</v>
      </c>
      <c r="G77" s="126">
        <v>0</v>
      </c>
      <c r="H77" s="166">
        <v>0.2</v>
      </c>
      <c r="I77" s="42">
        <f t="shared" si="3"/>
        <v>0</v>
      </c>
      <c r="J77" s="98">
        <v>0</v>
      </c>
      <c r="K77" s="157">
        <v>2</v>
      </c>
      <c r="L77" s="131">
        <f t="shared" si="4"/>
        <v>0</v>
      </c>
      <c r="M77" s="19">
        <f t="shared" si="5"/>
        <v>0</v>
      </c>
    </row>
    <row r="78" spans="1:13">
      <c r="A78" s="106">
        <v>610920</v>
      </c>
      <c r="B78" s="66">
        <v>2030200</v>
      </c>
      <c r="C78" s="53" t="str">
        <f>VLOOKUP(B78,'Data sect'!$B$6:$C$121,2,0)</f>
        <v>PD-Packing Plant 2</v>
      </c>
      <c r="D78" s="38" t="s">
        <v>504</v>
      </c>
      <c r="E78" s="15" t="s">
        <v>424</v>
      </c>
      <c r="F78" s="15" t="s">
        <v>370</v>
      </c>
      <c r="G78" s="126">
        <v>0</v>
      </c>
      <c r="H78" s="166">
        <v>0.2</v>
      </c>
      <c r="I78" s="42">
        <f t="shared" si="3"/>
        <v>0</v>
      </c>
      <c r="J78" s="98">
        <v>0</v>
      </c>
      <c r="K78" s="157">
        <v>2</v>
      </c>
      <c r="L78" s="131">
        <f t="shared" si="4"/>
        <v>0</v>
      </c>
      <c r="M78" s="19">
        <f t="shared" si="5"/>
        <v>0</v>
      </c>
    </row>
    <row r="79" spans="1:13">
      <c r="A79" s="81">
        <v>611101</v>
      </c>
      <c r="B79" s="66">
        <v>2031210</v>
      </c>
      <c r="C79" s="53" t="str">
        <f>VLOOKUP(B79,'Data sect'!$B$6:$C$121,2,0)</f>
        <v>EN-Utility</v>
      </c>
      <c r="D79" s="77" t="s">
        <v>500</v>
      </c>
      <c r="E79" s="15" t="s">
        <v>425</v>
      </c>
      <c r="F79" s="15" t="s">
        <v>405</v>
      </c>
      <c r="G79" s="126">
        <v>0</v>
      </c>
      <c r="H79" s="166">
        <v>0.2</v>
      </c>
      <c r="I79" s="42">
        <f t="shared" si="3"/>
        <v>0</v>
      </c>
      <c r="J79" s="98">
        <v>0</v>
      </c>
      <c r="K79" s="157">
        <v>2</v>
      </c>
      <c r="L79" s="131">
        <f t="shared" si="4"/>
        <v>0</v>
      </c>
      <c r="M79" s="19">
        <f t="shared" si="5"/>
        <v>0</v>
      </c>
    </row>
    <row r="80" spans="1:13">
      <c r="A80" s="106">
        <v>611113</v>
      </c>
      <c r="B80" s="66">
        <v>2051100</v>
      </c>
      <c r="C80" s="53" t="str">
        <f>VLOOKUP(B80,'Data sect'!$B$6:$C$121,2,0)</f>
        <v>Factory HR</v>
      </c>
      <c r="D80" s="87" t="s">
        <v>6</v>
      </c>
      <c r="E80" s="122" t="s">
        <v>428</v>
      </c>
      <c r="F80" s="15" t="s">
        <v>374</v>
      </c>
      <c r="G80" s="126">
        <v>0</v>
      </c>
      <c r="H80" s="166">
        <v>0.2</v>
      </c>
      <c r="I80" s="42">
        <f t="shared" si="3"/>
        <v>0</v>
      </c>
      <c r="J80" s="98">
        <v>0</v>
      </c>
      <c r="K80" s="157">
        <v>2</v>
      </c>
      <c r="L80" s="131">
        <f t="shared" si="4"/>
        <v>0</v>
      </c>
      <c r="M80" s="19">
        <f t="shared" si="5"/>
        <v>0</v>
      </c>
    </row>
    <row r="81" spans="1:13">
      <c r="A81" s="153">
        <v>620101</v>
      </c>
      <c r="B81" s="66">
        <v>2031220</v>
      </c>
      <c r="C81" s="53" t="str">
        <f>VLOOKUP(B81,'Data sect'!$B$6:$C$121,2,0)</f>
        <v>EN-Maint.-Packing line</v>
      </c>
      <c r="D81" s="38" t="s">
        <v>499</v>
      </c>
      <c r="E81" s="122" t="s">
        <v>456</v>
      </c>
      <c r="F81" s="13" t="s">
        <v>372</v>
      </c>
      <c r="G81" s="126">
        <v>0</v>
      </c>
      <c r="H81" s="166">
        <v>0.2</v>
      </c>
      <c r="I81" s="42">
        <f t="shared" si="3"/>
        <v>0</v>
      </c>
      <c r="J81" s="98">
        <v>0</v>
      </c>
      <c r="K81" s="157">
        <v>2</v>
      </c>
      <c r="L81" s="131">
        <f t="shared" si="4"/>
        <v>0</v>
      </c>
      <c r="M81" s="19">
        <f t="shared" si="5"/>
        <v>0</v>
      </c>
    </row>
    <row r="82" spans="1:13">
      <c r="A82" s="106">
        <v>620104</v>
      </c>
      <c r="B82" s="66">
        <v>2052310</v>
      </c>
      <c r="C82" s="45" t="s">
        <v>462</v>
      </c>
      <c r="D82" s="45" t="s">
        <v>502</v>
      </c>
      <c r="E82" s="122" t="s">
        <v>429</v>
      </c>
      <c r="F82" s="15" t="s">
        <v>374</v>
      </c>
      <c r="G82" s="126">
        <v>0</v>
      </c>
      <c r="H82" s="166">
        <v>0.2</v>
      </c>
      <c r="I82" s="42">
        <f t="shared" si="3"/>
        <v>0</v>
      </c>
      <c r="J82" s="98">
        <v>0</v>
      </c>
      <c r="K82" s="157">
        <v>2</v>
      </c>
      <c r="L82" s="131">
        <f t="shared" si="4"/>
        <v>0</v>
      </c>
      <c r="M82" s="19">
        <f t="shared" si="5"/>
        <v>0</v>
      </c>
    </row>
    <row r="83" spans="1:13">
      <c r="A83" s="106">
        <v>620106</v>
      </c>
      <c r="B83" s="66">
        <v>1040320</v>
      </c>
      <c r="C83" s="53" t="str">
        <f>VLOOKUP(B83,'Data sect'!$B$6:$C$121,2,0)</f>
        <v>WH Distribution-Mahachai</v>
      </c>
      <c r="D83" s="46" t="s">
        <v>382</v>
      </c>
      <c r="E83" s="122" t="s">
        <v>432</v>
      </c>
      <c r="F83" s="15" t="s">
        <v>374</v>
      </c>
      <c r="G83" s="126">
        <v>0</v>
      </c>
      <c r="H83" s="166">
        <v>0.2</v>
      </c>
      <c r="I83" s="42">
        <f t="shared" si="3"/>
        <v>0</v>
      </c>
      <c r="J83" s="98">
        <v>0</v>
      </c>
      <c r="K83" s="157">
        <v>2</v>
      </c>
      <c r="L83" s="131">
        <f t="shared" si="4"/>
        <v>0</v>
      </c>
      <c r="M83" s="19">
        <f t="shared" si="5"/>
        <v>0</v>
      </c>
    </row>
    <row r="84" spans="1:13">
      <c r="A84" s="106">
        <v>620118</v>
      </c>
      <c r="B84" s="66">
        <v>2052310</v>
      </c>
      <c r="C84" s="45" t="s">
        <v>462</v>
      </c>
      <c r="D84" s="45" t="s">
        <v>502</v>
      </c>
      <c r="E84" s="127" t="s">
        <v>430</v>
      </c>
      <c r="F84" s="15" t="s">
        <v>374</v>
      </c>
      <c r="G84" s="126">
        <v>0</v>
      </c>
      <c r="H84" s="166">
        <v>0.2</v>
      </c>
      <c r="I84" s="42">
        <f t="shared" si="3"/>
        <v>0</v>
      </c>
      <c r="J84" s="98">
        <v>0</v>
      </c>
      <c r="K84" s="157">
        <v>2</v>
      </c>
      <c r="L84" s="131">
        <f t="shared" si="4"/>
        <v>0</v>
      </c>
      <c r="M84" s="19">
        <f t="shared" si="5"/>
        <v>0</v>
      </c>
    </row>
    <row r="85" spans="1:13">
      <c r="A85" s="106">
        <v>620204</v>
      </c>
      <c r="B85" s="66">
        <v>2053120</v>
      </c>
      <c r="C85" s="53" t="str">
        <f>VLOOKUP(B85,'Data sect'!$B$6:$C$121,2,0)</f>
        <v>Factory IT</v>
      </c>
      <c r="D85" s="37" t="s">
        <v>5</v>
      </c>
      <c r="E85" s="127" t="s">
        <v>431</v>
      </c>
      <c r="F85" s="15" t="s">
        <v>374</v>
      </c>
      <c r="G85" s="126">
        <v>0</v>
      </c>
      <c r="H85" s="166">
        <v>0.2</v>
      </c>
      <c r="I85" s="42">
        <f t="shared" si="3"/>
        <v>0</v>
      </c>
      <c r="J85" s="98">
        <v>0</v>
      </c>
      <c r="K85" s="157">
        <v>2</v>
      </c>
      <c r="L85" s="131">
        <f t="shared" si="4"/>
        <v>0</v>
      </c>
      <c r="M85" s="19">
        <f t="shared" si="5"/>
        <v>0</v>
      </c>
    </row>
    <row r="86" spans="1:13">
      <c r="A86" s="135">
        <v>620316</v>
      </c>
      <c r="B86" s="66">
        <v>2031010</v>
      </c>
      <c r="C86" s="53" t="str">
        <f>VLOOKUP(B86,'Data sect'!$B$6:$C$121,2,0)</f>
        <v>QC-Production Line</v>
      </c>
      <c r="D86" s="63" t="s">
        <v>363</v>
      </c>
      <c r="E86" s="122" t="s">
        <v>433</v>
      </c>
      <c r="F86" s="15" t="s">
        <v>374</v>
      </c>
      <c r="G86" s="126">
        <v>0</v>
      </c>
      <c r="H86" s="166">
        <v>0.2</v>
      </c>
      <c r="I86" s="42">
        <f t="shared" si="3"/>
        <v>0</v>
      </c>
      <c r="J86" s="98">
        <v>0</v>
      </c>
      <c r="K86" s="157">
        <v>2</v>
      </c>
      <c r="L86" s="131">
        <f t="shared" si="4"/>
        <v>0</v>
      </c>
      <c r="M86" s="19">
        <f t="shared" si="5"/>
        <v>0</v>
      </c>
    </row>
    <row r="87" spans="1:13">
      <c r="A87" s="134">
        <v>620402</v>
      </c>
      <c r="B87" s="66">
        <v>2040120</v>
      </c>
      <c r="C87" s="53" t="str">
        <f>VLOOKUP(B87,'Data sect'!$B$6:$C$121,2,0)</f>
        <v>Factory Purchasing</v>
      </c>
      <c r="D87" s="46" t="s">
        <v>496</v>
      </c>
      <c r="E87" s="122" t="s">
        <v>434</v>
      </c>
      <c r="F87" s="15" t="s">
        <v>374</v>
      </c>
      <c r="G87" s="126">
        <v>0</v>
      </c>
      <c r="H87" s="166">
        <v>0.2</v>
      </c>
      <c r="I87" s="42">
        <f t="shared" si="3"/>
        <v>0</v>
      </c>
      <c r="J87" s="98">
        <v>0</v>
      </c>
      <c r="K87" s="157">
        <v>2</v>
      </c>
      <c r="L87" s="131">
        <f t="shared" si="4"/>
        <v>0</v>
      </c>
      <c r="M87" s="19">
        <f t="shared" si="5"/>
        <v>0</v>
      </c>
    </row>
    <row r="88" spans="1:13">
      <c r="A88" s="81">
        <v>620404</v>
      </c>
      <c r="B88" s="66">
        <v>2051100</v>
      </c>
      <c r="C88" s="53" t="str">
        <f>VLOOKUP(B88,'Data sect'!$B$6:$C$121,2,0)</f>
        <v>Factory HR</v>
      </c>
      <c r="D88" s="87" t="s">
        <v>6</v>
      </c>
      <c r="E88" s="122" t="s">
        <v>435</v>
      </c>
      <c r="F88" s="15" t="s">
        <v>374</v>
      </c>
      <c r="G88" s="126">
        <v>0</v>
      </c>
      <c r="H88" s="166">
        <v>0.2</v>
      </c>
      <c r="I88" s="42">
        <f t="shared" si="3"/>
        <v>0</v>
      </c>
      <c r="J88" s="98">
        <v>0</v>
      </c>
      <c r="K88" s="157">
        <v>2</v>
      </c>
      <c r="L88" s="131">
        <f t="shared" si="4"/>
        <v>0</v>
      </c>
      <c r="M88" s="19">
        <f t="shared" si="5"/>
        <v>0</v>
      </c>
    </row>
    <row r="89" spans="1:13">
      <c r="A89" s="81">
        <v>620419</v>
      </c>
      <c r="B89" s="66">
        <v>2031300</v>
      </c>
      <c r="C89" s="53" t="str">
        <f>VLOOKUP(B89,'Data sect'!$B$6:$C$121,2,0)</f>
        <v>Quality Management</v>
      </c>
      <c r="D89" s="46" t="s">
        <v>364</v>
      </c>
      <c r="E89" s="122" t="s">
        <v>436</v>
      </c>
      <c r="F89" s="15" t="s">
        <v>374</v>
      </c>
      <c r="G89" s="126">
        <v>0</v>
      </c>
      <c r="H89" s="166">
        <v>0.2</v>
      </c>
      <c r="I89" s="42">
        <f t="shared" si="3"/>
        <v>0</v>
      </c>
      <c r="J89" s="98">
        <v>0</v>
      </c>
      <c r="K89" s="157">
        <v>2</v>
      </c>
      <c r="L89" s="131">
        <f t="shared" si="4"/>
        <v>0</v>
      </c>
      <c r="M89" s="19">
        <f t="shared" si="5"/>
        <v>0</v>
      </c>
    </row>
    <row r="90" spans="1:13">
      <c r="A90" s="160">
        <v>620529</v>
      </c>
      <c r="B90" s="66">
        <v>1040320</v>
      </c>
      <c r="C90" s="53" t="str">
        <f>VLOOKUP(B90,'Data sect'!$B$6:$C$121,2,0)</f>
        <v>WH Distribution-Mahachai</v>
      </c>
      <c r="D90" s="46" t="s">
        <v>382</v>
      </c>
      <c r="E90" s="122" t="s">
        <v>486</v>
      </c>
      <c r="F90" s="15" t="s">
        <v>374</v>
      </c>
      <c r="G90" s="126">
        <v>0</v>
      </c>
      <c r="H90" s="166">
        <v>0.2</v>
      </c>
      <c r="I90" s="42">
        <f t="shared" si="3"/>
        <v>0</v>
      </c>
      <c r="J90" s="98">
        <v>0</v>
      </c>
      <c r="K90" s="157">
        <v>2</v>
      </c>
      <c r="L90" s="131">
        <f t="shared" si="4"/>
        <v>0</v>
      </c>
      <c r="M90" s="19">
        <f t="shared" si="5"/>
        <v>0</v>
      </c>
    </row>
    <row r="91" spans="1:13">
      <c r="A91" s="138">
        <v>620530</v>
      </c>
      <c r="B91" s="66">
        <v>2052210</v>
      </c>
      <c r="C91" s="53" t="str">
        <f>VLOOKUP(B91,'Data sect'!$B$6:$C$121,2,0)</f>
        <v>Corporate Accounting</v>
      </c>
      <c r="D91" s="15" t="s">
        <v>498</v>
      </c>
      <c r="E91" s="127" t="s">
        <v>441</v>
      </c>
      <c r="F91" s="15" t="s">
        <v>374</v>
      </c>
      <c r="G91" s="126">
        <v>0</v>
      </c>
      <c r="H91" s="166">
        <v>0.2</v>
      </c>
      <c r="I91" s="42">
        <f t="shared" si="3"/>
        <v>0</v>
      </c>
      <c r="J91" s="98">
        <v>0</v>
      </c>
      <c r="K91" s="157">
        <v>2</v>
      </c>
      <c r="L91" s="131">
        <f t="shared" si="4"/>
        <v>0</v>
      </c>
      <c r="M91" s="19">
        <f t="shared" si="5"/>
        <v>0</v>
      </c>
    </row>
    <row r="92" spans="1:13">
      <c r="A92" s="135">
        <v>620539</v>
      </c>
      <c r="B92" s="16">
        <v>2051140</v>
      </c>
      <c r="C92" s="15" t="s">
        <v>398</v>
      </c>
      <c r="D92" s="15" t="s">
        <v>398</v>
      </c>
      <c r="E92" s="122" t="s">
        <v>437</v>
      </c>
      <c r="F92" s="15" t="s">
        <v>374</v>
      </c>
      <c r="G92" s="126">
        <v>0</v>
      </c>
      <c r="H92" s="166">
        <v>0.2</v>
      </c>
      <c r="I92" s="42">
        <f t="shared" si="3"/>
        <v>0</v>
      </c>
      <c r="J92" s="98">
        <v>0</v>
      </c>
      <c r="K92" s="157">
        <v>2</v>
      </c>
      <c r="L92" s="131">
        <f t="shared" si="4"/>
        <v>0</v>
      </c>
      <c r="M92" s="19">
        <f t="shared" si="5"/>
        <v>0</v>
      </c>
    </row>
    <row r="93" spans="1:13">
      <c r="A93" s="138">
        <v>620607</v>
      </c>
      <c r="B93" s="66">
        <v>2040120</v>
      </c>
      <c r="C93" s="53" t="str">
        <f>VLOOKUP(B93,'Data sect'!$B$6:$C$121,2,0)</f>
        <v>Factory Purchasing</v>
      </c>
      <c r="D93" s="46" t="s">
        <v>496</v>
      </c>
      <c r="E93" s="122" t="s">
        <v>442</v>
      </c>
      <c r="F93" s="15" t="s">
        <v>374</v>
      </c>
      <c r="G93" s="126">
        <v>0</v>
      </c>
      <c r="H93" s="166">
        <v>0.2</v>
      </c>
      <c r="I93" s="42">
        <f t="shared" si="3"/>
        <v>0</v>
      </c>
      <c r="J93" s="98">
        <v>0</v>
      </c>
      <c r="K93" s="157">
        <v>2</v>
      </c>
      <c r="L93" s="131">
        <f t="shared" si="4"/>
        <v>0</v>
      </c>
      <c r="M93" s="19">
        <f t="shared" si="5"/>
        <v>0</v>
      </c>
    </row>
    <row r="94" spans="1:13">
      <c r="A94" s="135">
        <v>620626</v>
      </c>
      <c r="B94" s="66">
        <v>2031030</v>
      </c>
      <c r="C94" s="53" t="str">
        <f>VLOOKUP(B94,'Data sect'!$B$6:$C$121,2,0)</f>
        <v>QA-Lab</v>
      </c>
      <c r="D94" s="46" t="s">
        <v>287</v>
      </c>
      <c r="E94" s="127" t="s">
        <v>438</v>
      </c>
      <c r="F94" s="15" t="s">
        <v>370</v>
      </c>
      <c r="G94" s="126">
        <v>0</v>
      </c>
      <c r="H94" s="166">
        <v>0.2</v>
      </c>
      <c r="I94" s="42">
        <f t="shared" si="3"/>
        <v>0</v>
      </c>
      <c r="J94" s="98">
        <v>0</v>
      </c>
      <c r="K94" s="157">
        <v>2</v>
      </c>
      <c r="L94" s="131">
        <f t="shared" si="4"/>
        <v>0</v>
      </c>
      <c r="M94" s="19">
        <f t="shared" si="5"/>
        <v>0</v>
      </c>
    </row>
    <row r="95" spans="1:13">
      <c r="A95" s="81">
        <v>620629</v>
      </c>
      <c r="B95" s="66">
        <v>2031041</v>
      </c>
      <c r="C95" s="53" t="str">
        <f>VLOOKUP(B95,'Data sect'!$B$6:$C$121,2,0)</f>
        <v>Research &amp; Development</v>
      </c>
      <c r="D95" s="46" t="s">
        <v>314</v>
      </c>
      <c r="E95" s="127" t="s">
        <v>443</v>
      </c>
      <c r="F95" s="15" t="s">
        <v>380</v>
      </c>
      <c r="G95" s="126">
        <v>0</v>
      </c>
      <c r="H95" s="166">
        <v>0.2</v>
      </c>
      <c r="I95" s="42">
        <f t="shared" si="3"/>
        <v>0</v>
      </c>
      <c r="J95" s="98">
        <v>0</v>
      </c>
      <c r="K95" s="157">
        <v>2</v>
      </c>
      <c r="L95" s="131">
        <f t="shared" si="4"/>
        <v>0</v>
      </c>
      <c r="M95" s="19">
        <f t="shared" si="5"/>
        <v>0</v>
      </c>
    </row>
    <row r="96" spans="1:13">
      <c r="A96" s="81">
        <v>620639</v>
      </c>
      <c r="B96" s="66">
        <v>1040320</v>
      </c>
      <c r="C96" s="53" t="str">
        <f>VLOOKUP(B96,'Data sect'!$B$6:$C$121,2,0)</f>
        <v>WH Distribution-Mahachai</v>
      </c>
      <c r="D96" s="46" t="s">
        <v>382</v>
      </c>
      <c r="E96" s="127" t="s">
        <v>444</v>
      </c>
      <c r="F96" s="15" t="s">
        <v>374</v>
      </c>
      <c r="G96" s="126">
        <v>0</v>
      </c>
      <c r="H96" s="166">
        <v>0.2</v>
      </c>
      <c r="I96" s="42">
        <f t="shared" si="3"/>
        <v>0</v>
      </c>
      <c r="J96" s="98">
        <v>0</v>
      </c>
      <c r="K96" s="157">
        <v>2</v>
      </c>
      <c r="L96" s="131">
        <f t="shared" si="4"/>
        <v>0</v>
      </c>
      <c r="M96" s="19">
        <f t="shared" si="5"/>
        <v>0</v>
      </c>
    </row>
    <row r="97" spans="1:13">
      <c r="A97" s="81">
        <v>620703</v>
      </c>
      <c r="B97" s="66">
        <v>2030400</v>
      </c>
      <c r="C97" s="53" t="str">
        <f>VLOOKUP(B97,'Data sect'!$B$6:$C$121,2,0)</f>
        <v>PD-Packing Plant 4</v>
      </c>
      <c r="D97" s="38" t="s">
        <v>505</v>
      </c>
      <c r="E97" s="127" t="s">
        <v>445</v>
      </c>
      <c r="F97" s="15" t="s">
        <v>370</v>
      </c>
      <c r="G97" s="126">
        <v>0</v>
      </c>
      <c r="H97" s="166">
        <v>0.2</v>
      </c>
      <c r="I97" s="42">
        <f t="shared" si="3"/>
        <v>0</v>
      </c>
      <c r="J97" s="98">
        <v>0</v>
      </c>
      <c r="K97" s="157">
        <v>2</v>
      </c>
      <c r="L97" s="131">
        <f t="shared" si="4"/>
        <v>0</v>
      </c>
      <c r="M97" s="19">
        <f t="shared" si="5"/>
        <v>0</v>
      </c>
    </row>
    <row r="98" spans="1:13">
      <c r="A98" s="106">
        <v>620707</v>
      </c>
      <c r="B98" s="66">
        <v>2031030</v>
      </c>
      <c r="C98" s="53" t="s">
        <v>36</v>
      </c>
      <c r="D98" s="46" t="s">
        <v>287</v>
      </c>
      <c r="E98" s="127" t="s">
        <v>447</v>
      </c>
      <c r="F98" s="15" t="s">
        <v>374</v>
      </c>
      <c r="G98" s="126">
        <v>0</v>
      </c>
      <c r="H98" s="166">
        <v>0.2</v>
      </c>
      <c r="I98" s="42">
        <f t="shared" si="3"/>
        <v>0</v>
      </c>
      <c r="J98" s="98">
        <v>0</v>
      </c>
      <c r="K98" s="157">
        <v>2</v>
      </c>
      <c r="L98" s="131">
        <f t="shared" si="4"/>
        <v>0</v>
      </c>
      <c r="M98" s="19">
        <f t="shared" si="5"/>
        <v>0</v>
      </c>
    </row>
    <row r="99" spans="1:13">
      <c r="A99" s="153">
        <v>620727</v>
      </c>
      <c r="B99" s="66">
        <v>2051100</v>
      </c>
      <c r="C99" s="53" t="str">
        <f>VLOOKUP(B99,'Data sect'!$B$6:$C$121,2,0)</f>
        <v>Factory HR</v>
      </c>
      <c r="D99" s="46" t="s">
        <v>6</v>
      </c>
      <c r="E99" s="127" t="s">
        <v>453</v>
      </c>
      <c r="F99" s="15" t="s">
        <v>374</v>
      </c>
      <c r="G99" s="126">
        <v>0</v>
      </c>
      <c r="H99" s="166">
        <v>0.2</v>
      </c>
      <c r="I99" s="42">
        <f t="shared" si="3"/>
        <v>0</v>
      </c>
      <c r="J99" s="98">
        <v>0</v>
      </c>
      <c r="K99" s="157">
        <v>2</v>
      </c>
      <c r="L99" s="131">
        <f t="shared" si="4"/>
        <v>0</v>
      </c>
      <c r="M99" s="19">
        <f t="shared" si="5"/>
        <v>0</v>
      </c>
    </row>
    <row r="100" spans="1:13">
      <c r="A100" s="153">
        <v>620809</v>
      </c>
      <c r="B100" s="66">
        <v>2030300</v>
      </c>
      <c r="C100" s="53" t="str">
        <f>VLOOKUP(B100,'Data sect'!$B$6:$C$121,2,0)</f>
        <v>PD-Packing Plant 3</v>
      </c>
      <c r="D100" s="46" t="s">
        <v>497</v>
      </c>
      <c r="E100" s="127" t="s">
        <v>454</v>
      </c>
      <c r="F100" s="15" t="s">
        <v>370</v>
      </c>
      <c r="G100" s="126">
        <v>0</v>
      </c>
      <c r="H100" s="166">
        <v>0.2</v>
      </c>
      <c r="I100" s="42">
        <f t="shared" si="3"/>
        <v>0</v>
      </c>
      <c r="J100" s="98">
        <v>0</v>
      </c>
      <c r="K100" s="157">
        <v>2</v>
      </c>
      <c r="L100" s="131">
        <f t="shared" si="4"/>
        <v>0</v>
      </c>
      <c r="M100" s="19">
        <f t="shared" si="5"/>
        <v>0</v>
      </c>
    </row>
    <row r="101" spans="1:13">
      <c r="A101" s="153">
        <v>620817</v>
      </c>
      <c r="B101" s="66">
        <v>2031210</v>
      </c>
      <c r="C101" s="53" t="str">
        <f>VLOOKUP(B101,'Data sect'!$B$6:$C$121,2,0)</f>
        <v>EN-Utility</v>
      </c>
      <c r="D101" s="77" t="s">
        <v>500</v>
      </c>
      <c r="E101" s="127" t="s">
        <v>455</v>
      </c>
      <c r="F101" s="149" t="s">
        <v>405</v>
      </c>
      <c r="G101" s="126">
        <v>0</v>
      </c>
      <c r="H101" s="166">
        <v>0.2</v>
      </c>
      <c r="I101" s="42">
        <f t="shared" si="3"/>
        <v>0</v>
      </c>
      <c r="J101" s="98">
        <v>0</v>
      </c>
      <c r="K101" s="157">
        <v>2</v>
      </c>
      <c r="L101" s="131">
        <f t="shared" si="4"/>
        <v>0</v>
      </c>
      <c r="M101" s="19">
        <f t="shared" si="5"/>
        <v>0</v>
      </c>
    </row>
    <row r="102" spans="1:13">
      <c r="A102" s="153">
        <v>620901</v>
      </c>
      <c r="B102" s="66">
        <v>2031220</v>
      </c>
      <c r="C102" s="53" t="str">
        <f>VLOOKUP(B102,'Data sect'!$B$6:$C$121,2,0)</f>
        <v>EN-Maint.-Packing line</v>
      </c>
      <c r="D102" s="38" t="s">
        <v>499</v>
      </c>
      <c r="E102" s="127" t="s">
        <v>457</v>
      </c>
      <c r="F102" s="149" t="s">
        <v>405</v>
      </c>
      <c r="G102" s="126">
        <v>0</v>
      </c>
      <c r="H102" s="166">
        <v>0.2</v>
      </c>
      <c r="I102" s="42">
        <f t="shared" si="3"/>
        <v>0</v>
      </c>
      <c r="J102" s="98">
        <v>0</v>
      </c>
      <c r="K102" s="157">
        <v>2</v>
      </c>
      <c r="L102" s="131">
        <f t="shared" si="4"/>
        <v>0</v>
      </c>
      <c r="M102" s="19">
        <f t="shared" si="5"/>
        <v>0</v>
      </c>
    </row>
    <row r="103" spans="1:13">
      <c r="A103" s="137">
        <v>620909</v>
      </c>
      <c r="B103" s="66">
        <v>1040320</v>
      </c>
      <c r="C103" s="53" t="str">
        <f>VLOOKUP(B103,'Data sect'!$B$6:$C$121,2,0)</f>
        <v>WH Distribution-Mahachai</v>
      </c>
      <c r="D103" s="46" t="s">
        <v>382</v>
      </c>
      <c r="E103" s="127" t="s">
        <v>482</v>
      </c>
      <c r="F103" s="15" t="s">
        <v>374</v>
      </c>
      <c r="G103" s="126">
        <v>0</v>
      </c>
      <c r="H103" s="166">
        <v>0.2</v>
      </c>
      <c r="I103" s="42">
        <f>H103*G103</f>
        <v>0</v>
      </c>
      <c r="J103" s="98">
        <v>0</v>
      </c>
      <c r="K103" s="157">
        <v>2</v>
      </c>
      <c r="L103" s="131">
        <f>K103*J103</f>
        <v>0</v>
      </c>
      <c r="M103" s="19">
        <f>I103+L103</f>
        <v>0</v>
      </c>
    </row>
    <row r="104" spans="1:13">
      <c r="A104" s="153">
        <v>621002</v>
      </c>
      <c r="B104" s="66">
        <v>2031041</v>
      </c>
      <c r="C104" s="53" t="str">
        <f>VLOOKUP(B104,'Data sect'!$B$6:$C$121,2,0)</f>
        <v>Research &amp; Development</v>
      </c>
      <c r="D104" s="46" t="s">
        <v>314</v>
      </c>
      <c r="E104" s="127" t="s">
        <v>466</v>
      </c>
      <c r="F104" s="15" t="s">
        <v>374</v>
      </c>
      <c r="G104" s="126">
        <v>0</v>
      </c>
      <c r="H104" s="166">
        <v>0.2</v>
      </c>
      <c r="I104" s="42">
        <f t="shared" si="3"/>
        <v>0</v>
      </c>
      <c r="J104" s="98">
        <v>0</v>
      </c>
      <c r="K104" s="157">
        <v>2</v>
      </c>
      <c r="L104" s="131">
        <f t="shared" si="4"/>
        <v>0</v>
      </c>
      <c r="M104" s="19">
        <f t="shared" si="5"/>
        <v>0</v>
      </c>
    </row>
    <row r="105" spans="1:13">
      <c r="A105" s="153">
        <v>621004</v>
      </c>
      <c r="B105" s="66">
        <v>2052310</v>
      </c>
      <c r="C105" s="45" t="s">
        <v>462</v>
      </c>
      <c r="D105" s="45" t="s">
        <v>502</v>
      </c>
      <c r="E105" s="127" t="s">
        <v>458</v>
      </c>
      <c r="F105" s="15" t="s">
        <v>374</v>
      </c>
      <c r="G105" s="126">
        <v>0</v>
      </c>
      <c r="H105" s="166">
        <v>0.2</v>
      </c>
      <c r="I105" s="42">
        <f t="shared" si="3"/>
        <v>0</v>
      </c>
      <c r="J105" s="98">
        <v>0</v>
      </c>
      <c r="K105" s="157">
        <v>2</v>
      </c>
      <c r="L105" s="131">
        <f t="shared" si="4"/>
        <v>0</v>
      </c>
      <c r="M105" s="19">
        <f t="shared" si="5"/>
        <v>0</v>
      </c>
    </row>
    <row r="106" spans="1:13">
      <c r="A106" s="153">
        <v>621005</v>
      </c>
      <c r="B106" s="66">
        <v>2031041</v>
      </c>
      <c r="C106" s="53" t="str">
        <f>VLOOKUP(B106,'Data sect'!$B$6:$C$121,2,0)</f>
        <v>Research &amp; Development</v>
      </c>
      <c r="D106" s="46" t="s">
        <v>314</v>
      </c>
      <c r="E106" s="127" t="s">
        <v>460</v>
      </c>
      <c r="F106" s="15" t="s">
        <v>374</v>
      </c>
      <c r="G106" s="126">
        <v>0</v>
      </c>
      <c r="H106" s="166">
        <v>0.2</v>
      </c>
      <c r="I106" s="42">
        <f t="shared" si="3"/>
        <v>0</v>
      </c>
      <c r="J106" s="98">
        <v>0</v>
      </c>
      <c r="K106" s="157">
        <v>2</v>
      </c>
      <c r="L106" s="131">
        <f t="shared" si="4"/>
        <v>0</v>
      </c>
      <c r="M106" s="19">
        <f t="shared" si="5"/>
        <v>0</v>
      </c>
    </row>
    <row r="107" spans="1:13">
      <c r="A107" s="154">
        <v>621007</v>
      </c>
      <c r="B107" s="66">
        <v>2031030</v>
      </c>
      <c r="C107" s="53" t="s">
        <v>36</v>
      </c>
      <c r="D107" s="46" t="s">
        <v>287</v>
      </c>
      <c r="E107" s="15" t="s">
        <v>461</v>
      </c>
      <c r="F107" s="15" t="s">
        <v>374</v>
      </c>
      <c r="G107" s="126">
        <v>0</v>
      </c>
      <c r="H107" s="166">
        <v>0.2</v>
      </c>
      <c r="I107" s="42">
        <f t="shared" si="3"/>
        <v>0</v>
      </c>
      <c r="J107" s="98">
        <v>0</v>
      </c>
      <c r="K107" s="157">
        <v>2</v>
      </c>
      <c r="L107" s="131">
        <f t="shared" si="4"/>
        <v>0</v>
      </c>
      <c r="M107" s="19">
        <f t="shared" si="5"/>
        <v>0</v>
      </c>
    </row>
    <row r="108" spans="1:13">
      <c r="A108" s="153">
        <v>621008</v>
      </c>
      <c r="B108" s="66">
        <v>2031210</v>
      </c>
      <c r="C108" s="53" t="str">
        <f>VLOOKUP(B108,'Data sect'!$B$6:$C$121,2,0)</f>
        <v>EN-Utility</v>
      </c>
      <c r="D108" s="77" t="s">
        <v>500</v>
      </c>
      <c r="E108" s="15" t="s">
        <v>465</v>
      </c>
      <c r="F108" s="149" t="s">
        <v>405</v>
      </c>
      <c r="G108" s="126">
        <v>0</v>
      </c>
      <c r="H108" s="166">
        <v>0.2</v>
      </c>
      <c r="I108" s="42">
        <f t="shared" si="3"/>
        <v>0</v>
      </c>
      <c r="J108" s="98">
        <v>0</v>
      </c>
      <c r="K108" s="157">
        <v>2</v>
      </c>
      <c r="L108" s="131">
        <f t="shared" si="4"/>
        <v>0</v>
      </c>
      <c r="M108" s="19">
        <f t="shared" si="5"/>
        <v>0</v>
      </c>
    </row>
    <row r="109" spans="1:13">
      <c r="A109" s="155">
        <v>621101</v>
      </c>
      <c r="B109" s="66">
        <v>2031041</v>
      </c>
      <c r="C109" s="53" t="str">
        <f>VLOOKUP(B109,'Data sect'!$B$6:$C$121,2,0)</f>
        <v>Research &amp; Development</v>
      </c>
      <c r="D109" s="46" t="s">
        <v>314</v>
      </c>
      <c r="E109" s="127" t="s">
        <v>463</v>
      </c>
      <c r="F109" s="15" t="s">
        <v>374</v>
      </c>
      <c r="G109" s="126">
        <v>0</v>
      </c>
      <c r="H109" s="166">
        <v>0.2</v>
      </c>
      <c r="I109" s="42">
        <f t="shared" si="3"/>
        <v>0</v>
      </c>
      <c r="J109" s="98">
        <v>0</v>
      </c>
      <c r="K109" s="157">
        <v>2</v>
      </c>
      <c r="L109" s="131">
        <f t="shared" si="4"/>
        <v>0</v>
      </c>
      <c r="M109" s="19">
        <f t="shared" si="5"/>
        <v>0</v>
      </c>
    </row>
    <row r="110" spans="1:13">
      <c r="A110" s="155">
        <v>621203</v>
      </c>
      <c r="B110" s="66">
        <v>2031010</v>
      </c>
      <c r="C110" s="53" t="str">
        <f>VLOOKUP(B110,'Data sect'!$B$6:$C$121,2,0)</f>
        <v>QC-Production Line</v>
      </c>
      <c r="D110" s="63" t="s">
        <v>363</v>
      </c>
      <c r="E110" s="127" t="s">
        <v>479</v>
      </c>
      <c r="F110" s="15" t="s">
        <v>374</v>
      </c>
      <c r="G110" s="126">
        <v>0</v>
      </c>
      <c r="H110" s="166">
        <v>0.2</v>
      </c>
      <c r="I110" s="42">
        <f t="shared" si="3"/>
        <v>0</v>
      </c>
      <c r="J110" s="98">
        <v>0</v>
      </c>
      <c r="K110" s="157">
        <v>2</v>
      </c>
      <c r="L110" s="131">
        <f t="shared" si="4"/>
        <v>0</v>
      </c>
      <c r="M110" s="19">
        <f t="shared" si="5"/>
        <v>0</v>
      </c>
    </row>
    <row r="111" spans="1:13">
      <c r="A111" s="153">
        <v>630308</v>
      </c>
      <c r="B111" s="66">
        <v>2031210</v>
      </c>
      <c r="C111" s="53" t="str">
        <f>VLOOKUP(B111,'Data sect'!$B$6:$C$121,2,0)</f>
        <v>EN-Utility</v>
      </c>
      <c r="D111" s="77" t="s">
        <v>500</v>
      </c>
      <c r="E111" s="127" t="s">
        <v>468</v>
      </c>
      <c r="F111" s="15" t="s">
        <v>469</v>
      </c>
      <c r="G111" s="126">
        <v>0</v>
      </c>
      <c r="H111" s="166">
        <v>0.2</v>
      </c>
      <c r="I111" s="42">
        <f t="shared" si="3"/>
        <v>0</v>
      </c>
      <c r="J111" s="98">
        <v>0</v>
      </c>
      <c r="K111" s="157">
        <v>2</v>
      </c>
      <c r="L111" s="131">
        <f t="shared" si="4"/>
        <v>0</v>
      </c>
      <c r="M111" s="19">
        <f t="shared" si="5"/>
        <v>0</v>
      </c>
    </row>
    <row r="112" spans="1:13">
      <c r="A112" s="16">
        <v>630601</v>
      </c>
      <c r="B112" s="66">
        <v>2031230</v>
      </c>
      <c r="C112" s="53" t="str">
        <f>VLOOKUP(B112,'Data sect'!$B$6:$C$121,2,0)</f>
        <v>Enginer Project</v>
      </c>
      <c r="D112" s="77" t="s">
        <v>501</v>
      </c>
      <c r="E112" s="127" t="s">
        <v>478</v>
      </c>
      <c r="F112" s="15" t="s">
        <v>480</v>
      </c>
      <c r="G112" s="126">
        <v>0</v>
      </c>
      <c r="H112" s="166">
        <v>0.2</v>
      </c>
      <c r="I112" s="42">
        <f t="shared" si="3"/>
        <v>0</v>
      </c>
      <c r="J112" s="98">
        <v>0</v>
      </c>
      <c r="K112" s="157">
        <v>2</v>
      </c>
      <c r="L112" s="131">
        <f t="shared" si="4"/>
        <v>0</v>
      </c>
      <c r="M112" s="19">
        <f t="shared" si="5"/>
        <v>0</v>
      </c>
    </row>
    <row r="113" spans="1:13">
      <c r="A113" s="126">
        <v>630616</v>
      </c>
      <c r="B113" s="66">
        <v>1040320</v>
      </c>
      <c r="C113" s="53" t="str">
        <f>VLOOKUP(B113,'Data sect'!$B$6:$C$121,2,0)</f>
        <v>WH Distribution-Mahachai</v>
      </c>
      <c r="D113" s="46" t="s">
        <v>382</v>
      </c>
      <c r="E113" s="127" t="s">
        <v>483</v>
      </c>
      <c r="F113" s="15" t="s">
        <v>374</v>
      </c>
      <c r="G113" s="126">
        <v>0</v>
      </c>
      <c r="H113" s="166">
        <v>0.2</v>
      </c>
      <c r="I113" s="42">
        <f t="shared" si="3"/>
        <v>0</v>
      </c>
      <c r="J113" s="98">
        <v>0</v>
      </c>
      <c r="K113" s="157">
        <v>2</v>
      </c>
      <c r="L113" s="131">
        <f t="shared" si="4"/>
        <v>0</v>
      </c>
      <c r="M113" s="19">
        <f t="shared" si="5"/>
        <v>0</v>
      </c>
    </row>
    <row r="114" spans="1:13">
      <c r="A114" s="16">
        <v>630802</v>
      </c>
      <c r="B114" s="66">
        <v>2031120</v>
      </c>
      <c r="C114" s="53" t="str">
        <f>VLOOKUP(B114,'Data sect'!$B$6:$C$121,2,0)</f>
        <v>Material Control 1,3</v>
      </c>
      <c r="D114" s="38" t="s">
        <v>395</v>
      </c>
      <c r="E114" s="127" t="s">
        <v>484</v>
      </c>
      <c r="F114" s="13" t="s">
        <v>386</v>
      </c>
      <c r="G114" s="167">
        <v>22</v>
      </c>
      <c r="H114" s="166">
        <v>0.2</v>
      </c>
      <c r="I114" s="42">
        <f t="shared" si="3"/>
        <v>4.4000000000000004</v>
      </c>
      <c r="J114" s="16">
        <v>0</v>
      </c>
      <c r="K114" s="157">
        <v>2</v>
      </c>
      <c r="L114" s="131">
        <f t="shared" si="4"/>
        <v>0</v>
      </c>
      <c r="M114" s="19">
        <f t="shared" si="5"/>
        <v>4.4000000000000004</v>
      </c>
    </row>
    <row r="115" spans="1:13">
      <c r="A115" s="16">
        <v>630803</v>
      </c>
      <c r="B115" s="66">
        <v>2031041</v>
      </c>
      <c r="C115" s="53" t="str">
        <f>VLOOKUP(B115,'Data sect'!$B$6:$C$121,2,0)</f>
        <v>Research &amp; Development</v>
      </c>
      <c r="D115" s="46" t="s">
        <v>314</v>
      </c>
      <c r="E115" s="127" t="s">
        <v>487</v>
      </c>
      <c r="F115" s="13" t="s">
        <v>370</v>
      </c>
      <c r="G115" s="126">
        <v>0</v>
      </c>
      <c r="H115" s="166">
        <v>0.2</v>
      </c>
      <c r="I115" s="42">
        <f t="shared" si="3"/>
        <v>0</v>
      </c>
      <c r="J115" s="16">
        <v>0</v>
      </c>
      <c r="K115" s="157">
        <v>2</v>
      </c>
      <c r="L115" s="131">
        <f t="shared" si="4"/>
        <v>0</v>
      </c>
      <c r="M115" s="19">
        <f t="shared" si="5"/>
        <v>0</v>
      </c>
    </row>
    <row r="116" spans="1:13">
      <c r="A116" s="16">
        <v>630804</v>
      </c>
      <c r="B116" s="66">
        <v>2031300</v>
      </c>
      <c r="C116" s="53" t="str">
        <f>VLOOKUP(B116,'Data sect'!$B$6:$C$121,2,0)</f>
        <v>Quality Management</v>
      </c>
      <c r="D116" s="45" t="s">
        <v>364</v>
      </c>
      <c r="E116" s="127" t="s">
        <v>485</v>
      </c>
      <c r="F116" s="15" t="s">
        <v>380</v>
      </c>
      <c r="G116" s="126">
        <v>0</v>
      </c>
      <c r="H116" s="166">
        <v>0.2</v>
      </c>
      <c r="I116" s="42">
        <f t="shared" si="3"/>
        <v>0</v>
      </c>
      <c r="J116" s="16">
        <v>0</v>
      </c>
      <c r="K116" s="157">
        <v>2</v>
      </c>
      <c r="L116" s="131">
        <f t="shared" si="4"/>
        <v>0</v>
      </c>
      <c r="M116" s="19">
        <f t="shared" si="5"/>
        <v>0</v>
      </c>
    </row>
    <row r="117" spans="1:13">
      <c r="A117" s="153">
        <v>630902</v>
      </c>
      <c r="B117" s="66">
        <v>2030200</v>
      </c>
      <c r="C117" s="53" t="str">
        <f>VLOOKUP(B117,'Data sect'!$B$6:$C$121,2,0)</f>
        <v>PD-Packing Plant 2</v>
      </c>
      <c r="D117" s="38" t="s">
        <v>504</v>
      </c>
      <c r="E117" s="127" t="s">
        <v>488</v>
      </c>
      <c r="F117" s="13" t="s">
        <v>370</v>
      </c>
      <c r="G117" s="126">
        <v>0</v>
      </c>
      <c r="H117" s="166">
        <v>0.2</v>
      </c>
      <c r="I117" s="42">
        <f t="shared" si="3"/>
        <v>0</v>
      </c>
      <c r="J117" s="16">
        <v>0</v>
      </c>
      <c r="K117" s="157">
        <v>2</v>
      </c>
      <c r="L117" s="131">
        <f t="shared" si="4"/>
        <v>0</v>
      </c>
      <c r="M117" s="19">
        <f t="shared" si="5"/>
        <v>0</v>
      </c>
    </row>
    <row r="118" spans="1:13">
      <c r="A118" s="153">
        <v>630903</v>
      </c>
      <c r="B118" s="66">
        <v>2030300</v>
      </c>
      <c r="C118" s="53" t="str">
        <f>VLOOKUP(B118,'Data sect'!$B$6:$C$121,2,0)</f>
        <v>PD-Packing Plant 3</v>
      </c>
      <c r="D118" s="46" t="s">
        <v>497</v>
      </c>
      <c r="E118" s="127" t="s">
        <v>489</v>
      </c>
      <c r="F118" s="13" t="s">
        <v>370</v>
      </c>
      <c r="G118" s="126">
        <v>0</v>
      </c>
      <c r="H118" s="166">
        <v>0.2</v>
      </c>
      <c r="I118" s="42">
        <f t="shared" si="3"/>
        <v>0</v>
      </c>
      <c r="J118" s="16">
        <v>0</v>
      </c>
      <c r="K118" s="157">
        <v>2</v>
      </c>
      <c r="L118" s="131">
        <f t="shared" si="4"/>
        <v>0</v>
      </c>
      <c r="M118" s="19">
        <f t="shared" si="5"/>
        <v>0</v>
      </c>
    </row>
    <row r="119" spans="1:13">
      <c r="A119" s="153">
        <v>630928</v>
      </c>
      <c r="B119" s="66">
        <v>1040320</v>
      </c>
      <c r="C119" s="53" t="str">
        <f>VLOOKUP(B119,'Data sect'!$B$6:$C$121,2,0)</f>
        <v>WH Distribution-Mahachai</v>
      </c>
      <c r="D119" s="46" t="s">
        <v>382</v>
      </c>
      <c r="E119" s="127" t="s">
        <v>493</v>
      </c>
      <c r="F119" s="15" t="s">
        <v>374</v>
      </c>
      <c r="G119" s="126">
        <v>0</v>
      </c>
      <c r="H119" s="166">
        <v>0.2</v>
      </c>
      <c r="I119" s="42">
        <f t="shared" si="3"/>
        <v>0</v>
      </c>
      <c r="J119" s="16">
        <v>0</v>
      </c>
      <c r="K119" s="157">
        <v>2</v>
      </c>
      <c r="L119" s="131">
        <f t="shared" si="4"/>
        <v>0</v>
      </c>
      <c r="M119" s="19">
        <f t="shared" si="5"/>
        <v>0</v>
      </c>
    </row>
    <row r="120" spans="1:13">
      <c r="A120" s="126">
        <v>630937</v>
      </c>
      <c r="B120" s="66">
        <v>2040120</v>
      </c>
      <c r="C120" s="53" t="str">
        <f>VLOOKUP(B120,'Data sect'!$B$6:$C$121,2,0)</f>
        <v>Factory Purchasing</v>
      </c>
      <c r="D120" s="162" t="s">
        <v>496</v>
      </c>
      <c r="E120" s="127" t="s">
        <v>494</v>
      </c>
      <c r="F120" s="15" t="s">
        <v>374</v>
      </c>
      <c r="G120" s="126">
        <v>0</v>
      </c>
      <c r="H120" s="166">
        <v>0.2</v>
      </c>
      <c r="I120" s="42">
        <f t="shared" si="3"/>
        <v>0</v>
      </c>
      <c r="J120" s="16">
        <v>0</v>
      </c>
      <c r="K120" s="157">
        <v>2</v>
      </c>
      <c r="L120" s="131">
        <f t="shared" si="4"/>
        <v>0</v>
      </c>
      <c r="M120" s="19">
        <f t="shared" si="5"/>
        <v>0</v>
      </c>
    </row>
    <row r="121" spans="1:13">
      <c r="A121" s="126">
        <v>631001</v>
      </c>
      <c r="B121" s="16">
        <v>2030300</v>
      </c>
      <c r="C121" s="15" t="s">
        <v>40</v>
      </c>
      <c r="D121" s="46" t="s">
        <v>497</v>
      </c>
      <c r="E121" s="127" t="s">
        <v>495</v>
      </c>
      <c r="F121" s="15" t="s">
        <v>386</v>
      </c>
      <c r="G121" s="126">
        <v>0</v>
      </c>
      <c r="H121" s="166">
        <v>0.2</v>
      </c>
      <c r="I121" s="42">
        <f t="shared" si="3"/>
        <v>0</v>
      </c>
      <c r="J121" s="16">
        <v>0</v>
      </c>
      <c r="K121" s="157">
        <v>2</v>
      </c>
      <c r="L121" s="131">
        <f t="shared" si="4"/>
        <v>0</v>
      </c>
      <c r="M121" s="19">
        <f t="shared" si="5"/>
        <v>0</v>
      </c>
    </row>
    <row r="122" spans="1:13">
      <c r="A122" s="126">
        <v>631016</v>
      </c>
      <c r="B122" s="66">
        <v>2031041</v>
      </c>
      <c r="C122" s="53" t="str">
        <f>VLOOKUP(B122,'Data sect'!$B$6:$C$121,2,0)</f>
        <v>Research &amp; Development</v>
      </c>
      <c r="D122" s="46" t="s">
        <v>314</v>
      </c>
      <c r="E122" s="127" t="s">
        <v>507</v>
      </c>
      <c r="F122" s="15" t="s">
        <v>374</v>
      </c>
      <c r="G122" s="98">
        <v>0</v>
      </c>
      <c r="H122" s="166">
        <v>0.2</v>
      </c>
      <c r="I122" s="42">
        <f t="shared" si="3"/>
        <v>0</v>
      </c>
      <c r="J122" s="98">
        <v>0</v>
      </c>
      <c r="K122" s="157">
        <v>2</v>
      </c>
      <c r="L122" s="131">
        <f t="shared" si="4"/>
        <v>0</v>
      </c>
      <c r="M122" s="19">
        <f t="shared" si="5"/>
        <v>0</v>
      </c>
    </row>
    <row r="123" spans="1:13">
      <c r="A123" s="126">
        <v>631018</v>
      </c>
      <c r="B123" s="66">
        <v>2051100</v>
      </c>
      <c r="C123" s="53" t="str">
        <f>VLOOKUP(B123,'Data sect'!$B$6:$C$121,2,0)</f>
        <v>Factory HR</v>
      </c>
      <c r="D123" s="46" t="s">
        <v>6</v>
      </c>
      <c r="E123" s="163" t="s">
        <v>508</v>
      </c>
      <c r="F123" s="15" t="s">
        <v>374</v>
      </c>
      <c r="G123" s="98">
        <v>0</v>
      </c>
      <c r="H123" s="166">
        <v>0.2</v>
      </c>
      <c r="I123" s="42">
        <f t="shared" si="3"/>
        <v>0</v>
      </c>
      <c r="J123" s="98">
        <v>0</v>
      </c>
      <c r="K123" s="157">
        <v>2</v>
      </c>
      <c r="L123" s="131">
        <f t="shared" si="4"/>
        <v>0</v>
      </c>
      <c r="M123" s="19">
        <f t="shared" si="5"/>
        <v>0</v>
      </c>
    </row>
    <row r="124" spans="1:13">
      <c r="A124" s="126">
        <v>631101</v>
      </c>
      <c r="B124" s="66">
        <v>2031041</v>
      </c>
      <c r="C124" s="53" t="str">
        <f>VLOOKUP(B124,'Data sect'!$B$6:$C$121,2,0)</f>
        <v>Research &amp; Development</v>
      </c>
      <c r="D124" s="46" t="s">
        <v>314</v>
      </c>
      <c r="E124" s="163" t="s">
        <v>509</v>
      </c>
      <c r="F124" s="15" t="s">
        <v>386</v>
      </c>
      <c r="G124" s="98">
        <v>0</v>
      </c>
      <c r="H124" s="166">
        <v>0.2</v>
      </c>
      <c r="I124" s="42">
        <f t="shared" si="3"/>
        <v>0</v>
      </c>
      <c r="J124" s="98">
        <v>0</v>
      </c>
      <c r="K124" s="157">
        <v>2</v>
      </c>
      <c r="L124" s="131">
        <f t="shared" si="4"/>
        <v>0</v>
      </c>
      <c r="M124" s="19">
        <f t="shared" si="5"/>
        <v>0</v>
      </c>
    </row>
    <row r="125" spans="1:13">
      <c r="A125" s="126">
        <v>631103</v>
      </c>
      <c r="B125" s="66">
        <v>2052310</v>
      </c>
      <c r="C125" s="45" t="s">
        <v>462</v>
      </c>
      <c r="D125" s="45" t="s">
        <v>502</v>
      </c>
      <c r="E125" s="163" t="s">
        <v>510</v>
      </c>
      <c r="F125" s="15" t="s">
        <v>374</v>
      </c>
      <c r="G125" s="98">
        <v>0</v>
      </c>
      <c r="H125" s="166">
        <v>0.2</v>
      </c>
      <c r="I125" s="42">
        <f t="shared" si="3"/>
        <v>0</v>
      </c>
      <c r="J125" s="98">
        <v>0</v>
      </c>
      <c r="K125" s="157">
        <v>2</v>
      </c>
      <c r="L125" s="131">
        <f t="shared" si="4"/>
        <v>0</v>
      </c>
      <c r="M125" s="19">
        <f t="shared" si="5"/>
        <v>0</v>
      </c>
    </row>
    <row r="126" spans="1:13">
      <c r="A126" s="126">
        <v>631104</v>
      </c>
      <c r="B126" s="66">
        <v>2031010</v>
      </c>
      <c r="C126" s="53" t="str">
        <f>VLOOKUP(B126,'Data sect'!$B$6:$C$121,2,0)</f>
        <v>QC-Production Line</v>
      </c>
      <c r="D126" s="63" t="s">
        <v>363</v>
      </c>
      <c r="E126" s="163" t="s">
        <v>511</v>
      </c>
      <c r="F126" s="15" t="s">
        <v>374</v>
      </c>
      <c r="G126" s="98">
        <v>0</v>
      </c>
      <c r="H126" s="166">
        <v>0.2</v>
      </c>
      <c r="I126" s="42">
        <f t="shared" si="3"/>
        <v>0</v>
      </c>
      <c r="J126" s="98">
        <v>0</v>
      </c>
      <c r="K126" s="157">
        <v>2</v>
      </c>
      <c r="L126" s="131">
        <f t="shared" si="4"/>
        <v>0</v>
      </c>
      <c r="M126" s="19">
        <f t="shared" si="5"/>
        <v>0</v>
      </c>
    </row>
    <row r="127" spans="1:13">
      <c r="A127" s="126">
        <v>631113</v>
      </c>
      <c r="B127" s="66">
        <v>2052210</v>
      </c>
      <c r="C127" s="53" t="str">
        <f>VLOOKUP(B127,'Data sect'!$B$6:$C$121,2,0)</f>
        <v>Corporate Accounting</v>
      </c>
      <c r="D127" s="15" t="s">
        <v>524</v>
      </c>
      <c r="E127" s="163" t="s">
        <v>512</v>
      </c>
      <c r="F127" s="15" t="s">
        <v>374</v>
      </c>
      <c r="G127" s="98">
        <v>0</v>
      </c>
      <c r="H127" s="166">
        <v>0.2</v>
      </c>
      <c r="I127" s="42">
        <f t="shared" si="3"/>
        <v>0</v>
      </c>
      <c r="J127" s="98">
        <v>0</v>
      </c>
      <c r="K127" s="157">
        <v>2</v>
      </c>
      <c r="L127" s="131">
        <f t="shared" si="4"/>
        <v>0</v>
      </c>
      <c r="M127" s="19">
        <f t="shared" si="5"/>
        <v>0</v>
      </c>
    </row>
    <row r="128" spans="1:13">
      <c r="A128" s="126">
        <v>631117</v>
      </c>
      <c r="B128" s="66">
        <v>2031041</v>
      </c>
      <c r="C128" s="53" t="str">
        <f>VLOOKUP(B128,'Data sect'!$B$6:$C$121,2,0)</f>
        <v>Research &amp; Development</v>
      </c>
      <c r="D128" s="46" t="s">
        <v>314</v>
      </c>
      <c r="E128" s="15" t="s">
        <v>515</v>
      </c>
      <c r="F128" s="15" t="s">
        <v>374</v>
      </c>
      <c r="G128" s="98">
        <v>0</v>
      </c>
      <c r="H128" s="166">
        <v>0.2</v>
      </c>
      <c r="I128" s="42">
        <f t="shared" si="3"/>
        <v>0</v>
      </c>
      <c r="J128" s="98">
        <v>0</v>
      </c>
      <c r="K128" s="157">
        <v>2</v>
      </c>
      <c r="L128" s="131">
        <f t="shared" si="4"/>
        <v>0</v>
      </c>
      <c r="M128" s="19">
        <f t="shared" si="5"/>
        <v>0</v>
      </c>
    </row>
    <row r="129" spans="1:13">
      <c r="A129" s="126">
        <v>631201</v>
      </c>
      <c r="B129" s="66">
        <v>2031300</v>
      </c>
      <c r="C129" s="53" t="str">
        <f>VLOOKUP(B129,'Data sect'!$B$6:$C$121,2,0)</f>
        <v>Quality Management</v>
      </c>
      <c r="D129" s="45" t="s">
        <v>364</v>
      </c>
      <c r="E129" s="127" t="s">
        <v>518</v>
      </c>
      <c r="F129" s="15" t="s">
        <v>372</v>
      </c>
      <c r="G129" s="16">
        <v>0</v>
      </c>
      <c r="H129" s="166">
        <v>0.2</v>
      </c>
      <c r="I129" s="42">
        <f t="shared" si="3"/>
        <v>0</v>
      </c>
      <c r="J129" s="16">
        <v>0</v>
      </c>
      <c r="K129" s="157">
        <v>2</v>
      </c>
      <c r="L129" s="131">
        <f t="shared" si="4"/>
        <v>0</v>
      </c>
      <c r="M129" s="19">
        <f t="shared" si="5"/>
        <v>0</v>
      </c>
    </row>
    <row r="130" spans="1:13">
      <c r="A130" s="126">
        <v>631202</v>
      </c>
      <c r="B130" s="66">
        <v>2031030</v>
      </c>
      <c r="C130" s="53" t="s">
        <v>36</v>
      </c>
      <c r="D130" s="46" t="s">
        <v>287</v>
      </c>
      <c r="E130" s="127" t="s">
        <v>519</v>
      </c>
      <c r="F130" s="15" t="s">
        <v>374</v>
      </c>
      <c r="G130" s="16">
        <v>0</v>
      </c>
      <c r="H130" s="166">
        <v>0.2</v>
      </c>
      <c r="I130" s="42">
        <f t="shared" si="3"/>
        <v>0</v>
      </c>
      <c r="J130" s="16">
        <v>0</v>
      </c>
      <c r="K130" s="157">
        <v>2</v>
      </c>
      <c r="L130" s="131">
        <f t="shared" si="4"/>
        <v>0</v>
      </c>
      <c r="M130" s="19">
        <f t="shared" si="5"/>
        <v>0</v>
      </c>
    </row>
    <row r="131" spans="1:13">
      <c r="A131" s="126">
        <v>631204</v>
      </c>
      <c r="B131" s="66">
        <v>2031041</v>
      </c>
      <c r="C131" s="53" t="str">
        <f>VLOOKUP(B131,'Data sect'!$B$6:$C$121,2,0)</f>
        <v>Research &amp; Development</v>
      </c>
      <c r="D131" s="46" t="s">
        <v>314</v>
      </c>
      <c r="E131" s="127" t="s">
        <v>520</v>
      </c>
      <c r="F131" s="15" t="s">
        <v>374</v>
      </c>
      <c r="G131" s="16">
        <v>0</v>
      </c>
      <c r="H131" s="166">
        <v>0.2</v>
      </c>
      <c r="I131" s="42">
        <f t="shared" ref="I131:I133" si="6">H131*G131</f>
        <v>0</v>
      </c>
      <c r="J131" s="16">
        <v>0</v>
      </c>
      <c r="K131" s="157">
        <v>2</v>
      </c>
      <c r="L131" s="131">
        <f t="shared" ref="L131:L133" si="7">K131*J131</f>
        <v>0</v>
      </c>
      <c r="M131" s="19">
        <f t="shared" si="5"/>
        <v>0</v>
      </c>
    </row>
    <row r="132" spans="1:13">
      <c r="A132" s="126">
        <v>631205</v>
      </c>
      <c r="B132" s="66">
        <v>2031010</v>
      </c>
      <c r="C132" s="53" t="str">
        <f>VLOOKUP(B132,'Data sect'!$B$6:$C$121,2,0)</f>
        <v>QC-Production Line</v>
      </c>
      <c r="D132" s="63" t="s">
        <v>363</v>
      </c>
      <c r="E132" s="127" t="s">
        <v>521</v>
      </c>
      <c r="F132" s="15" t="s">
        <v>374</v>
      </c>
      <c r="G132" s="16">
        <v>0</v>
      </c>
      <c r="H132" s="166">
        <v>0.2</v>
      </c>
      <c r="I132" s="42">
        <f t="shared" si="6"/>
        <v>0</v>
      </c>
      <c r="J132" s="16">
        <v>0</v>
      </c>
      <c r="K132" s="157">
        <v>2</v>
      </c>
      <c r="L132" s="131">
        <f t="shared" si="7"/>
        <v>0</v>
      </c>
      <c r="M132" s="19">
        <f t="shared" si="5"/>
        <v>0</v>
      </c>
    </row>
    <row r="133" spans="1:13">
      <c r="A133" s="126">
        <v>631216</v>
      </c>
      <c r="B133" s="66">
        <v>2052310</v>
      </c>
      <c r="C133" s="45" t="s">
        <v>462</v>
      </c>
      <c r="D133" s="45" t="s">
        <v>502</v>
      </c>
      <c r="E133" s="127" t="s">
        <v>522</v>
      </c>
      <c r="F133" s="15" t="s">
        <v>374</v>
      </c>
      <c r="G133" s="16">
        <v>0</v>
      </c>
      <c r="H133" s="166">
        <v>0.2</v>
      </c>
      <c r="I133" s="42">
        <f t="shared" si="6"/>
        <v>0</v>
      </c>
      <c r="J133" s="16">
        <v>0</v>
      </c>
      <c r="K133" s="157">
        <v>2</v>
      </c>
      <c r="L133" s="131">
        <f t="shared" si="7"/>
        <v>0</v>
      </c>
      <c r="M133" s="19">
        <f t="shared" si="5"/>
        <v>0</v>
      </c>
    </row>
    <row r="134" spans="1:13" ht="21.75">
      <c r="G134" s="139">
        <f>SUM(G2:G133)</f>
        <v>3589</v>
      </c>
      <c r="H134" s="139"/>
      <c r="I134" s="139">
        <f>SUM(I2:I133)</f>
        <v>717.80000000000007</v>
      </c>
      <c r="J134" s="139">
        <f>SUM(J2:J133)</f>
        <v>13</v>
      </c>
      <c r="K134" s="139"/>
      <c r="L134" s="140">
        <f>SUM(L2:L133)</f>
        <v>26</v>
      </c>
      <c r="M134" s="140">
        <f>SUM(M2:M133)</f>
        <v>743.8</v>
      </c>
    </row>
    <row r="135" spans="1:13">
      <c r="I135" s="1"/>
    </row>
    <row r="136" spans="1:13">
      <c r="I136" s="1"/>
    </row>
    <row r="137" spans="1:13">
      <c r="I137" s="1"/>
    </row>
    <row r="138" spans="1:13">
      <c r="I138" s="1"/>
    </row>
    <row r="139" spans="1:13">
      <c r="I139" s="1"/>
    </row>
    <row r="140" spans="1:13">
      <c r="I140" s="1"/>
    </row>
    <row r="141" spans="1:13">
      <c r="I141" s="1"/>
    </row>
    <row r="142" spans="1:13">
      <c r="I142" s="1"/>
    </row>
    <row r="143" spans="1:13">
      <c r="I143" s="1"/>
    </row>
    <row r="144" spans="1:13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zoomScale="112" zoomScaleNormal="112" workbookViewId="0"/>
  </sheetViews>
  <sheetFormatPr defaultRowHeight="12.75"/>
  <cols>
    <col min="1" max="1" width="25" style="6" customWidth="1"/>
    <col min="2" max="2" width="23" customWidth="1"/>
    <col min="3" max="3" width="12.28515625" style="8" customWidth="1"/>
    <col min="4" max="4" width="13.42578125" style="8" customWidth="1"/>
    <col min="5" max="5" width="17.28515625" style="8" customWidth="1"/>
    <col min="6" max="6" width="13.28515625" customWidth="1"/>
  </cols>
  <sheetData>
    <row r="1" spans="1:6" ht="16.5" customHeight="1">
      <c r="A1" s="27" t="s">
        <v>526</v>
      </c>
      <c r="B1" s="9"/>
    </row>
    <row r="2" spans="1:6" ht="16.5" customHeight="1">
      <c r="A2" s="179" t="s">
        <v>525</v>
      </c>
      <c r="B2" s="179"/>
    </row>
    <row r="3" spans="1:6" ht="16.5" customHeight="1">
      <c r="A3" s="27" t="s">
        <v>517</v>
      </c>
      <c r="B3" s="83" t="s">
        <v>527</v>
      </c>
    </row>
    <row r="4" spans="1:6" ht="12" customHeight="1">
      <c r="A4" s="28"/>
    </row>
    <row r="5" spans="1:6" s="7" customFormat="1" ht="25.5">
      <c r="A5" s="20" t="s">
        <v>9</v>
      </c>
      <c r="B5" s="20" t="s">
        <v>343</v>
      </c>
      <c r="C5" s="21" t="s">
        <v>338</v>
      </c>
      <c r="D5" s="21" t="s">
        <v>339</v>
      </c>
      <c r="E5" s="21" t="s">
        <v>349</v>
      </c>
      <c r="F5" s="21" t="s">
        <v>536</v>
      </c>
    </row>
    <row r="6" spans="1:6">
      <c r="A6">
        <v>1040320</v>
      </c>
      <c r="B6" t="s">
        <v>73</v>
      </c>
      <c r="C6" s="11">
        <v>893</v>
      </c>
      <c r="D6" s="11">
        <v>0</v>
      </c>
      <c r="E6" s="11">
        <v>178.60000000000002</v>
      </c>
      <c r="F6" s="172"/>
    </row>
    <row r="7" spans="1:6">
      <c r="A7">
        <v>2030100</v>
      </c>
      <c r="B7" t="s">
        <v>41</v>
      </c>
      <c r="C7" s="11">
        <v>380</v>
      </c>
      <c r="D7" s="11">
        <v>4</v>
      </c>
      <c r="E7" s="11">
        <v>84</v>
      </c>
    </row>
    <row r="8" spans="1:6">
      <c r="A8">
        <v>2030200</v>
      </c>
      <c r="B8" t="s">
        <v>341</v>
      </c>
      <c r="C8" s="11">
        <v>5768</v>
      </c>
      <c r="D8" s="11">
        <v>19</v>
      </c>
      <c r="E8" s="11">
        <v>1191.5999999999999</v>
      </c>
    </row>
    <row r="9" spans="1:6">
      <c r="A9">
        <v>2030300</v>
      </c>
      <c r="B9" t="s">
        <v>40</v>
      </c>
      <c r="C9" s="11">
        <v>4463</v>
      </c>
      <c r="D9" s="11">
        <v>40</v>
      </c>
      <c r="E9" s="11">
        <v>972.6</v>
      </c>
    </row>
    <row r="10" spans="1:6">
      <c r="A10">
        <v>2030400</v>
      </c>
      <c r="B10" t="s">
        <v>340</v>
      </c>
      <c r="C10" s="11">
        <v>5074</v>
      </c>
      <c r="D10" s="11">
        <v>4</v>
      </c>
      <c r="E10" s="11">
        <v>1022.8000000000001</v>
      </c>
    </row>
    <row r="11" spans="1:6">
      <c r="A11">
        <v>2031010</v>
      </c>
      <c r="B11" t="s">
        <v>366</v>
      </c>
      <c r="C11" s="11">
        <v>0</v>
      </c>
      <c r="D11" s="11">
        <v>0</v>
      </c>
      <c r="E11" s="11">
        <v>0</v>
      </c>
    </row>
    <row r="12" spans="1:6">
      <c r="A12">
        <v>2031030</v>
      </c>
      <c r="B12" t="s">
        <v>36</v>
      </c>
      <c r="C12" s="11">
        <v>14</v>
      </c>
      <c r="D12" s="11">
        <v>0</v>
      </c>
      <c r="E12" s="11">
        <v>2.8000000000000003</v>
      </c>
    </row>
    <row r="13" spans="1:6">
      <c r="A13">
        <v>2031041</v>
      </c>
      <c r="B13" t="s">
        <v>38</v>
      </c>
      <c r="C13" s="11">
        <v>42</v>
      </c>
      <c r="D13" s="11">
        <v>2</v>
      </c>
      <c r="E13" s="11">
        <v>12.4</v>
      </c>
    </row>
    <row r="14" spans="1:6">
      <c r="A14">
        <v>2031110</v>
      </c>
      <c r="B14" t="s">
        <v>397</v>
      </c>
      <c r="C14" s="11">
        <v>941</v>
      </c>
      <c r="D14" s="11">
        <v>39</v>
      </c>
      <c r="E14" s="11">
        <v>266.20000000000005</v>
      </c>
    </row>
    <row r="15" spans="1:6">
      <c r="A15">
        <v>2031120</v>
      </c>
      <c r="B15" t="s">
        <v>39</v>
      </c>
      <c r="C15" s="11">
        <v>902</v>
      </c>
      <c r="D15" s="11">
        <v>3</v>
      </c>
      <c r="E15" s="11">
        <v>186.39999999999998</v>
      </c>
    </row>
    <row r="16" spans="1:6">
      <c r="A16">
        <v>2031210</v>
      </c>
      <c r="B16" t="s">
        <v>31</v>
      </c>
      <c r="C16" s="11">
        <v>104</v>
      </c>
      <c r="D16" s="11">
        <v>26</v>
      </c>
      <c r="E16" s="11">
        <v>72.8</v>
      </c>
    </row>
    <row r="17" spans="1:8">
      <c r="A17">
        <v>2031220</v>
      </c>
      <c r="B17" t="s">
        <v>32</v>
      </c>
      <c r="C17" s="11">
        <v>12</v>
      </c>
      <c r="D17" s="11">
        <v>0</v>
      </c>
      <c r="E17" s="11">
        <v>2.4000000000000004</v>
      </c>
    </row>
    <row r="18" spans="1:8">
      <c r="A18">
        <v>2031230</v>
      </c>
      <c r="B18" t="s">
        <v>480</v>
      </c>
      <c r="C18" s="11">
        <v>0</v>
      </c>
      <c r="D18" s="11">
        <v>8</v>
      </c>
      <c r="E18" s="11">
        <v>16</v>
      </c>
    </row>
    <row r="19" spans="1:8">
      <c r="A19">
        <v>2031300</v>
      </c>
      <c r="B19" t="s">
        <v>37</v>
      </c>
      <c r="C19" s="11">
        <v>102</v>
      </c>
      <c r="D19" s="11">
        <v>0</v>
      </c>
      <c r="E19" s="11">
        <v>20.400000000000002</v>
      </c>
      <c r="F19" s="172"/>
      <c r="G19" s="11"/>
    </row>
    <row r="20" spans="1:8">
      <c r="A20">
        <v>2040120</v>
      </c>
      <c r="B20" t="s">
        <v>29</v>
      </c>
      <c r="C20" s="11">
        <v>25</v>
      </c>
      <c r="D20" s="11">
        <v>2</v>
      </c>
      <c r="E20" s="11">
        <v>9</v>
      </c>
      <c r="G20" s="11"/>
    </row>
    <row r="21" spans="1:8">
      <c r="A21">
        <v>2051100</v>
      </c>
      <c r="B21" t="s">
        <v>27</v>
      </c>
      <c r="C21" s="11">
        <v>458</v>
      </c>
      <c r="D21" s="11">
        <v>61</v>
      </c>
      <c r="E21" s="11">
        <v>213.6</v>
      </c>
    </row>
    <row r="22" spans="1:8">
      <c r="A22">
        <v>2051140</v>
      </c>
      <c r="B22" t="s">
        <v>398</v>
      </c>
      <c r="C22" s="11">
        <v>0</v>
      </c>
      <c r="D22" s="11">
        <v>0</v>
      </c>
      <c r="E22" s="11">
        <v>0</v>
      </c>
    </row>
    <row r="23" spans="1:8">
      <c r="A23">
        <v>2052210</v>
      </c>
      <c r="B23" t="s">
        <v>48</v>
      </c>
      <c r="C23" s="11">
        <v>32</v>
      </c>
      <c r="D23" s="11">
        <v>0</v>
      </c>
      <c r="E23" s="11">
        <v>6.4</v>
      </c>
    </row>
    <row r="24" spans="1:8">
      <c r="A24">
        <v>2052310</v>
      </c>
      <c r="B24" t="s">
        <v>462</v>
      </c>
      <c r="C24" s="11">
        <v>45</v>
      </c>
      <c r="D24" s="11">
        <v>69</v>
      </c>
      <c r="E24" s="11">
        <v>147</v>
      </c>
      <c r="F24" s="11">
        <v>69</v>
      </c>
      <c r="G24" s="11"/>
    </row>
    <row r="25" spans="1:8">
      <c r="A25">
        <v>2053120</v>
      </c>
      <c r="B25" t="s">
        <v>28</v>
      </c>
      <c r="C25" s="11">
        <v>46</v>
      </c>
      <c r="D25" s="11">
        <v>2</v>
      </c>
      <c r="E25" s="11">
        <v>13.2</v>
      </c>
      <c r="G25" s="11"/>
    </row>
    <row r="26" spans="1:8">
      <c r="A26">
        <v>2055000</v>
      </c>
      <c r="B26" t="s">
        <v>68</v>
      </c>
      <c r="C26" s="11">
        <v>0</v>
      </c>
      <c r="D26" s="11">
        <v>0</v>
      </c>
      <c r="E26" s="11">
        <v>0</v>
      </c>
    </row>
    <row r="27" spans="1:8">
      <c r="A27" s="6" t="s">
        <v>440</v>
      </c>
      <c r="B27" s="6"/>
      <c r="C27" s="173">
        <v>19301</v>
      </c>
      <c r="D27" s="174">
        <v>279</v>
      </c>
      <c r="E27" s="173">
        <v>4418.2</v>
      </c>
    </row>
    <row r="28" spans="1:8">
      <c r="A28" s="168" t="s">
        <v>523</v>
      </c>
      <c r="B28" s="169"/>
      <c r="C28" s="11">
        <v>300</v>
      </c>
      <c r="D28" s="11">
        <v>100</v>
      </c>
      <c r="E28"/>
      <c r="G28" s="70"/>
      <c r="H28" s="70"/>
    </row>
    <row r="29" spans="1:8">
      <c r="A29" s="168"/>
      <c r="B29" s="169"/>
      <c r="C29" s="11">
        <f>SUM(C27-C28)</f>
        <v>19001</v>
      </c>
      <c r="D29" s="11">
        <f>SUM(D27-D28)</f>
        <v>179</v>
      </c>
      <c r="E29" s="67">
        <f>SUM((C29*0.2)+(D29*2))</f>
        <v>4158.2000000000007</v>
      </c>
      <c r="G29" s="70"/>
      <c r="H29" s="70"/>
    </row>
    <row r="30" spans="1:8">
      <c r="A30" s="168"/>
      <c r="B30" s="169"/>
      <c r="C30" s="11">
        <v>-570</v>
      </c>
      <c r="D30" s="11">
        <v>-5</v>
      </c>
      <c r="E30" s="67"/>
      <c r="G30" s="70"/>
      <c r="H30" s="70"/>
    </row>
    <row r="31" spans="1:8">
      <c r="A31" s="168"/>
      <c r="B31" s="169"/>
      <c r="C31" s="8">
        <f>SUM(C29:C30)</f>
        <v>18431</v>
      </c>
      <c r="D31" s="8">
        <f>SUM(D29:D30)</f>
        <v>174</v>
      </c>
      <c r="E31" s="8">
        <f>SUM(C31:D31)</f>
        <v>18605</v>
      </c>
      <c r="G31" s="70"/>
      <c r="H31" s="70"/>
    </row>
    <row r="32" spans="1:8">
      <c r="A32"/>
      <c r="B32" s="75" t="s">
        <v>375</v>
      </c>
      <c r="C32" s="70">
        <v>114</v>
      </c>
      <c r="D32" s="69">
        <v>10</v>
      </c>
      <c r="E32" s="69">
        <f>SUM(C32,D32)</f>
        <v>124</v>
      </c>
    </row>
    <row r="33" spans="1:10" ht="16.5" customHeight="1">
      <c r="A33"/>
      <c r="C33" s="67"/>
      <c r="D33" s="11"/>
      <c r="E33" s="99">
        <f>SUM(E29-E32)</f>
        <v>4034.2000000000007</v>
      </c>
    </row>
    <row r="34" spans="1:10" ht="12.75" customHeight="1">
      <c r="C34" s="71">
        <v>870</v>
      </c>
      <c r="D34" s="22">
        <v>105</v>
      </c>
      <c r="E34" s="71"/>
    </row>
    <row r="35" spans="1:10" ht="12.75" customHeight="1">
      <c r="A35" s="23"/>
      <c r="B35" s="10"/>
      <c r="C35" s="72"/>
      <c r="D35" s="24"/>
      <c r="E35" s="72"/>
    </row>
    <row r="36" spans="1:10" ht="12.75" customHeight="1">
      <c r="A36" s="23"/>
      <c r="B36" s="10"/>
      <c r="C36" s="72"/>
      <c r="D36" s="24"/>
      <c r="E36" s="72"/>
    </row>
    <row r="37" spans="1:10" ht="16.5" customHeight="1">
      <c r="A37" s="27" t="s">
        <v>530</v>
      </c>
      <c r="B37" s="26"/>
      <c r="C37" s="73"/>
      <c r="D37" s="26"/>
      <c r="E37" s="73"/>
    </row>
    <row r="38" spans="1:10" ht="16.5" customHeight="1">
      <c r="A38" s="27" t="s">
        <v>528</v>
      </c>
      <c r="B38" s="26"/>
      <c r="C38" s="73"/>
      <c r="D38" s="26"/>
      <c r="E38" s="73"/>
    </row>
    <row r="39" spans="1:10" ht="16.5" customHeight="1">
      <c r="A39" s="27" t="str">
        <f>A3</f>
        <v>ประจำเดือน : ธันวาคม</v>
      </c>
      <c r="B39" s="49" t="str">
        <f>B3</f>
        <v>08/12/63 ถึง 20/12/63</v>
      </c>
      <c r="C39" s="73"/>
      <c r="D39" s="26"/>
      <c r="E39" s="73"/>
    </row>
    <row r="40" spans="1:10" ht="12" customHeight="1">
      <c r="A40" s="28"/>
      <c r="B40" s="25"/>
    </row>
    <row r="41" spans="1:10" ht="25.5">
      <c r="A41" s="20" t="s">
        <v>9</v>
      </c>
      <c r="B41" s="20" t="s">
        <v>343</v>
      </c>
      <c r="C41" s="21" t="s">
        <v>338</v>
      </c>
      <c r="D41" s="21" t="s">
        <v>339</v>
      </c>
      <c r="E41" s="21" t="s">
        <v>349</v>
      </c>
    </row>
    <row r="42" spans="1:10">
      <c r="A42">
        <v>1040320</v>
      </c>
      <c r="B42" t="s">
        <v>73</v>
      </c>
      <c r="C42" s="11">
        <v>377</v>
      </c>
      <c r="D42" s="11">
        <v>23</v>
      </c>
      <c r="E42" s="11">
        <v>121.4</v>
      </c>
    </row>
    <row r="43" spans="1:10">
      <c r="A43">
        <v>2030100</v>
      </c>
      <c r="B43" t="s">
        <v>41</v>
      </c>
      <c r="C43" s="11">
        <v>3370</v>
      </c>
      <c r="D43" s="11">
        <v>2</v>
      </c>
      <c r="E43" s="11">
        <v>678</v>
      </c>
      <c r="J43" s="150"/>
    </row>
    <row r="44" spans="1:10">
      <c r="A44">
        <v>2030200</v>
      </c>
      <c r="B44" t="s">
        <v>341</v>
      </c>
      <c r="C44" s="11">
        <v>2424</v>
      </c>
      <c r="D44" s="11">
        <v>0</v>
      </c>
      <c r="E44" s="11">
        <v>484.8</v>
      </c>
      <c r="J44" s="150"/>
    </row>
    <row r="45" spans="1:10">
      <c r="A45">
        <v>2030300</v>
      </c>
      <c r="B45" t="s">
        <v>40</v>
      </c>
      <c r="C45" s="11">
        <v>1288</v>
      </c>
      <c r="D45" s="11">
        <v>0</v>
      </c>
      <c r="E45" s="11">
        <v>257.60000000000002</v>
      </c>
      <c r="J45" s="150"/>
    </row>
    <row r="46" spans="1:10">
      <c r="A46">
        <v>2030400</v>
      </c>
      <c r="B46" t="s">
        <v>340</v>
      </c>
      <c r="C46" s="11">
        <v>4498</v>
      </c>
      <c r="D46" s="11">
        <v>18</v>
      </c>
      <c r="E46" s="11">
        <v>935.6</v>
      </c>
      <c r="J46" s="150"/>
    </row>
    <row r="47" spans="1:10">
      <c r="A47">
        <v>2031010</v>
      </c>
      <c r="B47" t="s">
        <v>366</v>
      </c>
      <c r="C47" s="11">
        <v>4</v>
      </c>
      <c r="D47" s="11">
        <v>0</v>
      </c>
      <c r="E47" s="11">
        <v>0.8</v>
      </c>
      <c r="J47" s="150"/>
    </row>
    <row r="48" spans="1:10">
      <c r="A48">
        <v>2031030</v>
      </c>
      <c r="B48" t="s">
        <v>36</v>
      </c>
      <c r="C48" s="11">
        <v>320</v>
      </c>
      <c r="D48" s="11">
        <v>0</v>
      </c>
      <c r="E48" s="11">
        <v>64</v>
      </c>
      <c r="J48" s="150"/>
    </row>
    <row r="49" spans="1:10">
      <c r="A49">
        <v>2031041</v>
      </c>
      <c r="B49" t="s">
        <v>38</v>
      </c>
      <c r="C49" s="11">
        <v>110</v>
      </c>
      <c r="D49" s="11">
        <v>18</v>
      </c>
      <c r="E49" s="11">
        <v>58.000000000000007</v>
      </c>
      <c r="J49" s="150"/>
    </row>
    <row r="50" spans="1:10">
      <c r="A50">
        <v>2031110</v>
      </c>
      <c r="B50" t="s">
        <v>397</v>
      </c>
      <c r="C50" s="11">
        <v>857</v>
      </c>
      <c r="D50" s="11">
        <v>0</v>
      </c>
      <c r="E50" s="11">
        <v>171.40000000000003</v>
      </c>
      <c r="H50" s="11"/>
      <c r="J50" s="150"/>
    </row>
    <row r="51" spans="1:10">
      <c r="A51">
        <v>2031120</v>
      </c>
      <c r="B51" t="s">
        <v>39</v>
      </c>
      <c r="C51" s="11">
        <v>7568</v>
      </c>
      <c r="D51" s="11">
        <v>15</v>
      </c>
      <c r="E51" s="11">
        <v>1543.6000000000001</v>
      </c>
      <c r="J51" s="150"/>
    </row>
    <row r="52" spans="1:10">
      <c r="A52">
        <v>2031210</v>
      </c>
      <c r="B52" t="s">
        <v>31</v>
      </c>
      <c r="C52" s="11">
        <v>255</v>
      </c>
      <c r="D52" s="11">
        <v>18</v>
      </c>
      <c r="E52" s="11">
        <v>87</v>
      </c>
      <c r="J52" s="150"/>
    </row>
    <row r="53" spans="1:10">
      <c r="A53">
        <v>2031220</v>
      </c>
      <c r="B53" t="s">
        <v>32</v>
      </c>
      <c r="C53" s="11">
        <v>3</v>
      </c>
      <c r="D53" s="11">
        <v>0</v>
      </c>
      <c r="E53" s="11">
        <v>0.60000000000000009</v>
      </c>
      <c r="J53" s="150"/>
    </row>
    <row r="54" spans="1:10">
      <c r="A54">
        <v>2031230</v>
      </c>
      <c r="B54" t="s">
        <v>480</v>
      </c>
      <c r="C54" s="11">
        <v>0</v>
      </c>
      <c r="D54" s="11">
        <v>0</v>
      </c>
      <c r="E54" s="11">
        <v>0</v>
      </c>
      <c r="J54" s="150"/>
    </row>
    <row r="55" spans="1:10">
      <c r="A55">
        <v>2031300</v>
      </c>
      <c r="B55" t="s">
        <v>37</v>
      </c>
      <c r="C55" s="11">
        <v>123</v>
      </c>
      <c r="D55" s="11">
        <v>0</v>
      </c>
      <c r="E55" s="11">
        <v>24.6</v>
      </c>
      <c r="J55" s="150"/>
    </row>
    <row r="56" spans="1:10">
      <c r="A56">
        <v>2040120</v>
      </c>
      <c r="B56" t="s">
        <v>29</v>
      </c>
      <c r="C56" s="11">
        <v>10</v>
      </c>
      <c r="D56" s="11">
        <v>18</v>
      </c>
      <c r="E56" s="11">
        <v>38</v>
      </c>
      <c r="J56" s="150"/>
    </row>
    <row r="57" spans="1:10" s="10" customFormat="1" ht="12.75" customHeight="1">
      <c r="A57">
        <v>2051100</v>
      </c>
      <c r="B57" t="s">
        <v>27</v>
      </c>
      <c r="C57" s="11">
        <v>914</v>
      </c>
      <c r="D57" s="11">
        <v>54</v>
      </c>
      <c r="E57" s="11">
        <v>290.8</v>
      </c>
      <c r="F57"/>
      <c r="J57" s="150"/>
    </row>
    <row r="58" spans="1:10">
      <c r="A58">
        <v>2051140</v>
      </c>
      <c r="B58" t="s">
        <v>398</v>
      </c>
      <c r="C58" s="11">
        <v>0</v>
      </c>
      <c r="D58" s="11">
        <v>0</v>
      </c>
      <c r="E58" s="11">
        <v>0</v>
      </c>
      <c r="J58" s="150"/>
    </row>
    <row r="59" spans="1:10">
      <c r="A59">
        <v>2052210</v>
      </c>
      <c r="B59" t="s">
        <v>48</v>
      </c>
      <c r="C59" s="11">
        <v>131</v>
      </c>
      <c r="D59" s="11">
        <v>0</v>
      </c>
      <c r="E59" s="11">
        <v>26.200000000000003</v>
      </c>
      <c r="J59" s="150"/>
    </row>
    <row r="60" spans="1:10">
      <c r="A60">
        <v>2052310</v>
      </c>
      <c r="B60" t="s">
        <v>462</v>
      </c>
      <c r="C60" s="11">
        <v>107</v>
      </c>
      <c r="D60" s="11">
        <v>10</v>
      </c>
      <c r="E60" s="11">
        <v>41.4</v>
      </c>
      <c r="G60" s="11"/>
      <c r="J60" s="150"/>
    </row>
    <row r="61" spans="1:10">
      <c r="A61">
        <v>2053120</v>
      </c>
      <c r="B61" t="s">
        <v>28</v>
      </c>
      <c r="C61" s="11">
        <v>8</v>
      </c>
      <c r="D61" s="11">
        <v>0</v>
      </c>
      <c r="E61" s="11">
        <v>1.6</v>
      </c>
      <c r="G61" s="11"/>
      <c r="J61" s="150"/>
    </row>
    <row r="62" spans="1:10">
      <c r="A62">
        <v>2055000</v>
      </c>
      <c r="B62" t="s">
        <v>68</v>
      </c>
      <c r="C62" s="11">
        <v>0</v>
      </c>
      <c r="D62" s="11">
        <v>0</v>
      </c>
      <c r="E62" s="11">
        <v>0</v>
      </c>
      <c r="G62" s="11"/>
      <c r="J62" s="150"/>
    </row>
    <row r="63" spans="1:10" s="92" customFormat="1" ht="21">
      <c r="A63" s="6" t="s">
        <v>440</v>
      </c>
      <c r="B63" s="6"/>
      <c r="C63" s="11">
        <v>22367</v>
      </c>
      <c r="D63" s="11">
        <v>176</v>
      </c>
      <c r="E63" s="11">
        <v>4825.4000000000015</v>
      </c>
      <c r="F63" s="102"/>
      <c r="G63" s="96"/>
      <c r="H63" s="97"/>
      <c r="I63" s="36"/>
      <c r="J63" s="150"/>
    </row>
    <row r="64" spans="1:10">
      <c r="A64" s="168" t="s">
        <v>523</v>
      </c>
      <c r="B64" s="169"/>
      <c r="C64" s="11">
        <v>300</v>
      </c>
      <c r="D64" s="11">
        <v>100</v>
      </c>
      <c r="E64"/>
      <c r="H64" s="70"/>
      <c r="I64" s="70"/>
    </row>
    <row r="65" spans="1:9">
      <c r="A65" s="168"/>
      <c r="B65" s="169"/>
      <c r="C65" s="11">
        <f>SUM(C63-C64)</f>
        <v>22067</v>
      </c>
      <c r="D65" s="11">
        <f>SUM(D63-D64)</f>
        <v>76</v>
      </c>
      <c r="E65" s="67">
        <f>SUM((C65*0.2)+(D65*2))</f>
        <v>4565.4000000000005</v>
      </c>
      <c r="H65" s="70"/>
      <c r="I65" s="70"/>
    </row>
    <row r="66" spans="1:9">
      <c r="A66"/>
      <c r="B66" s="75" t="s">
        <v>375</v>
      </c>
      <c r="C66" s="70">
        <v>132.4</v>
      </c>
      <c r="D66" s="69">
        <v>4</v>
      </c>
      <c r="E66" s="69">
        <f>SUM(C66,D66)</f>
        <v>136.4</v>
      </c>
    </row>
    <row r="67" spans="1:9" ht="13.5" customHeight="1">
      <c r="A67"/>
      <c r="B67" s="68"/>
      <c r="C67" s="67"/>
      <c r="D67" s="11"/>
      <c r="E67" s="99">
        <f>SUM(E65-E66)</f>
        <v>4429.0000000000009</v>
      </c>
    </row>
    <row r="68" spans="1:9" ht="13.5" customHeight="1">
      <c r="A68"/>
      <c r="C68" s="67"/>
      <c r="D68" s="69"/>
      <c r="E68" s="67"/>
    </row>
    <row r="69" spans="1:9" ht="13.5" customHeight="1">
      <c r="A69"/>
      <c r="C69" s="67"/>
      <c r="D69"/>
      <c r="E69" s="67"/>
    </row>
    <row r="70" spans="1:9" s="31" customFormat="1" ht="16.5" customHeight="1">
      <c r="A70" s="29" t="s">
        <v>531</v>
      </c>
      <c r="B70" s="29"/>
      <c r="C70" s="85"/>
      <c r="D70" s="29"/>
      <c r="E70" s="30"/>
    </row>
    <row r="71" spans="1:9" s="31" customFormat="1" ht="16.5" customHeight="1">
      <c r="A71" s="156" t="s">
        <v>529</v>
      </c>
      <c r="B71" s="29"/>
      <c r="C71" s="85"/>
      <c r="D71" s="29"/>
      <c r="E71" s="30"/>
    </row>
    <row r="72" spans="1:9" s="31" customFormat="1" ht="16.5" customHeight="1">
      <c r="A72" s="29" t="str">
        <f>A39</f>
        <v>ประจำเดือน : ธันวาคม</v>
      </c>
      <c r="B72" s="49" t="str">
        <f>B39</f>
        <v>08/12/63 ถึง 20/12/63</v>
      </c>
      <c r="C72" s="30"/>
      <c r="D72" s="30"/>
      <c r="E72" s="30"/>
    </row>
    <row r="73" spans="1:9" s="31" customFormat="1" ht="12" customHeight="1">
      <c r="A73" s="32"/>
      <c r="C73" s="30"/>
      <c r="D73" s="30"/>
      <c r="E73" s="30"/>
    </row>
    <row r="74" spans="1:9" ht="25.5">
      <c r="A74" s="20" t="s">
        <v>9</v>
      </c>
      <c r="B74" s="20" t="s">
        <v>343</v>
      </c>
      <c r="C74" s="21" t="s">
        <v>338</v>
      </c>
      <c r="D74" s="21" t="s">
        <v>339</v>
      </c>
      <c r="E74" s="21" t="s">
        <v>349</v>
      </c>
    </row>
    <row r="75" spans="1:9">
      <c r="A75">
        <v>1040320</v>
      </c>
      <c r="B75" t="s">
        <v>73</v>
      </c>
      <c r="C75" s="11">
        <v>158</v>
      </c>
      <c r="D75" s="11">
        <v>0</v>
      </c>
      <c r="E75" s="11">
        <v>31.6</v>
      </c>
      <c r="F75" s="90"/>
    </row>
    <row r="76" spans="1:9">
      <c r="A76">
        <v>2030100</v>
      </c>
      <c r="B76" t="s">
        <v>41</v>
      </c>
      <c r="C76" s="11">
        <v>0</v>
      </c>
      <c r="D76" s="11">
        <v>0</v>
      </c>
      <c r="E76" s="11">
        <v>0</v>
      </c>
      <c r="F76" s="90"/>
    </row>
    <row r="77" spans="1:9">
      <c r="A77">
        <v>2030200</v>
      </c>
      <c r="B77" t="s">
        <v>341</v>
      </c>
      <c r="C77" s="11">
        <v>6</v>
      </c>
      <c r="D77" s="11">
        <v>27</v>
      </c>
      <c r="E77" s="11">
        <v>55.2</v>
      </c>
      <c r="F77" s="90"/>
    </row>
    <row r="78" spans="1:9">
      <c r="A78">
        <v>2030300</v>
      </c>
      <c r="B78" t="s">
        <v>40</v>
      </c>
      <c r="C78" s="11">
        <v>0</v>
      </c>
      <c r="D78" s="11">
        <v>158</v>
      </c>
      <c r="E78" s="11">
        <v>316</v>
      </c>
      <c r="F78" s="90"/>
    </row>
    <row r="79" spans="1:9">
      <c r="A79">
        <v>2030400</v>
      </c>
      <c r="B79" t="s">
        <v>340</v>
      </c>
      <c r="C79" s="11">
        <v>0</v>
      </c>
      <c r="D79" s="11">
        <v>1</v>
      </c>
      <c r="E79" s="11">
        <v>2</v>
      </c>
      <c r="F79" s="90"/>
    </row>
    <row r="80" spans="1:9">
      <c r="A80">
        <v>2031010</v>
      </c>
      <c r="B80" t="s">
        <v>366</v>
      </c>
      <c r="C80" s="11">
        <v>1589</v>
      </c>
      <c r="D80" s="11">
        <v>24</v>
      </c>
      <c r="E80" s="11">
        <v>365.80000000000007</v>
      </c>
      <c r="F80" s="90"/>
    </row>
    <row r="81" spans="1:6">
      <c r="A81">
        <v>2031030</v>
      </c>
      <c r="B81" t="s">
        <v>36</v>
      </c>
      <c r="C81" s="11">
        <v>1696</v>
      </c>
      <c r="D81" s="11">
        <v>0</v>
      </c>
      <c r="E81" s="11">
        <v>339.20000000000005</v>
      </c>
      <c r="F81" s="90"/>
    </row>
    <row r="82" spans="1:6">
      <c r="A82">
        <v>2031041</v>
      </c>
      <c r="B82" t="s">
        <v>38</v>
      </c>
      <c r="C82" s="11">
        <v>1792</v>
      </c>
      <c r="D82" s="11">
        <v>143</v>
      </c>
      <c r="E82" s="11">
        <v>644.40000000000009</v>
      </c>
      <c r="F82" s="90"/>
    </row>
    <row r="83" spans="1:6">
      <c r="A83">
        <v>2031110</v>
      </c>
      <c r="B83" t="s">
        <v>397</v>
      </c>
      <c r="C83" s="11">
        <v>0</v>
      </c>
      <c r="D83" s="11">
        <v>0</v>
      </c>
      <c r="E83" s="11">
        <v>0</v>
      </c>
      <c r="F83" s="90"/>
    </row>
    <row r="84" spans="1:6">
      <c r="A84">
        <v>2031120</v>
      </c>
      <c r="B84" t="s">
        <v>39</v>
      </c>
      <c r="C84" s="11">
        <v>1</v>
      </c>
      <c r="D84" s="11">
        <v>0</v>
      </c>
      <c r="E84" s="11">
        <v>0.2</v>
      </c>
      <c r="F84" s="90"/>
    </row>
    <row r="85" spans="1:6">
      <c r="A85">
        <v>2031210</v>
      </c>
      <c r="B85" t="s">
        <v>31</v>
      </c>
      <c r="C85" s="11">
        <v>1022</v>
      </c>
      <c r="D85" s="11">
        <v>60</v>
      </c>
      <c r="E85" s="11">
        <v>324.40000000000003</v>
      </c>
      <c r="F85" s="90"/>
    </row>
    <row r="86" spans="1:6">
      <c r="A86">
        <v>2031220</v>
      </c>
      <c r="B86" t="s">
        <v>32</v>
      </c>
      <c r="C86" s="11">
        <v>1691</v>
      </c>
      <c r="D86" s="11">
        <v>0</v>
      </c>
      <c r="E86" s="11">
        <v>338.20000000000005</v>
      </c>
      <c r="F86" s="90"/>
    </row>
    <row r="87" spans="1:6">
      <c r="A87">
        <v>2031230</v>
      </c>
      <c r="B87" t="s">
        <v>480</v>
      </c>
      <c r="C87" s="11">
        <v>13</v>
      </c>
      <c r="D87" s="11">
        <v>31</v>
      </c>
      <c r="E87" s="11">
        <v>64.599999999999994</v>
      </c>
      <c r="F87" s="90"/>
    </row>
    <row r="88" spans="1:6">
      <c r="A88">
        <v>2031300</v>
      </c>
      <c r="B88" t="s">
        <v>37</v>
      </c>
      <c r="C88" s="11">
        <v>1927</v>
      </c>
      <c r="D88" s="11">
        <v>0</v>
      </c>
      <c r="E88" s="11">
        <v>385.40000000000003</v>
      </c>
      <c r="F88" s="90"/>
    </row>
    <row r="89" spans="1:6">
      <c r="A89">
        <v>2040120</v>
      </c>
      <c r="B89" t="s">
        <v>29</v>
      </c>
      <c r="C89" s="11">
        <v>617</v>
      </c>
      <c r="D89" s="11">
        <v>12</v>
      </c>
      <c r="E89" s="11">
        <v>147.4</v>
      </c>
      <c r="F89" s="90"/>
    </row>
    <row r="90" spans="1:6" s="10" customFormat="1" ht="12.75" customHeight="1">
      <c r="A90">
        <v>2051100</v>
      </c>
      <c r="B90" t="s">
        <v>27</v>
      </c>
      <c r="C90" s="11">
        <v>0</v>
      </c>
      <c r="D90" s="11">
        <v>0</v>
      </c>
      <c r="E90" s="11">
        <v>0</v>
      </c>
      <c r="F90" s="90"/>
    </row>
    <row r="91" spans="1:6">
      <c r="A91">
        <v>2051140</v>
      </c>
      <c r="B91" t="s">
        <v>398</v>
      </c>
      <c r="C91" s="11">
        <v>173</v>
      </c>
      <c r="D91" s="11">
        <v>0</v>
      </c>
      <c r="E91" s="11">
        <v>34.6</v>
      </c>
      <c r="F91" s="90"/>
    </row>
    <row r="92" spans="1:6">
      <c r="A92">
        <v>2052210</v>
      </c>
      <c r="B92" t="s">
        <v>48</v>
      </c>
      <c r="C92" s="11">
        <v>0</v>
      </c>
      <c r="D92" s="11">
        <v>0</v>
      </c>
      <c r="E92" s="11">
        <v>0</v>
      </c>
      <c r="F92" s="90"/>
    </row>
    <row r="93" spans="1:6">
      <c r="A93">
        <v>2052310</v>
      </c>
      <c r="B93" t="s">
        <v>462</v>
      </c>
      <c r="C93" s="11">
        <v>0</v>
      </c>
      <c r="D93" s="11">
        <v>0</v>
      </c>
      <c r="E93" s="11">
        <v>0</v>
      </c>
      <c r="F93" s="90"/>
    </row>
    <row r="94" spans="1:6">
      <c r="A94">
        <v>2053120</v>
      </c>
      <c r="B94" t="s">
        <v>28</v>
      </c>
      <c r="C94" s="11">
        <v>82</v>
      </c>
      <c r="D94" s="11">
        <v>17</v>
      </c>
      <c r="E94" s="11">
        <v>50.4</v>
      </c>
      <c r="F94" s="90"/>
    </row>
    <row r="95" spans="1:6">
      <c r="A95">
        <v>2055000</v>
      </c>
      <c r="B95" t="s">
        <v>68</v>
      </c>
      <c r="C95" s="11">
        <v>0</v>
      </c>
      <c r="D95" s="11">
        <v>0</v>
      </c>
      <c r="E95" s="11">
        <v>0</v>
      </c>
      <c r="F95" s="90"/>
    </row>
    <row r="96" spans="1:6">
      <c r="A96" s="6" t="s">
        <v>440</v>
      </c>
      <c r="B96" s="6"/>
      <c r="C96" s="11">
        <v>10767</v>
      </c>
      <c r="D96" s="11">
        <v>473</v>
      </c>
      <c r="E96" s="11">
        <v>3099.4</v>
      </c>
    </row>
    <row r="97" spans="1:5">
      <c r="A97" s="168" t="s">
        <v>523</v>
      </c>
      <c r="B97" s="169"/>
      <c r="C97" s="11">
        <v>300</v>
      </c>
      <c r="D97" s="11">
        <v>100</v>
      </c>
      <c r="E97"/>
    </row>
    <row r="98" spans="1:5">
      <c r="A98" s="168"/>
      <c r="B98" s="169"/>
      <c r="C98" s="11">
        <f>SUM(C96-C97)</f>
        <v>10467</v>
      </c>
      <c r="D98" s="11">
        <f>SUM(D96-D97)</f>
        <v>373</v>
      </c>
      <c r="E98" s="67">
        <f>SUM((C98*0.2)+(D98*2))</f>
        <v>2839.4</v>
      </c>
    </row>
    <row r="99" spans="1:5">
      <c r="A99"/>
      <c r="B99" s="75" t="s">
        <v>375</v>
      </c>
      <c r="C99" s="70">
        <v>62.8</v>
      </c>
      <c r="D99" s="69">
        <v>22</v>
      </c>
      <c r="E99" s="69">
        <f>SUM(C99,D99)</f>
        <v>84.8</v>
      </c>
    </row>
    <row r="100" spans="1:5">
      <c r="A100"/>
      <c r="B100" s="68"/>
      <c r="C100" s="67"/>
      <c r="D100" s="11"/>
      <c r="E100" s="99">
        <f>SUM(E98-E99)</f>
        <v>2754.6</v>
      </c>
    </row>
    <row r="101" spans="1:5" ht="12" customHeight="1">
      <c r="A101"/>
      <c r="C101" s="67"/>
      <c r="D101"/>
      <c r="E101" s="67"/>
    </row>
    <row r="102" spans="1:5">
      <c r="A102"/>
      <c r="B102" s="68"/>
      <c r="C102" s="69"/>
      <c r="D102" s="70"/>
      <c r="E102" s="67"/>
    </row>
    <row r="103" spans="1:5">
      <c r="A103"/>
      <c r="B103" s="75"/>
      <c r="C103" s="67"/>
      <c r="D103" s="74"/>
    </row>
    <row r="104" spans="1:5">
      <c r="A104"/>
      <c r="C104" s="67"/>
      <c r="D104"/>
    </row>
    <row r="105" spans="1:5">
      <c r="A105"/>
      <c r="C105" s="67"/>
      <c r="D105"/>
    </row>
    <row r="106" spans="1:5" ht="15">
      <c r="A106" s="29" t="s">
        <v>532</v>
      </c>
      <c r="B106" s="29"/>
      <c r="C106" s="67"/>
      <c r="D106"/>
    </row>
    <row r="107" spans="1:5" ht="15">
      <c r="A107" s="27" t="s">
        <v>533</v>
      </c>
      <c r="B107" s="29"/>
      <c r="C107" s="67"/>
      <c r="D107"/>
    </row>
    <row r="108" spans="1:5" ht="15">
      <c r="A108" s="29" t="str">
        <f>A39</f>
        <v>ประจำเดือน : ธันวาคม</v>
      </c>
      <c r="B108" s="49" t="str">
        <f>B39</f>
        <v>08/12/63 ถึง 20/12/63</v>
      </c>
      <c r="C108" s="67"/>
      <c r="D108"/>
    </row>
    <row r="110" spans="1:5" ht="25.5">
      <c r="A110" s="20" t="s">
        <v>9</v>
      </c>
      <c r="B110" s="20" t="s">
        <v>343</v>
      </c>
      <c r="C110" s="21" t="s">
        <v>338</v>
      </c>
      <c r="D110" s="21" t="s">
        <v>339</v>
      </c>
      <c r="E110" s="21" t="s">
        <v>349</v>
      </c>
    </row>
    <row r="111" spans="1:5">
      <c r="A111">
        <v>1040320</v>
      </c>
      <c r="B111" t="s">
        <v>73</v>
      </c>
      <c r="C111" s="11">
        <v>0</v>
      </c>
      <c r="D111" s="11">
        <v>0</v>
      </c>
      <c r="E111" s="11">
        <v>0</v>
      </c>
    </row>
    <row r="112" spans="1:5">
      <c r="A112">
        <v>2030100</v>
      </c>
      <c r="B112" t="s">
        <v>41</v>
      </c>
      <c r="C112" s="11">
        <v>1527</v>
      </c>
      <c r="D112" s="11">
        <v>0</v>
      </c>
      <c r="E112" s="11">
        <v>305.40000000000003</v>
      </c>
    </row>
    <row r="113" spans="1:5">
      <c r="A113">
        <v>2030200</v>
      </c>
      <c r="B113" t="s">
        <v>341</v>
      </c>
      <c r="C113" s="11">
        <v>0</v>
      </c>
      <c r="D113" s="11">
        <v>0</v>
      </c>
      <c r="E113" s="11">
        <v>0</v>
      </c>
    </row>
    <row r="114" spans="1:5">
      <c r="A114">
        <v>2030300</v>
      </c>
      <c r="B114" t="s">
        <v>40</v>
      </c>
      <c r="C114" s="11">
        <v>0</v>
      </c>
      <c r="D114" s="11">
        <v>0</v>
      </c>
      <c r="E114" s="11">
        <v>0</v>
      </c>
    </row>
    <row r="115" spans="1:5">
      <c r="A115">
        <v>2030400</v>
      </c>
      <c r="B115" t="s">
        <v>340</v>
      </c>
      <c r="C115" s="11">
        <v>0</v>
      </c>
      <c r="D115" s="11">
        <v>0</v>
      </c>
      <c r="E115" s="11">
        <v>0</v>
      </c>
    </row>
    <row r="116" spans="1:5">
      <c r="A116">
        <v>2031010</v>
      </c>
      <c r="B116" t="s">
        <v>366</v>
      </c>
      <c r="C116" s="11">
        <v>0</v>
      </c>
      <c r="D116" s="11">
        <v>0</v>
      </c>
      <c r="E116" s="11">
        <v>0</v>
      </c>
    </row>
    <row r="117" spans="1:5">
      <c r="A117">
        <v>2031030</v>
      </c>
      <c r="B117" t="s">
        <v>36</v>
      </c>
      <c r="C117" s="11">
        <v>0</v>
      </c>
      <c r="D117" s="11">
        <v>0</v>
      </c>
      <c r="E117" s="11">
        <v>0</v>
      </c>
    </row>
    <row r="118" spans="1:5">
      <c r="A118">
        <v>2031041</v>
      </c>
      <c r="B118" t="s">
        <v>38</v>
      </c>
      <c r="C118" s="11">
        <v>0</v>
      </c>
      <c r="D118" s="11">
        <v>0</v>
      </c>
      <c r="E118" s="11">
        <v>0</v>
      </c>
    </row>
    <row r="119" spans="1:5">
      <c r="A119">
        <v>2031110</v>
      </c>
      <c r="B119" t="s">
        <v>397</v>
      </c>
      <c r="C119" s="11">
        <v>0</v>
      </c>
      <c r="D119" s="11">
        <v>0</v>
      </c>
      <c r="E119" s="11">
        <v>0</v>
      </c>
    </row>
    <row r="120" spans="1:5">
      <c r="A120">
        <v>2031120</v>
      </c>
      <c r="B120" t="s">
        <v>39</v>
      </c>
      <c r="C120" s="11">
        <v>2062</v>
      </c>
      <c r="D120" s="11">
        <v>13</v>
      </c>
      <c r="E120" s="11">
        <v>438.4</v>
      </c>
    </row>
    <row r="121" spans="1:5">
      <c r="A121">
        <v>2031210</v>
      </c>
      <c r="B121" t="s">
        <v>31</v>
      </c>
      <c r="C121" s="11">
        <v>0</v>
      </c>
      <c r="D121" s="11">
        <v>0</v>
      </c>
      <c r="E121" s="11">
        <v>0</v>
      </c>
    </row>
    <row r="122" spans="1:5">
      <c r="A122">
        <v>2031220</v>
      </c>
      <c r="B122" t="s">
        <v>32</v>
      </c>
      <c r="C122" s="11">
        <v>0</v>
      </c>
      <c r="D122" s="11">
        <v>0</v>
      </c>
      <c r="E122" s="11">
        <v>0</v>
      </c>
    </row>
    <row r="123" spans="1:5">
      <c r="A123">
        <v>2031230</v>
      </c>
      <c r="B123" t="s">
        <v>480</v>
      </c>
      <c r="C123" s="11">
        <v>0</v>
      </c>
      <c r="D123" s="11">
        <v>0</v>
      </c>
      <c r="E123" s="11">
        <v>0</v>
      </c>
    </row>
    <row r="124" spans="1:5">
      <c r="A124">
        <v>2031300</v>
      </c>
      <c r="B124" t="s">
        <v>37</v>
      </c>
      <c r="C124" s="11">
        <v>0</v>
      </c>
      <c r="D124" s="11">
        <v>0</v>
      </c>
      <c r="E124" s="11">
        <v>0</v>
      </c>
    </row>
    <row r="125" spans="1:5">
      <c r="A125">
        <v>2040120</v>
      </c>
      <c r="B125" t="s">
        <v>29</v>
      </c>
      <c r="C125" s="11">
        <v>0</v>
      </c>
      <c r="D125" s="11">
        <v>0</v>
      </c>
      <c r="E125" s="11">
        <v>0</v>
      </c>
    </row>
    <row r="126" spans="1:5">
      <c r="A126">
        <v>2051100</v>
      </c>
      <c r="B126" t="s">
        <v>27</v>
      </c>
      <c r="C126" s="11">
        <v>0</v>
      </c>
      <c r="D126" s="11">
        <v>0</v>
      </c>
      <c r="E126" s="11">
        <v>0</v>
      </c>
    </row>
    <row r="127" spans="1:5">
      <c r="A127">
        <v>2051140</v>
      </c>
      <c r="B127" t="s">
        <v>398</v>
      </c>
      <c r="C127" s="11">
        <v>0</v>
      </c>
      <c r="D127" s="11">
        <v>0</v>
      </c>
      <c r="E127" s="11">
        <v>0</v>
      </c>
    </row>
    <row r="128" spans="1:5">
      <c r="A128">
        <v>2052210</v>
      </c>
      <c r="B128" t="s">
        <v>48</v>
      </c>
      <c r="C128" s="11">
        <v>0</v>
      </c>
      <c r="D128" s="11">
        <v>0</v>
      </c>
      <c r="E128" s="11">
        <v>0</v>
      </c>
    </row>
    <row r="129" spans="1:5">
      <c r="A129">
        <v>2052310</v>
      </c>
      <c r="B129" t="s">
        <v>462</v>
      </c>
      <c r="C129" s="11">
        <v>0</v>
      </c>
      <c r="D129" s="11">
        <v>0</v>
      </c>
      <c r="E129" s="11">
        <v>0</v>
      </c>
    </row>
    <row r="130" spans="1:5">
      <c r="A130">
        <v>2053120</v>
      </c>
      <c r="B130" t="s">
        <v>28</v>
      </c>
      <c r="C130" s="11">
        <v>0</v>
      </c>
      <c r="D130" s="11">
        <v>0</v>
      </c>
      <c r="E130" s="11">
        <v>0</v>
      </c>
    </row>
    <row r="131" spans="1:5">
      <c r="A131">
        <v>2055000</v>
      </c>
      <c r="B131" t="s">
        <v>68</v>
      </c>
      <c r="C131" s="11">
        <v>0</v>
      </c>
      <c r="D131" s="11">
        <v>0</v>
      </c>
      <c r="E131" s="11">
        <v>0</v>
      </c>
    </row>
    <row r="132" spans="1:5">
      <c r="A132" s="6" t="s">
        <v>440</v>
      </c>
      <c r="B132" s="6"/>
      <c r="C132" s="11">
        <v>3589</v>
      </c>
      <c r="D132" s="11">
        <v>13</v>
      </c>
      <c r="E132" s="11">
        <v>743.8</v>
      </c>
    </row>
    <row r="133" spans="1:5">
      <c r="A133" s="168" t="s">
        <v>523</v>
      </c>
      <c r="B133" s="169"/>
      <c r="C133" s="11">
        <v>0</v>
      </c>
      <c r="D133" s="11">
        <v>0</v>
      </c>
      <c r="E133"/>
    </row>
    <row r="134" spans="1:5">
      <c r="A134" s="168"/>
      <c r="B134" s="169"/>
      <c r="C134" s="11">
        <f>SUM(C132-C133)</f>
        <v>3589</v>
      </c>
      <c r="D134" s="11">
        <f>SUM(D132-D133)</f>
        <v>13</v>
      </c>
      <c r="E134" s="67">
        <f>SUM((C134*0.2)+(D134*2))</f>
        <v>743.80000000000007</v>
      </c>
    </row>
    <row r="135" spans="1:5">
      <c r="A135"/>
      <c r="B135" s="75" t="s">
        <v>375</v>
      </c>
      <c r="C135" s="70">
        <v>21.6</v>
      </c>
      <c r="D135" s="69">
        <v>0</v>
      </c>
      <c r="E135" s="69">
        <f>SUM(C135,D135)</f>
        <v>21.6</v>
      </c>
    </row>
    <row r="136" spans="1:5">
      <c r="A136"/>
      <c r="B136" s="68"/>
      <c r="C136" s="67"/>
      <c r="D136" s="11"/>
      <c r="E136" s="99">
        <f>SUM(E134-E135)</f>
        <v>722.2</v>
      </c>
    </row>
  </sheetData>
  <mergeCells count="1">
    <mergeCell ref="A2:B2"/>
  </mergeCell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topLeftCell="X4" workbookViewId="0">
      <selection activeCell="AP10" sqref="AP10"/>
    </sheetView>
  </sheetViews>
  <sheetFormatPr defaultRowHeight="12.75"/>
  <cols>
    <col min="1" max="1" width="8.7109375" bestFit="1" customWidth="1"/>
    <col min="2" max="2" width="23" bestFit="1" customWidth="1"/>
    <col min="3" max="5" width="10.140625" customWidth="1"/>
    <col min="6" max="6" width="9.28515625" bestFit="1" customWidth="1"/>
    <col min="7" max="8" width="9.28515625" customWidth="1"/>
    <col min="9" max="10" width="14.140625" customWidth="1"/>
    <col min="11" max="11" width="10.28515625" bestFit="1" customWidth="1"/>
    <col min="12" max="12" width="9.28515625" bestFit="1" customWidth="1"/>
    <col min="13" max="13" width="10.28515625" bestFit="1" customWidth="1"/>
    <col min="14" max="14" width="9.28515625" bestFit="1" customWidth="1"/>
    <col min="15" max="15" width="11.28515625" bestFit="1" customWidth="1"/>
    <col min="16" max="18" width="11.140625" customWidth="1"/>
    <col min="19" max="19" width="10.28515625" bestFit="1" customWidth="1"/>
    <col min="20" max="20" width="10.140625" bestFit="1" customWidth="1"/>
    <col min="21" max="21" width="10.5703125" bestFit="1" customWidth="1"/>
    <col min="22" max="22" width="9.28515625" bestFit="1" customWidth="1"/>
    <col min="23" max="23" width="11.28515625" bestFit="1" customWidth="1"/>
    <col min="24" max="26" width="11.140625" customWidth="1"/>
    <col min="34" max="34" width="10.28515625" bestFit="1" customWidth="1"/>
    <col min="36" max="36" width="10.28515625" bestFit="1" customWidth="1"/>
  </cols>
  <sheetData>
    <row r="1" spans="1:42" ht="12.75" customHeight="1">
      <c r="A1" s="180" t="s">
        <v>9</v>
      </c>
      <c r="B1" s="180" t="s">
        <v>343</v>
      </c>
      <c r="C1" s="181">
        <v>561453</v>
      </c>
      <c r="D1" s="181"/>
      <c r="E1" s="181"/>
      <c r="F1" s="181"/>
      <c r="G1" s="181"/>
      <c r="H1" s="181"/>
      <c r="I1" s="181"/>
      <c r="J1" s="181"/>
      <c r="K1" s="182">
        <v>561475</v>
      </c>
      <c r="L1" s="182"/>
      <c r="M1" s="182"/>
      <c r="N1" s="182"/>
      <c r="O1" s="182"/>
      <c r="P1" s="182"/>
      <c r="Q1" s="182"/>
      <c r="R1" s="182"/>
      <c r="S1" s="183">
        <v>561478</v>
      </c>
      <c r="T1" s="183"/>
      <c r="U1" s="183"/>
      <c r="V1" s="183"/>
      <c r="W1" s="183"/>
      <c r="X1" s="183"/>
      <c r="Y1" s="183"/>
      <c r="Z1" s="183"/>
      <c r="AA1" s="184">
        <v>724295</v>
      </c>
      <c r="AB1" s="184"/>
      <c r="AC1" s="184"/>
      <c r="AD1" s="184"/>
      <c r="AE1" s="184"/>
      <c r="AF1" s="184"/>
      <c r="AG1" s="184"/>
      <c r="AH1" s="203" t="s">
        <v>535</v>
      </c>
      <c r="AI1" s="203" t="s">
        <v>540</v>
      </c>
      <c r="AJ1" s="203" t="s">
        <v>541</v>
      </c>
    </row>
    <row r="2" spans="1:42" ht="51">
      <c r="A2" s="180"/>
      <c r="B2" s="180"/>
      <c r="C2" s="170" t="s">
        <v>538</v>
      </c>
      <c r="D2" s="170" t="s">
        <v>537</v>
      </c>
      <c r="E2" s="170" t="s">
        <v>338</v>
      </c>
      <c r="F2" s="170" t="s">
        <v>538</v>
      </c>
      <c r="G2" s="170" t="s">
        <v>537</v>
      </c>
      <c r="H2" s="170" t="s">
        <v>339</v>
      </c>
      <c r="I2" s="175" t="s">
        <v>534</v>
      </c>
      <c r="J2" s="176" t="s">
        <v>539</v>
      </c>
      <c r="K2" s="170" t="s">
        <v>538</v>
      </c>
      <c r="L2" s="170" t="s">
        <v>537</v>
      </c>
      <c r="M2" s="170" t="s">
        <v>338</v>
      </c>
      <c r="N2" s="170" t="s">
        <v>538</v>
      </c>
      <c r="O2" s="170" t="s">
        <v>537</v>
      </c>
      <c r="P2" s="170" t="s">
        <v>339</v>
      </c>
      <c r="Q2" s="175" t="s">
        <v>534</v>
      </c>
      <c r="R2" s="176" t="s">
        <v>539</v>
      </c>
      <c r="S2" s="170" t="s">
        <v>538</v>
      </c>
      <c r="T2" s="170" t="s">
        <v>537</v>
      </c>
      <c r="U2" s="170" t="s">
        <v>338</v>
      </c>
      <c r="V2" s="170" t="s">
        <v>538</v>
      </c>
      <c r="W2" s="170" t="s">
        <v>537</v>
      </c>
      <c r="X2" s="170" t="s">
        <v>339</v>
      </c>
      <c r="Y2" s="175" t="s">
        <v>534</v>
      </c>
      <c r="Z2" s="176" t="s">
        <v>539</v>
      </c>
      <c r="AA2" s="170" t="s">
        <v>538</v>
      </c>
      <c r="AB2" s="170" t="s">
        <v>537</v>
      </c>
      <c r="AC2" s="170" t="s">
        <v>338</v>
      </c>
      <c r="AD2" s="170" t="s">
        <v>538</v>
      </c>
      <c r="AE2" s="170" t="s">
        <v>537</v>
      </c>
      <c r="AF2" s="170" t="s">
        <v>338</v>
      </c>
      <c r="AG2" s="175" t="s">
        <v>534</v>
      </c>
      <c r="AH2" s="203"/>
      <c r="AI2" s="203"/>
      <c r="AJ2" s="203"/>
    </row>
    <row r="3" spans="1:42">
      <c r="A3" s="185">
        <v>2053120</v>
      </c>
      <c r="B3" s="186" t="s">
        <v>73</v>
      </c>
      <c r="C3" s="187">
        <v>893</v>
      </c>
      <c r="D3" s="188">
        <f>+C3/$C$24*$C$26</f>
        <v>-40.252318532718512</v>
      </c>
      <c r="E3" s="188">
        <f>SUM(C3:D3)</f>
        <v>852.7476814672815</v>
      </c>
      <c r="F3" s="187">
        <v>0</v>
      </c>
      <c r="G3" s="188">
        <f>+F3/$F$24*$F$26</f>
        <v>0</v>
      </c>
      <c r="H3" s="188">
        <f>SUM(F3:G3)</f>
        <v>0</v>
      </c>
      <c r="I3" s="189">
        <f>ROUND((E3*0.2)+(H3*2),2)</f>
        <v>170.55</v>
      </c>
      <c r="J3" s="190">
        <f>+I3/$I$24*$J$27</f>
        <v>104.6331986515294</v>
      </c>
      <c r="K3" s="187">
        <v>377</v>
      </c>
      <c r="L3" s="191">
        <f>+K3/$K$24*$K$27</f>
        <v>-16.21469128626995</v>
      </c>
      <c r="M3" s="191">
        <f>SUM(K3:L3)</f>
        <v>360.78530871373005</v>
      </c>
      <c r="N3" s="192">
        <v>23</v>
      </c>
      <c r="O3" s="191">
        <f>N3/$N$24*$N$27</f>
        <v>-13.329545454545453</v>
      </c>
      <c r="P3" s="191">
        <f>SUM(N3:O3)</f>
        <v>9.6704545454545467</v>
      </c>
      <c r="Q3" s="189">
        <f>ROUND((M3*0.2)+(P3*2),2)</f>
        <v>91.5</v>
      </c>
      <c r="R3" s="190">
        <f>Q3/$Q$24*$R$27</f>
        <v>51.131745314969521</v>
      </c>
      <c r="S3" s="187">
        <v>158</v>
      </c>
      <c r="T3" s="193">
        <f>S3/$S$24*$S$27</f>
        <v>-9.0101235255874421</v>
      </c>
      <c r="U3" s="193">
        <f>SUM(S3:T3)</f>
        <v>148.98987647441257</v>
      </c>
      <c r="V3" s="187">
        <v>0</v>
      </c>
      <c r="W3" s="191">
        <f>V3/$V$24*$V$27</f>
        <v>0</v>
      </c>
      <c r="X3" s="191">
        <f>SUM(V3:W3)</f>
        <v>0</v>
      </c>
      <c r="Y3" s="189">
        <f>ROUND((U3*0.2)+(X3*2),2)</f>
        <v>29.8</v>
      </c>
      <c r="Z3" s="190">
        <f>Y3/$Y$24*$Z$27</f>
        <v>26.775212372032236</v>
      </c>
      <c r="AA3" s="187">
        <v>0</v>
      </c>
      <c r="AB3" s="194">
        <f>AA3/$AA$24*$AA$27</f>
        <v>0</v>
      </c>
      <c r="AC3" s="194">
        <f>SUM(AA3:AB3)</f>
        <v>0</v>
      </c>
      <c r="AD3" s="187">
        <v>0</v>
      </c>
      <c r="AE3" s="94">
        <f>AD3/$AD$24*$AD$27</f>
        <v>0</v>
      </c>
      <c r="AF3" s="94">
        <f>SUM(AD3:AE3)</f>
        <v>0</v>
      </c>
      <c r="AG3" s="189">
        <f>ROUND((AC3*0.2)+(AF3*2),2)</f>
        <v>0</v>
      </c>
      <c r="AH3" s="204">
        <f>SUM(I3+J3+Q3+R3+Y3+Z3+AG3)</f>
        <v>474.3901563385312</v>
      </c>
      <c r="AI3" s="204">
        <f>AH3*0.07</f>
        <v>33.207310943697188</v>
      </c>
      <c r="AJ3" s="204">
        <f>SUM(AH3:AI3)</f>
        <v>507.59746728222837</v>
      </c>
      <c r="AL3" s="92">
        <v>2000</v>
      </c>
      <c r="AM3" s="92">
        <v>40</v>
      </c>
      <c r="AN3" s="92">
        <v>5040502</v>
      </c>
      <c r="AO3" s="92" t="s">
        <v>543</v>
      </c>
      <c r="AP3" s="25" t="s">
        <v>542</v>
      </c>
    </row>
    <row r="4" spans="1:42">
      <c r="A4" s="195">
        <v>2030100</v>
      </c>
      <c r="B4" s="186" t="s">
        <v>41</v>
      </c>
      <c r="C4" s="194">
        <v>380</v>
      </c>
      <c r="D4" s="188">
        <f t="shared" ref="D4:D22" si="0">+C4/$C$24*$C$26</f>
        <v>-17.128646184135537</v>
      </c>
      <c r="E4" s="188">
        <f t="shared" ref="E4:E23" si="1">SUM(C4:D4)</f>
        <v>362.87135381586444</v>
      </c>
      <c r="F4" s="194">
        <v>4</v>
      </c>
      <c r="G4" s="188">
        <f t="shared" ref="G4:G23" si="2">+F4/$F$24*$F$26</f>
        <v>-1.5053763440860215</v>
      </c>
      <c r="H4" s="188">
        <f t="shared" ref="H4:H23" si="3">SUM(F4:G4)</f>
        <v>2.4946236559139785</v>
      </c>
      <c r="I4" s="189">
        <f t="shared" ref="I4:I23" si="4">ROUND((E4*0.2)+(H4*2),2)</f>
        <v>77.56</v>
      </c>
      <c r="J4" s="190">
        <f t="shared" ref="J4:J23" si="5">+I4/$I$24*$J$27</f>
        <v>47.583411828863213</v>
      </c>
      <c r="K4" s="194">
        <v>3370</v>
      </c>
      <c r="L4" s="191">
        <f t="shared" ref="L4:L23" si="6">+K4/$K$24*$K$27</f>
        <v>-144.94299637859345</v>
      </c>
      <c r="M4" s="191">
        <f t="shared" ref="M4:M23" si="7">SUM(K4:L4)</f>
        <v>3225.0570036214067</v>
      </c>
      <c r="N4" s="191">
        <v>2</v>
      </c>
      <c r="O4" s="191">
        <f t="shared" ref="O4:O23" si="8">N4/$N$24*$N$27</f>
        <v>-1.1590909090909092</v>
      </c>
      <c r="P4" s="191">
        <f t="shared" ref="P4:P23" si="9">SUM(N4:O4)</f>
        <v>0.84090909090909083</v>
      </c>
      <c r="Q4" s="189">
        <f t="shared" ref="Q4:Q23" si="10">ROUND((M4*0.2)+(P4*2),2)</f>
        <v>646.69000000000005</v>
      </c>
      <c r="R4" s="190">
        <f t="shared" ref="R4:R23" si="11">Q4/$Q$24*$R$27</f>
        <v>361.38129374576653</v>
      </c>
      <c r="S4" s="194">
        <v>0</v>
      </c>
      <c r="T4" s="193">
        <f t="shared" ref="T4:T23" si="12">S4/$S$24*$S$27</f>
        <v>0</v>
      </c>
      <c r="U4" s="193">
        <f t="shared" ref="U4:U23" si="13">SUM(S4:T4)</f>
        <v>0</v>
      </c>
      <c r="V4" s="194">
        <v>0</v>
      </c>
      <c r="W4" s="191">
        <f t="shared" ref="W4:W23" si="14">V4/$V$24*$V$27</f>
        <v>0</v>
      </c>
      <c r="X4" s="191">
        <f t="shared" ref="X4:X23" si="15">SUM(V4:W4)</f>
        <v>0</v>
      </c>
      <c r="Y4" s="189">
        <f t="shared" ref="Y4:Y23" si="16">ROUND((U4*0.2)+(X4*2),2)</f>
        <v>0</v>
      </c>
      <c r="Z4" s="190">
        <f t="shared" ref="Z4:Z23" si="17">Y4/$Y$24*$Z$27</f>
        <v>0</v>
      </c>
      <c r="AA4" s="194">
        <v>1527</v>
      </c>
      <c r="AB4" s="194">
        <f t="shared" ref="AB4:AB23" si="18">AA4/$AA$24*$AA$27</f>
        <v>-45.950404012259682</v>
      </c>
      <c r="AC4" s="194">
        <f t="shared" ref="AC4:AC24" si="19">SUM(AA4:AB4)</f>
        <v>1481.0495959877403</v>
      </c>
      <c r="AD4" s="194">
        <v>0</v>
      </c>
      <c r="AE4" s="94">
        <f t="shared" ref="AE4:AE23" si="20">AD4/$AD$24*$AD$27</f>
        <v>0</v>
      </c>
      <c r="AF4" s="94">
        <f t="shared" ref="AF4:AF24" si="21">SUM(AD4:AE4)</f>
        <v>0</v>
      </c>
      <c r="AG4" s="189">
        <f t="shared" ref="AG4:AG23" si="22">ROUND((AC4*0.2)+(AF4*2),2)</f>
        <v>296.20999999999998</v>
      </c>
      <c r="AH4" s="204">
        <f t="shared" ref="AH4:AH23" si="23">SUM(I4+J4+Q4+R4+Y4+Z4+AG4)</f>
        <v>1429.4247055746298</v>
      </c>
      <c r="AI4" s="204">
        <f t="shared" ref="AI4:AI23" si="24">AH4*0.07</f>
        <v>100.05972939022409</v>
      </c>
      <c r="AJ4" s="204">
        <f t="shared" ref="AJ4:AJ23" si="25">SUM(AH4:AI4)</f>
        <v>1529.4844349648538</v>
      </c>
      <c r="AL4" s="92">
        <v>2000</v>
      </c>
      <c r="AM4" s="92">
        <v>40</v>
      </c>
      <c r="AN4" s="92">
        <v>5040502</v>
      </c>
      <c r="AO4" s="92" t="s">
        <v>543</v>
      </c>
      <c r="AP4" t="s">
        <v>542</v>
      </c>
    </row>
    <row r="5" spans="1:42">
      <c r="A5" s="195">
        <v>2030200</v>
      </c>
      <c r="B5" s="186" t="s">
        <v>341</v>
      </c>
      <c r="C5" s="194">
        <v>5768</v>
      </c>
      <c r="D5" s="188">
        <f t="shared" si="0"/>
        <v>-259.99481892129938</v>
      </c>
      <c r="E5" s="188">
        <f t="shared" si="1"/>
        <v>5508.0051810787008</v>
      </c>
      <c r="F5" s="194">
        <v>19</v>
      </c>
      <c r="G5" s="188">
        <f t="shared" si="2"/>
        <v>-7.1505376344086029</v>
      </c>
      <c r="H5" s="188">
        <f t="shared" si="3"/>
        <v>11.849462365591396</v>
      </c>
      <c r="I5" s="189">
        <f t="shared" si="4"/>
        <v>1125.3</v>
      </c>
      <c r="J5" s="190">
        <f t="shared" si="5"/>
        <v>690.37665460314292</v>
      </c>
      <c r="K5" s="194">
        <v>2424</v>
      </c>
      <c r="L5" s="191">
        <f t="shared" si="6"/>
        <v>-104.25573389368266</v>
      </c>
      <c r="M5" s="191">
        <f t="shared" si="7"/>
        <v>2319.7442661063174</v>
      </c>
      <c r="N5" s="191">
        <v>0</v>
      </c>
      <c r="O5" s="191">
        <f t="shared" si="8"/>
        <v>0</v>
      </c>
      <c r="P5" s="191">
        <f t="shared" si="9"/>
        <v>0</v>
      </c>
      <c r="Q5" s="189">
        <f t="shared" si="10"/>
        <v>463.95</v>
      </c>
      <c r="R5" s="190">
        <f t="shared" si="11"/>
        <v>259.26309550688643</v>
      </c>
      <c r="S5" s="194">
        <v>6</v>
      </c>
      <c r="T5" s="193">
        <f t="shared" si="12"/>
        <v>-0.34215658957927003</v>
      </c>
      <c r="U5" s="193">
        <f t="shared" si="13"/>
        <v>5.65784341042073</v>
      </c>
      <c r="V5" s="194">
        <v>27</v>
      </c>
      <c r="W5" s="191">
        <f t="shared" si="14"/>
        <v>-6.3361522198731501</v>
      </c>
      <c r="X5" s="191">
        <f t="shared" si="15"/>
        <v>20.663847780126851</v>
      </c>
      <c r="Y5" s="189">
        <f t="shared" si="16"/>
        <v>42.46</v>
      </c>
      <c r="Z5" s="190">
        <f t="shared" si="17"/>
        <v>38.150185144848621</v>
      </c>
      <c r="AA5" s="194">
        <v>0</v>
      </c>
      <c r="AB5" s="194">
        <f t="shared" si="18"/>
        <v>0</v>
      </c>
      <c r="AC5" s="194">
        <f t="shared" si="19"/>
        <v>0</v>
      </c>
      <c r="AD5" s="194">
        <v>0</v>
      </c>
      <c r="AE5" s="94">
        <f t="shared" si="20"/>
        <v>0</v>
      </c>
      <c r="AF5" s="94">
        <f t="shared" si="21"/>
        <v>0</v>
      </c>
      <c r="AG5" s="189">
        <f t="shared" si="22"/>
        <v>0</v>
      </c>
      <c r="AH5" s="204">
        <f t="shared" si="23"/>
        <v>2619.499935254878</v>
      </c>
      <c r="AI5" s="204">
        <f t="shared" si="24"/>
        <v>183.36499546784148</v>
      </c>
      <c r="AJ5" s="204">
        <f t="shared" si="25"/>
        <v>2802.8649307227197</v>
      </c>
      <c r="AL5" s="92">
        <v>2000</v>
      </c>
      <c r="AM5" s="92">
        <v>40</v>
      </c>
      <c r="AN5" s="92">
        <v>5040502</v>
      </c>
      <c r="AO5" s="92" t="s">
        <v>543</v>
      </c>
      <c r="AP5" t="s">
        <v>542</v>
      </c>
    </row>
    <row r="6" spans="1:42">
      <c r="A6" s="195">
        <v>2030300</v>
      </c>
      <c r="B6" s="186" t="s">
        <v>40</v>
      </c>
      <c r="C6" s="194">
        <v>4463</v>
      </c>
      <c r="D6" s="188">
        <f t="shared" si="0"/>
        <v>-201.17144189420239</v>
      </c>
      <c r="E6" s="188">
        <f t="shared" si="1"/>
        <v>4261.828558105798</v>
      </c>
      <c r="F6" s="194">
        <v>40</v>
      </c>
      <c r="G6" s="188">
        <f t="shared" si="2"/>
        <v>-15.053763440860214</v>
      </c>
      <c r="H6" s="188">
        <f t="shared" si="3"/>
        <v>24.946236559139784</v>
      </c>
      <c r="I6" s="189">
        <f t="shared" si="4"/>
        <v>902.26</v>
      </c>
      <c r="J6" s="190">
        <f t="shared" si="5"/>
        <v>553.54060284566935</v>
      </c>
      <c r="K6" s="194">
        <v>1288</v>
      </c>
      <c r="L6" s="191">
        <f t="shared" si="6"/>
        <v>-55.396611078821479</v>
      </c>
      <c r="M6" s="191">
        <f t="shared" si="7"/>
        <v>1232.6033889211785</v>
      </c>
      <c r="N6" s="191">
        <v>0</v>
      </c>
      <c r="O6" s="191">
        <f t="shared" si="8"/>
        <v>0</v>
      </c>
      <c r="P6" s="191">
        <f t="shared" si="9"/>
        <v>0</v>
      </c>
      <c r="Q6" s="189">
        <f t="shared" si="10"/>
        <v>246.52</v>
      </c>
      <c r="R6" s="190">
        <f t="shared" si="11"/>
        <v>137.75953939941297</v>
      </c>
      <c r="S6" s="194">
        <v>0</v>
      </c>
      <c r="T6" s="193">
        <f t="shared" si="12"/>
        <v>0</v>
      </c>
      <c r="U6" s="193">
        <f t="shared" si="13"/>
        <v>0</v>
      </c>
      <c r="V6" s="194">
        <v>158</v>
      </c>
      <c r="W6" s="191">
        <f t="shared" si="14"/>
        <v>-37.078224101479918</v>
      </c>
      <c r="X6" s="191">
        <f t="shared" si="15"/>
        <v>120.92177589852008</v>
      </c>
      <c r="Y6" s="189">
        <f t="shared" si="16"/>
        <v>241.84</v>
      </c>
      <c r="Z6" s="190">
        <f t="shared" si="17"/>
        <v>217.29252886081466</v>
      </c>
      <c r="AA6" s="194">
        <v>0</v>
      </c>
      <c r="AB6" s="194">
        <f t="shared" si="18"/>
        <v>0</v>
      </c>
      <c r="AC6" s="194">
        <f t="shared" si="19"/>
        <v>0</v>
      </c>
      <c r="AD6" s="194">
        <v>0</v>
      </c>
      <c r="AE6" s="94">
        <f t="shared" si="20"/>
        <v>0</v>
      </c>
      <c r="AF6" s="94">
        <f t="shared" si="21"/>
        <v>0</v>
      </c>
      <c r="AG6" s="189">
        <f t="shared" si="22"/>
        <v>0</v>
      </c>
      <c r="AH6" s="204">
        <f t="shared" si="23"/>
        <v>2299.2126711058972</v>
      </c>
      <c r="AI6" s="204">
        <f t="shared" si="24"/>
        <v>160.94488697741284</v>
      </c>
      <c r="AJ6" s="204">
        <f t="shared" si="25"/>
        <v>2460.1575580833101</v>
      </c>
      <c r="AL6" s="92">
        <v>2000</v>
      </c>
      <c r="AM6" s="92">
        <v>40</v>
      </c>
      <c r="AN6" s="92">
        <v>5040502</v>
      </c>
      <c r="AO6" s="92" t="s">
        <v>543</v>
      </c>
      <c r="AP6" t="s">
        <v>542</v>
      </c>
    </row>
    <row r="7" spans="1:42">
      <c r="A7" s="195">
        <v>2030400</v>
      </c>
      <c r="B7" s="186" t="s">
        <v>340</v>
      </c>
      <c r="C7" s="194">
        <v>5074</v>
      </c>
      <c r="D7" s="188">
        <f t="shared" si="0"/>
        <v>-228.71250194290451</v>
      </c>
      <c r="E7" s="188">
        <f t="shared" si="1"/>
        <v>4845.2874980570959</v>
      </c>
      <c r="F7" s="194">
        <v>4</v>
      </c>
      <c r="G7" s="188">
        <f t="shared" si="2"/>
        <v>-1.5053763440860215</v>
      </c>
      <c r="H7" s="188">
        <f t="shared" si="3"/>
        <v>2.4946236559139785</v>
      </c>
      <c r="I7" s="189">
        <f t="shared" si="4"/>
        <v>974.05</v>
      </c>
      <c r="J7" s="190">
        <f t="shared" si="5"/>
        <v>597.58409350057002</v>
      </c>
      <c r="K7" s="194">
        <v>4498</v>
      </c>
      <c r="L7" s="191">
        <f t="shared" si="6"/>
        <v>-193.45804086377254</v>
      </c>
      <c r="M7" s="191">
        <f t="shared" si="7"/>
        <v>4304.5419591362279</v>
      </c>
      <c r="N7" s="191">
        <v>18</v>
      </c>
      <c r="O7" s="191">
        <f t="shared" si="8"/>
        <v>-10.431818181818182</v>
      </c>
      <c r="P7" s="191">
        <f t="shared" si="9"/>
        <v>7.5681818181818183</v>
      </c>
      <c r="Q7" s="189">
        <f t="shared" si="10"/>
        <v>876.04</v>
      </c>
      <c r="R7" s="190">
        <f t="shared" si="11"/>
        <v>489.54594716640327</v>
      </c>
      <c r="S7" s="194">
        <v>0</v>
      </c>
      <c r="T7" s="193">
        <f t="shared" si="12"/>
        <v>0</v>
      </c>
      <c r="U7" s="193">
        <f t="shared" si="13"/>
        <v>0</v>
      </c>
      <c r="V7" s="194">
        <v>1</v>
      </c>
      <c r="W7" s="191">
        <f t="shared" si="14"/>
        <v>-0.23467230443974632</v>
      </c>
      <c r="X7" s="191">
        <f t="shared" si="15"/>
        <v>0.76532769556025371</v>
      </c>
      <c r="Y7" s="189">
        <f t="shared" si="16"/>
        <v>1.53</v>
      </c>
      <c r="Z7" s="190">
        <f t="shared" si="17"/>
        <v>1.3747005009801787</v>
      </c>
      <c r="AA7" s="194">
        <v>0</v>
      </c>
      <c r="AB7" s="194">
        <f t="shared" si="18"/>
        <v>0</v>
      </c>
      <c r="AC7" s="194">
        <f t="shared" si="19"/>
        <v>0</v>
      </c>
      <c r="AD7" s="194">
        <v>0</v>
      </c>
      <c r="AE7" s="94">
        <f t="shared" si="20"/>
        <v>0</v>
      </c>
      <c r="AF7" s="94">
        <f t="shared" si="21"/>
        <v>0</v>
      </c>
      <c r="AG7" s="189">
        <f t="shared" si="22"/>
        <v>0</v>
      </c>
      <c r="AH7" s="204">
        <f t="shared" si="23"/>
        <v>2940.1247411679537</v>
      </c>
      <c r="AI7" s="204">
        <f t="shared" si="24"/>
        <v>205.80873188175678</v>
      </c>
      <c r="AJ7" s="204">
        <f t="shared" si="25"/>
        <v>3145.9334730497103</v>
      </c>
      <c r="AL7" s="92">
        <v>2000</v>
      </c>
      <c r="AM7" s="92">
        <v>40</v>
      </c>
      <c r="AN7" s="92">
        <v>5040502</v>
      </c>
      <c r="AO7" s="92" t="s">
        <v>543</v>
      </c>
      <c r="AP7" t="s">
        <v>542</v>
      </c>
    </row>
    <row r="8" spans="1:42">
      <c r="A8" s="195">
        <v>2031010</v>
      </c>
      <c r="B8" s="186" t="s">
        <v>366</v>
      </c>
      <c r="C8" s="194">
        <v>0</v>
      </c>
      <c r="D8" s="188">
        <f t="shared" si="0"/>
        <v>0</v>
      </c>
      <c r="E8" s="188">
        <f t="shared" si="1"/>
        <v>0</v>
      </c>
      <c r="F8" s="194">
        <v>0</v>
      </c>
      <c r="G8" s="188">
        <f t="shared" si="2"/>
        <v>0</v>
      </c>
      <c r="H8" s="188">
        <f t="shared" si="3"/>
        <v>0</v>
      </c>
      <c r="I8" s="189">
        <f t="shared" si="4"/>
        <v>0</v>
      </c>
      <c r="J8" s="190">
        <f t="shared" si="5"/>
        <v>0</v>
      </c>
      <c r="K8" s="194">
        <v>4</v>
      </c>
      <c r="L8" s="191">
        <f t="shared" si="6"/>
        <v>-0.17203916484106049</v>
      </c>
      <c r="M8" s="191">
        <f t="shared" si="7"/>
        <v>3.8279608351589394</v>
      </c>
      <c r="N8" s="191">
        <v>0</v>
      </c>
      <c r="O8" s="191">
        <f t="shared" si="8"/>
        <v>0</v>
      </c>
      <c r="P8" s="191">
        <f t="shared" si="9"/>
        <v>0</v>
      </c>
      <c r="Q8" s="189">
        <f t="shared" si="10"/>
        <v>0.77</v>
      </c>
      <c r="R8" s="190">
        <f t="shared" si="11"/>
        <v>0.43028900428990746</v>
      </c>
      <c r="S8" s="194">
        <v>1589</v>
      </c>
      <c r="T8" s="193">
        <f t="shared" si="12"/>
        <v>-90.614470140243327</v>
      </c>
      <c r="U8" s="193">
        <f t="shared" si="13"/>
        <v>1498.3855298597566</v>
      </c>
      <c r="V8" s="194">
        <v>24</v>
      </c>
      <c r="W8" s="191">
        <f t="shared" si="14"/>
        <v>-5.632135306553911</v>
      </c>
      <c r="X8" s="191">
        <f t="shared" si="15"/>
        <v>18.367864693446087</v>
      </c>
      <c r="Y8" s="189">
        <f t="shared" si="16"/>
        <v>336.41</v>
      </c>
      <c r="Z8" s="190">
        <f t="shared" si="17"/>
        <v>302.26339577434112</v>
      </c>
      <c r="AA8" s="194">
        <v>0</v>
      </c>
      <c r="AB8" s="194">
        <f t="shared" si="18"/>
        <v>0</v>
      </c>
      <c r="AC8" s="194">
        <f t="shared" si="19"/>
        <v>0</v>
      </c>
      <c r="AD8" s="194">
        <v>0</v>
      </c>
      <c r="AE8" s="94">
        <f t="shared" si="20"/>
        <v>0</v>
      </c>
      <c r="AF8" s="94">
        <f t="shared" si="21"/>
        <v>0</v>
      </c>
      <c r="AG8" s="189">
        <f t="shared" si="22"/>
        <v>0</v>
      </c>
      <c r="AH8" s="204">
        <f t="shared" si="23"/>
        <v>639.87368477863106</v>
      </c>
      <c r="AI8" s="204">
        <f t="shared" si="24"/>
        <v>44.791157934504177</v>
      </c>
      <c r="AJ8" s="204">
        <f t="shared" si="25"/>
        <v>684.66484271313527</v>
      </c>
      <c r="AL8" s="92">
        <v>2000</v>
      </c>
      <c r="AM8" s="92">
        <v>40</v>
      </c>
      <c r="AN8" s="92">
        <v>5040502</v>
      </c>
      <c r="AO8" s="92" t="s">
        <v>543</v>
      </c>
      <c r="AP8" t="s">
        <v>542</v>
      </c>
    </row>
    <row r="9" spans="1:42">
      <c r="A9" s="195">
        <v>2031030</v>
      </c>
      <c r="B9" s="186" t="s">
        <v>36</v>
      </c>
      <c r="C9" s="194">
        <v>14</v>
      </c>
      <c r="D9" s="188">
        <f t="shared" si="0"/>
        <v>-0.63105538573130926</v>
      </c>
      <c r="E9" s="188">
        <f t="shared" si="1"/>
        <v>13.36894461426869</v>
      </c>
      <c r="F9" s="194">
        <v>0</v>
      </c>
      <c r="G9" s="188">
        <f t="shared" si="2"/>
        <v>0</v>
      </c>
      <c r="H9" s="188">
        <f t="shared" si="3"/>
        <v>0</v>
      </c>
      <c r="I9" s="189">
        <f t="shared" si="4"/>
        <v>2.67</v>
      </c>
      <c r="J9" s="190">
        <f t="shared" si="5"/>
        <v>1.6380571116950073</v>
      </c>
      <c r="K9" s="194">
        <v>320</v>
      </c>
      <c r="L9" s="191">
        <f t="shared" si="6"/>
        <v>-13.763133187284838</v>
      </c>
      <c r="M9" s="191">
        <f t="shared" si="7"/>
        <v>306.23686681271516</v>
      </c>
      <c r="N9" s="191">
        <v>0</v>
      </c>
      <c r="O9" s="191">
        <f t="shared" si="8"/>
        <v>0</v>
      </c>
      <c r="P9" s="191">
        <f t="shared" si="9"/>
        <v>0</v>
      </c>
      <c r="Q9" s="189">
        <f t="shared" si="10"/>
        <v>61.25</v>
      </c>
      <c r="R9" s="190">
        <f t="shared" si="11"/>
        <v>34.227534432151728</v>
      </c>
      <c r="S9" s="194">
        <v>1696</v>
      </c>
      <c r="T9" s="193">
        <f t="shared" si="12"/>
        <v>-96.716262654406989</v>
      </c>
      <c r="U9" s="193">
        <f t="shared" si="13"/>
        <v>1599.283737345593</v>
      </c>
      <c r="V9" s="194">
        <v>0</v>
      </c>
      <c r="W9" s="191">
        <f t="shared" si="14"/>
        <v>0</v>
      </c>
      <c r="X9" s="191">
        <f t="shared" si="15"/>
        <v>0</v>
      </c>
      <c r="Y9" s="189">
        <f t="shared" si="16"/>
        <v>319.86</v>
      </c>
      <c r="Z9" s="190">
        <f t="shared" si="17"/>
        <v>287.39326944020911</v>
      </c>
      <c r="AA9" s="194">
        <v>0</v>
      </c>
      <c r="AB9" s="194">
        <f t="shared" si="18"/>
        <v>0</v>
      </c>
      <c r="AC9" s="194">
        <f t="shared" si="19"/>
        <v>0</v>
      </c>
      <c r="AD9" s="194">
        <v>0</v>
      </c>
      <c r="AE9" s="94">
        <f t="shared" si="20"/>
        <v>0</v>
      </c>
      <c r="AF9" s="94">
        <f t="shared" si="21"/>
        <v>0</v>
      </c>
      <c r="AG9" s="189">
        <f t="shared" si="22"/>
        <v>0</v>
      </c>
      <c r="AH9" s="204">
        <f t="shared" si="23"/>
        <v>707.03886098405587</v>
      </c>
      <c r="AI9" s="204">
        <f t="shared" si="24"/>
        <v>49.492720268883915</v>
      </c>
      <c r="AJ9" s="204">
        <f t="shared" si="25"/>
        <v>756.53158125293976</v>
      </c>
      <c r="AL9" s="92">
        <v>2000</v>
      </c>
      <c r="AM9" s="92">
        <v>40</v>
      </c>
      <c r="AN9" s="92">
        <v>5040502</v>
      </c>
      <c r="AO9" s="92" t="s">
        <v>543</v>
      </c>
      <c r="AP9" t="s">
        <v>542</v>
      </c>
    </row>
    <row r="10" spans="1:42">
      <c r="A10" s="195">
        <v>2031041</v>
      </c>
      <c r="B10" s="186" t="s">
        <v>38</v>
      </c>
      <c r="C10" s="194">
        <v>42</v>
      </c>
      <c r="D10" s="188">
        <f t="shared" si="0"/>
        <v>-1.8931661571939278</v>
      </c>
      <c r="E10" s="188">
        <f t="shared" si="1"/>
        <v>40.106833842806076</v>
      </c>
      <c r="F10" s="194">
        <v>2</v>
      </c>
      <c r="G10" s="188">
        <f t="shared" si="2"/>
        <v>-0.75268817204301075</v>
      </c>
      <c r="H10" s="188">
        <f t="shared" si="3"/>
        <v>1.2473118279569892</v>
      </c>
      <c r="I10" s="189">
        <f t="shared" si="4"/>
        <v>10.52</v>
      </c>
      <c r="J10" s="190">
        <f t="shared" si="5"/>
        <v>6.454067720985571</v>
      </c>
      <c r="K10" s="194">
        <v>110</v>
      </c>
      <c r="L10" s="191">
        <f t="shared" si="6"/>
        <v>-4.7310770331291634</v>
      </c>
      <c r="M10" s="191">
        <f t="shared" si="7"/>
        <v>105.26892296687083</v>
      </c>
      <c r="N10" s="191">
        <v>18</v>
      </c>
      <c r="O10" s="191">
        <f t="shared" si="8"/>
        <v>-10.431818181818182</v>
      </c>
      <c r="P10" s="191">
        <f t="shared" si="9"/>
        <v>7.5681818181818183</v>
      </c>
      <c r="Q10" s="189">
        <f t="shared" si="10"/>
        <v>36.19</v>
      </c>
      <c r="R10" s="190">
        <f t="shared" si="11"/>
        <v>20.223583201625647</v>
      </c>
      <c r="S10" s="194">
        <v>1792</v>
      </c>
      <c r="T10" s="193">
        <f t="shared" si="12"/>
        <v>-102.19076808767531</v>
      </c>
      <c r="U10" s="193">
        <f t="shared" si="13"/>
        <v>1689.8092319123248</v>
      </c>
      <c r="V10" s="194">
        <v>143</v>
      </c>
      <c r="W10" s="191">
        <f t="shared" si="14"/>
        <v>-33.558139534883722</v>
      </c>
      <c r="X10" s="191">
        <f t="shared" si="15"/>
        <v>109.44186046511628</v>
      </c>
      <c r="Y10" s="189">
        <f t="shared" si="16"/>
        <v>556.85</v>
      </c>
      <c r="Z10" s="190">
        <f t="shared" si="17"/>
        <v>500.32808756262256</v>
      </c>
      <c r="AA10" s="194">
        <v>0</v>
      </c>
      <c r="AB10" s="194">
        <f t="shared" si="18"/>
        <v>0</v>
      </c>
      <c r="AC10" s="194">
        <f t="shared" si="19"/>
        <v>0</v>
      </c>
      <c r="AD10" s="194">
        <v>0</v>
      </c>
      <c r="AE10" s="94">
        <f t="shared" si="20"/>
        <v>0</v>
      </c>
      <c r="AF10" s="94">
        <f t="shared" si="21"/>
        <v>0</v>
      </c>
      <c r="AG10" s="189">
        <f t="shared" si="22"/>
        <v>0</v>
      </c>
      <c r="AH10" s="204">
        <f t="shared" si="23"/>
        <v>1130.5657384852339</v>
      </c>
      <c r="AI10" s="204">
        <f t="shared" si="24"/>
        <v>79.139601693966384</v>
      </c>
      <c r="AJ10" s="204">
        <f t="shared" si="25"/>
        <v>1209.7053401792002</v>
      </c>
      <c r="AL10" s="92">
        <v>2000</v>
      </c>
      <c r="AM10" s="92">
        <v>40</v>
      </c>
      <c r="AN10" s="92">
        <v>5040502</v>
      </c>
      <c r="AO10" s="92" t="s">
        <v>543</v>
      </c>
      <c r="AP10" s="25" t="s">
        <v>542</v>
      </c>
    </row>
    <row r="11" spans="1:42">
      <c r="A11" s="195">
        <v>2031110</v>
      </c>
      <c r="B11" s="186" t="s">
        <v>397</v>
      </c>
      <c r="C11" s="194">
        <v>941</v>
      </c>
      <c r="D11" s="188">
        <f t="shared" si="0"/>
        <v>-42.415936998082998</v>
      </c>
      <c r="E11" s="188">
        <f t="shared" si="1"/>
        <v>898.584063001917</v>
      </c>
      <c r="F11" s="194">
        <v>39</v>
      </c>
      <c r="G11" s="188">
        <f t="shared" si="2"/>
        <v>-14.677419354838708</v>
      </c>
      <c r="H11" s="188">
        <f t="shared" si="3"/>
        <v>24.322580645161292</v>
      </c>
      <c r="I11" s="189">
        <f t="shared" si="4"/>
        <v>228.36</v>
      </c>
      <c r="J11" s="190">
        <f t="shared" si="5"/>
        <v>140.09989589013929</v>
      </c>
      <c r="K11" s="194">
        <v>857</v>
      </c>
      <c r="L11" s="191">
        <f t="shared" si="6"/>
        <v>-36.859391067197208</v>
      </c>
      <c r="M11" s="191">
        <f t="shared" si="7"/>
        <v>820.14060893280282</v>
      </c>
      <c r="N11" s="191">
        <v>0</v>
      </c>
      <c r="O11" s="191">
        <f t="shared" si="8"/>
        <v>0</v>
      </c>
      <c r="P11" s="191">
        <f t="shared" si="9"/>
        <v>0</v>
      </c>
      <c r="Q11" s="189">
        <f t="shared" si="10"/>
        <v>164.03</v>
      </c>
      <c r="R11" s="190">
        <f t="shared" si="11"/>
        <v>91.662734251524043</v>
      </c>
      <c r="S11" s="194">
        <v>0</v>
      </c>
      <c r="T11" s="193">
        <f t="shared" si="12"/>
        <v>0</v>
      </c>
      <c r="U11" s="193">
        <f t="shared" si="13"/>
        <v>0</v>
      </c>
      <c r="V11" s="194">
        <v>0</v>
      </c>
      <c r="W11" s="191">
        <f t="shared" si="14"/>
        <v>0</v>
      </c>
      <c r="X11" s="191">
        <f t="shared" si="15"/>
        <v>0</v>
      </c>
      <c r="Y11" s="189">
        <f t="shared" si="16"/>
        <v>0</v>
      </c>
      <c r="Z11" s="190">
        <f t="shared" si="17"/>
        <v>0</v>
      </c>
      <c r="AA11" s="194">
        <v>0</v>
      </c>
      <c r="AB11" s="194">
        <f t="shared" si="18"/>
        <v>0</v>
      </c>
      <c r="AC11" s="194">
        <f t="shared" si="19"/>
        <v>0</v>
      </c>
      <c r="AD11" s="194">
        <v>0</v>
      </c>
      <c r="AE11" s="94">
        <f t="shared" si="20"/>
        <v>0</v>
      </c>
      <c r="AF11" s="94">
        <f t="shared" si="21"/>
        <v>0</v>
      </c>
      <c r="AG11" s="189">
        <f t="shared" si="22"/>
        <v>0</v>
      </c>
      <c r="AH11" s="204">
        <f t="shared" si="23"/>
        <v>624.15263014166339</v>
      </c>
      <c r="AI11" s="204">
        <f t="shared" si="24"/>
        <v>43.69068410991644</v>
      </c>
      <c r="AJ11" s="204">
        <f t="shared" si="25"/>
        <v>667.84331425157984</v>
      </c>
      <c r="AL11" s="92">
        <v>2000</v>
      </c>
      <c r="AM11" s="92">
        <v>40</v>
      </c>
      <c r="AN11" s="92">
        <v>5040502</v>
      </c>
      <c r="AO11" s="92" t="s">
        <v>543</v>
      </c>
      <c r="AP11" t="s">
        <v>542</v>
      </c>
    </row>
    <row r="12" spans="1:42">
      <c r="A12" s="195">
        <v>2031120</v>
      </c>
      <c r="B12" s="186" t="s">
        <v>39</v>
      </c>
      <c r="C12" s="194">
        <v>902</v>
      </c>
      <c r="D12" s="188">
        <f t="shared" si="0"/>
        <v>-40.657996994974354</v>
      </c>
      <c r="E12" s="188">
        <f t="shared" si="1"/>
        <v>861.34200300502562</v>
      </c>
      <c r="F12" s="194">
        <v>3</v>
      </c>
      <c r="G12" s="188">
        <f t="shared" si="2"/>
        <v>-1.1290322580645162</v>
      </c>
      <c r="H12" s="188">
        <f t="shared" si="3"/>
        <v>1.8709677419354838</v>
      </c>
      <c r="I12" s="189">
        <f t="shared" si="4"/>
        <v>176.01</v>
      </c>
      <c r="J12" s="190">
        <f t="shared" si="5"/>
        <v>107.98293341926527</v>
      </c>
      <c r="K12" s="194">
        <v>7568</v>
      </c>
      <c r="L12" s="191">
        <f t="shared" si="6"/>
        <v>-325.49809987928649</v>
      </c>
      <c r="M12" s="191">
        <f t="shared" si="7"/>
        <v>7242.5019001207138</v>
      </c>
      <c r="N12" s="191">
        <v>15</v>
      </c>
      <c r="O12" s="191">
        <f t="shared" si="8"/>
        <v>-8.6931818181818183</v>
      </c>
      <c r="P12" s="191">
        <f t="shared" si="9"/>
        <v>6.3068181818181817</v>
      </c>
      <c r="Q12" s="189">
        <f t="shared" si="10"/>
        <v>1461.11</v>
      </c>
      <c r="R12" s="190">
        <f t="shared" si="11"/>
        <v>816.49294423120341</v>
      </c>
      <c r="S12" s="194">
        <v>1</v>
      </c>
      <c r="T12" s="193">
        <f t="shared" si="12"/>
        <v>-5.7026098263211658E-2</v>
      </c>
      <c r="U12" s="193">
        <f t="shared" si="13"/>
        <v>0.9429739017367883</v>
      </c>
      <c r="V12" s="194">
        <v>0</v>
      </c>
      <c r="W12" s="191">
        <f t="shared" si="14"/>
        <v>0</v>
      </c>
      <c r="X12" s="191">
        <f t="shared" si="15"/>
        <v>0</v>
      </c>
      <c r="Y12" s="189">
        <f t="shared" si="16"/>
        <v>0.19</v>
      </c>
      <c r="Z12" s="190">
        <f t="shared" si="17"/>
        <v>0.1707144412981921</v>
      </c>
      <c r="AA12" s="194">
        <v>2062</v>
      </c>
      <c r="AB12" s="194">
        <f t="shared" si="18"/>
        <v>-62.049595987740318</v>
      </c>
      <c r="AC12" s="194">
        <f t="shared" si="19"/>
        <v>1999.9504040122597</v>
      </c>
      <c r="AD12" s="194">
        <v>13</v>
      </c>
      <c r="AE12" s="94">
        <f t="shared" si="20"/>
        <v>0</v>
      </c>
      <c r="AF12" s="94">
        <f t="shared" si="21"/>
        <v>13</v>
      </c>
      <c r="AG12" s="189">
        <f t="shared" si="22"/>
        <v>425.99</v>
      </c>
      <c r="AH12" s="204">
        <f t="shared" si="23"/>
        <v>2987.9465920917664</v>
      </c>
      <c r="AI12" s="204">
        <f t="shared" si="24"/>
        <v>209.15626144642368</v>
      </c>
      <c r="AJ12" s="204">
        <f t="shared" si="25"/>
        <v>3197.1028535381902</v>
      </c>
      <c r="AL12" s="92">
        <v>2000</v>
      </c>
      <c r="AM12" s="92">
        <v>40</v>
      </c>
      <c r="AN12" s="92">
        <v>5040502</v>
      </c>
      <c r="AO12" s="92" t="s">
        <v>543</v>
      </c>
      <c r="AP12" t="s">
        <v>542</v>
      </c>
    </row>
    <row r="13" spans="1:42">
      <c r="A13" s="195">
        <v>2031210</v>
      </c>
      <c r="B13" s="186" t="s">
        <v>31</v>
      </c>
      <c r="C13" s="194">
        <v>104</v>
      </c>
      <c r="D13" s="188">
        <f t="shared" si="0"/>
        <v>-4.6878400082897258</v>
      </c>
      <c r="E13" s="188">
        <f t="shared" si="1"/>
        <v>99.312159991710274</v>
      </c>
      <c r="F13" s="194">
        <v>26</v>
      </c>
      <c r="G13" s="188">
        <f t="shared" si="2"/>
        <v>-9.78494623655914</v>
      </c>
      <c r="H13" s="188">
        <f t="shared" si="3"/>
        <v>16.21505376344086</v>
      </c>
      <c r="I13" s="189">
        <f t="shared" si="4"/>
        <v>52.29</v>
      </c>
      <c r="J13" s="190">
        <f t="shared" si="5"/>
        <v>32.0801521987011</v>
      </c>
      <c r="K13" s="194">
        <v>255</v>
      </c>
      <c r="L13" s="191">
        <f t="shared" si="6"/>
        <v>-10.967496758617605</v>
      </c>
      <c r="M13" s="191">
        <f t="shared" si="7"/>
        <v>244.03250324138239</v>
      </c>
      <c r="N13" s="191">
        <v>18</v>
      </c>
      <c r="O13" s="191">
        <f t="shared" si="8"/>
        <v>-10.431818181818182</v>
      </c>
      <c r="P13" s="191">
        <f t="shared" si="9"/>
        <v>7.5681818181818183</v>
      </c>
      <c r="Q13" s="189">
        <f t="shared" si="10"/>
        <v>63.94</v>
      </c>
      <c r="R13" s="190">
        <f t="shared" si="11"/>
        <v>35.730751862722961</v>
      </c>
      <c r="S13" s="194">
        <v>1022</v>
      </c>
      <c r="T13" s="193">
        <f t="shared" si="12"/>
        <v>-58.280672425002322</v>
      </c>
      <c r="U13" s="193">
        <f t="shared" si="13"/>
        <v>963.71932757499769</v>
      </c>
      <c r="V13" s="194">
        <v>60</v>
      </c>
      <c r="W13" s="191">
        <f t="shared" si="14"/>
        <v>-14.080338266384777</v>
      </c>
      <c r="X13" s="191">
        <f t="shared" si="15"/>
        <v>45.919661733615222</v>
      </c>
      <c r="Y13" s="189">
        <f t="shared" si="16"/>
        <v>284.58</v>
      </c>
      <c r="Z13" s="190">
        <f t="shared" si="17"/>
        <v>255.69429318231323</v>
      </c>
      <c r="AA13" s="194">
        <v>0</v>
      </c>
      <c r="AB13" s="194">
        <f t="shared" si="18"/>
        <v>0</v>
      </c>
      <c r="AC13" s="194">
        <f t="shared" si="19"/>
        <v>0</v>
      </c>
      <c r="AD13" s="194">
        <v>0</v>
      </c>
      <c r="AE13" s="94">
        <f t="shared" si="20"/>
        <v>0</v>
      </c>
      <c r="AF13" s="94">
        <f t="shared" si="21"/>
        <v>0</v>
      </c>
      <c r="AG13" s="189">
        <f t="shared" si="22"/>
        <v>0</v>
      </c>
      <c r="AH13" s="204">
        <f t="shared" si="23"/>
        <v>724.31519724373732</v>
      </c>
      <c r="AI13" s="204">
        <f t="shared" si="24"/>
        <v>50.70206380706162</v>
      </c>
      <c r="AJ13" s="204">
        <f t="shared" si="25"/>
        <v>775.01726105079888</v>
      </c>
      <c r="AL13" s="92">
        <v>2000</v>
      </c>
      <c r="AM13" s="92">
        <v>40</v>
      </c>
      <c r="AN13" s="92">
        <v>5040502</v>
      </c>
      <c r="AO13" s="92" t="s">
        <v>543</v>
      </c>
      <c r="AP13" t="s">
        <v>542</v>
      </c>
    </row>
    <row r="14" spans="1:42">
      <c r="A14" s="195">
        <v>2031220</v>
      </c>
      <c r="B14" s="186" t="s">
        <v>32</v>
      </c>
      <c r="C14" s="194">
        <v>12</v>
      </c>
      <c r="D14" s="188">
        <f t="shared" si="0"/>
        <v>-0.54090461634112219</v>
      </c>
      <c r="E14" s="188">
        <f t="shared" si="1"/>
        <v>11.459095383658878</v>
      </c>
      <c r="F14" s="194">
        <v>0</v>
      </c>
      <c r="G14" s="188">
        <f t="shared" si="2"/>
        <v>0</v>
      </c>
      <c r="H14" s="188">
        <f t="shared" si="3"/>
        <v>0</v>
      </c>
      <c r="I14" s="189">
        <f t="shared" si="4"/>
        <v>2.29</v>
      </c>
      <c r="J14" s="190">
        <f t="shared" si="5"/>
        <v>1.4049253879331711</v>
      </c>
      <c r="K14" s="194">
        <v>3</v>
      </c>
      <c r="L14" s="191">
        <f t="shared" si="6"/>
        <v>-0.12902937363079536</v>
      </c>
      <c r="M14" s="191">
        <f t="shared" si="7"/>
        <v>2.8709706263692047</v>
      </c>
      <c r="N14" s="191">
        <v>0</v>
      </c>
      <c r="O14" s="191">
        <f t="shared" si="8"/>
        <v>0</v>
      </c>
      <c r="P14" s="191">
        <f t="shared" si="9"/>
        <v>0</v>
      </c>
      <c r="Q14" s="189">
        <f t="shared" si="10"/>
        <v>0.56999999999999995</v>
      </c>
      <c r="R14" s="190">
        <f t="shared" si="11"/>
        <v>0.31852562655226913</v>
      </c>
      <c r="S14" s="194">
        <v>1691</v>
      </c>
      <c r="T14" s="193">
        <f t="shared" si="12"/>
        <v>-96.431132163090922</v>
      </c>
      <c r="U14" s="193">
        <f t="shared" si="13"/>
        <v>1594.568867836909</v>
      </c>
      <c r="V14" s="194">
        <v>0</v>
      </c>
      <c r="W14" s="191">
        <f t="shared" si="14"/>
        <v>0</v>
      </c>
      <c r="X14" s="191">
        <f t="shared" si="15"/>
        <v>0</v>
      </c>
      <c r="Y14" s="189">
        <f t="shared" si="16"/>
        <v>318.91000000000003</v>
      </c>
      <c r="Z14" s="190">
        <f t="shared" si="17"/>
        <v>286.53969723371819</v>
      </c>
      <c r="AA14" s="194">
        <v>0</v>
      </c>
      <c r="AB14" s="194">
        <f t="shared" si="18"/>
        <v>0</v>
      </c>
      <c r="AC14" s="194">
        <f t="shared" si="19"/>
        <v>0</v>
      </c>
      <c r="AD14" s="194">
        <v>0</v>
      </c>
      <c r="AE14" s="94">
        <f t="shared" si="20"/>
        <v>0</v>
      </c>
      <c r="AF14" s="94">
        <f t="shared" si="21"/>
        <v>0</v>
      </c>
      <c r="AG14" s="189">
        <f t="shared" si="22"/>
        <v>0</v>
      </c>
      <c r="AH14" s="204">
        <f t="shared" si="23"/>
        <v>610.03314824820359</v>
      </c>
      <c r="AI14" s="204">
        <f t="shared" si="24"/>
        <v>42.702320377374257</v>
      </c>
      <c r="AJ14" s="204">
        <f t="shared" si="25"/>
        <v>652.73546862557782</v>
      </c>
      <c r="AL14" s="92">
        <v>2000</v>
      </c>
      <c r="AM14" s="92">
        <v>40</v>
      </c>
      <c r="AN14" s="92">
        <v>5040502</v>
      </c>
      <c r="AO14" s="92" t="s">
        <v>543</v>
      </c>
      <c r="AP14" t="s">
        <v>542</v>
      </c>
    </row>
    <row r="15" spans="1:42">
      <c r="A15" s="195">
        <v>2031230</v>
      </c>
      <c r="B15" s="186" t="s">
        <v>480</v>
      </c>
      <c r="C15" s="194">
        <v>0</v>
      </c>
      <c r="D15" s="188">
        <f t="shared" si="0"/>
        <v>0</v>
      </c>
      <c r="E15" s="188">
        <f t="shared" si="1"/>
        <v>0</v>
      </c>
      <c r="F15" s="194">
        <v>8</v>
      </c>
      <c r="G15" s="188">
        <f t="shared" si="2"/>
        <v>-3.010752688172043</v>
      </c>
      <c r="H15" s="188">
        <f t="shared" si="3"/>
        <v>4.989247311827957</v>
      </c>
      <c r="I15" s="189">
        <f t="shared" si="4"/>
        <v>9.98</v>
      </c>
      <c r="J15" s="190">
        <f t="shared" si="5"/>
        <v>6.1227752714292789</v>
      </c>
      <c r="K15" s="194">
        <v>0</v>
      </c>
      <c r="L15" s="191">
        <f t="shared" si="6"/>
        <v>0</v>
      </c>
      <c r="M15" s="191">
        <f t="shared" si="7"/>
        <v>0</v>
      </c>
      <c r="N15" s="191">
        <v>0</v>
      </c>
      <c r="O15" s="191">
        <f t="shared" si="8"/>
        <v>0</v>
      </c>
      <c r="P15" s="191">
        <f t="shared" si="9"/>
        <v>0</v>
      </c>
      <c r="Q15" s="189">
        <f t="shared" si="10"/>
        <v>0</v>
      </c>
      <c r="R15" s="190">
        <f t="shared" si="11"/>
        <v>0</v>
      </c>
      <c r="S15" s="194">
        <v>13</v>
      </c>
      <c r="T15" s="193">
        <f t="shared" si="12"/>
        <v>-0.74133927742175165</v>
      </c>
      <c r="U15" s="193">
        <f t="shared" si="13"/>
        <v>12.258660722578249</v>
      </c>
      <c r="V15" s="194">
        <v>31</v>
      </c>
      <c r="W15" s="191">
        <f t="shared" si="14"/>
        <v>-7.2748414376321362</v>
      </c>
      <c r="X15" s="191">
        <f t="shared" si="15"/>
        <v>23.725158562367863</v>
      </c>
      <c r="Y15" s="189">
        <f t="shared" si="16"/>
        <v>49.9</v>
      </c>
      <c r="Z15" s="190">
        <f t="shared" si="17"/>
        <v>44.835003267262032</v>
      </c>
      <c r="AA15" s="194">
        <v>0</v>
      </c>
      <c r="AB15" s="194">
        <f t="shared" si="18"/>
        <v>0</v>
      </c>
      <c r="AC15" s="194">
        <f t="shared" si="19"/>
        <v>0</v>
      </c>
      <c r="AD15" s="194">
        <v>0</v>
      </c>
      <c r="AE15" s="94">
        <f t="shared" si="20"/>
        <v>0</v>
      </c>
      <c r="AF15" s="94">
        <f t="shared" si="21"/>
        <v>0</v>
      </c>
      <c r="AG15" s="189">
        <f t="shared" si="22"/>
        <v>0</v>
      </c>
      <c r="AH15" s="204">
        <f t="shared" si="23"/>
        <v>110.83777853869131</v>
      </c>
      <c r="AI15" s="204">
        <f t="shared" si="24"/>
        <v>7.7586444977083922</v>
      </c>
      <c r="AJ15" s="204">
        <f t="shared" si="25"/>
        <v>118.5964230363997</v>
      </c>
      <c r="AL15" s="92">
        <v>2000</v>
      </c>
      <c r="AM15" s="92">
        <v>40</v>
      </c>
      <c r="AN15" s="92">
        <v>5040502</v>
      </c>
      <c r="AO15" s="92" t="s">
        <v>543</v>
      </c>
      <c r="AP15" t="s">
        <v>542</v>
      </c>
    </row>
    <row r="16" spans="1:42">
      <c r="A16" s="195">
        <v>2031300</v>
      </c>
      <c r="B16" s="186" t="s">
        <v>37</v>
      </c>
      <c r="C16" s="194">
        <v>102</v>
      </c>
      <c r="D16" s="188">
        <f t="shared" si="0"/>
        <v>-4.5976892388995392</v>
      </c>
      <c r="E16" s="188">
        <f t="shared" si="1"/>
        <v>97.402310761100466</v>
      </c>
      <c r="F16" s="194">
        <v>0</v>
      </c>
      <c r="G16" s="188">
        <f t="shared" si="2"/>
        <v>0</v>
      </c>
      <c r="H16" s="188">
        <f t="shared" si="3"/>
        <v>0</v>
      </c>
      <c r="I16" s="189">
        <f t="shared" si="4"/>
        <v>19.48</v>
      </c>
      <c r="J16" s="190">
        <f t="shared" si="5"/>
        <v>11.951068365475185</v>
      </c>
      <c r="K16" s="194">
        <v>123</v>
      </c>
      <c r="L16" s="191">
        <f t="shared" si="6"/>
        <v>-5.2902043188626102</v>
      </c>
      <c r="M16" s="191">
        <f t="shared" si="7"/>
        <v>117.70979568113739</v>
      </c>
      <c r="N16" s="191">
        <v>0</v>
      </c>
      <c r="O16" s="191">
        <f t="shared" si="8"/>
        <v>0</v>
      </c>
      <c r="P16" s="191">
        <f t="shared" si="9"/>
        <v>0</v>
      </c>
      <c r="Q16" s="189">
        <f t="shared" si="10"/>
        <v>23.54</v>
      </c>
      <c r="R16" s="190">
        <f t="shared" si="11"/>
        <v>13.154549559720026</v>
      </c>
      <c r="S16" s="194">
        <v>1927</v>
      </c>
      <c r="T16" s="193">
        <f t="shared" si="12"/>
        <v>-109.88929135320888</v>
      </c>
      <c r="U16" s="193">
        <f t="shared" si="13"/>
        <v>1817.1107086467912</v>
      </c>
      <c r="V16" s="194">
        <v>0</v>
      </c>
      <c r="W16" s="191">
        <f t="shared" si="14"/>
        <v>0</v>
      </c>
      <c r="X16" s="191">
        <f t="shared" si="15"/>
        <v>0</v>
      </c>
      <c r="Y16" s="189">
        <f t="shared" si="16"/>
        <v>363.42</v>
      </c>
      <c r="Z16" s="190">
        <f t="shared" si="17"/>
        <v>326.5318013504683</v>
      </c>
      <c r="AA16" s="194">
        <v>0</v>
      </c>
      <c r="AB16" s="194">
        <f t="shared" si="18"/>
        <v>0</v>
      </c>
      <c r="AC16" s="194">
        <f t="shared" si="19"/>
        <v>0</v>
      </c>
      <c r="AD16" s="194">
        <v>0</v>
      </c>
      <c r="AE16" s="94">
        <f t="shared" si="20"/>
        <v>0</v>
      </c>
      <c r="AF16" s="94">
        <f t="shared" si="21"/>
        <v>0</v>
      </c>
      <c r="AG16" s="189">
        <f t="shared" si="22"/>
        <v>0</v>
      </c>
      <c r="AH16" s="204">
        <f t="shared" si="23"/>
        <v>758.07741927566349</v>
      </c>
      <c r="AI16" s="204">
        <f t="shared" si="24"/>
        <v>53.065419349296448</v>
      </c>
      <c r="AJ16" s="204">
        <f t="shared" si="25"/>
        <v>811.14283862495995</v>
      </c>
      <c r="AL16" s="92">
        <v>2000</v>
      </c>
      <c r="AM16" s="92">
        <v>40</v>
      </c>
      <c r="AN16" s="92">
        <v>5040502</v>
      </c>
      <c r="AO16" s="92" t="s">
        <v>543</v>
      </c>
      <c r="AP16" t="s">
        <v>542</v>
      </c>
    </row>
    <row r="17" spans="1:42">
      <c r="A17" s="195">
        <v>2040120</v>
      </c>
      <c r="B17" s="186" t="s">
        <v>29</v>
      </c>
      <c r="C17" s="194">
        <v>25</v>
      </c>
      <c r="D17" s="188">
        <f t="shared" si="0"/>
        <v>-1.1268846173773379</v>
      </c>
      <c r="E17" s="188">
        <f t="shared" si="1"/>
        <v>23.873115382622661</v>
      </c>
      <c r="F17" s="194">
        <v>2</v>
      </c>
      <c r="G17" s="188">
        <f t="shared" si="2"/>
        <v>-0.75268817204301075</v>
      </c>
      <c r="H17" s="188">
        <f t="shared" si="3"/>
        <v>1.2473118279569892</v>
      </c>
      <c r="I17" s="189">
        <f t="shared" si="4"/>
        <v>7.27</v>
      </c>
      <c r="J17" s="190">
        <f t="shared" si="5"/>
        <v>4.4601779782856568</v>
      </c>
      <c r="K17" s="194">
        <v>10</v>
      </c>
      <c r="L17" s="191">
        <f t="shared" si="6"/>
        <v>-0.43009791210265119</v>
      </c>
      <c r="M17" s="191">
        <f t="shared" si="7"/>
        <v>9.5699020878973489</v>
      </c>
      <c r="N17" s="191">
        <v>18</v>
      </c>
      <c r="O17" s="191">
        <f t="shared" si="8"/>
        <v>-10.431818181818182</v>
      </c>
      <c r="P17" s="191">
        <f t="shared" si="9"/>
        <v>7.5681818181818183</v>
      </c>
      <c r="Q17" s="189">
        <f t="shared" si="10"/>
        <v>17.05</v>
      </c>
      <c r="R17" s="190">
        <f t="shared" si="11"/>
        <v>9.5278279521336646</v>
      </c>
      <c r="S17" s="194">
        <v>617</v>
      </c>
      <c r="T17" s="193">
        <f t="shared" si="12"/>
        <v>-35.185102628401602</v>
      </c>
      <c r="U17" s="193">
        <f t="shared" si="13"/>
        <v>581.81489737159836</v>
      </c>
      <c r="V17" s="194">
        <v>12</v>
      </c>
      <c r="W17" s="191">
        <f t="shared" si="14"/>
        <v>-2.8160676532769555</v>
      </c>
      <c r="X17" s="191">
        <f t="shared" si="15"/>
        <v>9.1839323467230436</v>
      </c>
      <c r="Y17" s="189">
        <f t="shared" si="16"/>
        <v>134.72999999999999</v>
      </c>
      <c r="Z17" s="190">
        <f t="shared" si="17"/>
        <v>121.0545088216075</v>
      </c>
      <c r="AA17" s="194">
        <v>0</v>
      </c>
      <c r="AB17" s="194">
        <f t="shared" si="18"/>
        <v>0</v>
      </c>
      <c r="AC17" s="194">
        <f t="shared" si="19"/>
        <v>0</v>
      </c>
      <c r="AD17" s="194">
        <v>0</v>
      </c>
      <c r="AE17" s="94">
        <f t="shared" si="20"/>
        <v>0</v>
      </c>
      <c r="AF17" s="94">
        <f t="shared" si="21"/>
        <v>0</v>
      </c>
      <c r="AG17" s="189">
        <f t="shared" si="22"/>
        <v>0</v>
      </c>
      <c r="AH17" s="204">
        <f t="shared" si="23"/>
        <v>294.09251475202677</v>
      </c>
      <c r="AI17" s="204">
        <f t="shared" si="24"/>
        <v>20.586476032641876</v>
      </c>
      <c r="AJ17" s="204">
        <f t="shared" si="25"/>
        <v>314.67899078466866</v>
      </c>
      <c r="AL17" s="92">
        <v>2000</v>
      </c>
      <c r="AM17" s="92">
        <v>40</v>
      </c>
      <c r="AN17" s="92">
        <v>5040502</v>
      </c>
      <c r="AO17" s="92" t="s">
        <v>543</v>
      </c>
      <c r="AP17" t="s">
        <v>542</v>
      </c>
    </row>
    <row r="18" spans="1:42" s="213" customFormat="1">
      <c r="A18" s="185">
        <v>2051100</v>
      </c>
      <c r="B18" s="208" t="s">
        <v>27</v>
      </c>
      <c r="C18" s="209">
        <v>458</v>
      </c>
      <c r="D18" s="210">
        <f t="shared" si="0"/>
        <v>-20.644526190352831</v>
      </c>
      <c r="E18" s="210">
        <f t="shared" si="1"/>
        <v>437.35547380964715</v>
      </c>
      <c r="F18" s="209">
        <v>61</v>
      </c>
      <c r="G18" s="210">
        <f t="shared" si="2"/>
        <v>-22.956989247311828</v>
      </c>
      <c r="H18" s="210">
        <f t="shared" si="3"/>
        <v>38.043010752688176</v>
      </c>
      <c r="I18" s="210">
        <f t="shared" si="4"/>
        <v>163.56</v>
      </c>
      <c r="J18" s="210">
        <f t="shared" si="5"/>
        <v>100.34480194338406</v>
      </c>
      <c r="K18" s="209">
        <v>914</v>
      </c>
      <c r="L18" s="211">
        <f t="shared" si="6"/>
        <v>-39.310949166182318</v>
      </c>
      <c r="M18" s="211">
        <f t="shared" si="7"/>
        <v>874.68905083381765</v>
      </c>
      <c r="N18" s="211">
        <v>54</v>
      </c>
      <c r="O18" s="211">
        <f t="shared" si="8"/>
        <v>-31.295454545454547</v>
      </c>
      <c r="P18" s="211">
        <f t="shared" si="9"/>
        <v>22.704545454545453</v>
      </c>
      <c r="Q18" s="210">
        <f t="shared" si="10"/>
        <v>220.35</v>
      </c>
      <c r="R18" s="210">
        <f t="shared" si="11"/>
        <v>123.13530142244298</v>
      </c>
      <c r="S18" s="209">
        <v>0</v>
      </c>
      <c r="T18" s="211">
        <f t="shared" si="12"/>
        <v>0</v>
      </c>
      <c r="U18" s="211">
        <f t="shared" si="13"/>
        <v>0</v>
      </c>
      <c r="V18" s="209">
        <v>0</v>
      </c>
      <c r="W18" s="211">
        <f t="shared" si="14"/>
        <v>0</v>
      </c>
      <c r="X18" s="211">
        <f t="shared" si="15"/>
        <v>0</v>
      </c>
      <c r="Y18" s="210">
        <f t="shared" si="16"/>
        <v>0</v>
      </c>
      <c r="Z18" s="210">
        <f t="shared" si="17"/>
        <v>0</v>
      </c>
      <c r="AA18" s="209">
        <v>0</v>
      </c>
      <c r="AB18" s="209">
        <f t="shared" si="18"/>
        <v>0</v>
      </c>
      <c r="AC18" s="209">
        <f t="shared" si="19"/>
        <v>0</v>
      </c>
      <c r="AD18" s="209">
        <v>0</v>
      </c>
      <c r="AE18" s="208">
        <f t="shared" si="20"/>
        <v>0</v>
      </c>
      <c r="AF18" s="208">
        <f t="shared" si="21"/>
        <v>0</v>
      </c>
      <c r="AG18" s="210">
        <f t="shared" si="22"/>
        <v>0</v>
      </c>
      <c r="AH18" s="212">
        <f t="shared" si="23"/>
        <v>607.39010336582714</v>
      </c>
      <c r="AI18" s="212">
        <f t="shared" si="24"/>
        <v>42.517307235607902</v>
      </c>
      <c r="AJ18" s="212">
        <f t="shared" si="25"/>
        <v>649.907410601435</v>
      </c>
      <c r="AL18" s="213">
        <v>2000</v>
      </c>
      <c r="AM18" s="213">
        <v>40</v>
      </c>
      <c r="AN18" s="213">
        <v>5040502</v>
      </c>
      <c r="AO18" s="213" t="s">
        <v>543</v>
      </c>
      <c r="AP18" s="213" t="s">
        <v>542</v>
      </c>
    </row>
    <row r="19" spans="1:42">
      <c r="A19" s="195">
        <v>2051140</v>
      </c>
      <c r="B19" s="186" t="s">
        <v>398</v>
      </c>
      <c r="C19" s="194">
        <v>0</v>
      </c>
      <c r="D19" s="188">
        <f t="shared" si="0"/>
        <v>0</v>
      </c>
      <c r="E19" s="188">
        <f t="shared" si="1"/>
        <v>0</v>
      </c>
      <c r="F19" s="194">
        <v>0</v>
      </c>
      <c r="G19" s="188">
        <f t="shared" si="2"/>
        <v>0</v>
      </c>
      <c r="H19" s="188">
        <f t="shared" si="3"/>
        <v>0</v>
      </c>
      <c r="I19" s="189">
        <f t="shared" si="4"/>
        <v>0</v>
      </c>
      <c r="J19" s="190">
        <f t="shared" si="5"/>
        <v>0</v>
      </c>
      <c r="K19" s="194">
        <v>0</v>
      </c>
      <c r="L19" s="191">
        <f t="shared" si="6"/>
        <v>0</v>
      </c>
      <c r="M19" s="191">
        <f t="shared" si="7"/>
        <v>0</v>
      </c>
      <c r="N19" s="191">
        <v>0</v>
      </c>
      <c r="O19" s="191">
        <f t="shared" si="8"/>
        <v>0</v>
      </c>
      <c r="P19" s="191">
        <f t="shared" si="9"/>
        <v>0</v>
      </c>
      <c r="Q19" s="189">
        <f t="shared" si="10"/>
        <v>0</v>
      </c>
      <c r="R19" s="190">
        <f t="shared" si="11"/>
        <v>0</v>
      </c>
      <c r="S19" s="194">
        <v>173</v>
      </c>
      <c r="T19" s="193">
        <f t="shared" si="12"/>
        <v>-9.8655149995356179</v>
      </c>
      <c r="U19" s="193">
        <f t="shared" si="13"/>
        <v>163.13448500046439</v>
      </c>
      <c r="V19" s="194">
        <v>0</v>
      </c>
      <c r="W19" s="191">
        <f t="shared" si="14"/>
        <v>0</v>
      </c>
      <c r="X19" s="191">
        <f t="shared" si="15"/>
        <v>0</v>
      </c>
      <c r="Y19" s="189">
        <f t="shared" si="16"/>
        <v>32.630000000000003</v>
      </c>
      <c r="Z19" s="190">
        <f t="shared" si="17"/>
        <v>29.317959050315839</v>
      </c>
      <c r="AA19" s="194">
        <v>0</v>
      </c>
      <c r="AB19" s="194">
        <f t="shared" si="18"/>
        <v>0</v>
      </c>
      <c r="AC19" s="194">
        <f t="shared" si="19"/>
        <v>0</v>
      </c>
      <c r="AD19" s="194">
        <v>0</v>
      </c>
      <c r="AE19" s="94">
        <f t="shared" si="20"/>
        <v>0</v>
      </c>
      <c r="AF19" s="94">
        <f t="shared" si="21"/>
        <v>0</v>
      </c>
      <c r="AG19" s="189">
        <f t="shared" si="22"/>
        <v>0</v>
      </c>
      <c r="AH19" s="204">
        <f t="shared" si="23"/>
        <v>61.947959050315845</v>
      </c>
      <c r="AI19" s="204">
        <f t="shared" si="24"/>
        <v>4.3363571335221094</v>
      </c>
      <c r="AJ19" s="204">
        <f t="shared" si="25"/>
        <v>66.284316183837959</v>
      </c>
      <c r="AL19" s="207">
        <v>2000</v>
      </c>
      <c r="AM19" s="207">
        <v>40</v>
      </c>
      <c r="AN19" s="207">
        <v>5040502</v>
      </c>
      <c r="AO19" s="207" t="s">
        <v>543</v>
      </c>
      <c r="AP19" t="s">
        <v>542</v>
      </c>
    </row>
    <row r="20" spans="1:42">
      <c r="A20" s="195">
        <v>2052210</v>
      </c>
      <c r="B20" s="186" t="s">
        <v>48</v>
      </c>
      <c r="C20" s="194">
        <v>32</v>
      </c>
      <c r="D20" s="188">
        <f t="shared" si="0"/>
        <v>-1.4424123102429924</v>
      </c>
      <c r="E20" s="188">
        <f t="shared" si="1"/>
        <v>30.557587689757007</v>
      </c>
      <c r="F20" s="194">
        <v>0</v>
      </c>
      <c r="G20" s="188">
        <f t="shared" si="2"/>
        <v>0</v>
      </c>
      <c r="H20" s="188">
        <f t="shared" si="3"/>
        <v>0</v>
      </c>
      <c r="I20" s="189">
        <f t="shared" si="4"/>
        <v>6.11</v>
      </c>
      <c r="J20" s="190">
        <f t="shared" si="5"/>
        <v>3.7485127162758412</v>
      </c>
      <c r="K20" s="194">
        <v>131</v>
      </c>
      <c r="L20" s="191">
        <f t="shared" si="6"/>
        <v>-5.6342826485447315</v>
      </c>
      <c r="M20" s="191">
        <f t="shared" si="7"/>
        <v>125.36571735145527</v>
      </c>
      <c r="N20" s="191">
        <v>0</v>
      </c>
      <c r="O20" s="191">
        <f t="shared" si="8"/>
        <v>0</v>
      </c>
      <c r="P20" s="191">
        <f t="shared" si="9"/>
        <v>0</v>
      </c>
      <c r="Q20" s="189">
        <f t="shared" si="10"/>
        <v>25.07</v>
      </c>
      <c r="R20" s="190">
        <f t="shared" si="11"/>
        <v>14.00953939941296</v>
      </c>
      <c r="S20" s="194">
        <v>0</v>
      </c>
      <c r="T20" s="193">
        <f t="shared" si="12"/>
        <v>0</v>
      </c>
      <c r="U20" s="193">
        <f t="shared" si="13"/>
        <v>0</v>
      </c>
      <c r="V20" s="194">
        <v>0</v>
      </c>
      <c r="W20" s="191">
        <f t="shared" si="14"/>
        <v>0</v>
      </c>
      <c r="X20" s="191">
        <f t="shared" si="15"/>
        <v>0</v>
      </c>
      <c r="Y20" s="189">
        <f t="shared" si="16"/>
        <v>0</v>
      </c>
      <c r="Z20" s="190">
        <f t="shared" si="17"/>
        <v>0</v>
      </c>
      <c r="AA20" s="194">
        <v>0</v>
      </c>
      <c r="AB20" s="194">
        <f t="shared" si="18"/>
        <v>0</v>
      </c>
      <c r="AC20" s="194">
        <f t="shared" si="19"/>
        <v>0</v>
      </c>
      <c r="AD20" s="194">
        <v>0</v>
      </c>
      <c r="AE20" s="94">
        <f t="shared" si="20"/>
        <v>0</v>
      </c>
      <c r="AF20" s="94">
        <f t="shared" si="21"/>
        <v>0</v>
      </c>
      <c r="AG20" s="189">
        <f t="shared" si="22"/>
        <v>0</v>
      </c>
      <c r="AH20" s="204">
        <f t="shared" si="23"/>
        <v>48.938052115688798</v>
      </c>
      <c r="AI20" s="204">
        <f t="shared" si="24"/>
        <v>3.4256636480982161</v>
      </c>
      <c r="AJ20" s="204">
        <f t="shared" si="25"/>
        <v>52.363715763787013</v>
      </c>
      <c r="AL20" s="207">
        <v>2000</v>
      </c>
      <c r="AM20" s="207">
        <v>40</v>
      </c>
      <c r="AN20" s="207">
        <v>5040502</v>
      </c>
      <c r="AO20" s="207" t="s">
        <v>543</v>
      </c>
      <c r="AP20" t="s">
        <v>542</v>
      </c>
    </row>
    <row r="21" spans="1:42">
      <c r="A21" s="195">
        <v>2052310</v>
      </c>
      <c r="B21" s="186" t="s">
        <v>462</v>
      </c>
      <c r="C21" s="194">
        <v>45</v>
      </c>
      <c r="D21" s="188">
        <f t="shared" si="0"/>
        <v>-2.0283923112792084</v>
      </c>
      <c r="E21" s="188">
        <f t="shared" si="1"/>
        <v>42.971607688720795</v>
      </c>
      <c r="F21" s="194">
        <v>69</v>
      </c>
      <c r="G21" s="188">
        <f t="shared" si="2"/>
        <v>-25.967741935483872</v>
      </c>
      <c r="H21" s="188">
        <f t="shared" si="3"/>
        <v>43.032258064516128</v>
      </c>
      <c r="I21" s="189">
        <f t="shared" si="4"/>
        <v>94.66</v>
      </c>
      <c r="J21" s="190">
        <f t="shared" si="5"/>
        <v>58.074339398145838</v>
      </c>
      <c r="K21" s="194">
        <v>107</v>
      </c>
      <c r="L21" s="191">
        <f t="shared" si="6"/>
        <v>-4.6020476594983677</v>
      </c>
      <c r="M21" s="191">
        <f t="shared" si="7"/>
        <v>102.39795234050163</v>
      </c>
      <c r="N21" s="191">
        <v>10</v>
      </c>
      <c r="O21" s="191">
        <f t="shared" si="8"/>
        <v>-5.795454545454545</v>
      </c>
      <c r="P21" s="191">
        <f t="shared" si="9"/>
        <v>4.204545454545455</v>
      </c>
      <c r="Q21" s="189">
        <f t="shared" si="10"/>
        <v>28.89</v>
      </c>
      <c r="R21" s="190">
        <f t="shared" si="11"/>
        <v>16.144219914201852</v>
      </c>
      <c r="S21" s="194">
        <v>0</v>
      </c>
      <c r="T21" s="193">
        <f t="shared" si="12"/>
        <v>0</v>
      </c>
      <c r="U21" s="193">
        <f t="shared" si="13"/>
        <v>0</v>
      </c>
      <c r="V21" s="194">
        <v>0</v>
      </c>
      <c r="W21" s="191">
        <f t="shared" si="14"/>
        <v>0</v>
      </c>
      <c r="X21" s="191">
        <f t="shared" si="15"/>
        <v>0</v>
      </c>
      <c r="Y21" s="189">
        <f t="shared" si="16"/>
        <v>0</v>
      </c>
      <c r="Z21" s="190">
        <f t="shared" si="17"/>
        <v>0</v>
      </c>
      <c r="AA21" s="194">
        <v>0</v>
      </c>
      <c r="AB21" s="194">
        <f t="shared" si="18"/>
        <v>0</v>
      </c>
      <c r="AC21" s="194">
        <f t="shared" si="19"/>
        <v>0</v>
      </c>
      <c r="AD21" s="194">
        <v>0</v>
      </c>
      <c r="AE21" s="94">
        <f t="shared" si="20"/>
        <v>0</v>
      </c>
      <c r="AF21" s="94">
        <f t="shared" si="21"/>
        <v>0</v>
      </c>
      <c r="AG21" s="189">
        <f t="shared" si="22"/>
        <v>0</v>
      </c>
      <c r="AH21" s="204">
        <f t="shared" si="23"/>
        <v>197.76855931234766</v>
      </c>
      <c r="AI21" s="204">
        <f t="shared" si="24"/>
        <v>13.843799151864337</v>
      </c>
      <c r="AJ21" s="204">
        <f t="shared" si="25"/>
        <v>211.61235846421201</v>
      </c>
      <c r="AL21" s="206">
        <v>2000</v>
      </c>
      <c r="AM21" s="206">
        <v>40</v>
      </c>
      <c r="AN21" s="206">
        <v>5040502</v>
      </c>
      <c r="AO21" s="206" t="s">
        <v>543</v>
      </c>
      <c r="AP21" t="s">
        <v>542</v>
      </c>
    </row>
    <row r="22" spans="1:42">
      <c r="A22" s="195">
        <v>2053120</v>
      </c>
      <c r="B22" s="186" t="s">
        <v>28</v>
      </c>
      <c r="C22" s="194">
        <v>46</v>
      </c>
      <c r="D22" s="188">
        <f t="shared" si="0"/>
        <v>-2.0734676959743017</v>
      </c>
      <c r="E22" s="188">
        <f t="shared" si="1"/>
        <v>43.926532304025699</v>
      </c>
      <c r="F22" s="194">
        <v>2</v>
      </c>
      <c r="G22" s="188">
        <f t="shared" si="2"/>
        <v>-0.75268817204301075</v>
      </c>
      <c r="H22" s="188">
        <f t="shared" si="3"/>
        <v>1.2473118279569892</v>
      </c>
      <c r="I22" s="189">
        <f t="shared" si="4"/>
        <v>11.28</v>
      </c>
      <c r="J22" s="190">
        <f t="shared" si="5"/>
        <v>6.9203311685092439</v>
      </c>
      <c r="K22" s="194">
        <v>8</v>
      </c>
      <c r="L22" s="191">
        <f t="shared" si="6"/>
        <v>-0.34407832968212099</v>
      </c>
      <c r="M22" s="191">
        <f t="shared" si="7"/>
        <v>7.6559216703178787</v>
      </c>
      <c r="N22" s="191">
        <v>0</v>
      </c>
      <c r="O22" s="191">
        <f t="shared" si="8"/>
        <v>0</v>
      </c>
      <c r="P22" s="191">
        <f t="shared" si="9"/>
        <v>0</v>
      </c>
      <c r="Q22" s="189">
        <f>(ROUND((M22*0.2)+(P22*2),2))+0.01</f>
        <v>1.54</v>
      </c>
      <c r="R22" s="190">
        <f t="shared" si="11"/>
        <v>0.86057800857981492</v>
      </c>
      <c r="S22" s="194">
        <v>82</v>
      </c>
      <c r="T22" s="193">
        <f t="shared" si="12"/>
        <v>-4.6761400575833569</v>
      </c>
      <c r="U22" s="193">
        <f t="shared" si="13"/>
        <v>77.323859942416647</v>
      </c>
      <c r="V22" s="194">
        <v>17</v>
      </c>
      <c r="W22" s="191">
        <f t="shared" si="14"/>
        <v>-3.9894291754756868</v>
      </c>
      <c r="X22" s="191">
        <f t="shared" si="15"/>
        <v>13.010570824524313</v>
      </c>
      <c r="Y22" s="189">
        <f t="shared" si="16"/>
        <v>41.49</v>
      </c>
      <c r="Z22" s="190">
        <f t="shared" si="17"/>
        <v>37.278642997168376</v>
      </c>
      <c r="AA22" s="194">
        <v>0</v>
      </c>
      <c r="AB22" s="194">
        <f t="shared" si="18"/>
        <v>0</v>
      </c>
      <c r="AC22" s="194">
        <f t="shared" si="19"/>
        <v>0</v>
      </c>
      <c r="AD22" s="194">
        <v>0</v>
      </c>
      <c r="AE22" s="94">
        <f t="shared" si="20"/>
        <v>0</v>
      </c>
      <c r="AF22" s="94">
        <f t="shared" si="21"/>
        <v>0</v>
      </c>
      <c r="AG22" s="189">
        <f t="shared" si="22"/>
        <v>0</v>
      </c>
      <c r="AH22" s="204">
        <f t="shared" si="23"/>
        <v>99.369552174257436</v>
      </c>
      <c r="AI22" s="204">
        <f t="shared" si="24"/>
        <v>6.9558686521980215</v>
      </c>
      <c r="AJ22" s="204">
        <f t="shared" si="25"/>
        <v>106.32542082645546</v>
      </c>
      <c r="AL22" s="206">
        <v>2000</v>
      </c>
      <c r="AM22" s="206">
        <v>40</v>
      </c>
      <c r="AN22" s="206">
        <v>5040502</v>
      </c>
      <c r="AO22" s="206" t="s">
        <v>543</v>
      </c>
      <c r="AP22" t="s">
        <v>542</v>
      </c>
    </row>
    <row r="23" spans="1:42">
      <c r="A23" s="195">
        <v>2055000</v>
      </c>
      <c r="B23" s="186" t="s">
        <v>68</v>
      </c>
      <c r="C23" s="194">
        <v>0</v>
      </c>
      <c r="D23" s="188">
        <f>+C23/$C$24*$C$26</f>
        <v>0</v>
      </c>
      <c r="E23" s="188">
        <f t="shared" si="1"/>
        <v>0</v>
      </c>
      <c r="F23" s="194">
        <v>0</v>
      </c>
      <c r="G23" s="188">
        <f t="shared" si="2"/>
        <v>0</v>
      </c>
      <c r="H23" s="188">
        <f t="shared" si="3"/>
        <v>0</v>
      </c>
      <c r="I23" s="189">
        <f t="shared" si="4"/>
        <v>0</v>
      </c>
      <c r="J23" s="190">
        <f t="shared" si="5"/>
        <v>0</v>
      </c>
      <c r="K23" s="194">
        <v>0</v>
      </c>
      <c r="L23" s="191">
        <f t="shared" si="6"/>
        <v>0</v>
      </c>
      <c r="M23" s="191">
        <f t="shared" si="7"/>
        <v>0</v>
      </c>
      <c r="N23" s="191">
        <v>0</v>
      </c>
      <c r="O23" s="191">
        <f t="shared" si="8"/>
        <v>0</v>
      </c>
      <c r="P23" s="191">
        <f t="shared" si="9"/>
        <v>0</v>
      </c>
      <c r="Q23" s="189">
        <f t="shared" si="10"/>
        <v>0</v>
      </c>
      <c r="R23" s="190">
        <f t="shared" si="11"/>
        <v>0</v>
      </c>
      <c r="S23" s="194">
        <v>0</v>
      </c>
      <c r="T23" s="196">
        <f t="shared" si="12"/>
        <v>0</v>
      </c>
      <c r="U23" s="196">
        <f t="shared" si="13"/>
        <v>0</v>
      </c>
      <c r="V23" s="194">
        <v>0</v>
      </c>
      <c r="W23" s="191">
        <f t="shared" si="14"/>
        <v>0</v>
      </c>
      <c r="X23" s="191">
        <f t="shared" si="15"/>
        <v>0</v>
      </c>
      <c r="Y23" s="189">
        <f t="shared" si="16"/>
        <v>0</v>
      </c>
      <c r="Z23" s="190">
        <f t="shared" si="17"/>
        <v>0</v>
      </c>
      <c r="AA23" s="194">
        <v>0</v>
      </c>
      <c r="AB23" s="194">
        <f t="shared" si="18"/>
        <v>0</v>
      </c>
      <c r="AC23" s="194">
        <f t="shared" si="19"/>
        <v>0</v>
      </c>
      <c r="AD23" s="194">
        <v>0</v>
      </c>
      <c r="AE23" s="94">
        <f t="shared" si="20"/>
        <v>0</v>
      </c>
      <c r="AF23" s="94">
        <f t="shared" si="21"/>
        <v>0</v>
      </c>
      <c r="AG23" s="189">
        <f t="shared" si="22"/>
        <v>0</v>
      </c>
      <c r="AH23" s="204">
        <f t="shared" si="23"/>
        <v>0</v>
      </c>
      <c r="AI23" s="204">
        <f t="shared" si="24"/>
        <v>0</v>
      </c>
      <c r="AJ23" s="204">
        <f t="shared" si="25"/>
        <v>0</v>
      </c>
      <c r="AL23" s="206">
        <v>2000</v>
      </c>
      <c r="AM23" s="206">
        <v>40</v>
      </c>
      <c r="AN23" s="206">
        <v>5040502</v>
      </c>
      <c r="AO23" s="206" t="s">
        <v>543</v>
      </c>
      <c r="AP23" t="s">
        <v>542</v>
      </c>
    </row>
    <row r="24" spans="1:42" ht="13.5" thickBot="1">
      <c r="A24" s="94"/>
      <c r="B24" s="94"/>
      <c r="C24" s="197">
        <f t="shared" ref="C24:J24" si="26">SUM(C3:C23)</f>
        <v>19301</v>
      </c>
      <c r="D24" s="197">
        <f t="shared" si="26"/>
        <v>-869.99999999999989</v>
      </c>
      <c r="E24" s="197">
        <f t="shared" si="26"/>
        <v>18431</v>
      </c>
      <c r="F24" s="197">
        <f t="shared" si="26"/>
        <v>279</v>
      </c>
      <c r="G24" s="197">
        <f t="shared" si="26"/>
        <v>-105</v>
      </c>
      <c r="H24" s="197">
        <f t="shared" si="26"/>
        <v>174.00000000000003</v>
      </c>
      <c r="I24" s="198">
        <f t="shared" si="26"/>
        <v>4034.2000000000007</v>
      </c>
      <c r="J24" s="199">
        <f t="shared" si="26"/>
        <v>2474.9999999999991</v>
      </c>
      <c r="K24" s="197">
        <f t="shared" ref="K24:AD24" si="27">SUM(K3:K23)</f>
        <v>22367</v>
      </c>
      <c r="L24" s="188">
        <f>SUM(L3:L23)</f>
        <v>-962.00000000000011</v>
      </c>
      <c r="M24" s="188">
        <f t="shared" ref="M24:Q24" si="28">SUM(M3:M23)</f>
        <v>21405</v>
      </c>
      <c r="N24" s="188">
        <f t="shared" si="28"/>
        <v>176</v>
      </c>
      <c r="O24" s="188">
        <f t="shared" si="28"/>
        <v>-102</v>
      </c>
      <c r="P24" s="188">
        <f t="shared" si="28"/>
        <v>74</v>
      </c>
      <c r="Q24" s="198">
        <f t="shared" si="28"/>
        <v>4429</v>
      </c>
      <c r="R24" s="199">
        <f>SUM(R3:R23)</f>
        <v>2475</v>
      </c>
      <c r="S24" s="197">
        <f t="shared" si="27"/>
        <v>10767</v>
      </c>
      <c r="T24" s="197">
        <f>SUM(T3:T23)</f>
        <v>-614</v>
      </c>
      <c r="U24" s="197">
        <f>SUM(U3:U23)</f>
        <v>10153</v>
      </c>
      <c r="V24" s="197">
        <f t="shared" si="27"/>
        <v>473</v>
      </c>
      <c r="W24" s="197">
        <f>SUM(W3:W23)</f>
        <v>-111.00000000000001</v>
      </c>
      <c r="X24" s="197">
        <f t="shared" ref="X24:Z24" si="29">SUM(X3:X23)</f>
        <v>362</v>
      </c>
      <c r="Y24" s="200">
        <f t="shared" si="29"/>
        <v>2754.6</v>
      </c>
      <c r="Z24" s="201">
        <f t="shared" si="29"/>
        <v>2475.0000000000005</v>
      </c>
      <c r="AA24" s="94">
        <f t="shared" si="27"/>
        <v>3589</v>
      </c>
      <c r="AB24" s="202">
        <f>SUM(AB3:AB23)</f>
        <v>-108</v>
      </c>
      <c r="AC24" s="194">
        <f t="shared" si="19"/>
        <v>3481</v>
      </c>
      <c r="AD24" s="94">
        <f t="shared" si="27"/>
        <v>13</v>
      </c>
      <c r="AE24" s="94">
        <f>SUM(AE3:AE23)</f>
        <v>0</v>
      </c>
      <c r="AF24" s="94">
        <f t="shared" si="21"/>
        <v>13</v>
      </c>
      <c r="AG24" s="200">
        <f>SUM(AG3:AG23)</f>
        <v>722.2</v>
      </c>
      <c r="AH24" s="205">
        <f>SUM(AH3:AH23)</f>
        <v>19364.999999999996</v>
      </c>
      <c r="AI24" s="205">
        <f>SUM(AI3:AI23)</f>
        <v>1355.5500000000002</v>
      </c>
      <c r="AJ24" s="205">
        <f>SUM(AJ3:AJ23)</f>
        <v>20720.55</v>
      </c>
    </row>
    <row r="25" spans="1:42" ht="13.5" thickTop="1">
      <c r="C25" s="171"/>
      <c r="D25" s="171"/>
      <c r="E25" s="171"/>
      <c r="F25" s="171"/>
      <c r="G25" s="171"/>
      <c r="H25" s="171"/>
    </row>
    <row r="26" spans="1:42">
      <c r="C26" s="172">
        <v>-870</v>
      </c>
      <c r="D26" s="172"/>
      <c r="E26" s="172"/>
      <c r="F26" s="172">
        <v>-105</v>
      </c>
      <c r="G26" s="172"/>
      <c r="H26" s="172"/>
    </row>
    <row r="27" spans="1:42">
      <c r="J27" s="172">
        <v>2475</v>
      </c>
      <c r="K27">
        <v>-962</v>
      </c>
      <c r="N27">
        <v>-102</v>
      </c>
      <c r="R27" s="172">
        <v>2475</v>
      </c>
      <c r="S27">
        <v>-614</v>
      </c>
      <c r="V27">
        <v>-111</v>
      </c>
      <c r="Z27" s="172">
        <v>2475</v>
      </c>
      <c r="AA27">
        <v>-108</v>
      </c>
      <c r="AD27">
        <v>0</v>
      </c>
    </row>
  </sheetData>
  <mergeCells count="9">
    <mergeCell ref="A1:A2"/>
    <mergeCell ref="B1:B2"/>
    <mergeCell ref="C1:J1"/>
    <mergeCell ref="K1:R1"/>
    <mergeCell ref="S1:Z1"/>
    <mergeCell ref="AA1:AG1"/>
    <mergeCell ref="AH1:AH2"/>
    <mergeCell ref="AI1:AI2"/>
    <mergeCell ref="AJ1:A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sect</vt:lpstr>
      <vt:lpstr>งานดิบ</vt:lpstr>
      <vt:lpstr>561453</vt:lpstr>
      <vt:lpstr>561475</vt:lpstr>
      <vt:lpstr>Sheet1</vt:lpstr>
      <vt:lpstr>561478</vt:lpstr>
      <vt:lpstr>724295</vt:lpstr>
      <vt:lpstr>Pivot All</vt:lpstr>
      <vt:lpstr>Sheet2</vt:lpstr>
    </vt:vector>
  </TitlesOfParts>
  <Company>iLLUSiON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arthit.kit</dc:creator>
  <cp:lastModifiedBy>Phanatchakorn Leetanasak</cp:lastModifiedBy>
  <cp:lastPrinted>2021-01-05T07:04:21Z</cp:lastPrinted>
  <dcterms:created xsi:type="dcterms:W3CDTF">2009-10-12T01:13:59Z</dcterms:created>
  <dcterms:modified xsi:type="dcterms:W3CDTF">2021-01-05T08:13:15Z</dcterms:modified>
</cp:coreProperties>
</file>