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7725" activeTab="1"/>
  </bookViews>
  <sheets>
    <sheet name="README" sheetId="8" r:id="rId1"/>
    <sheet name="Margin Analysis" sheetId="2" r:id="rId2"/>
    <sheet name="Ingredients" sheetId="1" r:id="rId3"/>
    <sheet name="Fennel raisin" sheetId="3" r:id="rId4"/>
    <sheet name="Baguette" sheetId="4" r:id="rId5"/>
    <sheet name="Croissant" sheetId="6" r:id="rId6"/>
    <sheet name="Burger bun" sheetId="7" r:id="rId7"/>
  </sheets>
  <calcPr calcId="145621"/>
</workbook>
</file>

<file path=xl/calcChain.xml><?xml version="1.0" encoding="utf-8"?>
<calcChain xmlns="http://schemas.openxmlformats.org/spreadsheetml/2006/main">
  <c r="J5" i="2" l="1"/>
  <c r="J6" i="2"/>
  <c r="J7" i="2"/>
  <c r="J4" i="2"/>
  <c r="D20" i="1" l="1"/>
  <c r="D12" i="1"/>
  <c r="D13" i="1"/>
  <c r="D14" i="1"/>
  <c r="D15" i="1"/>
  <c r="D16" i="1"/>
  <c r="D17" i="1"/>
  <c r="D18" i="1"/>
  <c r="D19" i="1"/>
  <c r="B8" i="7" l="1"/>
  <c r="D3" i="7"/>
  <c r="D4" i="7"/>
  <c r="D5" i="7"/>
  <c r="D6" i="7"/>
  <c r="D7" i="7"/>
  <c r="D2" i="7"/>
  <c r="D8" i="7" s="1"/>
  <c r="D3" i="3"/>
  <c r="D4" i="3"/>
  <c r="D5" i="3"/>
  <c r="D6" i="3"/>
  <c r="D7" i="3"/>
  <c r="D2" i="3"/>
  <c r="D3" i="4"/>
  <c r="D4" i="4"/>
  <c r="D5" i="4"/>
  <c r="D6" i="4"/>
  <c r="D2" i="4"/>
  <c r="D3" i="6"/>
  <c r="D4" i="6"/>
  <c r="D5" i="6"/>
  <c r="D6" i="6"/>
  <c r="D2" i="6"/>
  <c r="B7" i="6"/>
  <c r="B7" i="4"/>
  <c r="D7" i="4" l="1"/>
  <c r="D8" i="3"/>
  <c r="D10" i="1"/>
  <c r="B8" i="3"/>
  <c r="D3" i="1"/>
  <c r="D4" i="1"/>
  <c r="D5" i="1"/>
  <c r="D6" i="1"/>
  <c r="D7" i="1"/>
  <c r="D8" i="1"/>
  <c r="D9" i="1"/>
  <c r="D11" i="1"/>
  <c r="C7" i="7" s="1"/>
  <c r="E7" i="7" s="1"/>
  <c r="D2" i="1"/>
  <c r="C7" i="3" l="1"/>
  <c r="E7" i="3" s="1"/>
  <c r="C6" i="6"/>
  <c r="E6" i="6" s="1"/>
  <c r="C6" i="7"/>
  <c r="E6" i="7" s="1"/>
  <c r="C6" i="4"/>
  <c r="E6" i="4" s="1"/>
  <c r="C6" i="3"/>
  <c r="E6" i="3" s="1"/>
  <c r="C5" i="4"/>
  <c r="E5" i="4" s="1"/>
  <c r="C5" i="3"/>
  <c r="E5" i="3" s="1"/>
  <c r="C4" i="6"/>
  <c r="E4" i="6" s="1"/>
  <c r="C4" i="3"/>
  <c r="E4" i="3" s="1"/>
  <c r="C4" i="7"/>
  <c r="E4" i="7" s="1"/>
  <c r="C4" i="4"/>
  <c r="E4" i="4" s="1"/>
  <c r="C3" i="3"/>
  <c r="E3" i="3" s="1"/>
  <c r="C3" i="7"/>
  <c r="E3" i="7" s="1"/>
  <c r="C3" i="4"/>
  <c r="E3" i="4" s="1"/>
  <c r="C3" i="6"/>
  <c r="E3" i="6" s="1"/>
  <c r="C5" i="7"/>
  <c r="E5" i="7" s="1"/>
  <c r="C5" i="6"/>
  <c r="E5" i="6" s="1"/>
  <c r="C2" i="7"/>
  <c r="C2" i="6"/>
  <c r="E2" i="6" s="1"/>
  <c r="C2" i="3"/>
  <c r="E2" i="3" s="1"/>
  <c r="C2" i="4"/>
  <c r="E2" i="4" s="1"/>
  <c r="D7" i="6"/>
  <c r="E7" i="6" l="1"/>
  <c r="E8" i="3"/>
  <c r="C8" i="7"/>
  <c r="E2" i="7"/>
  <c r="E8" i="7" s="1"/>
  <c r="E7" i="4"/>
  <c r="C7" i="4"/>
  <c r="C8" i="3"/>
  <c r="E4" i="2"/>
  <c r="E5" i="2"/>
  <c r="E7" i="2"/>
  <c r="E6" i="2"/>
  <c r="F6" i="2" l="1"/>
  <c r="F4" i="2"/>
  <c r="F7" i="2"/>
  <c r="G7" i="2" s="1"/>
  <c r="F5" i="2"/>
  <c r="G5" i="2" s="1"/>
  <c r="G4" i="2" l="1"/>
  <c r="I6" i="2"/>
  <c r="G6" i="2"/>
  <c r="K6" i="2" s="1"/>
  <c r="M6" i="2" s="1"/>
  <c r="K4" i="2"/>
  <c r="M4" i="2" s="1"/>
  <c r="I4" i="2"/>
  <c r="I7" i="2"/>
  <c r="K7" i="2"/>
  <c r="M7" i="2" s="1"/>
  <c r="K5" i="2"/>
  <c r="M5" i="2" s="1"/>
  <c r="I5" i="2"/>
  <c r="L5" i="2" l="1"/>
  <c r="L7" i="2"/>
  <c r="L6" i="2"/>
  <c r="L4" i="2"/>
</calcChain>
</file>

<file path=xl/sharedStrings.xml><?xml version="1.0" encoding="utf-8"?>
<sst xmlns="http://schemas.openxmlformats.org/spreadsheetml/2006/main" count="118" uniqueCount="77">
  <si>
    <t>Name</t>
  </si>
  <si>
    <t>Cost per unit</t>
  </si>
  <si>
    <t>Cost / gram</t>
  </si>
  <si>
    <t>Chocolate chips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</si>
  <si>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</si>
  <si>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</si>
  <si>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</si>
  <si>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</si>
  <si>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</si>
  <si>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</si>
  <si>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</si>
  <si>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</si>
  <si>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</si>
  <si>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</si>
  <si>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</si>
  <si>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</si>
  <si>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</si>
  <si>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</si>
  <si>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</si>
  <si>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</si>
  <si>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</si>
  <si>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</si>
  <si>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</si>
  <si>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</si>
  <si>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</si>
  <si>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</si>
  <si>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</si>
  <si>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</si>
  <si>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</si>
  <si>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</si>
  <si>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</si>
  <si>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</si>
  <si>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</si>
  <si>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</si>
  <si>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</si>
  <si>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</si>
  <si>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</si>
  <si>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</si>
  <si>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</si>
  <si>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</si>
  <si>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</si>
  <si>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</si>
  <si>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Add recipe name in column 1.  It must match the name of the worksheet holding the recipe.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</si>
  <si>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</si>
  <si>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</si>
  <si>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</si>
  <si>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Weight percentage should always equal 1; this is a safety check to show columns are added correctly.</t>
  </si>
  <si>
    <t>If weight percentage isn't 1, it means the 'sum' line isn't summing all the ingredient lines - check formulas.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</si>
  <si>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</si>
  <si>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</si>
  <si>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</si>
  <si>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</si>
  <si>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</si>
  <si>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</si>
  <si>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</si>
  <si>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</si>
  <si>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</si>
  <si>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</si>
  <si>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</si>
  <si>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</si>
  <si>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</si>
  <si>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Adjust counts on the Margin Analysis worksheet to see costs and profits change for any individual product.</t>
  </si>
  <si>
    <t>Add products on the Margin Analysis worksheet to see the effect of increases or decreases in production.</t>
  </si>
  <si>
    <t>Adjust prices on the Ingredient worksheet to see the effects on profit, on Margin Analysis page.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</si>
  <si>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</si>
  <si>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</si>
  <si>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</si>
  <si>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</si>
  <si>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</si>
  <si>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</si>
  <si>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</si>
  <si>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</si>
  <si>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</si>
  <si>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</si>
  <si>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</si>
  <si>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</si>
  <si>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Max batches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</si>
</sst>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4" sqref="A24"/>
    </sheetView>
  </sheetViews>
  <sheetFormatPr defaultRowHeight="15" x14ac:dyDescent="0.25"/>
  <sheetData>
    <row r="1" spans="1:2" s="11" customFormat="1" x14ac:dyDescent="0.25">
      <c r="A1" s="11" t="s">
        <v>34</v>
      </c>
    </row>
    <row r="2" spans="1:2" x14ac:dyDescent="0.25">
      <c r="A2" s="11" t="s">
        <v>35</v>
      </c>
      <c r="B2" s="6">
        <v>1</v>
      </c>
    </row>
    <row r="4" spans="1:2" x14ac:dyDescent="0.25">
      <c r="A4" s="11" t="s">
        <v>36</v>
      </c>
    </row>
    <row r="5" spans="1:2" x14ac:dyDescent="0.25">
      <c r="A5" t="s">
        <v>43</v>
      </c>
    </row>
    <row r="6" spans="1:2" x14ac:dyDescent="0.25">
      <c r="A6" t="s">
        <v>61</v>
      </c>
    </row>
    <row r="7" spans="1:2" x14ac:dyDescent="0.25">
      <c r="A7" t="s">
        <v>62</v>
      </c>
    </row>
    <row r="8" spans="1:2" x14ac:dyDescent="0.25">
      <c r="A8" t="s">
        <v>63</v>
      </c>
    </row>
    <row r="10" spans="1:2" x14ac:dyDescent="0.25">
      <c r="A10" s="11" t="s">
        <v>58</v>
      </c>
    </row>
    <row r="11" spans="1:2" x14ac:dyDescent="0.25">
      <c r="A11" t="s">
        <v>37</v>
      </c>
    </row>
    <row r="12" spans="1:2" x14ac:dyDescent="0.25">
      <c r="A12" s="9">
        <v>1</v>
      </c>
      <c r="B12" t="s">
        <v>51</v>
      </c>
    </row>
    <row r="13" spans="1:2" x14ac:dyDescent="0.25">
      <c r="A13" s="9">
        <v>2</v>
      </c>
      <c r="B13" t="s">
        <v>52</v>
      </c>
    </row>
    <row r="14" spans="1:2" x14ac:dyDescent="0.25">
      <c r="A14" s="9">
        <v>3</v>
      </c>
      <c r="B14" t="s">
        <v>38</v>
      </c>
    </row>
    <row r="16" spans="1:2" x14ac:dyDescent="0.25">
      <c r="A16" t="s">
        <v>39</v>
      </c>
    </row>
    <row r="17" spans="1:2" x14ac:dyDescent="0.25">
      <c r="A17" s="9">
        <v>1</v>
      </c>
      <c r="B17" t="s">
        <v>40</v>
      </c>
    </row>
    <row r="18" spans="1:2" x14ac:dyDescent="0.25">
      <c r="A18" s="9">
        <v>2</v>
      </c>
      <c r="B18" t="s">
        <v>44</v>
      </c>
    </row>
    <row r="19" spans="1:2" x14ac:dyDescent="0.25">
      <c r="A19" s="9">
        <v>3</v>
      </c>
      <c r="B19" t="s">
        <v>45</v>
      </c>
    </row>
    <row r="20" spans="1:2" x14ac:dyDescent="0.25">
      <c r="A20" s="9">
        <v>4</v>
      </c>
      <c r="B20" t="s">
        <v>46</v>
      </c>
    </row>
    <row r="21" spans="1:2" x14ac:dyDescent="0.25">
      <c r="A21" s="9">
        <v>5</v>
      </c>
      <c r="B21" t="s">
        <v>47</v>
      </c>
    </row>
    <row r="22" spans="1:2" x14ac:dyDescent="0.25">
      <c r="A22" s="9">
        <v>6</v>
      </c>
      <c r="B22" t="s">
        <v>48</v>
      </c>
    </row>
    <row r="24" spans="1:2" x14ac:dyDescent="0.25">
      <c r="A24" t="s">
        <v>64</v>
      </c>
    </row>
    <row r="25" spans="1:2" x14ac:dyDescent="0.25">
      <c r="A25" s="9">
        <v>1</v>
      </c>
      <c r="B25" t="s">
        <v>42</v>
      </c>
    </row>
    <row r="26" spans="1:2" x14ac:dyDescent="0.25">
      <c r="A26" s="9">
        <v>2</v>
      </c>
      <c r="B26" t="s">
        <v>49</v>
      </c>
    </row>
    <row r="27" spans="1:2" x14ac:dyDescent="0.25">
      <c r="A27" s="9">
        <v>3</v>
      </c>
      <c r="B27" t="s">
        <v>50</v>
      </c>
    </row>
    <row r="28" spans="1:2" x14ac:dyDescent="0.25">
      <c r="A28" s="9">
        <v>4</v>
      </c>
      <c r="B28" t="s">
        <v>59</v>
      </c>
    </row>
    <row r="29" spans="1:2" x14ac:dyDescent="0.25">
      <c r="A29" s="9">
        <v>5</v>
      </c>
      <c r="B29" t="s">
        <v>41</v>
      </c>
    </row>
    <row r="31" spans="1:2" x14ac:dyDescent="0.25">
      <c r="A31" s="11" t="s">
        <v>53</v>
      </c>
    </row>
    <row r="32" spans="1:2" x14ac:dyDescent="0.25">
      <c r="A32" s="9">
        <v>1</v>
      </c>
      <c r="B32" t="s">
        <v>54</v>
      </c>
    </row>
    <row r="33" spans="1:3" x14ac:dyDescent="0.25">
      <c r="B33" s="10" t="s">
        <v>57</v>
      </c>
      <c r="C33" t="s">
        <v>55</v>
      </c>
    </row>
    <row r="34" spans="1:3" x14ac:dyDescent="0.25">
      <c r="B34" s="10" t="s">
        <v>57</v>
      </c>
      <c r="C34" t="s">
        <v>56</v>
      </c>
    </row>
    <row r="35" spans="1:3" x14ac:dyDescent="0.25">
      <c r="A35" s="9">
        <v>2</v>
      </c>
      <c r="B3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abSelected="1" topLeftCell="A2" workbookViewId="0">
      <selection activeCell="M4" sqref="M4:M7"/>
    </sheetView>
  </sheetViews>
  <sheetFormatPr defaultRowHeight="15" x14ac:dyDescent="0.25"/>
  <cols>
    <col min="1" max="1" width="18.140625" customWidth="1"/>
    <col min="2" max="3" width="5.7109375" customWidth="1"/>
    <col min="4" max="4" width="6.85546875" customWidth="1"/>
    <col min="5" max="5" width="10.140625" customWidth="1"/>
    <col min="6" max="6" width="7.28515625" customWidth="1"/>
    <col min="7" max="7" width="10" customWidth="1"/>
    <col min="8" max="8" width="5.7109375" customWidth="1"/>
    <col min="9" max="9" width="7" customWidth="1"/>
    <col min="10" max="10" width="9.140625" customWidth="1"/>
    <col min="11" max="11" width="9.85546875" customWidth="1"/>
    <col min="12" max="12" width="7.42578125" customWidth="1"/>
  </cols>
  <sheetData>
    <row r="3" spans="1:13" s="16" customFormat="1" ht="59.25" customHeight="1" x14ac:dyDescent="0.25">
      <c r="A3" s="14" t="s">
        <v>5</v>
      </c>
      <c r="B3" s="14" t="s">
        <v>6</v>
      </c>
      <c r="C3" s="14" t="s">
        <v>75</v>
      </c>
      <c r="D3" s="14" t="s">
        <v>74</v>
      </c>
      <c r="E3" s="14" t="s">
        <v>18</v>
      </c>
      <c r="F3" s="13" t="s">
        <v>21</v>
      </c>
      <c r="G3" s="14" t="s">
        <v>13</v>
      </c>
      <c r="H3" s="14" t="s">
        <v>26</v>
      </c>
      <c r="I3" s="14" t="s">
        <v>25</v>
      </c>
      <c r="J3" s="14" t="s">
        <v>22</v>
      </c>
      <c r="K3" s="14" t="s">
        <v>23</v>
      </c>
      <c r="L3" s="15" t="s">
        <v>24</v>
      </c>
      <c r="M3" s="14" t="s">
        <v>76</v>
      </c>
    </row>
    <row r="4" spans="1:13" x14ac:dyDescent="0.25">
      <c r="A4" s="7" t="s">
        <v>20</v>
      </c>
      <c r="B4" s="7">
        <v>700</v>
      </c>
      <c r="C4" s="7">
        <v>24</v>
      </c>
      <c r="D4" s="7">
        <v>1</v>
      </c>
      <c r="E4">
        <f ca="1">VLOOKUP("sum", INDIRECT(CONCATENATE("'",A4,"'!$A2:E26")),5,FALSE)</f>
        <v>1.7391224478219614E-3</v>
      </c>
      <c r="F4" s="2">
        <f ca="1">E4*B4</f>
        <v>1.2173857134753729</v>
      </c>
      <c r="G4" s="2">
        <f ca="1">F4*(D4*C4)</f>
        <v>29.217257123408949</v>
      </c>
      <c r="H4" s="8">
        <v>5</v>
      </c>
      <c r="I4" s="2">
        <f ca="1">H4-F4</f>
        <v>3.7826142865246268</v>
      </c>
      <c r="J4" s="2">
        <f>H4*(D4*C4)</f>
        <v>120</v>
      </c>
      <c r="K4" s="2">
        <f ca="1">J4-G4</f>
        <v>90.782742876591044</v>
      </c>
      <c r="L4" s="3">
        <f ca="1">IF(J4&gt;0,K4/J4,0)</f>
        <v>0.75652285730492541</v>
      </c>
      <c r="M4" s="17">
        <f ca="1">INT(K4/(F4*C4))</f>
        <v>3</v>
      </c>
    </row>
    <row r="5" spans="1:13" x14ac:dyDescent="0.25">
      <c r="A5" s="7" t="s">
        <v>29</v>
      </c>
      <c r="B5" s="7">
        <v>550</v>
      </c>
      <c r="C5" s="7">
        <v>24</v>
      </c>
      <c r="D5" s="7">
        <v>2</v>
      </c>
      <c r="E5">
        <f t="shared" ref="E5:E7" ca="1" si="0">VLOOKUP("sum", INDIRECT(CONCATENATE("'",A5,"'!$A2:E26")),5,FALSE)</f>
        <v>9.3530226327661974E-4</v>
      </c>
      <c r="F5" s="2">
        <f ca="1">E5*B5</f>
        <v>0.51441624480214088</v>
      </c>
      <c r="G5" s="2">
        <f t="shared" ref="G5:G7" ca="1" si="1">F5*(D5*C5)</f>
        <v>24.69197975050276</v>
      </c>
      <c r="H5" s="8">
        <v>3</v>
      </c>
      <c r="I5" s="2">
        <f t="shared" ref="I5:I7" ca="1" si="2">H5-F5</f>
        <v>2.485583755197859</v>
      </c>
      <c r="J5" s="2">
        <f t="shared" ref="J5:J7" si="3">H5*(D5*C5)</f>
        <v>144</v>
      </c>
      <c r="K5" s="2">
        <f t="shared" ref="K5:K7" ca="1" si="4">J5-G5</f>
        <v>119.30802024949725</v>
      </c>
      <c r="L5" s="3">
        <f t="shared" ref="L5:L7" ca="1" si="5">IF(J5&gt;0,K5/J5,0)</f>
        <v>0.82852791839928641</v>
      </c>
      <c r="M5" s="17">
        <f t="shared" ref="M5:M7" ca="1" si="6">INT(K5/(F5*C5))</f>
        <v>9</v>
      </c>
    </row>
    <row r="6" spans="1:13" x14ac:dyDescent="0.25">
      <c r="A6" s="7" t="s">
        <v>32</v>
      </c>
      <c r="B6" s="7">
        <v>85</v>
      </c>
      <c r="C6" s="7">
        <v>20</v>
      </c>
      <c r="D6" s="7">
        <v>8</v>
      </c>
      <c r="E6">
        <f t="shared" ca="1" si="0"/>
        <v>1.4254889118078752E-3</v>
      </c>
      <c r="F6" s="2">
        <f ca="1">E6*B6</f>
        <v>0.12116655750366939</v>
      </c>
      <c r="G6" s="2">
        <f t="shared" ca="1" si="1"/>
        <v>19.386649200587101</v>
      </c>
      <c r="H6" s="8">
        <v>5</v>
      </c>
      <c r="I6" s="2">
        <f t="shared" ca="1" si="2"/>
        <v>4.8788334424963304</v>
      </c>
      <c r="J6" s="2">
        <f t="shared" si="3"/>
        <v>800</v>
      </c>
      <c r="K6" s="2">
        <f t="shared" ca="1" si="4"/>
        <v>780.61335079941296</v>
      </c>
      <c r="L6" s="3">
        <f t="shared" ca="1" si="5"/>
        <v>0.97576668849926618</v>
      </c>
      <c r="M6" s="17">
        <f t="shared" ca="1" si="6"/>
        <v>322</v>
      </c>
    </row>
    <row r="7" spans="1:13" x14ac:dyDescent="0.25">
      <c r="A7" s="7" t="s">
        <v>33</v>
      </c>
      <c r="B7" s="7">
        <v>60</v>
      </c>
      <c r="C7" s="7">
        <v>24</v>
      </c>
      <c r="D7" s="7">
        <v>12</v>
      </c>
      <c r="E7">
        <f t="shared" ca="1" si="0"/>
        <v>8.2399735532383538E-3</v>
      </c>
      <c r="F7" s="2">
        <f t="shared" ref="F7" ca="1" si="7">E7*B7</f>
        <v>0.49439841319430122</v>
      </c>
      <c r="G7" s="2">
        <f t="shared" ca="1" si="1"/>
        <v>142.38674299995876</v>
      </c>
      <c r="H7" s="8">
        <v>0.5</v>
      </c>
      <c r="I7" s="2">
        <f t="shared" ca="1" si="2"/>
        <v>5.6015868056987772E-3</v>
      </c>
      <c r="J7" s="2">
        <f t="shared" si="3"/>
        <v>144</v>
      </c>
      <c r="K7" s="2">
        <f t="shared" ca="1" si="4"/>
        <v>1.6132570000412443</v>
      </c>
      <c r="L7" s="3">
        <f t="shared" ca="1" si="5"/>
        <v>1.120317361139753E-2</v>
      </c>
      <c r="M7" s="17">
        <f t="shared" ca="1" si="6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B5" sqref="B5:B20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16</v>
      </c>
      <c r="C1" s="1" t="s">
        <v>1</v>
      </c>
      <c r="D1" s="1" t="s">
        <v>2</v>
      </c>
      <c r="E1" s="5"/>
    </row>
    <row r="2" spans="1:5" x14ac:dyDescent="0.25">
      <c r="A2" s="7" t="s">
        <v>7</v>
      </c>
      <c r="B2" s="7">
        <v>22679.599999999999</v>
      </c>
      <c r="C2" s="8">
        <v>31.282</v>
      </c>
      <c r="D2">
        <f>IF(B2&gt;0,C2/B2,0)</f>
        <v>1.3793012222437786E-3</v>
      </c>
    </row>
    <row r="3" spans="1:5" x14ac:dyDescent="0.25">
      <c r="A3" s="12" t="s">
        <v>3</v>
      </c>
      <c r="B3" s="7">
        <v>15000</v>
      </c>
      <c r="C3" s="8">
        <v>45</v>
      </c>
      <c r="D3">
        <f t="shared" ref="D3:D20" si="0">IF(B3&gt;0,C3/B3,0)</f>
        <v>3.0000000000000001E-3</v>
      </c>
    </row>
    <row r="4" spans="1:5" x14ac:dyDescent="0.25">
      <c r="A4" s="12" t="s">
        <v>4</v>
      </c>
      <c r="B4" s="7">
        <v>453.5</v>
      </c>
      <c r="C4" s="8">
        <v>2</v>
      </c>
      <c r="D4">
        <f t="shared" si="0"/>
        <v>4.410143329658214E-3</v>
      </c>
    </row>
    <row r="5" spans="1:5" x14ac:dyDescent="0.25">
      <c r="A5" s="7" t="s">
        <v>8</v>
      </c>
      <c r="B5" s="7">
        <v>11339.8</v>
      </c>
      <c r="C5" s="8">
        <v>1.5</v>
      </c>
      <c r="D5">
        <f t="shared" si="0"/>
        <v>1.3227746521102666E-4</v>
      </c>
    </row>
    <row r="6" spans="1:5" x14ac:dyDescent="0.25">
      <c r="A6" s="7" t="s">
        <v>9</v>
      </c>
      <c r="B6" s="7">
        <v>9071.85</v>
      </c>
      <c r="C6" s="8">
        <v>59.167200000000001</v>
      </c>
      <c r="D6">
        <f t="shared" si="0"/>
        <v>6.5220655103424329E-3</v>
      </c>
    </row>
    <row r="7" spans="1:5" x14ac:dyDescent="0.25">
      <c r="A7" s="12" t="s">
        <v>12</v>
      </c>
      <c r="B7" s="7">
        <v>2500</v>
      </c>
      <c r="C7" s="8">
        <v>16</v>
      </c>
      <c r="D7">
        <f t="shared" si="0"/>
        <v>6.4000000000000003E-3</v>
      </c>
    </row>
    <row r="8" spans="1:5" x14ac:dyDescent="0.25">
      <c r="A8" s="12" t="s">
        <v>10</v>
      </c>
      <c r="B8" s="7">
        <v>10000</v>
      </c>
      <c r="C8" s="8">
        <v>35</v>
      </c>
      <c r="D8">
        <f t="shared" si="0"/>
        <v>3.5000000000000001E-3</v>
      </c>
    </row>
    <row r="9" spans="1:5" x14ac:dyDescent="0.25">
      <c r="A9" s="7" t="s">
        <v>11</v>
      </c>
      <c r="B9" s="7">
        <v>100</v>
      </c>
      <c r="C9" s="8">
        <v>0</v>
      </c>
      <c r="D9">
        <f t="shared" si="0"/>
        <v>0</v>
      </c>
    </row>
    <row r="10" spans="1:5" x14ac:dyDescent="0.25">
      <c r="A10" s="12" t="s">
        <v>28</v>
      </c>
      <c r="B10" s="7">
        <v>500</v>
      </c>
      <c r="C10" s="8">
        <v>3</v>
      </c>
      <c r="D10">
        <f>IF(B10&gt;0,C10/B10,0)</f>
        <v>6.0000000000000001E-3</v>
      </c>
    </row>
    <row r="11" spans="1:5" x14ac:dyDescent="0.25">
      <c r="A11" s="12" t="s">
        <v>31</v>
      </c>
      <c r="B11" s="7">
        <v>60</v>
      </c>
      <c r="C11" s="8">
        <v>8</v>
      </c>
      <c r="D11">
        <f t="shared" si="0"/>
        <v>0.13333333333333333</v>
      </c>
    </row>
    <row r="12" spans="1:5" x14ac:dyDescent="0.25">
      <c r="A12" s="7" t="s">
        <v>65</v>
      </c>
      <c r="B12" s="7">
        <v>22679.599999999999</v>
      </c>
      <c r="C12" s="8">
        <v>16.091999999999999</v>
      </c>
      <c r="D12">
        <f t="shared" si="0"/>
        <v>7.0953632339194699E-4</v>
      </c>
    </row>
    <row r="13" spans="1:5" x14ac:dyDescent="0.25">
      <c r="A13" s="7" t="s">
        <v>66</v>
      </c>
      <c r="B13" s="7">
        <v>22679.599999999999</v>
      </c>
      <c r="C13" s="8">
        <v>21.152699999999999</v>
      </c>
      <c r="D13">
        <f t="shared" si="0"/>
        <v>9.326751794564278E-4</v>
      </c>
    </row>
    <row r="14" spans="1:5" x14ac:dyDescent="0.25">
      <c r="A14" s="7" t="s">
        <v>67</v>
      </c>
      <c r="B14" s="7">
        <v>22679.599999999999</v>
      </c>
      <c r="C14" s="8">
        <v>30.247800000000002</v>
      </c>
      <c r="D14">
        <f t="shared" si="0"/>
        <v>1.3337007707366975E-3</v>
      </c>
    </row>
    <row r="15" spans="1:5" x14ac:dyDescent="0.25">
      <c r="A15" s="7" t="s">
        <v>68</v>
      </c>
      <c r="B15" s="7">
        <v>22679.599999999999</v>
      </c>
      <c r="C15" s="8">
        <v>44.595199999999998</v>
      </c>
      <c r="D15">
        <f t="shared" si="0"/>
        <v>1.9663133388595918E-3</v>
      </c>
    </row>
    <row r="16" spans="1:5" x14ac:dyDescent="0.25">
      <c r="A16" s="7" t="s">
        <v>69</v>
      </c>
      <c r="B16" s="7">
        <v>11339.8</v>
      </c>
      <c r="C16" s="8">
        <v>63.722799999999999</v>
      </c>
      <c r="D16">
        <f t="shared" si="0"/>
        <v>5.6193936400994729E-3</v>
      </c>
    </row>
    <row r="17" spans="1:4" x14ac:dyDescent="0.25">
      <c r="A17" s="7" t="s">
        <v>70</v>
      </c>
      <c r="B17" s="7">
        <v>3000</v>
      </c>
      <c r="C17" s="8">
        <v>61.834600000000002</v>
      </c>
      <c r="D17">
        <f t="shared" si="0"/>
        <v>2.0611533333333334E-2</v>
      </c>
    </row>
    <row r="18" spans="1:4" x14ac:dyDescent="0.25">
      <c r="A18" s="7" t="s">
        <v>71</v>
      </c>
      <c r="B18" s="7">
        <v>2721.55</v>
      </c>
      <c r="C18" s="8">
        <v>96.000100000000003</v>
      </c>
      <c r="D18">
        <f t="shared" si="0"/>
        <v>3.5274053388693945E-2</v>
      </c>
    </row>
    <row r="19" spans="1:4" x14ac:dyDescent="0.25">
      <c r="A19" s="7" t="s">
        <v>72</v>
      </c>
      <c r="B19" s="7">
        <v>17236.5</v>
      </c>
      <c r="C19" s="8">
        <v>55.694899999999997</v>
      </c>
      <c r="D19">
        <f t="shared" si="0"/>
        <v>3.2312186348736689E-3</v>
      </c>
    </row>
    <row r="20" spans="1:4" x14ac:dyDescent="0.25">
      <c r="A20" s="7" t="s">
        <v>73</v>
      </c>
      <c r="B20" s="7">
        <v>11339.8</v>
      </c>
      <c r="C20" s="8">
        <v>124.4567</v>
      </c>
      <c r="D20">
        <f t="shared" si="0"/>
        <v>1.0975211203019454E-2</v>
      </c>
    </row>
    <row r="30" spans="1:4" x14ac:dyDescent="0.25">
      <c r="C30" s="2"/>
    </row>
    <row r="31" spans="1:4" x14ac:dyDescent="0.25">
      <c r="C31" s="2"/>
    </row>
    <row r="32" spans="1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B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15</v>
      </c>
      <c r="B1" s="1" t="s">
        <v>17</v>
      </c>
      <c r="C1" s="1" t="s">
        <v>18</v>
      </c>
      <c r="D1" s="1" t="s">
        <v>19</v>
      </c>
      <c r="E1" s="1" t="s">
        <v>27</v>
      </c>
    </row>
    <row r="2" spans="1:5" x14ac:dyDescent="0.25">
      <c r="A2" s="7" t="s">
        <v>7</v>
      </c>
      <c r="B2" s="7">
        <v>100</v>
      </c>
      <c r="C2">
        <f>VLOOKUP(A2,Ingredients!$A$2:$D$80,4,FALSE)</f>
        <v>1.3793012222437786E-3</v>
      </c>
      <c r="D2">
        <f>B2/VLOOKUP("sum",$A$1:$B$99,2,FALSE)</f>
        <v>0.46082949308755761</v>
      </c>
      <c r="E2">
        <f>D2*C2</f>
        <v>6.3562268306164909E-4</v>
      </c>
    </row>
    <row r="3" spans="1:5" x14ac:dyDescent="0.25">
      <c r="A3" s="7" t="s">
        <v>8</v>
      </c>
      <c r="B3" s="7">
        <v>1.5</v>
      </c>
      <c r="C3">
        <f>VLOOKUP(A3,Ingredients!$A$2:$D$80,4,FALSE)</f>
        <v>1.3227746521102666E-4</v>
      </c>
      <c r="D3">
        <f t="shared" ref="D3:D7" si="0">B3/VLOOKUP("sum",$A$1:$B$99,2,FALSE)</f>
        <v>6.9124423963133645E-3</v>
      </c>
      <c r="E3">
        <f t="shared" ref="E3:E7" si="1">D3*C3</f>
        <v>9.1436035860156689E-7</v>
      </c>
    </row>
    <row r="4" spans="1:5" x14ac:dyDescent="0.25">
      <c r="A4" s="7" t="s">
        <v>9</v>
      </c>
      <c r="B4" s="7">
        <v>0.5</v>
      </c>
      <c r="C4">
        <f>VLOOKUP(A4,Ingredients!$A$2:$D$80,4,FALSE)</f>
        <v>6.5220655103424329E-3</v>
      </c>
      <c r="D4">
        <f t="shared" si="0"/>
        <v>2.304147465437788E-3</v>
      </c>
      <c r="E4">
        <f t="shared" si="1"/>
        <v>1.502780071507473E-5</v>
      </c>
    </row>
    <row r="5" spans="1:5" x14ac:dyDescent="0.25">
      <c r="A5" s="7" t="s">
        <v>12</v>
      </c>
      <c r="B5" s="7">
        <v>15</v>
      </c>
      <c r="C5">
        <f>VLOOKUP(A5,Ingredients!$A$2:$D$80,4,FALSE)</f>
        <v>6.4000000000000003E-3</v>
      </c>
      <c r="D5">
        <f t="shared" si="0"/>
        <v>6.9124423963133647E-2</v>
      </c>
      <c r="E5">
        <f t="shared" si="1"/>
        <v>4.4239631336405536E-4</v>
      </c>
    </row>
    <row r="6" spans="1:5" x14ac:dyDescent="0.25">
      <c r="A6" s="7" t="s">
        <v>10</v>
      </c>
      <c r="B6" s="7">
        <v>40</v>
      </c>
      <c r="C6">
        <f>VLOOKUP(A6,Ingredients!$A$2:$D$80,4,FALSE)</f>
        <v>3.5000000000000001E-3</v>
      </c>
      <c r="D6">
        <f t="shared" si="0"/>
        <v>0.18433179723502305</v>
      </c>
      <c r="E6">
        <f t="shared" si="1"/>
        <v>6.4516129032258064E-4</v>
      </c>
    </row>
    <row r="7" spans="1:5" x14ac:dyDescent="0.25">
      <c r="A7" s="7" t="s">
        <v>11</v>
      </c>
      <c r="B7" s="7">
        <v>60</v>
      </c>
      <c r="C7">
        <f>VLOOKUP(A7,Ingredients!$A$2:$D$80,4,FALSE)</f>
        <v>0</v>
      </c>
      <c r="D7">
        <f t="shared" si="0"/>
        <v>0.27649769585253459</v>
      </c>
      <c r="E7">
        <f t="shared" si="1"/>
        <v>0</v>
      </c>
    </row>
    <row r="8" spans="1:5" x14ac:dyDescent="0.25">
      <c r="A8" s="4" t="s">
        <v>14</v>
      </c>
      <c r="B8" s="4">
        <f>SUM(B2:B7)</f>
        <v>217</v>
      </c>
      <c r="C8" s="4">
        <f>SUM(C2:C7)</f>
        <v>1.7933644197797239E-2</v>
      </c>
      <c r="D8" s="4">
        <f>SUM(D2:D7)</f>
        <v>1</v>
      </c>
      <c r="E8" s="4">
        <f>SUM(E2:E7)</f>
        <v>1.7391224478219614E-3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15</v>
      </c>
      <c r="B1" s="1" t="s">
        <v>17</v>
      </c>
      <c r="C1" s="1" t="s">
        <v>18</v>
      </c>
      <c r="D1" s="1" t="s">
        <v>19</v>
      </c>
      <c r="E1" s="1" t="s">
        <v>27</v>
      </c>
    </row>
    <row r="2" spans="1:5" x14ac:dyDescent="0.25">
      <c r="A2" s="7" t="s">
        <v>7</v>
      </c>
      <c r="B2" s="7">
        <v>100</v>
      </c>
      <c r="C2">
        <f>VLOOKUP(A2,Ingredients!$A$2:$D$80,4,FALSE)</f>
        <v>1.3793012222437786E-3</v>
      </c>
      <c r="D2">
        <f>B2/VLOOKUP("sum",$A$1:$B$98,2,FALSE)</f>
        <v>0.6097560975609756</v>
      </c>
      <c r="E2">
        <f>D2*C2</f>
        <v>8.4103733063645039E-4</v>
      </c>
    </row>
    <row r="3" spans="1:5" x14ac:dyDescent="0.25">
      <c r="A3" s="7" t="s">
        <v>8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9.1463414634146336E-3</v>
      </c>
      <c r="E3">
        <f t="shared" ref="E3:E6" si="1">D3*C3</f>
        <v>1.2098548647349999E-6</v>
      </c>
    </row>
    <row r="4" spans="1:5" x14ac:dyDescent="0.25">
      <c r="A4" s="7" t="s">
        <v>9</v>
      </c>
      <c r="B4" s="7">
        <v>0.5</v>
      </c>
      <c r="C4">
        <f>VLOOKUP(A4,Ingredients!$A$2:$D$80,4,FALSE)</f>
        <v>6.5220655103424329E-3</v>
      </c>
      <c r="D4">
        <f t="shared" si="0"/>
        <v>3.0487804878048782E-3</v>
      </c>
      <c r="E4">
        <f t="shared" si="1"/>
        <v>1.9884346068117174E-5</v>
      </c>
    </row>
    <row r="5" spans="1:5" x14ac:dyDescent="0.25">
      <c r="A5" s="7" t="s">
        <v>28</v>
      </c>
      <c r="B5" s="7">
        <v>2</v>
      </c>
      <c r="C5">
        <f>VLOOKUP(A5,Ingredients!$A$2:$D$80,4,FALSE)</f>
        <v>6.0000000000000001E-3</v>
      </c>
      <c r="D5">
        <f t="shared" si="0"/>
        <v>1.2195121951219513E-2</v>
      </c>
      <c r="E5">
        <f t="shared" si="1"/>
        <v>7.3170731707317084E-5</v>
      </c>
    </row>
    <row r="6" spans="1:5" x14ac:dyDescent="0.25">
      <c r="A6" s="7" t="s">
        <v>11</v>
      </c>
      <c r="B6" s="7">
        <v>60</v>
      </c>
      <c r="C6">
        <f>VLOOKUP(A6,Ingredients!$A$2:$D$80,4,FALSE)</f>
        <v>0</v>
      </c>
      <c r="D6">
        <f t="shared" si="0"/>
        <v>0.36585365853658536</v>
      </c>
      <c r="E6">
        <f t="shared" si="1"/>
        <v>0</v>
      </c>
    </row>
    <row r="7" spans="1:5" x14ac:dyDescent="0.25">
      <c r="A7" s="4" t="s">
        <v>14</v>
      </c>
      <c r="B7" s="4">
        <f>SUM(B2:B6)</f>
        <v>164</v>
      </c>
      <c r="C7" s="4">
        <f>SUM(C2:C6)</f>
        <v>1.4033644197797238E-2</v>
      </c>
      <c r="D7" s="4">
        <f>SUM(D2:D6)</f>
        <v>1</v>
      </c>
      <c r="E7" s="4">
        <f>SUM(E2:E6)</f>
        <v>9.3530226327661974E-4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15</v>
      </c>
      <c r="B1" s="1" t="s">
        <v>17</v>
      </c>
      <c r="C1" s="1" t="s">
        <v>18</v>
      </c>
      <c r="D1" s="1" t="s">
        <v>19</v>
      </c>
      <c r="E1" s="1" t="s">
        <v>27</v>
      </c>
    </row>
    <row r="2" spans="1:5" x14ac:dyDescent="0.25">
      <c r="A2" s="7" t="s">
        <v>7</v>
      </c>
      <c r="B2" s="7">
        <v>100</v>
      </c>
      <c r="C2">
        <f>VLOOKUP(A2,Ingredients!$A$2:$D$80,4,FALSE)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8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9</v>
      </c>
      <c r="B4" s="7">
        <v>0.5</v>
      </c>
      <c r="C4">
        <f>VLOOKUP(A4,Ingredients!$A$2:$D$80,4,FALSE)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30</v>
      </c>
      <c r="B5" s="7">
        <v>30</v>
      </c>
      <c r="C5">
        <f>VLOOKUP(A5,Ingredients!$A$2:$D$80,4,FALSE)</f>
        <v>4.410143329658214E-3</v>
      </c>
      <c r="D5">
        <f t="shared" si="0"/>
        <v>0.15625</v>
      </c>
      <c r="E5">
        <f t="shared" si="1"/>
        <v>6.8908489525909599E-4</v>
      </c>
    </row>
    <row r="6" spans="1:5" x14ac:dyDescent="0.25">
      <c r="A6" s="7" t="s">
        <v>11</v>
      </c>
      <c r="B6" s="7">
        <v>60</v>
      </c>
      <c r="C6">
        <f>VLOOKUP(A6,Ingredients!$A$2:$D$80,4,FALSE)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14</v>
      </c>
      <c r="B7" s="4">
        <f>SUM(B2:B6)</f>
        <v>192</v>
      </c>
      <c r="C7" s="4"/>
      <c r="D7" s="4">
        <f>SUM(D2:D6)</f>
        <v>1</v>
      </c>
      <c r="E7" s="4">
        <f>SUM(E2:E6)</f>
        <v>1.4254889118078752E-3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15</v>
      </c>
      <c r="B1" s="1" t="s">
        <v>17</v>
      </c>
      <c r="C1" s="1" t="s">
        <v>18</v>
      </c>
      <c r="D1" s="1" t="s">
        <v>19</v>
      </c>
      <c r="E1" s="1" t="s">
        <v>27</v>
      </c>
    </row>
    <row r="2" spans="1:5" x14ac:dyDescent="0.25">
      <c r="A2" s="7" t="s">
        <v>7</v>
      </c>
      <c r="B2" s="7">
        <v>100</v>
      </c>
      <c r="C2">
        <f>VLOOKUP(A2,Ingredients!$A$2:$D$80,4,FALSE)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8</v>
      </c>
      <c r="B3" s="7">
        <v>1.5</v>
      </c>
      <c r="C3">
        <f>VLOOKUP(A3,Ingredients!$A$2:$D$80,4,FALSE)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9</v>
      </c>
      <c r="B4" s="7">
        <v>0.5</v>
      </c>
      <c r="C4">
        <f>VLOOKUP(A4,Ingredients!$A$2:$D$80,4,FALSE)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30</v>
      </c>
      <c r="B5" s="7">
        <v>15</v>
      </c>
      <c r="C5">
        <f>VLOOKUP(A5,Ingredients!$A$2:$D$80,4,FALSE)</f>
        <v>4.410143329658214E-3</v>
      </c>
      <c r="D5">
        <f t="shared" si="0"/>
        <v>8.0213903743315509E-2</v>
      </c>
      <c r="E5">
        <f t="shared" si="1"/>
        <v>3.5375481253942893E-4</v>
      </c>
    </row>
    <row r="6" spans="1:5" x14ac:dyDescent="0.25">
      <c r="A6" s="7" t="s">
        <v>11</v>
      </c>
      <c r="B6" s="7">
        <v>60</v>
      </c>
      <c r="C6">
        <f>VLOOKUP(A6,Ingredients!$A$2:$D$80,4,FALSE)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31</v>
      </c>
      <c r="B7" s="7">
        <v>10</v>
      </c>
      <c r="C7">
        <f>VLOOKUP(A7,Ingredients!$A$2:$D$80,4,FALSE)</f>
        <v>0.13333333333333333</v>
      </c>
      <c r="D7">
        <f t="shared" si="0"/>
        <v>5.3475935828877004E-2</v>
      </c>
      <c r="E7">
        <f t="shared" si="1"/>
        <v>7.1301247771836003E-3</v>
      </c>
    </row>
    <row r="8" spans="1:5" x14ac:dyDescent="0.25">
      <c r="A8" s="4" t="s">
        <v>14</v>
      </c>
      <c r="B8" s="4">
        <f>SUM(B2:B7)</f>
        <v>187</v>
      </c>
      <c r="C8" s="4">
        <f>SUM(C2:C7)</f>
        <v>0.14577712086078878</v>
      </c>
      <c r="D8" s="4">
        <f>SUM(D2:D7)</f>
        <v>1</v>
      </c>
      <c r="E8" s="4">
        <f>SUM(E2:E7)</f>
        <v>8.2399735532383538E-3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Margin Analysis</vt:lpstr>
      <vt:lpstr>Ingredients</vt:lpstr>
      <vt:lpstr>Fennel raisin</vt:lpstr>
      <vt:lpstr>Baguette</vt:lpstr>
      <vt:lpstr>Croissant</vt:lpstr>
      <vt:lpstr>Burger bun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dcterms:created xsi:type="dcterms:W3CDTF">2016-06-29T15:11:48Z</dcterms:created>
  <dcterms:modified xsi:type="dcterms:W3CDTF">2016-07-13T23:17:46Z</dcterms:modified>
</cp:coreProperties>
</file>