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mora\Desktop\Evaluaciones\PTY4614\Evaluacion N° 2\Avance\006D\GRUPO 7\"/>
    </mc:Choice>
  </mc:AlternateContent>
  <xr:revisionPtr revIDLastSave="0" documentId="13_ncr:1_{58688A29-B63C-4898-97A7-0FA3EEF754B6}"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5" i="1" l="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<sst xmlns="http://schemas.openxmlformats.org/spreadsheetml/2006/main" count="83" uniqueCount="65">
  <si>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</si>
  <si>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</si>
  <si>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</si>
  <si>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</si>
  <si>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</si>
  <si>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</si>
  <si>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</si>
  <si>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</si>
  <si>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</si>
  <si>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</si>
  <si>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</si>
  <si>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</si>
  <si>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</si>
  <si>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</si>
  <si>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</si>
  <si>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</si>
  <si>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</si>
  <si>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</si>
  <si>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</si>
  <si>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</si>
  <si>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</si>
  <si>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</si>
  <si>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</si>
  <si>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</si>
  <si>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</si>
  <si>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</si>
  <si>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</si>
  <si>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</si>
  <si>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</si>
  <si>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</si>
  <si>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</si>
  <si>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</si>
  <si>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</si>
  <si>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</si>
  <si>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</si>
  <si>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</si>
  <si>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</si>
  <si>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</si>
  <si>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</si>
  <si>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</si>
  <si>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</si>
  <si>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</si>
  <si>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</si>
  <si>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</si>
  <si>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</si>
  <si>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</si>
  <si>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</si>
  <si>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</si>
  <si>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</si>
  <si>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</si>
  <si>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</si>
  <si>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</si>
  <si>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</si>
  <si>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</si>
  <si>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</si>
  <si>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</si>
  <si>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</si>
  <si>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</si>
  <si>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</si>
  <si>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</si>
  <si>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</si>
  <si>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</si>
  <si>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</si>
  <si>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JUAN ARMANDO AROS RIVERA</t>
  </si>
  <si>
    <t>FRANCISCO JAVIER SANTANDER VALDIVIA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</si>
</sst>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19" sqref="C1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5.2</v>
      </c>
      <c r="G4" s="1"/>
    </row>
    <row r="5" spans="1:11" ht="14.4" x14ac:dyDescent="0.3">
      <c r="A5" s="4">
        <v>2</v>
      </c>
      <c r="B5" s="25" t="s">
        <v>64</v>
      </c>
      <c r="C5" s="5">
        <f>EVALUACION2!$C$22</f>
        <v>5.2</v>
      </c>
      <c r="G5" s="1"/>
    </row>
    <row r="6" spans="1:11" ht="14.4" x14ac:dyDescent="0.3">
      <c r="A6" s="4">
        <v>3</v>
      </c>
      <c r="B6" s="25"/>
      <c r="C6" s="5"/>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6</v>
      </c>
      <c r="D13" s="15" t="str">
        <f t="shared" ref="D13:D17" si="0">IF($C13=CL,"X","")</f>
        <v/>
      </c>
      <c r="E13" s="15" t="str">
        <f>IF(D13="X",100*0.1,"")</f>
        <v/>
      </c>
      <c r="F13" s="15" t="str">
        <f t="shared" ref="F13:F17" si="1">IF($C13=L,"X","")</f>
        <v>X</v>
      </c>
      <c r="G13" s="15">
        <f>IF(F13="X",60*0.1,"")</f>
        <v>6</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6</v>
      </c>
      <c r="D15" s="15" t="str">
        <f t="shared" si="0"/>
        <v/>
      </c>
      <c r="E15" s="15" t="str">
        <f>IF(D15="X",100*0.25,"")</f>
        <v/>
      </c>
      <c r="F15" s="15" t="str">
        <f t="shared" si="1"/>
        <v>X</v>
      </c>
      <c r="G15" s="15">
        <f>IF(F15="X",60*0.25,"")</f>
        <v>15</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24</v>
      </c>
      <c r="D19" s="15" t="str">
        <f>IF($C19=CL,"X","")</f>
        <v/>
      </c>
      <c r="E19" s="15" t="str">
        <f>IF(D19="X",100*0.15,"")</f>
        <v/>
      </c>
      <c r="F19" s="15" t="str">
        <f>IF($C19=L,"X","")</f>
        <v/>
      </c>
      <c r="G19" s="15" t="str">
        <f>IF(F19="X",60*0.15,"")</f>
        <v/>
      </c>
      <c r="H19" s="15" t="str">
        <f>IF($C19=ML,"X","")</f>
        <v>X</v>
      </c>
      <c r="I19" s="15">
        <f>IF(H19="X",30*0.15,"")</f>
        <v>4.5</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75.5</v>
      </c>
      <c r="D21" s="16"/>
      <c r="E21" s="16">
        <f>SUM(E13:E20)</f>
        <v>50</v>
      </c>
      <c r="F21" s="16"/>
      <c r="G21" s="16">
        <f>SUM(G13:G20)</f>
        <v>21</v>
      </c>
      <c r="H21" s="16"/>
      <c r="I21" s="16">
        <f>SUM(I13:I20)</f>
        <v>4.5</v>
      </c>
      <c r="J21" s="16"/>
      <c r="K21" s="16">
        <f>SUM(K13:K20)</f>
        <v>0</v>
      </c>
    </row>
    <row r="22" spans="1:11" ht="15.75" customHeight="1" outlineLevel="1" x14ac:dyDescent="0.35">
      <c r="A22" s="43"/>
      <c r="B22" s="30" t="s">
        <v>13</v>
      </c>
      <c r="C22" s="17">
        <f>VLOOKUP(C21,ESCALA_IEP!A2:B202,2,FALSE)</f>
        <v>5.2</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664062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2024-10-31T15:52:00Z</dcterms:modified>
</cp:coreProperties>
</file>