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yoelnatanaelwijaya/Documents/BRAUD 2.0/"/>
    </mc:Choice>
  </mc:AlternateContent>
  <bookViews>
    <workbookView xWindow="0" yWindow="460" windowWidth="25600" windowHeight="14480" tabRatio="788"/>
  </bookViews>
  <sheets>
    <sheet name="COUNTRY BAGUETTE" sheetId="5" r:id="rId1"/>
    <sheet name="WHOLE WHEAT BAGUETTE" sheetId="7" r:id="rId2"/>
    <sheet name="SEEDED BAGUETTE" sheetId="8" r:id="rId3"/>
    <sheet name="CHARCOAL BAGUETTE" sheetId="9" r:id="rId4"/>
    <sheet name="CLASSIC WHITE SOURDOUGH" sheetId="10" r:id="rId5"/>
    <sheet name="COUNTRY SOURDOUGH" sheetId="11" r:id="rId6"/>
    <sheet name="RYE &amp; MOLASSES" sheetId="12" r:id="rId7"/>
    <sheet name="PAIN DE CAMPAGNE" sheetId="13" r:id="rId8"/>
    <sheet name="WHOLE WHEAT BURGER BUN" sheetId="23" r:id="rId9"/>
    <sheet name="BURGER BUN" sheetId="4" r:id="rId10"/>
    <sheet name="SEEDED BUN" sheetId="24" r:id="rId11"/>
    <sheet name="MALTED MIXED GRAIN" sheetId="15" r:id="rId12"/>
    <sheet name="Rye Flakes Batards" sheetId="18" r:id="rId13"/>
    <sheet name="OLIVE SEA SALT" sheetId="19" r:id="rId14"/>
    <sheet name="Classic Ciabatta" sheetId="20" r:id="rId15"/>
    <sheet name="White Toast" sheetId="22" r:id="rId16"/>
    <sheet name="Brown Toast" sheetId="25" r:id="rId17"/>
    <sheet name="Focaccia" sheetId="26" r:id="rId18"/>
    <sheet name="TURKISH" sheetId="56" r:id="rId19"/>
    <sheet name="POTAT0 FOCACCIA" sheetId="57" r:id="rId20"/>
    <sheet name="Banana Bread with butter" sheetId="27" r:id="rId21"/>
    <sheet name="Banana Bread with oil" sheetId="28" r:id="rId22"/>
    <sheet name="Bagels" sheetId="29" r:id="rId23"/>
    <sheet name="English Muffin" sheetId="30" r:id="rId24"/>
    <sheet name="Butter Brioche Bakers mix &amp; Anc" sheetId="31" r:id="rId25"/>
    <sheet name="Tiramisu" sheetId="33" r:id="rId26"/>
    <sheet name="Carrot Cake" sheetId="34" r:id="rId27"/>
    <sheet name="Hot Cross Buns" sheetId="35" r:id="rId28"/>
    <sheet name="pumpernickel" sheetId="36" r:id="rId29"/>
    <sheet name="Mix toast" sheetId="37" r:id="rId30"/>
    <sheet name="Croissants" sheetId="38" r:id="rId31"/>
    <sheet name="Croissants SBKR" sheetId="39" r:id="rId32"/>
    <sheet name="Steamed Bao" sheetId="40" r:id="rId33"/>
    <sheet name="Charcoal Panini" sheetId="41" r:id="rId34"/>
    <sheet name="VEGAN BURGER" sheetId="42" r:id="rId35"/>
    <sheet name="VEGAN BEETROOT" sheetId="60" r:id="rId36"/>
    <sheet name="POTATO BUN" sheetId="55" r:id="rId37"/>
    <sheet name="VEGAN SPINACH" sheetId="61" r:id="rId38"/>
    <sheet name="VEGAN CHARCOAL" sheetId="62" r:id="rId39"/>
    <sheet name="Sourdough Burger" sheetId="43" r:id="rId40"/>
    <sheet name="MILK BUN" sheetId="58" r:id="rId41"/>
    <sheet name="Triple Chocolate Brownie" sheetId="44" r:id="rId42"/>
    <sheet name="Chocolate Cashew Cookies" sheetId="45" r:id="rId43"/>
    <sheet name="Panettone" sheetId="47" r:id="rId44"/>
    <sheet name="Chocolate Panettone" sheetId="48" r:id="rId45"/>
    <sheet name="Christmas Pudding" sheetId="49" r:id="rId46"/>
    <sheet name="Cappuccino" sheetId="51" r:id="rId47"/>
    <sheet name="Sugar Dough, Tarts, Pies" sheetId="53" r:id="rId48"/>
  </sheets>
  <calcPr calcId="162913" iterateDelta="-3.2363318029872255E+292"/>
</workbook>
</file>

<file path=xl/calcChain.xml><?xml version="1.0" encoding="utf-8"?>
<calcChain xmlns="http://schemas.openxmlformats.org/spreadsheetml/2006/main">
  <c r="S9" i="24" l="1"/>
  <c r="S10" i="24"/>
  <c r="S11" i="24"/>
  <c r="S12" i="24"/>
  <c r="S13" i="24"/>
  <c r="S14" i="24"/>
  <c r="S15" i="24"/>
  <c r="S16" i="24"/>
  <c r="S17" i="24"/>
  <c r="S18" i="24"/>
  <c r="S19" i="24"/>
  <c r="S8" i="24"/>
  <c r="P9" i="24"/>
  <c r="P10" i="24"/>
  <c r="P11" i="24"/>
  <c r="P12" i="24"/>
  <c r="P13" i="24"/>
  <c r="P14" i="24"/>
  <c r="P15" i="24"/>
  <c r="P16" i="24"/>
  <c r="P17" i="24"/>
  <c r="P18" i="24"/>
  <c r="P19" i="24"/>
  <c r="P8" i="24"/>
  <c r="M9" i="24"/>
  <c r="M10" i="24"/>
  <c r="M11" i="24"/>
  <c r="M12" i="24"/>
  <c r="M13" i="24"/>
  <c r="M14" i="24"/>
  <c r="M15" i="24"/>
  <c r="M16" i="24"/>
  <c r="M17" i="24"/>
  <c r="M18" i="24"/>
  <c r="M19" i="24"/>
  <c r="L21" i="24"/>
  <c r="M8" i="24"/>
  <c r="J9" i="24"/>
  <c r="J10" i="24"/>
  <c r="J11" i="24"/>
  <c r="J12" i="24"/>
  <c r="J13" i="24"/>
  <c r="J14" i="24"/>
  <c r="J15" i="24"/>
  <c r="J16" i="24"/>
  <c r="J17" i="24"/>
  <c r="J18" i="24"/>
  <c r="J19" i="24"/>
  <c r="J8" i="24"/>
  <c r="H9" i="24"/>
  <c r="H10" i="24"/>
  <c r="H11" i="24"/>
  <c r="H12" i="24"/>
  <c r="H13" i="24"/>
  <c r="H14" i="24"/>
  <c r="H15" i="24"/>
  <c r="H16" i="24"/>
  <c r="H17" i="24"/>
  <c r="H18" i="24"/>
  <c r="H19" i="24"/>
  <c r="G21" i="24"/>
  <c r="H8" i="24"/>
  <c r="F9" i="24"/>
  <c r="F10" i="24"/>
  <c r="F11" i="24"/>
  <c r="F12" i="24"/>
  <c r="F13" i="24"/>
  <c r="F14" i="24"/>
  <c r="F15" i="24"/>
  <c r="F16" i="24"/>
  <c r="F17" i="24"/>
  <c r="F18" i="24"/>
  <c r="F19" i="24"/>
  <c r="F8" i="24"/>
  <c r="D9" i="24"/>
  <c r="D10" i="24"/>
  <c r="D11" i="24"/>
  <c r="D12" i="24"/>
  <c r="D13" i="24"/>
  <c r="D14" i="24"/>
  <c r="D15" i="24"/>
  <c r="D16" i="24"/>
  <c r="C21" i="24" s="1"/>
  <c r="D17" i="24"/>
  <c r="D18" i="24"/>
  <c r="D19" i="24"/>
  <c r="D8" i="24"/>
  <c r="S9" i="4"/>
  <c r="S10" i="4"/>
  <c r="S11" i="4"/>
  <c r="S12" i="4"/>
  <c r="S13" i="4"/>
  <c r="S14" i="4"/>
  <c r="S15" i="4"/>
  <c r="S16" i="4"/>
  <c r="S17" i="4"/>
  <c r="S8" i="4"/>
  <c r="P9" i="4"/>
  <c r="P10" i="4"/>
  <c r="P11" i="4"/>
  <c r="P12" i="4"/>
  <c r="P13" i="4"/>
  <c r="P14" i="4"/>
  <c r="P15" i="4"/>
  <c r="P16" i="4"/>
  <c r="P17" i="4"/>
  <c r="P8" i="4"/>
  <c r="M9" i="4"/>
  <c r="M10" i="4"/>
  <c r="M11" i="4"/>
  <c r="M12" i="4"/>
  <c r="M13" i="4"/>
  <c r="M14" i="4"/>
  <c r="M15" i="4"/>
  <c r="M16" i="4"/>
  <c r="M17" i="4"/>
  <c r="M8" i="4"/>
  <c r="J9" i="4"/>
  <c r="J10" i="4"/>
  <c r="J11" i="4"/>
  <c r="J12" i="4"/>
  <c r="J13" i="4"/>
  <c r="J14" i="4"/>
  <c r="J15" i="4"/>
  <c r="J16" i="4"/>
  <c r="J17" i="4"/>
  <c r="J8" i="4"/>
  <c r="H9" i="4"/>
  <c r="H10" i="4"/>
  <c r="H11" i="4"/>
  <c r="H12" i="4"/>
  <c r="H13" i="4"/>
  <c r="H14" i="4"/>
  <c r="H15" i="4"/>
  <c r="H16" i="4"/>
  <c r="H17" i="4"/>
  <c r="H8" i="4"/>
  <c r="F9" i="4"/>
  <c r="F10" i="4"/>
  <c r="F11" i="4"/>
  <c r="F12" i="4"/>
  <c r="F13" i="4"/>
  <c r="F14" i="4"/>
  <c r="F15" i="4"/>
  <c r="F16" i="4"/>
  <c r="F17" i="4"/>
  <c r="F8" i="4"/>
  <c r="D9" i="4"/>
  <c r="D10" i="4"/>
  <c r="D11" i="4"/>
  <c r="D12" i="4"/>
  <c r="D13" i="4"/>
  <c r="D14" i="4"/>
  <c r="D15" i="4"/>
  <c r="D16" i="4"/>
  <c r="D17" i="4"/>
  <c r="D8" i="4"/>
  <c r="S9" i="23"/>
  <c r="S10" i="23"/>
  <c r="S11" i="23"/>
  <c r="S12" i="23"/>
  <c r="S13" i="23"/>
  <c r="S14" i="23"/>
  <c r="S15" i="23"/>
  <c r="S16" i="23"/>
  <c r="S17" i="23"/>
  <c r="S18" i="23"/>
  <c r="S19" i="23"/>
  <c r="S8" i="23"/>
  <c r="P9" i="23"/>
  <c r="P10" i="23"/>
  <c r="P11" i="23"/>
  <c r="P12" i="23"/>
  <c r="P13" i="23"/>
  <c r="P14" i="23"/>
  <c r="P15" i="23"/>
  <c r="P16" i="23"/>
  <c r="P17" i="23"/>
  <c r="P18" i="23"/>
  <c r="P19" i="23"/>
  <c r="P8" i="23"/>
  <c r="O21" i="23" s="1"/>
  <c r="L21" i="23"/>
  <c r="M9" i="23"/>
  <c r="M10" i="23"/>
  <c r="M11" i="23"/>
  <c r="M12" i="23"/>
  <c r="M13" i="23"/>
  <c r="M14" i="23"/>
  <c r="M15" i="23"/>
  <c r="M16" i="23"/>
  <c r="M17" i="23"/>
  <c r="M18" i="23"/>
  <c r="M19" i="23"/>
  <c r="M8" i="23"/>
  <c r="J9" i="23"/>
  <c r="J10" i="23"/>
  <c r="J11" i="23"/>
  <c r="J12" i="23"/>
  <c r="J13" i="23"/>
  <c r="J14" i="23"/>
  <c r="J15" i="23"/>
  <c r="J16" i="23"/>
  <c r="J17" i="23"/>
  <c r="J18" i="23"/>
  <c r="J19" i="23"/>
  <c r="J8" i="23"/>
  <c r="I21" i="23" s="1"/>
  <c r="G21" i="23"/>
  <c r="H9" i="23"/>
  <c r="H10" i="23"/>
  <c r="H11" i="23"/>
  <c r="H12" i="23"/>
  <c r="H13" i="23"/>
  <c r="H14" i="23"/>
  <c r="H15" i="23"/>
  <c r="H16" i="23"/>
  <c r="H17" i="23"/>
  <c r="H18" i="23"/>
  <c r="H19" i="23"/>
  <c r="H8" i="23"/>
  <c r="E21" i="23"/>
  <c r="F9" i="23"/>
  <c r="F10" i="23"/>
  <c r="F11" i="23"/>
  <c r="F12" i="23"/>
  <c r="F13" i="23"/>
  <c r="F14" i="23"/>
  <c r="F15" i="23"/>
  <c r="F16" i="23"/>
  <c r="F17" i="23"/>
  <c r="F18" i="23"/>
  <c r="F19" i="23"/>
  <c r="F8" i="23"/>
  <c r="D9" i="23"/>
  <c r="D10" i="23"/>
  <c r="D11" i="23"/>
  <c r="D12" i="23"/>
  <c r="D13" i="23"/>
  <c r="D14" i="23"/>
  <c r="D15" i="23"/>
  <c r="D16" i="23"/>
  <c r="D17" i="23"/>
  <c r="D18" i="23"/>
  <c r="D19" i="23"/>
  <c r="D8" i="23"/>
  <c r="S36" i="13"/>
  <c r="S37" i="13"/>
  <c r="S38" i="13"/>
  <c r="S39" i="13"/>
  <c r="S40" i="13"/>
  <c r="S41" i="13"/>
  <c r="S42" i="13"/>
  <c r="R44" i="13"/>
  <c r="S35" i="13"/>
  <c r="P36" i="13"/>
  <c r="P37" i="13"/>
  <c r="P38" i="13"/>
  <c r="P39" i="13"/>
  <c r="P40" i="13"/>
  <c r="P41" i="13"/>
  <c r="P42" i="13"/>
  <c r="P35" i="13"/>
  <c r="M36" i="13"/>
  <c r="M37" i="13"/>
  <c r="M38" i="13"/>
  <c r="M39" i="13"/>
  <c r="M40" i="13"/>
  <c r="M41" i="13"/>
  <c r="M42" i="13"/>
  <c r="L44" i="13" s="1"/>
  <c r="M35" i="13"/>
  <c r="J36" i="13"/>
  <c r="J37" i="13"/>
  <c r="J38" i="13"/>
  <c r="J39" i="13"/>
  <c r="J40" i="13"/>
  <c r="J41" i="13"/>
  <c r="J42" i="13"/>
  <c r="I44" i="13"/>
  <c r="J35" i="13"/>
  <c r="H36" i="13"/>
  <c r="H37" i="13"/>
  <c r="H38" i="13"/>
  <c r="H39" i="13"/>
  <c r="H40" i="13"/>
  <c r="H41" i="13"/>
  <c r="H42" i="13"/>
  <c r="G44" i="13" s="1"/>
  <c r="H35" i="13"/>
  <c r="F36" i="13"/>
  <c r="F37" i="13"/>
  <c r="F38" i="13"/>
  <c r="F39" i="13"/>
  <c r="F40" i="13"/>
  <c r="F41" i="13"/>
  <c r="F42" i="13"/>
  <c r="F35" i="13"/>
  <c r="D36" i="13"/>
  <c r="D37" i="13"/>
  <c r="D38" i="13"/>
  <c r="D39" i="13"/>
  <c r="D40" i="13"/>
  <c r="D41" i="13"/>
  <c r="D42" i="13"/>
  <c r="D35" i="13"/>
  <c r="B44" i="13"/>
  <c r="O44" i="13"/>
  <c r="S35" i="12"/>
  <c r="S36" i="12"/>
  <c r="S37" i="12"/>
  <c r="S38" i="12"/>
  <c r="S39" i="12"/>
  <c r="S40" i="12"/>
  <c r="S41" i="12"/>
  <c r="R43" i="12"/>
  <c r="S34" i="12"/>
  <c r="P35" i="12"/>
  <c r="P36" i="12"/>
  <c r="P37" i="12"/>
  <c r="P38" i="12"/>
  <c r="P39" i="12"/>
  <c r="P40" i="12"/>
  <c r="P41" i="12"/>
  <c r="P34" i="12"/>
  <c r="M35" i="12"/>
  <c r="M36" i="12"/>
  <c r="M37" i="12"/>
  <c r="M38" i="12"/>
  <c r="M39" i="12"/>
  <c r="M40" i="12"/>
  <c r="M41" i="12"/>
  <c r="L43" i="12"/>
  <c r="M34" i="12"/>
  <c r="J35" i="12"/>
  <c r="J36" i="12"/>
  <c r="J37" i="12"/>
  <c r="J38" i="12"/>
  <c r="J39" i="12"/>
  <c r="J40" i="12"/>
  <c r="J41" i="12"/>
  <c r="I43" i="12" s="1"/>
  <c r="J34" i="12"/>
  <c r="H35" i="12"/>
  <c r="H36" i="12"/>
  <c r="H37" i="12"/>
  <c r="H38" i="12"/>
  <c r="H39" i="12"/>
  <c r="H40" i="12"/>
  <c r="H41" i="12"/>
  <c r="G43" i="12"/>
  <c r="H34" i="12"/>
  <c r="F35" i="12"/>
  <c r="F36" i="12"/>
  <c r="F37" i="12"/>
  <c r="F38" i="12"/>
  <c r="F39" i="12"/>
  <c r="F40" i="12"/>
  <c r="F41" i="12"/>
  <c r="F34" i="12"/>
  <c r="D35" i="12"/>
  <c r="D36" i="12"/>
  <c r="D37" i="12"/>
  <c r="D38" i="12"/>
  <c r="D39" i="12"/>
  <c r="D40" i="12"/>
  <c r="D41" i="12"/>
  <c r="D34" i="12"/>
  <c r="O43" i="12"/>
  <c r="R46" i="11"/>
  <c r="S38" i="11"/>
  <c r="S39" i="11"/>
  <c r="S40" i="11"/>
  <c r="S41" i="11"/>
  <c r="S42" i="11"/>
  <c r="S43" i="11"/>
  <c r="S44" i="11"/>
  <c r="S37" i="11"/>
  <c r="O46" i="11"/>
  <c r="P38" i="11"/>
  <c r="P39" i="11"/>
  <c r="P40" i="11"/>
  <c r="P41" i="11"/>
  <c r="P42" i="11"/>
  <c r="P43" i="11"/>
  <c r="P44" i="11"/>
  <c r="P37" i="11"/>
  <c r="L46" i="11"/>
  <c r="M38" i="11"/>
  <c r="M39" i="11"/>
  <c r="M40" i="11"/>
  <c r="M41" i="11"/>
  <c r="M42" i="11"/>
  <c r="M43" i="11"/>
  <c r="M44" i="11"/>
  <c r="M37" i="11"/>
  <c r="I46" i="11"/>
  <c r="J38" i="11"/>
  <c r="J39" i="11"/>
  <c r="J40" i="11"/>
  <c r="J41" i="11"/>
  <c r="J42" i="11"/>
  <c r="J43" i="11"/>
  <c r="J44" i="11"/>
  <c r="J37" i="11"/>
  <c r="G46" i="11"/>
  <c r="H38" i="11"/>
  <c r="H39" i="11"/>
  <c r="H40" i="11"/>
  <c r="H41" i="11"/>
  <c r="H42" i="11"/>
  <c r="H43" i="11"/>
  <c r="H44" i="11"/>
  <c r="H37" i="11"/>
  <c r="E46" i="11"/>
  <c r="F38" i="11"/>
  <c r="F39" i="11"/>
  <c r="F40" i="11"/>
  <c r="F41" i="11"/>
  <c r="F42" i="11"/>
  <c r="F43" i="11"/>
  <c r="F44" i="11"/>
  <c r="F37" i="11"/>
  <c r="D38" i="11"/>
  <c r="D39" i="11"/>
  <c r="D40" i="11"/>
  <c r="D41" i="11"/>
  <c r="D42" i="11"/>
  <c r="D43" i="11"/>
  <c r="D44" i="11"/>
  <c r="D37" i="11"/>
  <c r="C46" i="11" s="1"/>
  <c r="R40" i="10"/>
  <c r="S35" i="10"/>
  <c r="S36" i="10"/>
  <c r="S37" i="10"/>
  <c r="S38" i="10"/>
  <c r="S34" i="10"/>
  <c r="O40" i="10"/>
  <c r="P35" i="10"/>
  <c r="P36" i="10"/>
  <c r="P37" i="10"/>
  <c r="P38" i="10"/>
  <c r="P34" i="10"/>
  <c r="L40" i="10"/>
  <c r="M35" i="10"/>
  <c r="M36" i="10"/>
  <c r="M37" i="10"/>
  <c r="M38" i="10"/>
  <c r="M34" i="10"/>
  <c r="I40" i="10"/>
  <c r="J35" i="10"/>
  <c r="J36" i="10"/>
  <c r="J37" i="10"/>
  <c r="J38" i="10"/>
  <c r="J34" i="10"/>
  <c r="G40" i="10"/>
  <c r="H35" i="10"/>
  <c r="H36" i="10"/>
  <c r="H37" i="10"/>
  <c r="H38" i="10"/>
  <c r="H34" i="10"/>
  <c r="E40" i="10"/>
  <c r="F35" i="10"/>
  <c r="F36" i="10"/>
  <c r="F37" i="10"/>
  <c r="F38" i="10"/>
  <c r="F34" i="10"/>
  <c r="D35" i="10"/>
  <c r="D36" i="10"/>
  <c r="D37" i="10"/>
  <c r="D38" i="10"/>
  <c r="D34" i="10"/>
  <c r="B40" i="10"/>
  <c r="S29" i="9"/>
  <c r="S30" i="9"/>
  <c r="S31" i="9"/>
  <c r="S32" i="9"/>
  <c r="S33" i="9"/>
  <c r="S34" i="9"/>
  <c r="S28" i="9"/>
  <c r="P29" i="9"/>
  <c r="P30" i="9"/>
  <c r="P31" i="9"/>
  <c r="P32" i="9"/>
  <c r="P33" i="9"/>
  <c r="P34" i="9"/>
  <c r="P28" i="9"/>
  <c r="M29" i="9"/>
  <c r="M30" i="9"/>
  <c r="M31" i="9"/>
  <c r="M32" i="9"/>
  <c r="L36" i="9" s="1"/>
  <c r="M33" i="9"/>
  <c r="M34" i="9"/>
  <c r="M28" i="9"/>
  <c r="J29" i="9"/>
  <c r="J30" i="9"/>
  <c r="J31" i="9"/>
  <c r="J32" i="9"/>
  <c r="I36" i="9" s="1"/>
  <c r="J33" i="9"/>
  <c r="J34" i="9"/>
  <c r="J28" i="9"/>
  <c r="H29" i="9"/>
  <c r="H30" i="9"/>
  <c r="H31" i="9"/>
  <c r="H32" i="9"/>
  <c r="H33" i="9"/>
  <c r="H34" i="9"/>
  <c r="G36" i="9"/>
  <c r="H28" i="9"/>
  <c r="F29" i="9"/>
  <c r="F30" i="9"/>
  <c r="F31" i="9"/>
  <c r="F32" i="9"/>
  <c r="F33" i="9"/>
  <c r="F34" i="9"/>
  <c r="F28" i="9"/>
  <c r="D29" i="9"/>
  <c r="D30" i="9"/>
  <c r="D31" i="9"/>
  <c r="D32" i="9"/>
  <c r="D33" i="9"/>
  <c r="D34" i="9"/>
  <c r="D28" i="9"/>
  <c r="E36" i="9"/>
  <c r="S29" i="8"/>
  <c r="S30" i="8"/>
  <c r="S31" i="8"/>
  <c r="S32" i="8"/>
  <c r="S33" i="8"/>
  <c r="S34" i="8"/>
  <c r="S28" i="8"/>
  <c r="P29" i="8"/>
  <c r="P30" i="8"/>
  <c r="P31" i="8"/>
  <c r="P32" i="8"/>
  <c r="P33" i="8"/>
  <c r="P34" i="8"/>
  <c r="P28" i="8"/>
  <c r="L36" i="8"/>
  <c r="M29" i="8"/>
  <c r="M30" i="8"/>
  <c r="M31" i="8"/>
  <c r="M32" i="8"/>
  <c r="M33" i="8"/>
  <c r="M34" i="8"/>
  <c r="M28" i="8"/>
  <c r="J29" i="8"/>
  <c r="J30" i="8"/>
  <c r="J31" i="8"/>
  <c r="J32" i="8"/>
  <c r="J33" i="8"/>
  <c r="J34" i="8"/>
  <c r="J28" i="8"/>
  <c r="I36" i="8" s="1"/>
  <c r="H29" i="8"/>
  <c r="H30" i="8"/>
  <c r="H31" i="8"/>
  <c r="H32" i="8"/>
  <c r="H33" i="8"/>
  <c r="H34" i="8"/>
  <c r="H28" i="8"/>
  <c r="E36" i="8"/>
  <c r="F29" i="8"/>
  <c r="F30" i="8"/>
  <c r="F31" i="8"/>
  <c r="F32" i="8"/>
  <c r="F33" i="8"/>
  <c r="F34" i="8"/>
  <c r="F28" i="8"/>
  <c r="D29" i="8"/>
  <c r="D30" i="8"/>
  <c r="D31" i="8"/>
  <c r="D32" i="8"/>
  <c r="D33" i="8"/>
  <c r="D34" i="8"/>
  <c r="D28" i="8"/>
  <c r="S28" i="7"/>
  <c r="S29" i="7"/>
  <c r="S30" i="7"/>
  <c r="S31" i="7"/>
  <c r="R35" i="7" s="1"/>
  <c r="S32" i="7"/>
  <c r="S33" i="7"/>
  <c r="S27" i="7"/>
  <c r="P28" i="7"/>
  <c r="P29" i="7"/>
  <c r="P30" i="7"/>
  <c r="P31" i="7"/>
  <c r="P32" i="7"/>
  <c r="P33" i="7"/>
  <c r="P27" i="7"/>
  <c r="M28" i="7"/>
  <c r="M29" i="7"/>
  <c r="M30" i="7"/>
  <c r="M31" i="7"/>
  <c r="M32" i="7"/>
  <c r="M33" i="7"/>
  <c r="M27" i="7"/>
  <c r="J28" i="7"/>
  <c r="J29" i="7"/>
  <c r="J30" i="7"/>
  <c r="J31" i="7"/>
  <c r="J32" i="7"/>
  <c r="J33" i="7"/>
  <c r="J27" i="7"/>
  <c r="H28" i="7"/>
  <c r="H29" i="7"/>
  <c r="H30" i="7"/>
  <c r="H31" i="7"/>
  <c r="H32" i="7"/>
  <c r="H33" i="7"/>
  <c r="H27" i="7"/>
  <c r="F28" i="7"/>
  <c r="F29" i="7"/>
  <c r="F30" i="7"/>
  <c r="F31" i="7"/>
  <c r="F32" i="7"/>
  <c r="F33" i="7"/>
  <c r="F27" i="7"/>
  <c r="D28" i="7"/>
  <c r="D29" i="7"/>
  <c r="D30" i="7"/>
  <c r="D31" i="7"/>
  <c r="D32" i="7"/>
  <c r="D33" i="7"/>
  <c r="D27" i="7"/>
  <c r="L35" i="7"/>
  <c r="R16" i="5"/>
  <c r="S9" i="5"/>
  <c r="S10" i="5"/>
  <c r="S11" i="5"/>
  <c r="S12" i="5"/>
  <c r="S13" i="5"/>
  <c r="S8" i="5"/>
  <c r="O16" i="5"/>
  <c r="P9" i="5"/>
  <c r="P10" i="5"/>
  <c r="P11" i="5"/>
  <c r="P12" i="5"/>
  <c r="P13" i="5"/>
  <c r="P8" i="5"/>
  <c r="L16" i="5"/>
  <c r="M9" i="5"/>
  <c r="M10" i="5"/>
  <c r="M11" i="5"/>
  <c r="M12" i="5"/>
  <c r="M13" i="5"/>
  <c r="M8" i="5"/>
  <c r="I16" i="5"/>
  <c r="J9" i="5"/>
  <c r="J10" i="5"/>
  <c r="J11" i="5"/>
  <c r="J12" i="5"/>
  <c r="J13" i="5"/>
  <c r="J8" i="5"/>
  <c r="G16" i="5"/>
  <c r="H9" i="5"/>
  <c r="H10" i="5"/>
  <c r="H11" i="5"/>
  <c r="H12" i="5"/>
  <c r="H13" i="5"/>
  <c r="H8" i="5"/>
  <c r="E16" i="5"/>
  <c r="F9" i="5"/>
  <c r="F10" i="5"/>
  <c r="F11" i="5"/>
  <c r="F12" i="5"/>
  <c r="F13" i="5"/>
  <c r="F8" i="5"/>
  <c r="C16" i="5"/>
  <c r="D9" i="5"/>
  <c r="D10" i="5"/>
  <c r="D11" i="5"/>
  <c r="D12" i="5"/>
  <c r="D13" i="5"/>
  <c r="D8" i="5"/>
  <c r="B16" i="5"/>
  <c r="R21" i="24" l="1"/>
  <c r="E21" i="24"/>
  <c r="O21" i="24"/>
  <c r="I21" i="24"/>
  <c r="R21" i="23"/>
  <c r="C21" i="23"/>
  <c r="E44" i="13"/>
  <c r="C44" i="13"/>
  <c r="E43" i="12"/>
  <c r="C43" i="12"/>
  <c r="C40" i="10"/>
  <c r="R36" i="9"/>
  <c r="O36" i="9"/>
  <c r="C36" i="9"/>
  <c r="R36" i="8"/>
  <c r="O36" i="8"/>
  <c r="G36" i="8"/>
  <c r="C36" i="8"/>
  <c r="O35" i="7"/>
  <c r="I35" i="7"/>
  <c r="G35" i="7"/>
  <c r="E35" i="7"/>
  <c r="C35" i="7"/>
  <c r="N33" i="62"/>
  <c r="N34" i="62"/>
  <c r="N35" i="62"/>
  <c r="N36" i="62"/>
  <c r="N37" i="62"/>
  <c r="N38" i="62"/>
  <c r="L33" i="62"/>
  <c r="L34" i="62"/>
  <c r="L35" i="62"/>
  <c r="L36" i="62"/>
  <c r="L37" i="62"/>
  <c r="L38" i="62"/>
  <c r="J33" i="62"/>
  <c r="J34" i="62"/>
  <c r="J35" i="62"/>
  <c r="J36" i="62"/>
  <c r="J37" i="62"/>
  <c r="J38" i="62"/>
  <c r="H33" i="62"/>
  <c r="H34" i="62"/>
  <c r="H35" i="62"/>
  <c r="H36" i="62"/>
  <c r="H37" i="62"/>
  <c r="H38" i="62"/>
  <c r="F33" i="62"/>
  <c r="F34" i="62"/>
  <c r="F35" i="62"/>
  <c r="F36" i="62"/>
  <c r="F37" i="62"/>
  <c r="F38" i="62"/>
  <c r="D33" i="62"/>
  <c r="D34" i="62"/>
  <c r="D35" i="62"/>
  <c r="D36" i="62"/>
  <c r="D37" i="62"/>
  <c r="D38" i="62"/>
  <c r="B40" i="62"/>
  <c r="N32" i="62"/>
  <c r="L32" i="62"/>
  <c r="J32" i="62"/>
  <c r="H32" i="62"/>
  <c r="F32" i="62"/>
  <c r="D32" i="62"/>
  <c r="D18" i="62"/>
  <c r="D22" i="62" s="1"/>
  <c r="E16" i="62"/>
  <c r="C16" i="62"/>
  <c r="C15" i="62"/>
  <c r="E15" i="62" s="1"/>
  <c r="C14" i="62"/>
  <c r="E14" i="62" s="1"/>
  <c r="C13" i="62"/>
  <c r="E13" i="62" s="1"/>
  <c r="C12" i="62"/>
  <c r="E12" i="62" s="1"/>
  <c r="C11" i="62"/>
  <c r="E11" i="62" s="1"/>
  <c r="C10" i="62"/>
  <c r="E10" i="62" s="1"/>
  <c r="C9" i="62"/>
  <c r="E9" i="62" s="1"/>
  <c r="E8" i="62"/>
  <c r="C8" i="62"/>
  <c r="G39" i="61"/>
  <c r="B39" i="61"/>
  <c r="N37" i="61"/>
  <c r="L37" i="61"/>
  <c r="J37" i="61"/>
  <c r="H37" i="61"/>
  <c r="F37" i="61"/>
  <c r="D37" i="61"/>
  <c r="N36" i="61"/>
  <c r="L36" i="61"/>
  <c r="J36" i="61"/>
  <c r="H36" i="61"/>
  <c r="F36" i="61"/>
  <c r="D36" i="61"/>
  <c r="N35" i="61"/>
  <c r="L35" i="61"/>
  <c r="J35" i="61"/>
  <c r="H35" i="61"/>
  <c r="F35" i="61"/>
  <c r="D35" i="61"/>
  <c r="N34" i="61"/>
  <c r="L34" i="61"/>
  <c r="J34" i="61"/>
  <c r="H34" i="61"/>
  <c r="F34" i="61"/>
  <c r="D34" i="61"/>
  <c r="N33" i="61"/>
  <c r="L33" i="61"/>
  <c r="J33" i="61"/>
  <c r="H33" i="61"/>
  <c r="F33" i="61"/>
  <c r="D33" i="61"/>
  <c r="N32" i="61"/>
  <c r="M39" i="61" s="1"/>
  <c r="L32" i="61"/>
  <c r="K39" i="61" s="1"/>
  <c r="J32" i="61"/>
  <c r="I39" i="61" s="1"/>
  <c r="H32" i="61"/>
  <c r="F32" i="61"/>
  <c r="E39" i="61" s="1"/>
  <c r="D32" i="61"/>
  <c r="C39" i="61" s="1"/>
  <c r="D18" i="61"/>
  <c r="D22" i="61" s="1"/>
  <c r="C16" i="61"/>
  <c r="E16" i="61" s="1"/>
  <c r="C15" i="61"/>
  <c r="E15" i="61" s="1"/>
  <c r="C14" i="61"/>
  <c r="E14" i="61" s="1"/>
  <c r="C13" i="61"/>
  <c r="E13" i="61" s="1"/>
  <c r="C12" i="61"/>
  <c r="E12" i="61" s="1"/>
  <c r="C11" i="61"/>
  <c r="E11" i="61" s="1"/>
  <c r="C10" i="61"/>
  <c r="E10" i="61" s="1"/>
  <c r="C9" i="61"/>
  <c r="E9" i="61" s="1"/>
  <c r="C8" i="61"/>
  <c r="E8" i="61" s="1"/>
  <c r="E18" i="61" s="1"/>
  <c r="G39" i="60"/>
  <c r="B39" i="60"/>
  <c r="N37" i="60"/>
  <c r="L37" i="60"/>
  <c r="J37" i="60"/>
  <c r="H37" i="60"/>
  <c r="F37" i="60"/>
  <c r="D37" i="60"/>
  <c r="N36" i="60"/>
  <c r="L36" i="60"/>
  <c r="J36" i="60"/>
  <c r="H36" i="60"/>
  <c r="F36" i="60"/>
  <c r="D36" i="60"/>
  <c r="N35" i="60"/>
  <c r="L35" i="60"/>
  <c r="J35" i="60"/>
  <c r="H35" i="60"/>
  <c r="F35" i="60"/>
  <c r="D35" i="60"/>
  <c r="N34" i="60"/>
  <c r="L34" i="60"/>
  <c r="J34" i="60"/>
  <c r="H34" i="60"/>
  <c r="F34" i="60"/>
  <c r="D34" i="60"/>
  <c r="N33" i="60"/>
  <c r="L33" i="60"/>
  <c r="J33" i="60"/>
  <c r="H33" i="60"/>
  <c r="F33" i="60"/>
  <c r="D33" i="60"/>
  <c r="N32" i="60"/>
  <c r="M39" i="60" s="1"/>
  <c r="L32" i="60"/>
  <c r="K39" i="60" s="1"/>
  <c r="J32" i="60"/>
  <c r="I39" i="60" s="1"/>
  <c r="H32" i="60"/>
  <c r="F32" i="60"/>
  <c r="E39" i="60" s="1"/>
  <c r="D32" i="60"/>
  <c r="C39" i="60" s="1"/>
  <c r="D18" i="60"/>
  <c r="D22" i="60" s="1"/>
  <c r="C16" i="60"/>
  <c r="E16" i="60" s="1"/>
  <c r="C15" i="60"/>
  <c r="E15" i="60" s="1"/>
  <c r="C14" i="60"/>
  <c r="E14" i="60" s="1"/>
  <c r="C13" i="60"/>
  <c r="E13" i="60" s="1"/>
  <c r="C12" i="60"/>
  <c r="E12" i="60" s="1"/>
  <c r="C11" i="60"/>
  <c r="E11" i="60" s="1"/>
  <c r="C10" i="60"/>
  <c r="E10" i="60" s="1"/>
  <c r="C9" i="60"/>
  <c r="E9" i="60" s="1"/>
  <c r="C8" i="60"/>
  <c r="E8" i="60" s="1"/>
  <c r="E18" i="60" s="1"/>
  <c r="M45" i="58"/>
  <c r="N36" i="58"/>
  <c r="N37" i="58"/>
  <c r="N38" i="58"/>
  <c r="N39" i="58"/>
  <c r="N40" i="58"/>
  <c r="N41" i="58"/>
  <c r="N42" i="58"/>
  <c r="N43" i="58"/>
  <c r="N35" i="58"/>
  <c r="L36" i="58"/>
  <c r="L37" i="58"/>
  <c r="L38" i="58"/>
  <c r="L39" i="58"/>
  <c r="L40" i="58"/>
  <c r="L41" i="58"/>
  <c r="L42" i="58"/>
  <c r="L43" i="58"/>
  <c r="L35" i="58"/>
  <c r="J36" i="58"/>
  <c r="J37" i="58"/>
  <c r="J38" i="58"/>
  <c r="J39" i="58"/>
  <c r="J40" i="58"/>
  <c r="J41" i="58"/>
  <c r="J42" i="58"/>
  <c r="J43" i="58"/>
  <c r="J35" i="58"/>
  <c r="G45" i="58"/>
  <c r="H36" i="58"/>
  <c r="H37" i="58"/>
  <c r="H38" i="58"/>
  <c r="H39" i="58"/>
  <c r="H40" i="58"/>
  <c r="H41" i="58"/>
  <c r="H42" i="58"/>
  <c r="H43" i="58"/>
  <c r="H35" i="58"/>
  <c r="F36" i="58"/>
  <c r="F37" i="58"/>
  <c r="F38" i="58"/>
  <c r="F39" i="58"/>
  <c r="F40" i="58"/>
  <c r="F41" i="58"/>
  <c r="F42" i="58"/>
  <c r="F43" i="58"/>
  <c r="F35" i="58"/>
  <c r="C45" i="58"/>
  <c r="D36" i="58"/>
  <c r="D37" i="58"/>
  <c r="D38" i="58"/>
  <c r="D39" i="58"/>
  <c r="D40" i="58"/>
  <c r="D41" i="58"/>
  <c r="D42" i="58"/>
  <c r="D43" i="58"/>
  <c r="D35" i="58"/>
  <c r="B45" i="58"/>
  <c r="D25" i="58"/>
  <c r="D21" i="58"/>
  <c r="D20" i="58"/>
  <c r="D22" i="58" s="1"/>
  <c r="C18" i="58"/>
  <c r="E18" i="58" s="1"/>
  <c r="C17" i="58"/>
  <c r="E17" i="58" s="1"/>
  <c r="C16" i="58"/>
  <c r="E16" i="58" s="1"/>
  <c r="C15" i="58"/>
  <c r="E15" i="58" s="1"/>
  <c r="C14" i="58"/>
  <c r="E14" i="58" s="1"/>
  <c r="C13" i="58"/>
  <c r="E13" i="58" s="1"/>
  <c r="C12" i="58"/>
  <c r="E12" i="58" s="1"/>
  <c r="C11" i="58"/>
  <c r="E11" i="58" s="1"/>
  <c r="C10" i="58"/>
  <c r="E10" i="58" s="1"/>
  <c r="E9" i="58"/>
  <c r="E8" i="58"/>
  <c r="E20" i="58" s="1"/>
  <c r="C8" i="58"/>
  <c r="N36" i="43"/>
  <c r="N37" i="43"/>
  <c r="N38" i="43"/>
  <c r="N39" i="43"/>
  <c r="N40" i="43"/>
  <c r="N41" i="43"/>
  <c r="N42" i="43"/>
  <c r="N43" i="43"/>
  <c r="N35" i="43"/>
  <c r="J36" i="43"/>
  <c r="J37" i="43"/>
  <c r="J38" i="43"/>
  <c r="J39" i="43"/>
  <c r="J40" i="43"/>
  <c r="J41" i="43"/>
  <c r="J42" i="43"/>
  <c r="J43" i="43"/>
  <c r="J35" i="43"/>
  <c r="F36" i="43"/>
  <c r="F37" i="43"/>
  <c r="F38" i="43"/>
  <c r="F39" i="43"/>
  <c r="F40" i="43"/>
  <c r="F41" i="43"/>
  <c r="F42" i="43"/>
  <c r="F43" i="43"/>
  <c r="F35" i="43"/>
  <c r="D36" i="43"/>
  <c r="D37" i="43"/>
  <c r="D38" i="43"/>
  <c r="D39" i="43"/>
  <c r="D40" i="43"/>
  <c r="D41" i="43"/>
  <c r="D42" i="43"/>
  <c r="D43" i="43"/>
  <c r="D35" i="43"/>
  <c r="B45" i="43"/>
  <c r="L43" i="43"/>
  <c r="H43" i="43"/>
  <c r="L42" i="43"/>
  <c r="H42" i="43"/>
  <c r="L41" i="43"/>
  <c r="H41" i="43"/>
  <c r="L40" i="43"/>
  <c r="H40" i="43"/>
  <c r="L39" i="43"/>
  <c r="H39" i="43"/>
  <c r="L38" i="43"/>
  <c r="H38" i="43"/>
  <c r="L37" i="43"/>
  <c r="H37" i="43"/>
  <c r="L36" i="43"/>
  <c r="H36" i="43"/>
  <c r="L35" i="43"/>
  <c r="H35" i="43"/>
  <c r="N35" i="55"/>
  <c r="N36" i="55"/>
  <c r="N37" i="55"/>
  <c r="N38" i="55"/>
  <c r="N39" i="55"/>
  <c r="N40" i="55"/>
  <c r="N41" i="55"/>
  <c r="N42" i="55"/>
  <c r="N43" i="55"/>
  <c r="N44" i="55"/>
  <c r="N45" i="55"/>
  <c r="N46" i="55"/>
  <c r="N34" i="55"/>
  <c r="K48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34" i="55"/>
  <c r="J35" i="55"/>
  <c r="J36" i="55"/>
  <c r="J37" i="55"/>
  <c r="J38" i="55"/>
  <c r="J39" i="55"/>
  <c r="J40" i="55"/>
  <c r="J41" i="55"/>
  <c r="J42" i="55"/>
  <c r="J43" i="55"/>
  <c r="J44" i="55"/>
  <c r="J45" i="55"/>
  <c r="J46" i="55"/>
  <c r="J34" i="55"/>
  <c r="H35" i="55"/>
  <c r="G48" i="55" s="1"/>
  <c r="H36" i="55"/>
  <c r="H37" i="55"/>
  <c r="H38" i="55"/>
  <c r="H39" i="55"/>
  <c r="H40" i="55"/>
  <c r="H41" i="55"/>
  <c r="H42" i="55"/>
  <c r="H43" i="55"/>
  <c r="H44" i="55"/>
  <c r="H45" i="55"/>
  <c r="H46" i="55"/>
  <c r="H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34" i="55"/>
  <c r="C48" i="55"/>
  <c r="D35" i="55"/>
  <c r="D36" i="55"/>
  <c r="D37" i="55"/>
  <c r="D38" i="55"/>
  <c r="D39" i="55"/>
  <c r="D40" i="55"/>
  <c r="D41" i="55"/>
  <c r="D42" i="55"/>
  <c r="D43" i="55"/>
  <c r="D44" i="55"/>
  <c r="D45" i="55"/>
  <c r="D46" i="55"/>
  <c r="D34" i="55"/>
  <c r="B48" i="55"/>
  <c r="F33" i="42"/>
  <c r="F34" i="42"/>
  <c r="F35" i="42"/>
  <c r="F36" i="42"/>
  <c r="F37" i="42"/>
  <c r="F32" i="42"/>
  <c r="D33" i="42"/>
  <c r="D34" i="42"/>
  <c r="D35" i="42"/>
  <c r="D36" i="42"/>
  <c r="D37" i="42"/>
  <c r="D32" i="42"/>
  <c r="B39" i="42"/>
  <c r="N37" i="42"/>
  <c r="L37" i="42"/>
  <c r="J37" i="42"/>
  <c r="H37" i="42"/>
  <c r="N36" i="42"/>
  <c r="L36" i="42"/>
  <c r="J36" i="42"/>
  <c r="H36" i="42"/>
  <c r="N35" i="42"/>
  <c r="L35" i="42"/>
  <c r="J35" i="42"/>
  <c r="H35" i="42"/>
  <c r="N34" i="42"/>
  <c r="L34" i="42"/>
  <c r="J34" i="42"/>
  <c r="H34" i="42"/>
  <c r="N33" i="42"/>
  <c r="L33" i="42"/>
  <c r="J33" i="42"/>
  <c r="H33" i="42"/>
  <c r="N32" i="42"/>
  <c r="L32" i="42"/>
  <c r="J32" i="42"/>
  <c r="H32" i="42"/>
  <c r="V34" i="31"/>
  <c r="V35" i="31"/>
  <c r="V36" i="31"/>
  <c r="V37" i="31"/>
  <c r="V38" i="31"/>
  <c r="V39" i="31"/>
  <c r="V40" i="31"/>
  <c r="V33" i="31"/>
  <c r="T34" i="31"/>
  <c r="T35" i="31"/>
  <c r="T36" i="31"/>
  <c r="T37" i="31"/>
  <c r="T38" i="31"/>
  <c r="T39" i="31"/>
  <c r="T40" i="31"/>
  <c r="T33" i="31"/>
  <c r="Q44" i="31"/>
  <c r="R34" i="31"/>
  <c r="R35" i="31"/>
  <c r="R36" i="31"/>
  <c r="R37" i="31"/>
  <c r="R38" i="31"/>
  <c r="R39" i="31"/>
  <c r="R40" i="31"/>
  <c r="R33" i="31"/>
  <c r="P34" i="31"/>
  <c r="P35" i="31"/>
  <c r="P36" i="31"/>
  <c r="P37" i="31"/>
  <c r="P38" i="31"/>
  <c r="P39" i="31"/>
  <c r="P40" i="31"/>
  <c r="P33" i="31"/>
  <c r="N34" i="31"/>
  <c r="N35" i="31"/>
  <c r="N36" i="31"/>
  <c r="N37" i="31"/>
  <c r="N38" i="31"/>
  <c r="N39" i="31"/>
  <c r="N40" i="31"/>
  <c r="N33" i="31"/>
  <c r="F34" i="31"/>
  <c r="F35" i="31"/>
  <c r="F36" i="31"/>
  <c r="F37" i="31"/>
  <c r="F38" i="31"/>
  <c r="F39" i="31"/>
  <c r="F40" i="31"/>
  <c r="F33" i="31"/>
  <c r="D34" i="31"/>
  <c r="D35" i="31"/>
  <c r="D36" i="31"/>
  <c r="D37" i="31"/>
  <c r="D38" i="31"/>
  <c r="D39" i="31"/>
  <c r="D40" i="31"/>
  <c r="D33" i="31"/>
  <c r="C44" i="31" s="1"/>
  <c r="B44" i="31"/>
  <c r="L40" i="31"/>
  <c r="J40" i="31"/>
  <c r="H40" i="31"/>
  <c r="L39" i="31"/>
  <c r="J39" i="31"/>
  <c r="H39" i="31"/>
  <c r="L38" i="31"/>
  <c r="J38" i="31"/>
  <c r="H38" i="31"/>
  <c r="L37" i="31"/>
  <c r="J37" i="31"/>
  <c r="H37" i="31"/>
  <c r="L36" i="31"/>
  <c r="J36" i="31"/>
  <c r="H36" i="31"/>
  <c r="L35" i="31"/>
  <c r="J35" i="31"/>
  <c r="H35" i="31"/>
  <c r="L34" i="31"/>
  <c r="J34" i="31"/>
  <c r="H34" i="31"/>
  <c r="L33" i="31"/>
  <c r="J33" i="31"/>
  <c r="H33" i="31"/>
  <c r="L33" i="30"/>
  <c r="L34" i="30"/>
  <c r="L35" i="30"/>
  <c r="L36" i="30"/>
  <c r="L37" i="30"/>
  <c r="L38" i="30"/>
  <c r="L39" i="30"/>
  <c r="L32" i="30"/>
  <c r="J33" i="30"/>
  <c r="J34" i="30"/>
  <c r="J35" i="30"/>
  <c r="J36" i="30"/>
  <c r="J37" i="30"/>
  <c r="J38" i="30"/>
  <c r="J39" i="30"/>
  <c r="J32" i="30"/>
  <c r="D38" i="30"/>
  <c r="D39" i="30"/>
  <c r="B43" i="30"/>
  <c r="H36" i="29"/>
  <c r="H37" i="29"/>
  <c r="H38" i="29"/>
  <c r="H39" i="29"/>
  <c r="H40" i="29"/>
  <c r="H41" i="29"/>
  <c r="H42" i="29"/>
  <c r="F36" i="29"/>
  <c r="F37" i="29"/>
  <c r="F38" i="29"/>
  <c r="F39" i="29"/>
  <c r="F40" i="29"/>
  <c r="F41" i="29"/>
  <c r="F42" i="29"/>
  <c r="D36" i="29"/>
  <c r="D37" i="29"/>
  <c r="D38" i="29"/>
  <c r="D39" i="29"/>
  <c r="D40" i="29"/>
  <c r="D41" i="29"/>
  <c r="D42" i="29"/>
  <c r="H32" i="30"/>
  <c r="H39" i="30"/>
  <c r="F39" i="30"/>
  <c r="H38" i="30"/>
  <c r="F38" i="30"/>
  <c r="H37" i="30"/>
  <c r="F37" i="30"/>
  <c r="D37" i="30"/>
  <c r="H36" i="30"/>
  <c r="F36" i="30"/>
  <c r="D36" i="30"/>
  <c r="H35" i="30"/>
  <c r="F35" i="30"/>
  <c r="D35" i="30"/>
  <c r="H34" i="30"/>
  <c r="F34" i="30"/>
  <c r="D34" i="30"/>
  <c r="H33" i="30"/>
  <c r="F33" i="30"/>
  <c r="D33" i="30"/>
  <c r="F32" i="30"/>
  <c r="H35" i="29"/>
  <c r="G34" i="29"/>
  <c r="H34" i="29" s="1"/>
  <c r="F35" i="29"/>
  <c r="C34" i="29"/>
  <c r="D34" i="29" s="1"/>
  <c r="B45" i="29"/>
  <c r="E34" i="29" s="1"/>
  <c r="F34" i="29" s="1"/>
  <c r="D35" i="29"/>
  <c r="B39" i="57"/>
  <c r="D36" i="57"/>
  <c r="D35" i="57"/>
  <c r="D34" i="57"/>
  <c r="D33" i="57"/>
  <c r="D32" i="57"/>
  <c r="D31" i="57"/>
  <c r="D17" i="57"/>
  <c r="D15" i="57"/>
  <c r="D18" i="57" s="1"/>
  <c r="C13" i="57"/>
  <c r="E13" i="57" s="1"/>
  <c r="E12" i="57"/>
  <c r="C12" i="57"/>
  <c r="C11" i="57"/>
  <c r="E11" i="57" s="1"/>
  <c r="C10" i="57"/>
  <c r="E10" i="57" s="1"/>
  <c r="C9" i="57"/>
  <c r="E9" i="57" s="1"/>
  <c r="F33" i="56"/>
  <c r="F36" i="56"/>
  <c r="F35" i="56"/>
  <c r="D32" i="56"/>
  <c r="D33" i="56"/>
  <c r="D34" i="56"/>
  <c r="D35" i="56"/>
  <c r="D36" i="56"/>
  <c r="D31" i="56"/>
  <c r="B39" i="56"/>
  <c r="H36" i="56"/>
  <c r="H35" i="56"/>
  <c r="H34" i="56"/>
  <c r="H33" i="56"/>
  <c r="H32" i="56"/>
  <c r="F32" i="56"/>
  <c r="H31" i="56"/>
  <c r="F31" i="56"/>
  <c r="D15" i="56"/>
  <c r="D17" i="56" s="1"/>
  <c r="C13" i="56"/>
  <c r="E13" i="56" s="1"/>
  <c r="C12" i="56"/>
  <c r="E12" i="56" s="1"/>
  <c r="C11" i="56"/>
  <c r="E11" i="56" s="1"/>
  <c r="C10" i="56"/>
  <c r="E10" i="56" s="1"/>
  <c r="C9" i="56"/>
  <c r="E9" i="56" s="1"/>
  <c r="C38" i="26"/>
  <c r="B38" i="26"/>
  <c r="J35" i="26"/>
  <c r="H35" i="26"/>
  <c r="F35" i="26"/>
  <c r="D35" i="26"/>
  <c r="J34" i="26"/>
  <c r="H34" i="26"/>
  <c r="F34" i="26"/>
  <c r="D34" i="26"/>
  <c r="J33" i="26"/>
  <c r="H33" i="26"/>
  <c r="F33" i="26"/>
  <c r="D33" i="26"/>
  <c r="J32" i="26"/>
  <c r="H32" i="26"/>
  <c r="F32" i="26"/>
  <c r="D32" i="26"/>
  <c r="J31" i="26"/>
  <c r="H31" i="26"/>
  <c r="F31" i="26"/>
  <c r="D31" i="26"/>
  <c r="J30" i="26"/>
  <c r="I38" i="26" s="1"/>
  <c r="H30" i="26"/>
  <c r="G38" i="26" s="1"/>
  <c r="F30" i="26"/>
  <c r="E38" i="26" s="1"/>
  <c r="D30" i="26"/>
  <c r="D32" i="20"/>
  <c r="D33" i="20"/>
  <c r="D34" i="20"/>
  <c r="D35" i="20"/>
  <c r="D36" i="20"/>
  <c r="D31" i="20"/>
  <c r="I40" i="62" l="1"/>
  <c r="G40" i="62"/>
  <c r="C40" i="62"/>
  <c r="K40" i="62"/>
  <c r="E40" i="62"/>
  <c r="M40" i="62"/>
  <c r="E18" i="62"/>
  <c r="D21" i="62"/>
  <c r="D20" i="62"/>
  <c r="D19" i="62"/>
  <c r="D23" i="62"/>
  <c r="E21" i="61"/>
  <c r="G21" i="61" s="1"/>
  <c r="E22" i="61"/>
  <c r="G22" i="61" s="1"/>
  <c r="D21" i="61"/>
  <c r="D20" i="61"/>
  <c r="E20" i="61" s="1"/>
  <c r="G20" i="61" s="1"/>
  <c r="D19" i="61"/>
  <c r="E19" i="61" s="1"/>
  <c r="G19" i="61" s="1"/>
  <c r="D23" i="61"/>
  <c r="E23" i="61" s="1"/>
  <c r="G23" i="61" s="1"/>
  <c r="E21" i="60"/>
  <c r="G21" i="60" s="1"/>
  <c r="E22" i="60"/>
  <c r="G22" i="60" s="1"/>
  <c r="D21" i="60"/>
  <c r="D20" i="60"/>
  <c r="E20" i="60" s="1"/>
  <c r="G20" i="60" s="1"/>
  <c r="D19" i="60"/>
  <c r="E19" i="60" s="1"/>
  <c r="G19" i="60" s="1"/>
  <c r="D23" i="60"/>
  <c r="E23" i="60" s="1"/>
  <c r="G23" i="60" s="1"/>
  <c r="K45" i="58"/>
  <c r="I45" i="58"/>
  <c r="E45" i="58"/>
  <c r="E25" i="58"/>
  <c r="G25" i="58" s="1"/>
  <c r="E21" i="58"/>
  <c r="G21" i="58" s="1"/>
  <c r="E22" i="58"/>
  <c r="G22" i="58" s="1"/>
  <c r="D24" i="58"/>
  <c r="E24" i="58" s="1"/>
  <c r="G24" i="58" s="1"/>
  <c r="D23" i="58"/>
  <c r="E23" i="58" s="1"/>
  <c r="G23" i="58" s="1"/>
  <c r="K45" i="43"/>
  <c r="E45" i="43"/>
  <c r="M45" i="43"/>
  <c r="G45" i="43"/>
  <c r="I45" i="43"/>
  <c r="M48" i="55"/>
  <c r="I48" i="55"/>
  <c r="E48" i="55"/>
  <c r="G39" i="42"/>
  <c r="I39" i="42"/>
  <c r="C39" i="42"/>
  <c r="K39" i="42"/>
  <c r="E39" i="42"/>
  <c r="M39" i="42"/>
  <c r="E44" i="31"/>
  <c r="K44" i="31"/>
  <c r="G44" i="31"/>
  <c r="I44" i="31"/>
  <c r="S44" i="31"/>
  <c r="I43" i="30"/>
  <c r="G43" i="30"/>
  <c r="E43" i="30"/>
  <c r="G45" i="29"/>
  <c r="E45" i="29"/>
  <c r="D32" i="30"/>
  <c r="C43" i="30" s="1"/>
  <c r="D16" i="57"/>
  <c r="C39" i="57"/>
  <c r="E15" i="57"/>
  <c r="G39" i="56"/>
  <c r="F34" i="56"/>
  <c r="E39" i="56" s="1"/>
  <c r="C39" i="56"/>
  <c r="E15" i="56"/>
  <c r="D18" i="56"/>
  <c r="D16" i="56"/>
  <c r="D31" i="25"/>
  <c r="D32" i="25"/>
  <c r="D33" i="25"/>
  <c r="D34" i="25"/>
  <c r="D35" i="25"/>
  <c r="D36" i="25"/>
  <c r="D37" i="25"/>
  <c r="D38" i="25"/>
  <c r="F31" i="25"/>
  <c r="F32" i="25"/>
  <c r="F33" i="25"/>
  <c r="F34" i="25"/>
  <c r="F35" i="25"/>
  <c r="F36" i="25"/>
  <c r="F37" i="25"/>
  <c r="F38" i="25"/>
  <c r="B41" i="25"/>
  <c r="F30" i="25"/>
  <c r="D30" i="25"/>
  <c r="F31" i="22"/>
  <c r="F32" i="22"/>
  <c r="F33" i="22"/>
  <c r="F34" i="22"/>
  <c r="F35" i="22"/>
  <c r="F36" i="22"/>
  <c r="F37" i="22"/>
  <c r="F30" i="22"/>
  <c r="E40" i="22" s="1"/>
  <c r="D31" i="22"/>
  <c r="D32" i="22"/>
  <c r="D33" i="22"/>
  <c r="D34" i="22"/>
  <c r="D35" i="22"/>
  <c r="D36" i="22"/>
  <c r="D37" i="22"/>
  <c r="D30" i="22"/>
  <c r="C40" i="22" s="1"/>
  <c r="B40" i="22"/>
  <c r="H32" i="20"/>
  <c r="H33" i="20"/>
  <c r="H34" i="20"/>
  <c r="H35" i="20"/>
  <c r="H36" i="20"/>
  <c r="H31" i="20"/>
  <c r="B39" i="20"/>
  <c r="J36" i="20"/>
  <c r="F36" i="20"/>
  <c r="J35" i="20"/>
  <c r="F35" i="20"/>
  <c r="J34" i="20"/>
  <c r="F34" i="20"/>
  <c r="J33" i="20"/>
  <c r="F33" i="20"/>
  <c r="J32" i="20"/>
  <c r="F32" i="20"/>
  <c r="J31" i="20"/>
  <c r="F31" i="20"/>
  <c r="P36" i="19"/>
  <c r="P37" i="19"/>
  <c r="P38" i="19"/>
  <c r="P39" i="19"/>
  <c r="P40" i="19"/>
  <c r="P35" i="19"/>
  <c r="M36" i="19"/>
  <c r="M37" i="19"/>
  <c r="M38" i="19"/>
  <c r="L43" i="19" s="1"/>
  <c r="M39" i="19"/>
  <c r="M40" i="19"/>
  <c r="M35" i="19"/>
  <c r="J36" i="19"/>
  <c r="J37" i="19"/>
  <c r="J38" i="19"/>
  <c r="J39" i="19"/>
  <c r="J40" i="19"/>
  <c r="J35" i="19"/>
  <c r="H36" i="19"/>
  <c r="H37" i="19"/>
  <c r="H38" i="19"/>
  <c r="H39" i="19"/>
  <c r="H40" i="19"/>
  <c r="H35" i="19"/>
  <c r="F36" i="19"/>
  <c r="F37" i="19"/>
  <c r="F38" i="19"/>
  <c r="E43" i="19" s="1"/>
  <c r="F39" i="19"/>
  <c r="F40" i="19"/>
  <c r="F35" i="19"/>
  <c r="D36" i="19"/>
  <c r="D37" i="19"/>
  <c r="D38" i="19"/>
  <c r="D39" i="19"/>
  <c r="D40" i="19"/>
  <c r="D35" i="19"/>
  <c r="B43" i="19"/>
  <c r="I43" i="19"/>
  <c r="G43" i="19"/>
  <c r="G43" i="18"/>
  <c r="I43" i="18"/>
  <c r="L43" i="18"/>
  <c r="E43" i="18"/>
  <c r="C43" i="18"/>
  <c r="P36" i="15"/>
  <c r="P37" i="15"/>
  <c r="P38" i="15"/>
  <c r="P39" i="15"/>
  <c r="O43" i="15" s="1"/>
  <c r="P40" i="15"/>
  <c r="P41" i="15"/>
  <c r="P35" i="15"/>
  <c r="M35" i="15"/>
  <c r="M36" i="15"/>
  <c r="M37" i="15"/>
  <c r="M38" i="15"/>
  <c r="M39" i="15"/>
  <c r="M40" i="15"/>
  <c r="M41" i="15"/>
  <c r="F40" i="15"/>
  <c r="F39" i="15"/>
  <c r="J36" i="15"/>
  <c r="J37" i="15"/>
  <c r="J38" i="15"/>
  <c r="J39" i="15"/>
  <c r="J40" i="15"/>
  <c r="J41" i="15"/>
  <c r="J35" i="15"/>
  <c r="H37" i="15"/>
  <c r="H38" i="15"/>
  <c r="H39" i="15"/>
  <c r="H40" i="15"/>
  <c r="H41" i="15"/>
  <c r="H36" i="15"/>
  <c r="H35" i="15"/>
  <c r="F37" i="15"/>
  <c r="F38" i="15"/>
  <c r="F36" i="15"/>
  <c r="F35" i="15"/>
  <c r="D41" i="15"/>
  <c r="D40" i="15"/>
  <c r="D39" i="15"/>
  <c r="D38" i="15"/>
  <c r="D37" i="15"/>
  <c r="D35" i="15"/>
  <c r="C43" i="15" s="1"/>
  <c r="D36" i="15"/>
  <c r="B43" i="15"/>
  <c r="E23" i="62" l="1"/>
  <c r="G23" i="62" s="1"/>
  <c r="E19" i="62"/>
  <c r="G19" i="62" s="1"/>
  <c r="E20" i="62"/>
  <c r="G20" i="62" s="1"/>
  <c r="E21" i="62"/>
  <c r="G21" i="62" s="1"/>
  <c r="E22" i="62"/>
  <c r="G22" i="62" s="1"/>
  <c r="C45" i="43"/>
  <c r="M44" i="31"/>
  <c r="O44" i="31"/>
  <c r="U44" i="31"/>
  <c r="K43" i="30"/>
  <c r="C45" i="29"/>
  <c r="E16" i="57"/>
  <c r="G16" i="57" s="1"/>
  <c r="E17" i="57"/>
  <c r="G17" i="57" s="1"/>
  <c r="E18" i="57"/>
  <c r="G18" i="57" s="1"/>
  <c r="E16" i="56"/>
  <c r="G16" i="56" s="1"/>
  <c r="E17" i="56"/>
  <c r="G17" i="56" s="1"/>
  <c r="E18" i="56"/>
  <c r="G18" i="56" s="1"/>
  <c r="E41" i="25"/>
  <c r="C41" i="25"/>
  <c r="G39" i="20"/>
  <c r="E39" i="20"/>
  <c r="I39" i="20"/>
  <c r="C39" i="20"/>
  <c r="O43" i="19"/>
  <c r="C43" i="19"/>
  <c r="L43" i="15"/>
  <c r="G43" i="15"/>
  <c r="F41" i="15"/>
  <c r="E43" i="15"/>
  <c r="I43" i="15"/>
  <c r="B43" i="12" l="1"/>
  <c r="B46" i="11"/>
  <c r="B36" i="9"/>
  <c r="B36" i="8"/>
  <c r="B35" i="7" l="1"/>
  <c r="B21" i="24"/>
  <c r="B21" i="23"/>
  <c r="D20" i="55" l="1"/>
  <c r="D23" i="55" s="1"/>
  <c r="E18" i="55"/>
  <c r="E17" i="55"/>
  <c r="E16" i="55"/>
  <c r="E15" i="55"/>
  <c r="E14" i="55"/>
  <c r="E13" i="55"/>
  <c r="E12" i="55"/>
  <c r="E11" i="55"/>
  <c r="E10" i="55"/>
  <c r="E9" i="55"/>
  <c r="E8" i="55"/>
  <c r="D21" i="55" l="1"/>
  <c r="D22" i="55"/>
  <c r="D24" i="55"/>
  <c r="D25" i="55"/>
  <c r="E25" i="55" s="1"/>
  <c r="G25" i="55" s="1"/>
  <c r="E20" i="55"/>
  <c r="E21" i="55"/>
  <c r="G21" i="55" s="1"/>
  <c r="E23" i="55"/>
  <c r="G23" i="55" s="1"/>
  <c r="E24" i="55" l="1"/>
  <c r="G24" i="55" s="1"/>
  <c r="E22" i="55"/>
  <c r="G22" i="55" s="1"/>
  <c r="C32" i="39"/>
  <c r="L48" i="53" l="1"/>
  <c r="L47" i="53"/>
  <c r="L46" i="53"/>
  <c r="K44" i="53"/>
  <c r="M44" i="53" s="1"/>
  <c r="K43" i="53"/>
  <c r="M43" i="53" s="1"/>
  <c r="K42" i="53"/>
  <c r="M42" i="53" s="1"/>
  <c r="K41" i="53"/>
  <c r="M41" i="53" s="1"/>
  <c r="K40" i="53"/>
  <c r="M40" i="53" s="1"/>
  <c r="C8" i="10"/>
  <c r="E8" i="10" s="1"/>
  <c r="D13" i="51"/>
  <c r="C11" i="51"/>
  <c r="E11" i="51" s="1"/>
  <c r="C10" i="51"/>
  <c r="E10" i="51" s="1"/>
  <c r="C9" i="51"/>
  <c r="E9" i="51" s="1"/>
  <c r="C8" i="51"/>
  <c r="E8" i="51" s="1"/>
  <c r="E13" i="51" s="1"/>
  <c r="E14" i="51" s="1"/>
  <c r="G14" i="51" s="1"/>
  <c r="D18" i="11"/>
  <c r="C12" i="11"/>
  <c r="E12" i="11" s="1"/>
  <c r="C14" i="11"/>
  <c r="E14" i="11" s="1"/>
  <c r="C8" i="11"/>
  <c r="E8" i="11" s="1"/>
  <c r="C9" i="11"/>
  <c r="E9" i="11" s="1"/>
  <c r="C10" i="11"/>
  <c r="E10" i="11" s="1"/>
  <c r="C11" i="11"/>
  <c r="E11" i="11"/>
  <c r="C13" i="11"/>
  <c r="E13" i="11" s="1"/>
  <c r="C15" i="11"/>
  <c r="E15" i="11" s="1"/>
  <c r="C16" i="11"/>
  <c r="E16" i="11" s="1"/>
  <c r="K7" i="53"/>
  <c r="M7" i="53"/>
  <c r="C8" i="53"/>
  <c r="E8" i="53" s="1"/>
  <c r="E32" i="39"/>
  <c r="E31" i="39"/>
  <c r="C8" i="39"/>
  <c r="E8" i="39" s="1"/>
  <c r="C12" i="39"/>
  <c r="E12" i="39" s="1"/>
  <c r="C9" i="53"/>
  <c r="E9" i="53" s="1"/>
  <c r="K9" i="53"/>
  <c r="M9" i="53" s="1"/>
  <c r="C10" i="53"/>
  <c r="E10" i="53" s="1"/>
  <c r="K10" i="53"/>
  <c r="M10" i="53" s="1"/>
  <c r="C11" i="53"/>
  <c r="E11" i="53" s="1"/>
  <c r="C12" i="53"/>
  <c r="E12" i="53" s="1"/>
  <c r="L12" i="53"/>
  <c r="C13" i="53"/>
  <c r="E13" i="53" s="1"/>
  <c r="D15" i="53"/>
  <c r="D16" i="53"/>
  <c r="C69" i="39"/>
  <c r="E69" i="39" s="1"/>
  <c r="C70" i="39"/>
  <c r="E70" i="39" s="1"/>
  <c r="C28" i="53"/>
  <c r="E28" i="53" s="1"/>
  <c r="M28" i="53"/>
  <c r="D30" i="53"/>
  <c r="L30" i="53"/>
  <c r="C42" i="53"/>
  <c r="E42" i="53"/>
  <c r="C43" i="53"/>
  <c r="E43" i="53" s="1"/>
  <c r="D45" i="53"/>
  <c r="D14" i="51"/>
  <c r="C8" i="49"/>
  <c r="E8" i="49" s="1"/>
  <c r="C9" i="49"/>
  <c r="E9" i="49" s="1"/>
  <c r="C10" i="49"/>
  <c r="E10" i="49" s="1"/>
  <c r="C11" i="49"/>
  <c r="E11" i="49" s="1"/>
  <c r="C12" i="49"/>
  <c r="E12" i="49" s="1"/>
  <c r="E13" i="49"/>
  <c r="C14" i="49"/>
  <c r="E14" i="49" s="1"/>
  <c r="C15" i="49"/>
  <c r="E15" i="49" s="1"/>
  <c r="C16" i="49"/>
  <c r="E16" i="49" s="1"/>
  <c r="C17" i="49"/>
  <c r="E17" i="49" s="1"/>
  <c r="E18" i="49"/>
  <c r="E19" i="49"/>
  <c r="C20" i="49"/>
  <c r="E20" i="49" s="1"/>
  <c r="D22" i="49"/>
  <c r="D23" i="49"/>
  <c r="D24" i="49"/>
  <c r="D25" i="49"/>
  <c r="D26" i="49"/>
  <c r="D27" i="49"/>
  <c r="C8" i="48"/>
  <c r="E8" i="48" s="1"/>
  <c r="C9" i="48"/>
  <c r="E9" i="48" s="1"/>
  <c r="C10" i="48"/>
  <c r="E10" i="48" s="1"/>
  <c r="C11" i="48"/>
  <c r="E11" i="48" s="1"/>
  <c r="C12" i="48"/>
  <c r="E12" i="48" s="1"/>
  <c r="C13" i="48"/>
  <c r="E13" i="48" s="1"/>
  <c r="C14" i="48"/>
  <c r="E14" i="48" s="1"/>
  <c r="C15" i="48"/>
  <c r="E15" i="48" s="1"/>
  <c r="C16" i="48"/>
  <c r="E16" i="48" s="1"/>
  <c r="C17" i="48"/>
  <c r="E17" i="48" s="1"/>
  <c r="C18" i="48"/>
  <c r="E18" i="48" s="1"/>
  <c r="C19" i="48"/>
  <c r="E19" i="48" s="1"/>
  <c r="D21" i="48"/>
  <c r="D22" i="48"/>
  <c r="D23" i="48"/>
  <c r="D24" i="48"/>
  <c r="D25" i="48"/>
  <c r="D26" i="48"/>
  <c r="C8" i="47"/>
  <c r="E8" i="47" s="1"/>
  <c r="C9" i="47"/>
  <c r="E9" i="47" s="1"/>
  <c r="C10" i="47"/>
  <c r="E10" i="47" s="1"/>
  <c r="C11" i="47"/>
  <c r="E11" i="47" s="1"/>
  <c r="C12" i="47"/>
  <c r="E12" i="47" s="1"/>
  <c r="C13" i="47"/>
  <c r="E13" i="47" s="1"/>
  <c r="C14" i="47"/>
  <c r="E14" i="47" s="1"/>
  <c r="C15" i="47"/>
  <c r="E15" i="47" s="1"/>
  <c r="C16" i="47"/>
  <c r="E16" i="47" s="1"/>
  <c r="C17" i="47"/>
  <c r="E17" i="47" s="1"/>
  <c r="C18" i="47"/>
  <c r="E18" i="47" s="1"/>
  <c r="D20" i="47"/>
  <c r="D21" i="47"/>
  <c r="D22" i="47"/>
  <c r="D23" i="47"/>
  <c r="D24" i="47"/>
  <c r="D25" i="47"/>
  <c r="C8" i="45"/>
  <c r="E8" i="45" s="1"/>
  <c r="C9" i="45"/>
  <c r="E9" i="45" s="1"/>
  <c r="C10" i="45"/>
  <c r="E10" i="45" s="1"/>
  <c r="C11" i="45"/>
  <c r="E11" i="45" s="1"/>
  <c r="C12" i="45"/>
  <c r="E12" i="45" s="1"/>
  <c r="C13" i="45"/>
  <c r="E13" i="45" s="1"/>
  <c r="C14" i="45"/>
  <c r="E14" i="45" s="1"/>
  <c r="C15" i="45"/>
  <c r="E15" i="45" s="1"/>
  <c r="C16" i="45"/>
  <c r="E16" i="45" s="1"/>
  <c r="D18" i="45"/>
  <c r="D19" i="45"/>
  <c r="C8" i="44"/>
  <c r="E8" i="44" s="1"/>
  <c r="C9" i="44"/>
  <c r="E9" i="44" s="1"/>
  <c r="C10" i="44"/>
  <c r="E10" i="44" s="1"/>
  <c r="C11" i="44"/>
  <c r="E11" i="44" s="1"/>
  <c r="C12" i="44"/>
  <c r="E12" i="44" s="1"/>
  <c r="C13" i="44"/>
  <c r="E13" i="44" s="1"/>
  <c r="C14" i="44"/>
  <c r="E14" i="44" s="1"/>
  <c r="C15" i="44"/>
  <c r="E15" i="44" s="1"/>
  <c r="D17" i="44"/>
  <c r="D18" i="44"/>
  <c r="C8" i="43"/>
  <c r="E8" i="43" s="1"/>
  <c r="E9" i="43"/>
  <c r="C10" i="43"/>
  <c r="E10" i="43" s="1"/>
  <c r="C11" i="43"/>
  <c r="E11" i="43" s="1"/>
  <c r="C12" i="43"/>
  <c r="E12" i="43" s="1"/>
  <c r="C13" i="43"/>
  <c r="E13" i="43" s="1"/>
  <c r="C14" i="43"/>
  <c r="E14" i="43" s="1"/>
  <c r="C15" i="43"/>
  <c r="E15" i="43" s="1"/>
  <c r="C16" i="43"/>
  <c r="E16" i="43" s="1"/>
  <c r="C17" i="43"/>
  <c r="E17" i="43" s="1"/>
  <c r="C18" i="43"/>
  <c r="E18" i="43" s="1"/>
  <c r="D20" i="43"/>
  <c r="D21" i="43"/>
  <c r="D22" i="43"/>
  <c r="D23" i="43"/>
  <c r="D24" i="43"/>
  <c r="D25" i="43"/>
  <c r="C8" i="42"/>
  <c r="E8" i="42" s="1"/>
  <c r="C9" i="42"/>
  <c r="E9" i="42" s="1"/>
  <c r="C10" i="42"/>
  <c r="E10" i="42" s="1"/>
  <c r="C11" i="42"/>
  <c r="E11" i="42" s="1"/>
  <c r="C12" i="42"/>
  <c r="E12" i="42" s="1"/>
  <c r="C13" i="42"/>
  <c r="E13" i="42" s="1"/>
  <c r="C14" i="42"/>
  <c r="E14" i="42" s="1"/>
  <c r="C15" i="42"/>
  <c r="E15" i="42" s="1"/>
  <c r="C16" i="42"/>
  <c r="E16" i="42" s="1"/>
  <c r="D18" i="42"/>
  <c r="D20" i="42" s="1"/>
  <c r="D19" i="42"/>
  <c r="D22" i="42"/>
  <c r="D23" i="42"/>
  <c r="C8" i="41"/>
  <c r="E8" i="41" s="1"/>
  <c r="C9" i="41"/>
  <c r="E9" i="41" s="1"/>
  <c r="C10" i="41"/>
  <c r="E10" i="41" s="1"/>
  <c r="C11" i="41"/>
  <c r="E11" i="41" s="1"/>
  <c r="C12" i="41"/>
  <c r="E12" i="41" s="1"/>
  <c r="D14" i="41"/>
  <c r="D15" i="41"/>
  <c r="D16" i="41"/>
  <c r="D17" i="41"/>
  <c r="C8" i="40"/>
  <c r="E8" i="40" s="1"/>
  <c r="C9" i="40"/>
  <c r="E9" i="40" s="1"/>
  <c r="C10" i="40"/>
  <c r="E10" i="40"/>
  <c r="C11" i="40"/>
  <c r="E11" i="40" s="1"/>
  <c r="C12" i="40"/>
  <c r="E12" i="40" s="1"/>
  <c r="C13" i="40"/>
  <c r="E13" i="40" s="1"/>
  <c r="C14" i="40"/>
  <c r="E14" i="40"/>
  <c r="C15" i="40"/>
  <c r="E15" i="40" s="1"/>
  <c r="C16" i="40"/>
  <c r="E16" i="40" s="1"/>
  <c r="D18" i="40"/>
  <c r="D19" i="40"/>
  <c r="D20" i="40"/>
  <c r="D21" i="40"/>
  <c r="D22" i="40"/>
  <c r="D23" i="40"/>
  <c r="I5" i="39"/>
  <c r="I6" i="39"/>
  <c r="J7" i="39"/>
  <c r="L7" i="39" s="1"/>
  <c r="C9" i="39"/>
  <c r="E9" i="39"/>
  <c r="C10" i="39"/>
  <c r="E10" i="39" s="1"/>
  <c r="C13" i="39"/>
  <c r="E13" i="39" s="1"/>
  <c r="C14" i="39"/>
  <c r="E14" i="39" s="1"/>
  <c r="C15" i="39"/>
  <c r="E15" i="39"/>
  <c r="C16" i="39"/>
  <c r="E16" i="39" s="1"/>
  <c r="I16" i="39"/>
  <c r="C17" i="39"/>
  <c r="E17" i="39" s="1"/>
  <c r="I17" i="39"/>
  <c r="C18" i="39"/>
  <c r="E18" i="39" s="1"/>
  <c r="J18" i="39"/>
  <c r="L18" i="39" s="1"/>
  <c r="C19" i="39"/>
  <c r="E19" i="39" s="1"/>
  <c r="C20" i="39"/>
  <c r="E20" i="39" s="1"/>
  <c r="D22" i="39"/>
  <c r="D23" i="39"/>
  <c r="L27" i="39"/>
  <c r="I28" i="39"/>
  <c r="B30" i="39"/>
  <c r="D34" i="39"/>
  <c r="D35" i="39" s="1"/>
  <c r="K39" i="39"/>
  <c r="M39" i="39" s="1"/>
  <c r="C44" i="39"/>
  <c r="J17" i="39" s="1"/>
  <c r="L17" i="39" s="1"/>
  <c r="G46" i="39"/>
  <c r="K49" i="39"/>
  <c r="M49" i="39"/>
  <c r="K50" i="39"/>
  <c r="M50" i="39" s="1"/>
  <c r="C53" i="39"/>
  <c r="E53" i="39" s="1"/>
  <c r="C54" i="39"/>
  <c r="E54" i="39" s="1"/>
  <c r="C55" i="39"/>
  <c r="E55" i="39" s="1"/>
  <c r="C56" i="39"/>
  <c r="E56" i="39" s="1"/>
  <c r="C57" i="39"/>
  <c r="E57" i="39"/>
  <c r="D58" i="39"/>
  <c r="D59" i="39"/>
  <c r="D60" i="39"/>
  <c r="C67" i="39"/>
  <c r="E67" i="39" s="1"/>
  <c r="C68" i="39"/>
  <c r="E68" i="39" s="1"/>
  <c r="C71" i="39"/>
  <c r="E71" i="39" s="1"/>
  <c r="D72" i="39"/>
  <c r="C8" i="38"/>
  <c r="E8" i="38" s="1"/>
  <c r="C9" i="38"/>
  <c r="E9" i="38" s="1"/>
  <c r="C10" i="38"/>
  <c r="E10" i="38" s="1"/>
  <c r="C12" i="38"/>
  <c r="E12" i="38" s="1"/>
  <c r="C13" i="38"/>
  <c r="E13" i="38" s="1"/>
  <c r="C14" i="38"/>
  <c r="E14" i="38" s="1"/>
  <c r="C15" i="38"/>
  <c r="E15" i="38" s="1"/>
  <c r="C16" i="38"/>
  <c r="E16" i="38" s="1"/>
  <c r="C17" i="38"/>
  <c r="E17" i="38" s="1"/>
  <c r="E18" i="38"/>
  <c r="C19" i="38"/>
  <c r="E19" i="38" s="1"/>
  <c r="C20" i="38"/>
  <c r="E20" i="38" s="1"/>
  <c r="D22" i="38"/>
  <c r="D23" i="38"/>
  <c r="B30" i="38"/>
  <c r="D30" i="38"/>
  <c r="E31" i="38"/>
  <c r="D33" i="38"/>
  <c r="D34" i="38"/>
  <c r="D35" i="38"/>
  <c r="D36" i="38"/>
  <c r="B42" i="38"/>
  <c r="C43" i="38"/>
  <c r="E43" i="38" s="1"/>
  <c r="G45" i="38"/>
  <c r="B51" i="38"/>
  <c r="C52" i="38"/>
  <c r="E52" i="38" s="1"/>
  <c r="C53" i="38"/>
  <c r="E53" i="38" s="1"/>
  <c r="C54" i="38"/>
  <c r="E54" i="38" s="1"/>
  <c r="C55" i="38"/>
  <c r="E55" i="38" s="1"/>
  <c r="C56" i="38"/>
  <c r="E56" i="38" s="1"/>
  <c r="D57" i="38"/>
  <c r="D58" i="38"/>
  <c r="D59" i="38"/>
  <c r="C8" i="37"/>
  <c r="E8" i="37" s="1"/>
  <c r="C9" i="37"/>
  <c r="E9" i="37" s="1"/>
  <c r="C10" i="37"/>
  <c r="E10" i="37" s="1"/>
  <c r="C11" i="37"/>
  <c r="E11" i="37" s="1"/>
  <c r="C12" i="37"/>
  <c r="E12" i="37" s="1"/>
  <c r="C13" i="37"/>
  <c r="E13" i="37" s="1"/>
  <c r="E14" i="37"/>
  <c r="E15" i="37"/>
  <c r="C16" i="37"/>
  <c r="E16" i="37" s="1"/>
  <c r="C17" i="37"/>
  <c r="E17" i="37" s="1"/>
  <c r="D19" i="37"/>
  <c r="D20" i="37"/>
  <c r="E8" i="36"/>
  <c r="C9" i="36"/>
  <c r="E9" i="36" s="1"/>
  <c r="C10" i="36"/>
  <c r="E10" i="36" s="1"/>
  <c r="C11" i="36"/>
  <c r="E11" i="36" s="1"/>
  <c r="C12" i="36"/>
  <c r="E12" i="36" s="1"/>
  <c r="C13" i="36"/>
  <c r="E13" i="36" s="1"/>
  <c r="E14" i="36"/>
  <c r="C16" i="36"/>
  <c r="E16" i="36" s="1"/>
  <c r="D18" i="36"/>
  <c r="D19" i="36"/>
  <c r="D20" i="36"/>
  <c r="D21" i="36"/>
  <c r="C8" i="35"/>
  <c r="E8" i="35" s="1"/>
  <c r="C9" i="35"/>
  <c r="E9" i="35" s="1"/>
  <c r="C10" i="35"/>
  <c r="E10" i="35" s="1"/>
  <c r="C11" i="35"/>
  <c r="E11" i="35" s="1"/>
  <c r="E12" i="35"/>
  <c r="C13" i="35"/>
  <c r="E13" i="35" s="1"/>
  <c r="C14" i="35"/>
  <c r="E14" i="35" s="1"/>
  <c r="C15" i="35"/>
  <c r="E15" i="35" s="1"/>
  <c r="C16" i="35"/>
  <c r="E16" i="35" s="1"/>
  <c r="C17" i="35"/>
  <c r="E17" i="35" s="1"/>
  <c r="C18" i="35"/>
  <c r="E18" i="35" s="1"/>
  <c r="D20" i="35"/>
  <c r="D21" i="35"/>
  <c r="D22" i="35"/>
  <c r="D23" i="35"/>
  <c r="D24" i="35"/>
  <c r="D25" i="35"/>
  <c r="C8" i="34"/>
  <c r="E8" i="34" s="1"/>
  <c r="E9" i="34"/>
  <c r="C10" i="34"/>
  <c r="E10" i="34"/>
  <c r="E11" i="34"/>
  <c r="E12" i="34"/>
  <c r="E13" i="34"/>
  <c r="E14" i="34"/>
  <c r="C15" i="34"/>
  <c r="E15" i="34" s="1"/>
  <c r="E16" i="34"/>
  <c r="E17" i="34"/>
  <c r="C18" i="34"/>
  <c r="E18" i="34" s="1"/>
  <c r="E19" i="34"/>
  <c r="E20" i="34"/>
  <c r="E21" i="34"/>
  <c r="D27" i="34"/>
  <c r="D28" i="34"/>
  <c r="D29" i="34"/>
  <c r="D30" i="34"/>
  <c r="D31" i="34"/>
  <c r="D32" i="34"/>
  <c r="E8" i="33"/>
  <c r="E9" i="33"/>
  <c r="E10" i="33"/>
  <c r="E11" i="33"/>
  <c r="E12" i="33"/>
  <c r="E13" i="33"/>
  <c r="C14" i="33"/>
  <c r="E14" i="33" s="1"/>
  <c r="E15" i="33"/>
  <c r="C16" i="33"/>
  <c r="E16" i="33" s="1"/>
  <c r="D18" i="33"/>
  <c r="D19" i="33"/>
  <c r="D20" i="33"/>
  <c r="D21" i="33"/>
  <c r="D22" i="33"/>
  <c r="D23" i="33"/>
  <c r="C8" i="31"/>
  <c r="E8" i="31" s="1"/>
  <c r="C9" i="31"/>
  <c r="E9" i="31" s="1"/>
  <c r="C10" i="31"/>
  <c r="E10" i="31" s="1"/>
  <c r="C11" i="31"/>
  <c r="E11" i="31" s="1"/>
  <c r="C12" i="31"/>
  <c r="E12" i="31"/>
  <c r="C13" i="31"/>
  <c r="E13" i="31" s="1"/>
  <c r="C14" i="31"/>
  <c r="E14" i="31" s="1"/>
  <c r="C15" i="31"/>
  <c r="E15" i="31" s="1"/>
  <c r="C16" i="31"/>
  <c r="E16" i="31" s="1"/>
  <c r="D18" i="31"/>
  <c r="D19" i="31"/>
  <c r="D20" i="31"/>
  <c r="D21" i="31"/>
  <c r="D22" i="31"/>
  <c r="D23" i="31"/>
  <c r="C8" i="30"/>
  <c r="E8" i="30" s="1"/>
  <c r="C9" i="30"/>
  <c r="E9" i="30" s="1"/>
  <c r="C10" i="30"/>
  <c r="E10" i="30" s="1"/>
  <c r="C11" i="30"/>
  <c r="E11" i="30" s="1"/>
  <c r="C12" i="30"/>
  <c r="E12" i="30" s="1"/>
  <c r="C13" i="30"/>
  <c r="E13" i="30" s="1"/>
  <c r="E14" i="30"/>
  <c r="C16" i="30"/>
  <c r="E16" i="30" s="1"/>
  <c r="D18" i="30"/>
  <c r="D19" i="30"/>
  <c r="D20" i="30"/>
  <c r="D21" i="30"/>
  <c r="C8" i="29"/>
  <c r="E8" i="29" s="1"/>
  <c r="C9" i="29"/>
  <c r="E9" i="29" s="1"/>
  <c r="C10" i="29"/>
  <c r="E10" i="29" s="1"/>
  <c r="C11" i="29"/>
  <c r="E11" i="29" s="1"/>
  <c r="C12" i="29"/>
  <c r="E12" i="29" s="1"/>
  <c r="C13" i="29"/>
  <c r="E13" i="29" s="1"/>
  <c r="E14" i="29"/>
  <c r="C15" i="29"/>
  <c r="E15" i="29" s="1"/>
  <c r="C16" i="29"/>
  <c r="E16" i="29" s="1"/>
  <c r="D18" i="29"/>
  <c r="D20" i="29" s="1"/>
  <c r="D19" i="29"/>
  <c r="C8" i="28"/>
  <c r="E8" i="28" s="1"/>
  <c r="C9" i="28"/>
  <c r="E9" i="28" s="1"/>
  <c r="C10" i="28"/>
  <c r="E10" i="28" s="1"/>
  <c r="C11" i="28"/>
  <c r="E11" i="28" s="1"/>
  <c r="C12" i="28"/>
  <c r="E12" i="28" s="1"/>
  <c r="C13" i="28"/>
  <c r="E13" i="28" s="1"/>
  <c r="C14" i="28"/>
  <c r="E14" i="28" s="1"/>
  <c r="C15" i="28"/>
  <c r="E15" i="28" s="1"/>
  <c r="E16" i="28"/>
  <c r="D19" i="28"/>
  <c r="D20" i="28"/>
  <c r="C8" i="27"/>
  <c r="E8" i="27" s="1"/>
  <c r="C9" i="27"/>
  <c r="E9" i="27" s="1"/>
  <c r="C10" i="27"/>
  <c r="E10" i="27" s="1"/>
  <c r="C11" i="27"/>
  <c r="E11" i="27" s="1"/>
  <c r="C12" i="27"/>
  <c r="E12" i="27" s="1"/>
  <c r="C13" i="27"/>
  <c r="E13" i="27" s="1"/>
  <c r="C14" i="27"/>
  <c r="E14" i="27" s="1"/>
  <c r="C15" i="27"/>
  <c r="E15" i="27" s="1"/>
  <c r="C16" i="27"/>
  <c r="E16" i="27" s="1"/>
  <c r="D18" i="27"/>
  <c r="D19" i="27"/>
  <c r="C8" i="26"/>
  <c r="E8" i="26" s="1"/>
  <c r="C9" i="26"/>
  <c r="E9" i="26" s="1"/>
  <c r="C10" i="26"/>
  <c r="E10" i="26" s="1"/>
  <c r="C11" i="26"/>
  <c r="E11" i="26" s="1"/>
  <c r="C12" i="26"/>
  <c r="E12" i="26" s="1"/>
  <c r="D14" i="26"/>
  <c r="D15" i="26"/>
  <c r="D16" i="26"/>
  <c r="D17" i="26"/>
  <c r="C8" i="25"/>
  <c r="E8" i="25" s="1"/>
  <c r="C9" i="25"/>
  <c r="E9" i="25" s="1"/>
  <c r="C10" i="25"/>
  <c r="E10" i="25" s="1"/>
  <c r="C11" i="25"/>
  <c r="E11" i="25" s="1"/>
  <c r="C12" i="25"/>
  <c r="E12" i="25" s="1"/>
  <c r="C13" i="25"/>
  <c r="E13" i="25" s="1"/>
  <c r="E14" i="25"/>
  <c r="C15" i="25"/>
  <c r="E15" i="25" s="1"/>
  <c r="C16" i="25"/>
  <c r="E16" i="25" s="1"/>
  <c r="D18" i="25"/>
  <c r="D19" i="25" s="1"/>
  <c r="C8" i="22"/>
  <c r="E8" i="22" s="1"/>
  <c r="C9" i="22"/>
  <c r="E9" i="22" s="1"/>
  <c r="C10" i="22"/>
  <c r="E10" i="22" s="1"/>
  <c r="C11" i="22"/>
  <c r="E11" i="22" s="1"/>
  <c r="C12" i="22"/>
  <c r="E12" i="22" s="1"/>
  <c r="C13" i="22"/>
  <c r="E13" i="22" s="1"/>
  <c r="C14" i="22"/>
  <c r="E14" i="22" s="1"/>
  <c r="E15" i="22"/>
  <c r="D18" i="22"/>
  <c r="D19" i="22"/>
  <c r="C8" i="20"/>
  <c r="E8" i="20" s="1"/>
  <c r="C9" i="20"/>
  <c r="E9" i="20" s="1"/>
  <c r="E10" i="20"/>
  <c r="C11" i="20"/>
  <c r="E11" i="20" s="1"/>
  <c r="C12" i="20"/>
  <c r="E12" i="20" s="1"/>
  <c r="C13" i="20"/>
  <c r="E13" i="20" s="1"/>
  <c r="D15" i="20"/>
  <c r="D17" i="20" s="1"/>
  <c r="D16" i="20"/>
  <c r="C8" i="19"/>
  <c r="E8" i="19" s="1"/>
  <c r="C9" i="19"/>
  <c r="E9" i="19" s="1"/>
  <c r="C10" i="19"/>
  <c r="E10" i="19" s="1"/>
  <c r="C11" i="19"/>
  <c r="E11" i="19" s="1"/>
  <c r="C12" i="19"/>
  <c r="E12" i="19" s="1"/>
  <c r="C13" i="19"/>
  <c r="E13" i="19" s="1"/>
  <c r="D15" i="19"/>
  <c r="D16" i="19"/>
  <c r="D17" i="19"/>
  <c r="D18" i="19"/>
  <c r="D19" i="19"/>
  <c r="D20" i="19"/>
  <c r="D21" i="19"/>
  <c r="D22" i="19"/>
  <c r="C8" i="18"/>
  <c r="E8" i="18" s="1"/>
  <c r="C9" i="18"/>
  <c r="E9" i="18" s="1"/>
  <c r="C10" i="18"/>
  <c r="E10" i="18" s="1"/>
  <c r="C11" i="18"/>
  <c r="E11" i="18" s="1"/>
  <c r="C12" i="18"/>
  <c r="E12" i="18"/>
  <c r="C13" i="18"/>
  <c r="E13" i="18" s="1"/>
  <c r="D15" i="18"/>
  <c r="D16" i="18"/>
  <c r="D17" i="18"/>
  <c r="D18" i="18"/>
  <c r="D19" i="18"/>
  <c r="D20" i="18"/>
  <c r="D21" i="18"/>
  <c r="D22" i="18"/>
  <c r="C8" i="15"/>
  <c r="E8" i="15" s="1"/>
  <c r="C9" i="15"/>
  <c r="E9" i="15" s="1"/>
  <c r="C10" i="15"/>
  <c r="E10" i="15" s="1"/>
  <c r="C11" i="15"/>
  <c r="E11" i="15" s="1"/>
  <c r="C12" i="15"/>
  <c r="E12" i="15" s="1"/>
  <c r="C13" i="15"/>
  <c r="E13" i="15" s="1"/>
  <c r="C14" i="15"/>
  <c r="E14" i="15" s="1"/>
  <c r="D16" i="15"/>
  <c r="D19" i="15" s="1"/>
  <c r="C8" i="13"/>
  <c r="E8" i="13" s="1"/>
  <c r="C9" i="13"/>
  <c r="E9" i="13" s="1"/>
  <c r="C10" i="13"/>
  <c r="E10" i="13" s="1"/>
  <c r="C11" i="13"/>
  <c r="E11" i="13" s="1"/>
  <c r="C12" i="13"/>
  <c r="E12" i="13" s="1"/>
  <c r="C13" i="13"/>
  <c r="E13" i="13" s="1"/>
  <c r="D15" i="13"/>
  <c r="D16" i="13" s="1"/>
  <c r="C8" i="12"/>
  <c r="E8" i="12" s="1"/>
  <c r="C9" i="12"/>
  <c r="E9" i="12" s="1"/>
  <c r="C10" i="12"/>
  <c r="E10" i="12" s="1"/>
  <c r="C11" i="12"/>
  <c r="E11" i="12" s="1"/>
  <c r="C12" i="12"/>
  <c r="E12" i="12" s="1"/>
  <c r="C13" i="12"/>
  <c r="E13" i="12"/>
  <c r="D15" i="12"/>
  <c r="D17" i="12" s="1"/>
  <c r="D16" i="12"/>
  <c r="D19" i="12"/>
  <c r="D20" i="12"/>
  <c r="D21" i="12"/>
  <c r="D22" i="12"/>
  <c r="D19" i="11"/>
  <c r="D20" i="11"/>
  <c r="D21" i="11"/>
  <c r="D22" i="11"/>
  <c r="D23" i="11"/>
  <c r="D24" i="11"/>
  <c r="D25" i="11"/>
  <c r="C9" i="10"/>
  <c r="E9" i="10" s="1"/>
  <c r="C10" i="10"/>
  <c r="E10" i="10" s="1"/>
  <c r="C11" i="10"/>
  <c r="E11" i="10" s="1"/>
  <c r="C12" i="10"/>
  <c r="E12" i="10" s="1"/>
  <c r="D14" i="10"/>
  <c r="D15" i="10" s="1"/>
  <c r="C8" i="9"/>
  <c r="E8" i="9" s="1"/>
  <c r="C9" i="9"/>
  <c r="E9" i="9" s="1"/>
  <c r="C10" i="9"/>
  <c r="E10" i="9" s="1"/>
  <c r="C11" i="9"/>
  <c r="E11" i="9" s="1"/>
  <c r="C12" i="9"/>
  <c r="E12" i="9" s="1"/>
  <c r="C13" i="9"/>
  <c r="E13" i="9" s="1"/>
  <c r="D15" i="9"/>
  <c r="D16" i="9" s="1"/>
  <c r="D17" i="9"/>
  <c r="D18" i="9"/>
  <c r="C8" i="8"/>
  <c r="E8" i="8" s="1"/>
  <c r="C9" i="8"/>
  <c r="E9" i="8" s="1"/>
  <c r="C10" i="8"/>
  <c r="E10" i="8" s="1"/>
  <c r="C11" i="8"/>
  <c r="E11" i="8" s="1"/>
  <c r="C12" i="8"/>
  <c r="E12" i="8" s="1"/>
  <c r="C13" i="8"/>
  <c r="E13" i="8" s="1"/>
  <c r="C14" i="8"/>
  <c r="E14" i="8" s="1"/>
  <c r="D16" i="8"/>
  <c r="D18" i="8" s="1"/>
  <c r="C8" i="7"/>
  <c r="E8" i="7" s="1"/>
  <c r="C9" i="7"/>
  <c r="E9" i="7" s="1"/>
  <c r="C10" i="7"/>
  <c r="E10" i="7" s="1"/>
  <c r="C11" i="7"/>
  <c r="E11" i="7" s="1"/>
  <c r="C12" i="7"/>
  <c r="E12" i="7" s="1"/>
  <c r="C13" i="7"/>
  <c r="E13" i="7" s="1"/>
  <c r="D15" i="7"/>
  <c r="D16" i="7"/>
  <c r="D17" i="7"/>
  <c r="D18" i="7"/>
  <c r="B19" i="4"/>
  <c r="R19" i="4" l="1"/>
  <c r="G19" i="4"/>
  <c r="O19" i="4"/>
  <c r="E19" i="4"/>
  <c r="I19" i="4"/>
  <c r="L19" i="4"/>
  <c r="C19" i="4"/>
  <c r="D22" i="13"/>
  <c r="D19" i="13"/>
  <c r="D21" i="13"/>
  <c r="D17" i="13"/>
  <c r="D18" i="13"/>
  <c r="D20" i="13"/>
  <c r="D18" i="12"/>
  <c r="D17" i="8"/>
  <c r="D19" i="8"/>
  <c r="D21" i="42"/>
  <c r="D18" i="20"/>
  <c r="D21" i="15"/>
  <c r="D20" i="15"/>
  <c r="D18" i="15"/>
  <c r="D22" i="15"/>
  <c r="D17" i="15"/>
  <c r="D23" i="15"/>
  <c r="D18" i="10"/>
  <c r="D21" i="10"/>
  <c r="D17" i="10"/>
  <c r="D20" i="10"/>
  <c r="D16" i="10"/>
  <c r="D19" i="10"/>
  <c r="E18" i="33"/>
  <c r="E44" i="39"/>
  <c r="E14" i="26"/>
  <c r="E15" i="26" s="1"/>
  <c r="G15" i="26" s="1"/>
  <c r="E15" i="13"/>
  <c r="E16" i="13" s="1"/>
  <c r="G16" i="13" s="1"/>
  <c r="J28" i="39"/>
  <c r="L28" i="39" s="1"/>
  <c r="E15" i="7"/>
  <c r="E18" i="7" s="1"/>
  <c r="G18" i="7" s="1"/>
  <c r="E15" i="19"/>
  <c r="E19" i="19" s="1"/>
  <c r="G19" i="19" s="1"/>
  <c r="E27" i="34"/>
  <c r="E16" i="8"/>
  <c r="E18" i="8" s="1"/>
  <c r="G18" i="8" s="1"/>
  <c r="E15" i="18"/>
  <c r="E14" i="10"/>
  <c r="E18" i="10" s="1"/>
  <c r="G18" i="10" s="1"/>
  <c r="E15" i="20"/>
  <c r="E18" i="20" s="1"/>
  <c r="G18" i="20" s="1"/>
  <c r="E19" i="28"/>
  <c r="E20" i="28" s="1"/>
  <c r="G20" i="28" s="1"/>
  <c r="M53" i="39"/>
  <c r="O53" i="39" s="1"/>
  <c r="E15" i="9"/>
  <c r="E18" i="9" s="1"/>
  <c r="G18" i="9" s="1"/>
  <c r="E18" i="11"/>
  <c r="E24" i="11" s="1"/>
  <c r="G24" i="11" s="1"/>
  <c r="E22" i="49"/>
  <c r="E23" i="49" s="1"/>
  <c r="G23" i="49" s="1"/>
  <c r="E18" i="27"/>
  <c r="E19" i="27" s="1"/>
  <c r="G19" i="27" s="1"/>
  <c r="E18" i="45"/>
  <c r="E19" i="45" s="1"/>
  <c r="G19" i="45" s="1"/>
  <c r="M46" i="53"/>
  <c r="M48" i="53" s="1"/>
  <c r="O48" i="53" s="1"/>
  <c r="E18" i="40"/>
  <c r="E19" i="40" s="1"/>
  <c r="G19" i="40" s="1"/>
  <c r="E17" i="44"/>
  <c r="E18" i="44" s="1"/>
  <c r="G18" i="44" s="1"/>
  <c r="E18" i="30"/>
  <c r="E21" i="30" s="1"/>
  <c r="G21" i="30" s="1"/>
  <c r="E18" i="31"/>
  <c r="E23" i="31" s="1"/>
  <c r="G23" i="31" s="1"/>
  <c r="E18" i="25"/>
  <c r="E19" i="25" s="1"/>
  <c r="G19" i="25" s="1"/>
  <c r="E18" i="29"/>
  <c r="E19" i="29" s="1"/>
  <c r="G19" i="29" s="1"/>
  <c r="E31" i="34"/>
  <c r="G31" i="34" s="1"/>
  <c r="E30" i="34"/>
  <c r="G30" i="34" s="1"/>
  <c r="E29" i="34"/>
  <c r="G29" i="34" s="1"/>
  <c r="E28" i="34"/>
  <c r="G28" i="34" s="1"/>
  <c r="E32" i="34"/>
  <c r="G32" i="34" s="1"/>
  <c r="E22" i="33"/>
  <c r="G22" i="33" s="1"/>
  <c r="E23" i="33"/>
  <c r="G23" i="33" s="1"/>
  <c r="E21" i="33"/>
  <c r="G21" i="33" s="1"/>
  <c r="E19" i="33"/>
  <c r="G19" i="33" s="1"/>
  <c r="E20" i="33"/>
  <c r="G20" i="33" s="1"/>
  <c r="E20" i="43"/>
  <c r="E23" i="43" s="1"/>
  <c r="G23" i="43" s="1"/>
  <c r="E20" i="47"/>
  <c r="E22" i="47" s="1"/>
  <c r="G22" i="47" s="1"/>
  <c r="E18" i="22"/>
  <c r="E19" i="22" s="1"/>
  <c r="G19" i="22" s="1"/>
  <c r="E18" i="42"/>
  <c r="E19" i="42" s="1"/>
  <c r="G19" i="42" s="1"/>
  <c r="E72" i="39"/>
  <c r="J6" i="39" s="1"/>
  <c r="L6" i="39" s="1"/>
  <c r="E15" i="53"/>
  <c r="E16" i="53" s="1"/>
  <c r="G16" i="53" s="1"/>
  <c r="E20" i="35"/>
  <c r="E25" i="35" s="1"/>
  <c r="G25" i="35" s="1"/>
  <c r="E21" i="48"/>
  <c r="E26" i="48" s="1"/>
  <c r="G26" i="48" s="1"/>
  <c r="D37" i="39"/>
  <c r="E18" i="36"/>
  <c r="E19" i="36" s="1"/>
  <c r="G19" i="36" s="1"/>
  <c r="E16" i="15"/>
  <c r="E17" i="15" s="1"/>
  <c r="G17" i="15" s="1"/>
  <c r="D36" i="39"/>
  <c r="E14" i="41"/>
  <c r="E16" i="41" s="1"/>
  <c r="G16" i="41" s="1"/>
  <c r="E15" i="12"/>
  <c r="E18" i="12" s="1"/>
  <c r="G18" i="12" s="1"/>
  <c r="E18" i="18"/>
  <c r="G18" i="18" s="1"/>
  <c r="E22" i="18"/>
  <c r="G22" i="18" s="1"/>
  <c r="E23" i="47"/>
  <c r="G23" i="47" s="1"/>
  <c r="E22" i="13"/>
  <c r="E22" i="38"/>
  <c r="E23" i="38" s="1"/>
  <c r="E17" i="9"/>
  <c r="G17" i="9" s="1"/>
  <c r="E17" i="13"/>
  <c r="G17" i="13" s="1"/>
  <c r="E19" i="30"/>
  <c r="G19" i="30" s="1"/>
  <c r="J16" i="39"/>
  <c r="L16" i="39" s="1"/>
  <c r="E22" i="19"/>
  <c r="G22" i="19" s="1"/>
  <c r="C30" i="38"/>
  <c r="E21" i="40"/>
  <c r="G21" i="40" s="1"/>
  <c r="E20" i="40"/>
  <c r="G20" i="40" s="1"/>
  <c r="E23" i="40"/>
  <c r="G23" i="40" s="1"/>
  <c r="E22" i="40"/>
  <c r="G22" i="40" s="1"/>
  <c r="E24" i="49"/>
  <c r="G24" i="49" s="1"/>
  <c r="E27" i="49"/>
  <c r="G27" i="49" s="1"/>
  <c r="E26" i="49"/>
  <c r="G26" i="49" s="1"/>
  <c r="E25" i="49"/>
  <c r="G25" i="49" s="1"/>
  <c r="E17" i="18"/>
  <c r="G17" i="18" s="1"/>
  <c r="E21" i="18"/>
  <c r="G21" i="18" s="1"/>
  <c r="E16" i="18"/>
  <c r="G16" i="18" s="1"/>
  <c r="E20" i="18"/>
  <c r="G20" i="18" s="1"/>
  <c r="E19" i="18"/>
  <c r="G19" i="18" s="1"/>
  <c r="E22" i="35"/>
  <c r="G22" i="35" s="1"/>
  <c r="E22" i="39"/>
  <c r="E25" i="47"/>
  <c r="G25" i="47" s="1"/>
  <c r="E21" i="47"/>
  <c r="G21" i="47" s="1"/>
  <c r="E19" i="37"/>
  <c r="E20" i="37" s="1"/>
  <c r="G20" i="37" s="1"/>
  <c r="B52" i="39"/>
  <c r="B43" i="39"/>
  <c r="E21" i="13" l="1"/>
  <c r="G21" i="13" s="1"/>
  <c r="E19" i="13"/>
  <c r="G19" i="13" s="1"/>
  <c r="E18" i="13"/>
  <c r="G18" i="13" s="1"/>
  <c r="E20" i="13"/>
  <c r="G20" i="13" s="1"/>
  <c r="E16" i="9"/>
  <c r="G16" i="9" s="1"/>
  <c r="E19" i="8"/>
  <c r="G19" i="8" s="1"/>
  <c r="E16" i="7"/>
  <c r="G16" i="7" s="1"/>
  <c r="E20" i="15"/>
  <c r="G20" i="15" s="1"/>
  <c r="E23" i="15"/>
  <c r="G23" i="15" s="1"/>
  <c r="E19" i="15"/>
  <c r="G19" i="15" s="1"/>
  <c r="E21" i="15"/>
  <c r="G21" i="15" s="1"/>
  <c r="E18" i="15"/>
  <c r="G18" i="15" s="1"/>
  <c r="E25" i="11"/>
  <c r="G25" i="11" s="1"/>
  <c r="E20" i="19"/>
  <c r="G20" i="19" s="1"/>
  <c r="E16" i="26"/>
  <c r="G16" i="26" s="1"/>
  <c r="E22" i="11"/>
  <c r="G22" i="11" s="1"/>
  <c r="E15" i="41"/>
  <c r="G15" i="41" s="1"/>
  <c r="C26" i="53"/>
  <c r="E21" i="19"/>
  <c r="G21" i="19" s="1"/>
  <c r="E17" i="20"/>
  <c r="G17" i="20" s="1"/>
  <c r="E20" i="30"/>
  <c r="G20" i="30" s="1"/>
  <c r="E17" i="26"/>
  <c r="G17" i="26" s="1"/>
  <c r="E17" i="7"/>
  <c r="G17" i="7" s="1"/>
  <c r="E16" i="20"/>
  <c r="G16" i="20" s="1"/>
  <c r="E24" i="47"/>
  <c r="G24" i="47" s="1"/>
  <c r="E17" i="19"/>
  <c r="G17" i="19" s="1"/>
  <c r="E17" i="8"/>
  <c r="G17" i="8" s="1"/>
  <c r="E22" i="15"/>
  <c r="G22" i="15" s="1"/>
  <c r="E16" i="19"/>
  <c r="G16" i="19" s="1"/>
  <c r="E18" i="19"/>
  <c r="G18" i="19" s="1"/>
  <c r="E20" i="31"/>
  <c r="G20" i="31" s="1"/>
  <c r="E17" i="41"/>
  <c r="G17" i="41" s="1"/>
  <c r="E21" i="11"/>
  <c r="G21" i="11" s="1"/>
  <c r="E20" i="11"/>
  <c r="G20" i="11" s="1"/>
  <c r="E19" i="11"/>
  <c r="G19" i="11" s="1"/>
  <c r="E24" i="43"/>
  <c r="G24" i="43" s="1"/>
  <c r="E17" i="10"/>
  <c r="G17" i="10" s="1"/>
  <c r="E19" i="10"/>
  <c r="G19" i="10" s="1"/>
  <c r="E23" i="11"/>
  <c r="G23" i="11" s="1"/>
  <c r="E21" i="10"/>
  <c r="G21" i="10" s="1"/>
  <c r="E22" i="48"/>
  <c r="G22" i="48" s="1"/>
  <c r="E22" i="42"/>
  <c r="G22" i="42" s="1"/>
  <c r="E16" i="10"/>
  <c r="G16" i="10" s="1"/>
  <c r="E25" i="43"/>
  <c r="G25" i="43" s="1"/>
  <c r="E20" i="10"/>
  <c r="G20" i="10" s="1"/>
  <c r="E15" i="10"/>
  <c r="G15" i="10" s="1"/>
  <c r="E21" i="12"/>
  <c r="G21" i="12" s="1"/>
  <c r="C27" i="53"/>
  <c r="E27" i="53" s="1"/>
  <c r="E21" i="43"/>
  <c r="G21" i="43" s="1"/>
  <c r="E23" i="48"/>
  <c r="G23" i="48" s="1"/>
  <c r="E23" i="42"/>
  <c r="G23" i="42" s="1"/>
  <c r="E21" i="31"/>
  <c r="G21" i="31" s="1"/>
  <c r="E22" i="43"/>
  <c r="G22" i="43" s="1"/>
  <c r="E21" i="35"/>
  <c r="G21" i="35" s="1"/>
  <c r="E25" i="48"/>
  <c r="G25" i="48" s="1"/>
  <c r="E24" i="48"/>
  <c r="G24" i="48" s="1"/>
  <c r="E20" i="42"/>
  <c r="G20" i="42" s="1"/>
  <c r="E22" i="31"/>
  <c r="G22" i="31" s="1"/>
  <c r="M47" i="53"/>
  <c r="O47" i="53" s="1"/>
  <c r="E21" i="42"/>
  <c r="G21" i="42" s="1"/>
  <c r="E19" i="31"/>
  <c r="G19" i="31" s="1"/>
  <c r="E20" i="36"/>
  <c r="G20" i="36" s="1"/>
  <c r="E21" i="36"/>
  <c r="G21" i="36" s="1"/>
  <c r="E20" i="29"/>
  <c r="G20" i="29" s="1"/>
  <c r="E24" i="35"/>
  <c r="G24" i="35" s="1"/>
  <c r="E23" i="35"/>
  <c r="G23" i="35" s="1"/>
  <c r="E19" i="12"/>
  <c r="G19" i="12" s="1"/>
  <c r="E17" i="12"/>
  <c r="G17" i="12" s="1"/>
  <c r="E20" i="12"/>
  <c r="G20" i="12" s="1"/>
  <c r="E22" i="12"/>
  <c r="G22" i="12" s="1"/>
  <c r="E16" i="12"/>
  <c r="G16" i="12" s="1"/>
  <c r="C30" i="39"/>
  <c r="E23" i="39"/>
  <c r="E30" i="38"/>
  <c r="E33" i="38" s="1"/>
  <c r="C33" i="38"/>
  <c r="K26" i="53"/>
  <c r="M26" i="53" s="1"/>
  <c r="C41" i="53"/>
  <c r="E41" i="53" s="1"/>
  <c r="E45" i="53" s="1"/>
  <c r="E26" i="53"/>
  <c r="K27" i="53" l="1"/>
  <c r="M27" i="53" s="1"/>
  <c r="M30" i="53" s="1"/>
  <c r="E30" i="53"/>
  <c r="G30" i="53" s="1"/>
  <c r="G45" i="53"/>
  <c r="E46" i="53"/>
  <c r="G46" i="53" s="1"/>
  <c r="E36" i="38"/>
  <c r="G36" i="38" s="1"/>
  <c r="E35" i="38"/>
  <c r="G35" i="38" s="1"/>
  <c r="E34" i="38"/>
  <c r="G34" i="38" s="1"/>
  <c r="C42" i="38"/>
  <c r="E42" i="38" s="1"/>
  <c r="E44" i="38" s="1"/>
  <c r="G44" i="38" s="1"/>
  <c r="C51" i="38"/>
  <c r="E51" i="38" s="1"/>
  <c r="E57" i="38" s="1"/>
  <c r="E30" i="39"/>
  <c r="E34" i="39" s="1"/>
  <c r="C34" i="39"/>
  <c r="E31" i="53" l="1"/>
  <c r="G31" i="53" s="1"/>
  <c r="C52" i="39"/>
  <c r="E52" i="39" s="1"/>
  <c r="E58" i="39" s="1"/>
  <c r="E37" i="39"/>
  <c r="G37" i="39" s="1"/>
  <c r="E35" i="39"/>
  <c r="C43" i="39"/>
  <c r="E43" i="39" s="1"/>
  <c r="E45" i="39" s="1"/>
  <c r="G45" i="39" s="1"/>
  <c r="E36" i="39"/>
  <c r="G36" i="39" s="1"/>
  <c r="M31" i="53"/>
  <c r="O31" i="53" s="1"/>
  <c r="O30" i="53"/>
  <c r="E59" i="38"/>
  <c r="G59" i="38" s="1"/>
  <c r="E58" i="38"/>
  <c r="G58" i="38" s="1"/>
  <c r="J15" i="39" l="1"/>
  <c r="L15" i="39" s="1"/>
  <c r="L19" i="39" s="1"/>
  <c r="N19" i="39" s="1"/>
  <c r="J5" i="39"/>
  <c r="L5" i="39" s="1"/>
  <c r="L8" i="39" s="1"/>
  <c r="N8" i="39" s="1"/>
  <c r="K8" i="53"/>
  <c r="M8" i="53" s="1"/>
  <c r="M12" i="53" s="1"/>
  <c r="J26" i="39"/>
  <c r="L26" i="39" s="1"/>
  <c r="L30" i="39" s="1"/>
  <c r="N30" i="39" s="1"/>
  <c r="G35" i="39"/>
  <c r="K38" i="39"/>
  <c r="M38" i="39" s="1"/>
  <c r="M42" i="39" s="1"/>
  <c r="O42" i="39" s="1"/>
  <c r="E60" i="39"/>
  <c r="G60" i="39" s="1"/>
  <c r="E59" i="39"/>
  <c r="G59" i="39" s="1"/>
  <c r="O12" i="53" l="1"/>
  <c r="M13" i="53"/>
  <c r="O13" i="53" s="1"/>
</calcChain>
</file>

<file path=xl/sharedStrings.xml><?xml version="1.0" encoding="utf-8"?>
<sst xmlns="http://schemas.openxmlformats.org/spreadsheetml/2006/main" count="1727" uniqueCount="294">
  <si>
    <t>Unit</t>
  </si>
  <si>
    <t>Price / Unit</t>
  </si>
  <si>
    <t>Cakra Flour</t>
  </si>
  <si>
    <t>Sugar</t>
  </si>
  <si>
    <t>Chicken Egg</t>
  </si>
  <si>
    <t>Fresh Milk Diamond</t>
  </si>
  <si>
    <t>Milk Powder</t>
  </si>
  <si>
    <t>Cocoa Powder</t>
  </si>
  <si>
    <t>Raisin</t>
  </si>
  <si>
    <t>Segitiga Biru Flour</t>
  </si>
  <si>
    <t>Recipe Cost</t>
  </si>
  <si>
    <t>Recipe :</t>
  </si>
  <si>
    <t>Weight :</t>
  </si>
  <si>
    <t>Ingredients</t>
  </si>
  <si>
    <t>Mineral Water</t>
  </si>
  <si>
    <t>Amount Percapital</t>
  </si>
  <si>
    <t>Capital</t>
  </si>
  <si>
    <t>Used</t>
  </si>
  <si>
    <t>Cost</t>
  </si>
  <si>
    <t>Salt</t>
  </si>
  <si>
    <t>Yeast</t>
  </si>
  <si>
    <t>Improver</t>
  </si>
  <si>
    <t>Total</t>
  </si>
  <si>
    <t>Yield :</t>
  </si>
  <si>
    <t>Suggested Selling Price</t>
  </si>
  <si>
    <t>Percentage</t>
  </si>
  <si>
    <t>White Starter</t>
  </si>
  <si>
    <t>Total :</t>
  </si>
  <si>
    <t>Local Soy Bean</t>
  </si>
  <si>
    <t>Minimum order :</t>
  </si>
  <si>
    <t>130 gr : 10</t>
  </si>
  <si>
    <t>350 gr : 3</t>
  </si>
  <si>
    <t>400 gr : 3</t>
  </si>
  <si>
    <t>Soy White Baguette</t>
  </si>
  <si>
    <t>Balastra Fit</t>
  </si>
  <si>
    <t>Mixed Seeds</t>
  </si>
  <si>
    <t>Seeded Baguette</t>
  </si>
  <si>
    <t>Poppy Seeds Baguette</t>
  </si>
  <si>
    <t>Poppy Seeds</t>
  </si>
  <si>
    <t>KOMPLET Painfort</t>
  </si>
  <si>
    <t>40 gr : 30</t>
  </si>
  <si>
    <t>60 gr : 20</t>
  </si>
  <si>
    <t>80 gr : 15</t>
  </si>
  <si>
    <t>IREKS Integral</t>
  </si>
  <si>
    <t>Dark Rye Batards</t>
  </si>
  <si>
    <t>IREKS Rye 100%</t>
  </si>
  <si>
    <t>Sourdough Starter</t>
  </si>
  <si>
    <t>50:50 mixed and topping</t>
  </si>
  <si>
    <t>KOMPLET Nordlander</t>
  </si>
  <si>
    <t>Walnut</t>
  </si>
  <si>
    <t>Rye Flakes Batards</t>
  </si>
  <si>
    <t>KOMPLET Rye Flakes</t>
  </si>
  <si>
    <t>KOMPLET Ballastra</t>
  </si>
  <si>
    <t>Classic Ciabatta</t>
  </si>
  <si>
    <t>40 gr : 20</t>
  </si>
  <si>
    <t>Malted Mix Grains</t>
  </si>
  <si>
    <t>White Toast</t>
  </si>
  <si>
    <t>Butter (Baker's Mix)</t>
  </si>
  <si>
    <t>Butter (Amanda)</t>
  </si>
  <si>
    <t>Whole Wheat</t>
  </si>
  <si>
    <t>Brown Toast</t>
  </si>
  <si>
    <t>150 gr : 8</t>
  </si>
  <si>
    <t>Focaccia</t>
  </si>
  <si>
    <t>180 gr : 7</t>
  </si>
  <si>
    <t>Baking Soda</t>
  </si>
  <si>
    <t>Banana Fresh Raja</t>
  </si>
  <si>
    <t>Banana Bread with butter</t>
  </si>
  <si>
    <t>Banana Bread with oil</t>
  </si>
  <si>
    <t>Salad Oil</t>
  </si>
  <si>
    <t>Fresh Milk</t>
  </si>
  <si>
    <t>Bagels</t>
  </si>
  <si>
    <t>English Muffin</t>
  </si>
  <si>
    <t>Butter Brioche</t>
  </si>
  <si>
    <t>Pondan Mix</t>
  </si>
  <si>
    <t>Cake Base</t>
  </si>
  <si>
    <t>Macarpone cheese</t>
  </si>
  <si>
    <t>Whip Cream</t>
  </si>
  <si>
    <t>Coffee Syrup</t>
  </si>
  <si>
    <t>Tiramisu</t>
  </si>
  <si>
    <t>20cm</t>
  </si>
  <si>
    <t>Carrot Cake</t>
  </si>
  <si>
    <t>Segitiga Flour</t>
  </si>
  <si>
    <t>Brown Sugar</t>
  </si>
  <si>
    <t>Olive Pomace Oil</t>
  </si>
  <si>
    <t>Baking Powder</t>
  </si>
  <si>
    <t>Carrot</t>
  </si>
  <si>
    <t>Cream Cheese</t>
  </si>
  <si>
    <t>Butter</t>
  </si>
  <si>
    <t>Icing Sugar</t>
  </si>
  <si>
    <t>z</t>
  </si>
  <si>
    <t>Cross Buns</t>
  </si>
  <si>
    <t>Cinnamon Powder</t>
  </si>
  <si>
    <t>a</t>
  </si>
  <si>
    <t>pumpernickel</t>
  </si>
  <si>
    <t>sunflower seeds</t>
  </si>
  <si>
    <t>Pumpernickel</t>
  </si>
  <si>
    <t>Cakra</t>
  </si>
  <si>
    <t>seeded toast</t>
  </si>
  <si>
    <t>ww toast</t>
  </si>
  <si>
    <t>rye toast</t>
  </si>
  <si>
    <t>1150/100</t>
  </si>
  <si>
    <t>1000/250</t>
  </si>
  <si>
    <t>rye porridge</t>
  </si>
  <si>
    <t>Painfort</t>
  </si>
  <si>
    <t>Mineral water</t>
  </si>
  <si>
    <t>950/150/150 painfort &amp; rye flakes</t>
  </si>
  <si>
    <t>Poppy Seed 100gr : 5000</t>
  </si>
  <si>
    <t>Poppy Seed 80gr : 4500</t>
  </si>
  <si>
    <t>sesame 100gr : 4000</t>
  </si>
  <si>
    <t>sesame 80gr : 3500</t>
  </si>
  <si>
    <t>Water</t>
  </si>
  <si>
    <t>Butter Sheet Anchor</t>
  </si>
  <si>
    <t>Croissant dough RC DIFC</t>
  </si>
  <si>
    <t>Australian Butter</t>
  </si>
  <si>
    <t>Anchor Sheet</t>
  </si>
  <si>
    <t>Croissant Dough DIFC</t>
  </si>
  <si>
    <t>Yield</t>
  </si>
  <si>
    <t>Chocolate Stick DGF</t>
  </si>
  <si>
    <t>Chocolate Croissant</t>
  </si>
  <si>
    <t>Total Cost</t>
  </si>
  <si>
    <t>60gr</t>
  </si>
  <si>
    <t>30gr</t>
  </si>
  <si>
    <t>Pain Au Raisin</t>
  </si>
  <si>
    <t>50pcs</t>
  </si>
  <si>
    <t>100pcs</t>
  </si>
  <si>
    <t>Custard Powder</t>
  </si>
  <si>
    <t>Croissant dough SBKR</t>
  </si>
  <si>
    <t>Croissant Dough SBKR</t>
  </si>
  <si>
    <t>Sesame Oil</t>
  </si>
  <si>
    <t>Steamed Bao</t>
  </si>
  <si>
    <t>Charcoal Panini</t>
  </si>
  <si>
    <t>Charcoal Powder</t>
  </si>
  <si>
    <t>Olive Oil</t>
  </si>
  <si>
    <t>Vegan Burger</t>
  </si>
  <si>
    <t>sesame ww 100gr : 4500</t>
  </si>
  <si>
    <t>sesame ww 80gr : 4000</t>
  </si>
  <si>
    <t>Poppy ww 100gr : 5500</t>
  </si>
  <si>
    <t>Poppy ww 80gr : 5000</t>
  </si>
  <si>
    <t>Almond Slice</t>
  </si>
  <si>
    <t>Almond Powder</t>
  </si>
  <si>
    <t>Almond Cream</t>
  </si>
  <si>
    <t>Butter Anchor</t>
  </si>
  <si>
    <t>Almond Croissant</t>
  </si>
  <si>
    <t>Suggested selling price</t>
  </si>
  <si>
    <t>Chocolate Almond Croissant</t>
  </si>
  <si>
    <t>Banana Chocolate Danish</t>
  </si>
  <si>
    <t>Fresh Banana</t>
  </si>
  <si>
    <t>Peach Danish</t>
  </si>
  <si>
    <t>Peach Halves</t>
  </si>
  <si>
    <t>Butter Bakers Mix</t>
  </si>
  <si>
    <t>Sourdough Burger</t>
  </si>
  <si>
    <t>Potato local</t>
  </si>
  <si>
    <t>Anchor Bulk Unsalted</t>
  </si>
  <si>
    <t>Australian Unsalted</t>
  </si>
  <si>
    <t>Blueberry Danish</t>
  </si>
  <si>
    <t>Blueberry Frozen</t>
  </si>
  <si>
    <t>40pcs</t>
  </si>
  <si>
    <t>80pcs</t>
  </si>
  <si>
    <t>80gr</t>
  </si>
  <si>
    <t>Butter Unsalted</t>
  </si>
  <si>
    <t>Triple Choco Brownie</t>
  </si>
  <si>
    <t>Cashew Nut</t>
  </si>
  <si>
    <t>Dark Compound Choco</t>
  </si>
  <si>
    <t>Chocolate Cashew Cookies</t>
  </si>
  <si>
    <t>Olive Oil Extra Virgin</t>
  </si>
  <si>
    <t>kolektiv</t>
  </si>
  <si>
    <t>kolektiv 60000</t>
  </si>
  <si>
    <t>Panettone</t>
  </si>
  <si>
    <t>Fresh Yeast</t>
  </si>
  <si>
    <t>Starter</t>
  </si>
  <si>
    <t>Vanilla Essence</t>
  </si>
  <si>
    <t>Chocolate panettone</t>
  </si>
  <si>
    <t>Chocolate Chips</t>
  </si>
  <si>
    <t>Christmas Pudding</t>
  </si>
  <si>
    <t>Cloves Powder</t>
  </si>
  <si>
    <t>Bread Crumb</t>
  </si>
  <si>
    <t>Mixed Peel</t>
  </si>
  <si>
    <t>walnut</t>
  </si>
  <si>
    <t>Orange Zest</t>
  </si>
  <si>
    <t>Rum</t>
  </si>
  <si>
    <t>Sugar Dough</t>
  </si>
  <si>
    <t>White Sugar</t>
  </si>
  <si>
    <t>Unsalted Butter (Anchor)</t>
  </si>
  <si>
    <t>Apple Tart</t>
  </si>
  <si>
    <t>Green Apple</t>
  </si>
  <si>
    <t>Nuttela Tart</t>
  </si>
  <si>
    <t>Nuttela</t>
  </si>
  <si>
    <t>Dark Chocolate</t>
  </si>
  <si>
    <t>Frozen Berries</t>
  </si>
  <si>
    <t>Almond Berries Tart</t>
  </si>
  <si>
    <t>Bread Butter Pudding</t>
  </si>
  <si>
    <t>Croissant</t>
  </si>
  <si>
    <t>Cooking Cream Elle</t>
  </si>
  <si>
    <t>Molases</t>
  </si>
  <si>
    <t>Whole Wheat Flour Taj Mahal</t>
  </si>
  <si>
    <t>Butter Croissant</t>
  </si>
  <si>
    <t>Whole Wheat Flour</t>
  </si>
  <si>
    <t>Country Whole Wheat Sourdough</t>
  </si>
  <si>
    <t>White Sesame Seed</t>
  </si>
  <si>
    <t>Portion :</t>
  </si>
  <si>
    <t>Coffee Beans</t>
  </si>
  <si>
    <t>Use of Ingredients</t>
  </si>
  <si>
    <t>Cappuccino Hot</t>
  </si>
  <si>
    <t>Handling Cost</t>
  </si>
  <si>
    <t>Wight / Portion :</t>
  </si>
  <si>
    <t>400, 600, 800, 1000, 1200</t>
  </si>
  <si>
    <t>Unit (kg/gr/ml)</t>
  </si>
  <si>
    <t>Product :</t>
  </si>
  <si>
    <t>Classic White Sourdough</t>
  </si>
  <si>
    <t>BATCH : 1 KG</t>
  </si>
  <si>
    <t>Madeleine</t>
  </si>
  <si>
    <t>Unsalted Butter</t>
  </si>
  <si>
    <t>B Powder</t>
  </si>
  <si>
    <t>Chocolate Stick Cacao</t>
  </si>
  <si>
    <t>Potato Buns</t>
  </si>
  <si>
    <t xml:space="preserve">BURGER BUN </t>
  </si>
  <si>
    <t>1 KG BATCH</t>
  </si>
  <si>
    <t>INGREDIENTS</t>
  </si>
  <si>
    <t>RECIPE CARD</t>
  </si>
  <si>
    <t>Whole Wheat Pulp</t>
  </si>
  <si>
    <t xml:space="preserve">WHOLE WHEAT BURGER BUN </t>
  </si>
  <si>
    <t>100 GR, 80 GR, 70 GR, 65 GR, 60 GR, 40 GR, 30 GR</t>
  </si>
  <si>
    <t>COUNTRY BAGUETTE</t>
  </si>
  <si>
    <t>400 GR, 250 GR, 140 GR, 120 GR, 110 GR, 100 GR, 75 GR</t>
  </si>
  <si>
    <t>WHOLE WHEAT BAGUETTE</t>
  </si>
  <si>
    <t>SEEDED BAGUETTE</t>
  </si>
  <si>
    <t>CHARCOAL BAGUETTE</t>
  </si>
  <si>
    <t>Bamboo Charcoal Powder</t>
  </si>
  <si>
    <t>CLASSIC WHITE SOURDOUGH</t>
  </si>
  <si>
    <t>1200 GR, 1000 GR, 900 GR, 800 GR, 600 GR, 400 GR, 150 GR</t>
  </si>
  <si>
    <t>COUNTRY SOURDOUGH</t>
  </si>
  <si>
    <t>Molasses</t>
  </si>
  <si>
    <t>DARK RYE &amp; MOLASSES SOURDOUGH</t>
  </si>
  <si>
    <t>100% Rye Flour</t>
  </si>
  <si>
    <t>PAIN DE CAMPAGNE</t>
  </si>
  <si>
    <t>MALTED MIXED GRAIN SOURDOUGH</t>
  </si>
  <si>
    <t>1200 GR, 1000 GR, 800 GR, 600 GR, 400 GR, 150 GR</t>
  </si>
  <si>
    <t>Nordlander Mix</t>
  </si>
  <si>
    <t>RYE FLAKES BATARDS</t>
  </si>
  <si>
    <t>Olive Sea Salt</t>
  </si>
  <si>
    <t>Bread flour</t>
  </si>
  <si>
    <t>Black Olive</t>
  </si>
  <si>
    <t>Sea Salt</t>
  </si>
  <si>
    <t>Ice Water</t>
  </si>
  <si>
    <t>OLIVE SEA SALT</t>
  </si>
  <si>
    <t>Polish</t>
  </si>
  <si>
    <t>WHITE TOAST</t>
  </si>
  <si>
    <t>1050 GR, 1200 GR</t>
  </si>
  <si>
    <t>Bakers Mix</t>
  </si>
  <si>
    <t>Whole Wheat Pulp Brown</t>
  </si>
  <si>
    <t>CLASSIC CIABATTA</t>
  </si>
  <si>
    <t>100 GR, 120 GR, 130 GR, 150 GR,</t>
  </si>
  <si>
    <t>FOCACCIA</t>
  </si>
  <si>
    <t xml:space="preserve">100 GR, 120 GR, 130 GR, 150 GR, </t>
  </si>
  <si>
    <t>TURKISH</t>
  </si>
  <si>
    <t>200 GR, 400 GR, 600 GR</t>
  </si>
  <si>
    <t>Turkish</t>
  </si>
  <si>
    <t>1250 GR</t>
  </si>
  <si>
    <t>POTATO FOCACCIA</t>
  </si>
  <si>
    <t>Potato Focaccia</t>
  </si>
  <si>
    <t>BROWN TOAST</t>
  </si>
  <si>
    <t>BAGEL</t>
  </si>
  <si>
    <t xml:space="preserve">80 GR, 100 GR, 120 GR, </t>
  </si>
  <si>
    <t>Bread Flour</t>
  </si>
  <si>
    <t>Milk powder</t>
  </si>
  <si>
    <t>ENGLISH MUFFIN</t>
  </si>
  <si>
    <t>60 GR, 70 GR, 80 GR, 90 GR, 100 GR</t>
  </si>
  <si>
    <t>BUTTER BRIOCHE</t>
  </si>
  <si>
    <t>20 GR, 40 GR, 60 GR, 65 GR, 70 GR, 80 GR, 90 GR, 100 GR, 350 GR, 1200 GR</t>
  </si>
  <si>
    <t>VEGAN BUN</t>
  </si>
  <si>
    <t>POTATO BUN</t>
  </si>
  <si>
    <t xml:space="preserve">Sugar </t>
  </si>
  <si>
    <t>Egg Whole</t>
  </si>
  <si>
    <t>Ice</t>
  </si>
  <si>
    <t>Potato</t>
  </si>
  <si>
    <t>SOURDOUGH BUN</t>
  </si>
  <si>
    <t>40 GR, 60 GR, 70 GR, 80 GR, 90 GR, 100GR</t>
  </si>
  <si>
    <t>40 GR, 60 GR, 70 GR, 80 GR, 100 GR</t>
  </si>
  <si>
    <t>Milk Bun</t>
  </si>
  <si>
    <t>MILK BUN</t>
  </si>
  <si>
    <t>40 GR, 60 GR, 70 GR, 80 GR, 90 GR, 100 GR</t>
  </si>
  <si>
    <t>Bakers Mix Butter</t>
  </si>
  <si>
    <t>Ice Water Beetroot</t>
  </si>
  <si>
    <t>VEGAN BEETROOT</t>
  </si>
  <si>
    <t>Vegan Beetroot</t>
  </si>
  <si>
    <t>Vegan Spinach</t>
  </si>
  <si>
    <t>Ice Water Spinach</t>
  </si>
  <si>
    <t>VEGAN SPINACH</t>
  </si>
  <si>
    <t>Vegan Charcoal</t>
  </si>
  <si>
    <t>VEGAN CHARCOAL</t>
  </si>
  <si>
    <t xml:space="preserve">Ice Water </t>
  </si>
  <si>
    <t>40 gr , 60 gr , 70 gr , 80 gr , 90 gr , 100 gr</t>
  </si>
  <si>
    <t>TOTAL</t>
  </si>
  <si>
    <t>Pain De Campagne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</si>
</sst>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2"/>
      <color indexed="72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6B0A"/>
        <bgColor rgb="FF000000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NumberFormat="1" applyFont="1" applyAlignment="1">
      <alignment horizontal="right"/>
    </xf>
    <xf numFmtId="0" fontId="0" fillId="2" borderId="0" xfId="0" applyFill="1"/>
    <xf numFmtId="0" fontId="0" fillId="2" borderId="0" xfId="0" applyNumberFormat="1" applyFill="1"/>
    <xf numFmtId="0" fontId="3" fillId="0" borderId="0" xfId="0" applyFont="1"/>
    <xf numFmtId="0" fontId="4" fillId="0" borderId="0" xfId="0" applyFont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/>
    <xf numFmtId="0" fontId="0" fillId="0" borderId="0" xfId="0" applyFill="1" applyBorder="1"/>
    <xf numFmtId="0" fontId="0" fillId="0" borderId="10" xfId="0" applyBorder="1"/>
    <xf numFmtId="0" fontId="0" fillId="0" borderId="12" xfId="0" applyBorder="1"/>
    <xf numFmtId="0" fontId="0" fillId="0" borderId="1" xfId="0" applyBorder="1"/>
    <xf numFmtId="0" fontId="0" fillId="0" borderId="5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3" fillId="0" borderId="5" xfId="0" applyFont="1" applyBorder="1"/>
    <xf numFmtId="0" fontId="3" fillId="0" borderId="12" xfId="0" applyFont="1" applyBorder="1" applyAlignment="1">
      <alignment horizontal="center"/>
    </xf>
    <xf numFmtId="0" fontId="3" fillId="0" borderId="7" xfId="0" applyFont="1" applyBorder="1"/>
    <xf numFmtId="0" fontId="3" fillId="0" borderId="11" xfId="0" applyFont="1" applyBorder="1"/>
    <xf numFmtId="0" fontId="3" fillId="6" borderId="1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" xfId="0" applyBorder="1"/>
    <xf numFmtId="0" fontId="0" fillId="0" borderId="8" xfId="0" applyBorder="1"/>
    <xf numFmtId="0" fontId="0" fillId="0" borderId="34" xfId="0" applyBorder="1"/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7" xfId="0" applyBorder="1"/>
    <xf numFmtId="0" fontId="0" fillId="0" borderId="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/>
    <xf numFmtId="0" fontId="0" fillId="0" borderId="48" xfId="0" applyBorder="1"/>
    <xf numFmtId="0" fontId="0" fillId="0" borderId="0" xfId="0" applyAlignment="1"/>
    <xf numFmtId="0" fontId="0" fillId="0" borderId="3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9" xfId="0" applyFill="1" applyBorder="1"/>
    <xf numFmtId="0" fontId="0" fillId="0" borderId="12" xfId="0" applyBorder="1" applyAlignment="1"/>
    <xf numFmtId="0" fontId="0" fillId="0" borderId="11" xfId="0" applyBorder="1" applyAlignment="1"/>
    <xf numFmtId="0" fontId="0" fillId="5" borderId="11" xfId="0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3" fillId="0" borderId="0" xfId="0" applyFont="1" applyBorder="1"/>
    <xf numFmtId="0" fontId="3" fillId="0" borderId="54" xfId="0" applyFont="1" applyBorder="1"/>
    <xf numFmtId="0" fontId="3" fillId="0" borderId="8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51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5" borderId="25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7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5" borderId="49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showRuler="0" zoomScale="75" workbookViewId="0">
      <selection activeCell="C6" sqref="C6:T16"/>
    </sheetView>
  </sheetViews>
  <sheetFormatPr baseColWidth="10" defaultRowHeight="16" x14ac:dyDescent="0.2"/>
  <cols>
    <col min="1" max="2" width="17.1640625" customWidth="1"/>
    <col min="3" max="3" width="12.33203125" customWidth="1"/>
    <col min="4" max="4" width="17.1640625" customWidth="1"/>
    <col min="5" max="5" width="12.5" customWidth="1"/>
    <col min="6" max="6" width="17.1640625" customWidth="1"/>
    <col min="7" max="7" width="12.33203125" customWidth="1"/>
    <col min="8" max="8" width="17.1640625" customWidth="1"/>
    <col min="9" max="9" width="13.1640625" customWidth="1"/>
    <col min="12" max="12" width="13" customWidth="1"/>
  </cols>
  <sheetData>
    <row r="1" spans="1:20" x14ac:dyDescent="0.2">
      <c r="A1" s="92" t="s">
        <v>218</v>
      </c>
      <c r="B1" s="93"/>
      <c r="C1" s="93"/>
      <c r="D1" s="93"/>
      <c r="E1" s="93"/>
      <c r="F1" s="93"/>
      <c r="G1" s="93"/>
      <c r="H1" s="93"/>
      <c r="I1" s="94"/>
    </row>
    <row r="2" spans="1:20" ht="17" thickBot="1" x14ac:dyDescent="0.25">
      <c r="A2" s="95"/>
      <c r="B2" s="96"/>
      <c r="C2" s="96"/>
      <c r="D2" s="96"/>
      <c r="E2" s="96"/>
      <c r="F2" s="96"/>
      <c r="G2" s="96"/>
      <c r="H2" s="96"/>
      <c r="I2" s="97"/>
    </row>
    <row r="3" spans="1:20" x14ac:dyDescent="0.2">
      <c r="A3" s="11" t="s">
        <v>11</v>
      </c>
      <c r="B3" s="12" t="s">
        <v>222</v>
      </c>
      <c r="C3" s="12"/>
      <c r="D3" s="12"/>
      <c r="E3" s="12"/>
      <c r="F3" s="12"/>
      <c r="G3" s="12"/>
      <c r="H3" s="12"/>
      <c r="I3" s="12"/>
      <c r="J3" s="12"/>
    </row>
    <row r="4" spans="1:20" x14ac:dyDescent="0.2">
      <c r="A4" s="11" t="s">
        <v>12</v>
      </c>
      <c r="B4" s="12" t="s">
        <v>223</v>
      </c>
      <c r="C4" s="12"/>
      <c r="D4" s="12"/>
      <c r="E4" s="12"/>
      <c r="F4" s="12"/>
      <c r="G4" s="12"/>
      <c r="H4" s="12"/>
      <c r="I4" s="12"/>
      <c r="J4" s="12"/>
    </row>
    <row r="5" spans="1:20" ht="17" thickBot="1" x14ac:dyDescent="0.25">
      <c r="A5" s="11"/>
      <c r="B5" s="12"/>
      <c r="C5" s="12"/>
      <c r="D5" s="12"/>
      <c r="E5" s="12"/>
      <c r="F5" s="12"/>
      <c r="G5" s="12"/>
      <c r="H5" s="12"/>
      <c r="I5" s="12"/>
      <c r="J5" s="12"/>
    </row>
    <row r="6" spans="1:20" x14ac:dyDescent="0.2">
      <c r="A6" s="98" t="s">
        <v>217</v>
      </c>
      <c r="B6" s="100" t="s">
        <v>216</v>
      </c>
      <c r="C6" s="102">
        <v>400</v>
      </c>
      <c r="D6" s="103"/>
      <c r="E6" s="73">
        <v>250</v>
      </c>
      <c r="F6" s="75"/>
      <c r="G6" s="73">
        <v>140</v>
      </c>
      <c r="H6" s="75"/>
      <c r="I6" s="73">
        <v>120</v>
      </c>
      <c r="J6" s="74"/>
      <c r="K6" s="90"/>
      <c r="L6" s="73">
        <v>110</v>
      </c>
      <c r="M6" s="74"/>
      <c r="N6" s="90"/>
      <c r="O6" s="73">
        <v>100</v>
      </c>
      <c r="P6" s="74"/>
      <c r="Q6" s="75"/>
      <c r="R6" s="73">
        <v>75</v>
      </c>
      <c r="S6" s="74"/>
      <c r="T6" s="75"/>
    </row>
    <row r="7" spans="1:20" ht="17" thickBot="1" x14ac:dyDescent="0.25">
      <c r="A7" s="99"/>
      <c r="B7" s="101"/>
      <c r="C7" s="104"/>
      <c r="D7" s="105"/>
      <c r="E7" s="76"/>
      <c r="F7" s="78"/>
      <c r="G7" s="76"/>
      <c r="H7" s="78"/>
      <c r="I7" s="76"/>
      <c r="J7" s="77"/>
      <c r="K7" s="91"/>
      <c r="L7" s="76"/>
      <c r="M7" s="77"/>
      <c r="N7" s="91"/>
      <c r="O7" s="76"/>
      <c r="P7" s="77"/>
      <c r="Q7" s="78"/>
      <c r="R7" s="76"/>
      <c r="S7" s="77"/>
      <c r="T7" s="78"/>
    </row>
    <row r="8" spans="1:20" x14ac:dyDescent="0.2">
      <c r="A8" s="11" t="s">
        <v>2</v>
      </c>
      <c r="B8" s="33">
        <v>980</v>
      </c>
      <c r="C8" s="42">
        <v>4.5</v>
      </c>
      <c r="D8" s="18">
        <f>B8/C8</f>
        <v>217.77777777777777</v>
      </c>
      <c r="E8" s="22">
        <v>7.4</v>
      </c>
      <c r="F8" s="22">
        <f>B8/E8</f>
        <v>132.43243243243242</v>
      </c>
      <c r="G8" s="22">
        <v>13.2</v>
      </c>
      <c r="H8" s="22">
        <f>B8/G8</f>
        <v>74.242424242424249</v>
      </c>
      <c r="I8" s="40">
        <v>15.4</v>
      </c>
      <c r="J8" s="79">
        <f>B8/I8</f>
        <v>63.636363636363633</v>
      </c>
      <c r="K8" s="80"/>
      <c r="L8" s="43">
        <v>16</v>
      </c>
      <c r="M8" s="79">
        <f>B8/L8</f>
        <v>61.25</v>
      </c>
      <c r="N8" s="80"/>
      <c r="O8" s="43">
        <v>17</v>
      </c>
      <c r="P8" s="79">
        <f>B8/O8</f>
        <v>57.647058823529413</v>
      </c>
      <c r="Q8" s="80"/>
      <c r="R8" s="43">
        <v>24</v>
      </c>
      <c r="S8" s="79">
        <f>B8/R8</f>
        <v>40.833333333333336</v>
      </c>
      <c r="T8" s="80"/>
    </row>
    <row r="9" spans="1:20" x14ac:dyDescent="0.2">
      <c r="A9" s="29" t="s">
        <v>196</v>
      </c>
      <c r="B9" s="16">
        <v>20</v>
      </c>
      <c r="C9" s="43">
        <v>4.5</v>
      </c>
      <c r="D9" s="62">
        <f t="shared" ref="D9:D13" si="0">B9/C9</f>
        <v>4.4444444444444446</v>
      </c>
      <c r="E9" s="23">
        <v>7.4</v>
      </c>
      <c r="F9" s="23">
        <f t="shared" ref="F9:F13" si="1">B9/E9</f>
        <v>2.7027027027027026</v>
      </c>
      <c r="G9" s="23">
        <v>13.2</v>
      </c>
      <c r="H9" s="23">
        <f t="shared" ref="H9:H13" si="2">B9/G9</f>
        <v>1.5151515151515151</v>
      </c>
      <c r="I9" s="40">
        <v>15.4</v>
      </c>
      <c r="J9" s="79">
        <f t="shared" ref="J9:J13" si="3">B9/I9</f>
        <v>1.2987012987012987</v>
      </c>
      <c r="K9" s="80"/>
      <c r="L9" s="43">
        <v>16</v>
      </c>
      <c r="M9" s="79">
        <f t="shared" ref="M9:M13" si="4">B9/L9</f>
        <v>1.25</v>
      </c>
      <c r="N9" s="80"/>
      <c r="O9" s="43">
        <v>17</v>
      </c>
      <c r="P9" s="79">
        <f t="shared" ref="P9:P13" si="5">B9/O9</f>
        <v>1.1764705882352942</v>
      </c>
      <c r="Q9" s="80"/>
      <c r="R9" s="43">
        <v>24</v>
      </c>
      <c r="S9" s="79">
        <f t="shared" ref="S9:S13" si="6">B9/R9</f>
        <v>0.83333333333333337</v>
      </c>
      <c r="T9" s="80"/>
    </row>
    <row r="10" spans="1:20" x14ac:dyDescent="0.2">
      <c r="A10" s="11" t="s">
        <v>19</v>
      </c>
      <c r="B10" s="16">
        <v>22</v>
      </c>
      <c r="C10" s="43">
        <v>4.5</v>
      </c>
      <c r="D10" s="62">
        <f t="shared" si="0"/>
        <v>4.8888888888888893</v>
      </c>
      <c r="E10" s="23">
        <v>7.4</v>
      </c>
      <c r="F10" s="23">
        <f t="shared" si="1"/>
        <v>2.9729729729729728</v>
      </c>
      <c r="G10" s="23">
        <v>13.2</v>
      </c>
      <c r="H10" s="23">
        <f t="shared" si="2"/>
        <v>1.6666666666666667</v>
      </c>
      <c r="I10" s="40">
        <v>15.4</v>
      </c>
      <c r="J10" s="79">
        <f t="shared" si="3"/>
        <v>1.4285714285714286</v>
      </c>
      <c r="K10" s="80"/>
      <c r="L10" s="43">
        <v>16</v>
      </c>
      <c r="M10" s="79">
        <f t="shared" si="4"/>
        <v>1.375</v>
      </c>
      <c r="N10" s="80"/>
      <c r="O10" s="43">
        <v>17</v>
      </c>
      <c r="P10" s="79">
        <f t="shared" si="5"/>
        <v>1.2941176470588236</v>
      </c>
      <c r="Q10" s="80"/>
      <c r="R10" s="43">
        <v>24</v>
      </c>
      <c r="S10" s="79">
        <f t="shared" si="6"/>
        <v>0.91666666666666663</v>
      </c>
      <c r="T10" s="80"/>
    </row>
    <row r="11" spans="1:20" x14ac:dyDescent="0.2">
      <c r="A11" s="11" t="s">
        <v>20</v>
      </c>
      <c r="B11" s="16">
        <v>5</v>
      </c>
      <c r="C11" s="43">
        <v>4.5</v>
      </c>
      <c r="D11" s="62">
        <f t="shared" si="0"/>
        <v>1.1111111111111112</v>
      </c>
      <c r="E11" s="23">
        <v>7.4</v>
      </c>
      <c r="F11" s="23">
        <f t="shared" si="1"/>
        <v>0.67567567567567566</v>
      </c>
      <c r="G11" s="23">
        <v>13.2</v>
      </c>
      <c r="H11" s="23">
        <f t="shared" si="2"/>
        <v>0.37878787878787878</v>
      </c>
      <c r="I11" s="40">
        <v>15.4</v>
      </c>
      <c r="J11" s="79">
        <f t="shared" si="3"/>
        <v>0.32467532467532467</v>
      </c>
      <c r="K11" s="80"/>
      <c r="L11" s="43">
        <v>16</v>
      </c>
      <c r="M11" s="79">
        <f t="shared" si="4"/>
        <v>0.3125</v>
      </c>
      <c r="N11" s="80"/>
      <c r="O11" s="43">
        <v>17</v>
      </c>
      <c r="P11" s="79">
        <f t="shared" si="5"/>
        <v>0.29411764705882354</v>
      </c>
      <c r="Q11" s="80"/>
      <c r="R11" s="43">
        <v>24</v>
      </c>
      <c r="S11" s="79">
        <f t="shared" si="6"/>
        <v>0.20833333333333334</v>
      </c>
      <c r="T11" s="80"/>
    </row>
    <row r="12" spans="1:20" x14ac:dyDescent="0.2">
      <c r="A12" s="11" t="s">
        <v>14</v>
      </c>
      <c r="B12" s="16">
        <v>650</v>
      </c>
      <c r="C12" s="43">
        <v>4.5</v>
      </c>
      <c r="D12" s="62">
        <f t="shared" si="0"/>
        <v>144.44444444444446</v>
      </c>
      <c r="E12" s="23">
        <v>7.4</v>
      </c>
      <c r="F12" s="23">
        <f t="shared" si="1"/>
        <v>87.837837837837839</v>
      </c>
      <c r="G12" s="23">
        <v>13.2</v>
      </c>
      <c r="H12" s="23">
        <f t="shared" si="2"/>
        <v>49.242424242424242</v>
      </c>
      <c r="I12" s="40">
        <v>15.4</v>
      </c>
      <c r="J12" s="79">
        <f t="shared" si="3"/>
        <v>42.20779220779221</v>
      </c>
      <c r="K12" s="80"/>
      <c r="L12" s="43">
        <v>16</v>
      </c>
      <c r="M12" s="79">
        <f t="shared" si="4"/>
        <v>40.625</v>
      </c>
      <c r="N12" s="80"/>
      <c r="O12" s="43">
        <v>17</v>
      </c>
      <c r="P12" s="79">
        <f t="shared" si="5"/>
        <v>38.235294117647058</v>
      </c>
      <c r="Q12" s="80"/>
      <c r="R12" s="43">
        <v>24</v>
      </c>
      <c r="S12" s="79">
        <f t="shared" si="6"/>
        <v>27.083333333333332</v>
      </c>
      <c r="T12" s="80"/>
    </row>
    <row r="13" spans="1:20" x14ac:dyDescent="0.2">
      <c r="A13" s="11" t="s">
        <v>26</v>
      </c>
      <c r="B13" s="16">
        <v>200</v>
      </c>
      <c r="C13" s="43">
        <v>4.5</v>
      </c>
      <c r="D13" s="62">
        <f t="shared" si="0"/>
        <v>44.444444444444443</v>
      </c>
      <c r="E13" s="23">
        <v>7.4</v>
      </c>
      <c r="F13" s="23">
        <f t="shared" si="1"/>
        <v>27.027027027027025</v>
      </c>
      <c r="G13" s="23">
        <v>13.2</v>
      </c>
      <c r="H13" s="23">
        <f t="shared" si="2"/>
        <v>15.151515151515152</v>
      </c>
      <c r="I13" s="40">
        <v>15.4</v>
      </c>
      <c r="J13" s="79">
        <f t="shared" si="3"/>
        <v>12.987012987012987</v>
      </c>
      <c r="K13" s="80"/>
      <c r="L13" s="43">
        <v>16</v>
      </c>
      <c r="M13" s="79">
        <f t="shared" si="4"/>
        <v>12.5</v>
      </c>
      <c r="N13" s="80"/>
      <c r="O13" s="43">
        <v>17</v>
      </c>
      <c r="P13" s="79">
        <f t="shared" si="5"/>
        <v>11.764705882352942</v>
      </c>
      <c r="Q13" s="80"/>
      <c r="R13" s="43">
        <v>24</v>
      </c>
      <c r="S13" s="79">
        <f t="shared" si="6"/>
        <v>8.3333333333333339</v>
      </c>
      <c r="T13" s="80"/>
    </row>
    <row r="14" spans="1:20" x14ac:dyDescent="0.2">
      <c r="A14" s="27"/>
      <c r="B14" s="65"/>
      <c r="C14" s="61"/>
      <c r="D14" s="62"/>
      <c r="E14" s="23"/>
      <c r="F14" s="23"/>
      <c r="G14" s="23"/>
      <c r="H14" s="23"/>
      <c r="I14" s="40"/>
      <c r="J14" s="79"/>
      <c r="K14" s="80"/>
      <c r="L14" s="40"/>
      <c r="M14" s="79"/>
      <c r="N14" s="80"/>
      <c r="O14" s="40"/>
      <c r="P14" s="79"/>
      <c r="Q14" s="80"/>
      <c r="R14" s="40"/>
      <c r="S14" s="79"/>
      <c r="T14" s="80"/>
    </row>
    <row r="15" spans="1:20" ht="17" thickBot="1" x14ac:dyDescent="0.25">
      <c r="A15" s="13"/>
      <c r="B15" s="66"/>
      <c r="C15" s="63"/>
      <c r="D15" s="15"/>
      <c r="E15" s="24"/>
      <c r="F15" s="24"/>
      <c r="G15" s="45"/>
      <c r="H15" s="45"/>
      <c r="I15" s="54"/>
      <c r="J15" s="79"/>
      <c r="K15" s="80"/>
      <c r="L15" s="54"/>
      <c r="M15" s="79"/>
      <c r="N15" s="80"/>
      <c r="O15" s="54"/>
      <c r="P15" s="79"/>
      <c r="Q15" s="80"/>
      <c r="R15" s="54"/>
      <c r="S15" s="79"/>
      <c r="T15" s="80"/>
    </row>
    <row r="16" spans="1:20" ht="17" thickBot="1" x14ac:dyDescent="0.25">
      <c r="A16" s="64" t="s">
        <v>292</v>
      </c>
      <c r="B16" s="67">
        <f>SUM(B8:B13)</f>
        <v>1877</v>
      </c>
      <c r="C16" s="84">
        <f>SUM(D8:D13)</f>
        <v>417.11111111111114</v>
      </c>
      <c r="D16" s="85"/>
      <c r="E16" s="86">
        <f>SUM(F8:F13)</f>
        <v>253.64864864864865</v>
      </c>
      <c r="F16" s="87"/>
      <c r="G16" s="88">
        <f>SUM(H8:H13)</f>
        <v>142.19696969696972</v>
      </c>
      <c r="H16" s="89"/>
      <c r="I16" s="81">
        <f>SUM(J8:K13)</f>
        <v>121.88311688311688</v>
      </c>
      <c r="J16" s="82"/>
      <c r="K16" s="83"/>
      <c r="L16" s="81">
        <f>SUM(M8:N13)</f>
        <v>117.3125</v>
      </c>
      <c r="M16" s="82"/>
      <c r="N16" s="83"/>
      <c r="O16" s="81">
        <f>SUM(P8:Q13)</f>
        <v>110.41176470588236</v>
      </c>
      <c r="P16" s="82"/>
      <c r="Q16" s="83"/>
      <c r="R16" s="81">
        <f>SUM(S8:T13)</f>
        <v>78.208333333333329</v>
      </c>
      <c r="S16" s="82"/>
      <c r="T16" s="83"/>
    </row>
    <row r="20" spans="1:9" x14ac:dyDescent="0.2">
      <c r="C20" s="3"/>
      <c r="D20" s="2"/>
    </row>
    <row r="21" spans="1:9" x14ac:dyDescent="0.2">
      <c r="D21" s="2"/>
    </row>
    <row r="22" spans="1:9" x14ac:dyDescent="0.2">
      <c r="D22" s="2"/>
    </row>
    <row r="23" spans="1:9" x14ac:dyDescent="0.2">
      <c r="D23" s="2"/>
    </row>
    <row r="24" spans="1:9" x14ac:dyDescent="0.2">
      <c r="A24" s="31"/>
      <c r="B24" s="31"/>
      <c r="C24" s="31"/>
      <c r="D24" s="31"/>
      <c r="E24" s="31"/>
      <c r="F24" s="31"/>
      <c r="G24" s="31"/>
      <c r="H24" s="31"/>
      <c r="I24" s="31"/>
    </row>
    <row r="25" spans="1:9" x14ac:dyDescent="0.2">
      <c r="A25" s="31"/>
      <c r="B25" s="31"/>
      <c r="C25" s="31"/>
      <c r="D25" s="31"/>
      <c r="E25" s="31"/>
      <c r="F25" s="31"/>
      <c r="G25" s="31"/>
      <c r="H25" s="31"/>
      <c r="I25" s="31"/>
    </row>
    <row r="26" spans="1:9" x14ac:dyDescent="0.2">
      <c r="A26" s="31"/>
      <c r="B26" s="31"/>
      <c r="C26" s="31"/>
      <c r="D26" s="31"/>
      <c r="E26" s="31"/>
      <c r="F26" s="31"/>
      <c r="G26" s="31"/>
      <c r="H26" s="31"/>
      <c r="I26" s="31"/>
    </row>
    <row r="27" spans="1:9" x14ac:dyDescent="0.2">
      <c r="A27" s="31"/>
      <c r="B27" s="31"/>
      <c r="C27" s="31"/>
      <c r="D27" s="31"/>
      <c r="E27" s="31"/>
      <c r="F27" s="31"/>
      <c r="G27" s="31"/>
      <c r="H27" s="31"/>
      <c r="I27" s="31"/>
    </row>
    <row r="28" spans="1:9" x14ac:dyDescent="0.2">
      <c r="A28" s="25"/>
      <c r="B28" s="25"/>
      <c r="C28" s="25"/>
      <c r="D28" s="25"/>
      <c r="E28" s="25"/>
      <c r="F28" s="25"/>
      <c r="G28" s="25"/>
      <c r="H28" s="25"/>
      <c r="I28" s="25"/>
    </row>
    <row r="29" spans="1:9" x14ac:dyDescent="0.2">
      <c r="A29" s="25"/>
      <c r="B29" s="25"/>
      <c r="C29" s="25"/>
      <c r="D29" s="25"/>
      <c r="E29" s="25"/>
      <c r="F29" s="25"/>
      <c r="G29" s="25"/>
      <c r="H29" s="25"/>
      <c r="I29" s="25"/>
    </row>
    <row r="30" spans="1:9" x14ac:dyDescent="0.2">
      <c r="A30" s="25"/>
      <c r="B30" s="25"/>
      <c r="C30" s="25"/>
      <c r="D30" s="25"/>
      <c r="E30" s="25"/>
      <c r="F30" s="25"/>
      <c r="G30" s="25"/>
      <c r="H30" s="25"/>
      <c r="I30" s="25"/>
    </row>
    <row r="31" spans="1:9" x14ac:dyDescent="0.2">
      <c r="A31" s="31"/>
      <c r="B31" s="31"/>
      <c r="C31" s="32"/>
      <c r="D31" s="31"/>
      <c r="E31" s="31"/>
      <c r="F31" s="31"/>
      <c r="G31" s="31"/>
      <c r="H31" s="31"/>
      <c r="I31" s="31"/>
    </row>
    <row r="32" spans="1:9" x14ac:dyDescent="0.2">
      <c r="A32" s="31"/>
      <c r="B32" s="31"/>
      <c r="C32" s="32"/>
      <c r="D32" s="31"/>
      <c r="E32" s="31"/>
      <c r="F32" s="31"/>
      <c r="G32" s="31"/>
      <c r="H32" s="31"/>
      <c r="I32" s="31"/>
    </row>
    <row r="33" spans="1:9" x14ac:dyDescent="0.2">
      <c r="A33" s="25"/>
      <c r="B33" s="30"/>
      <c r="C33" s="30"/>
      <c r="D33" s="30"/>
      <c r="E33" s="30"/>
      <c r="F33" s="30"/>
      <c r="G33" s="30"/>
      <c r="H33" s="30"/>
      <c r="I33" s="30"/>
    </row>
    <row r="34" spans="1:9" x14ac:dyDescent="0.2">
      <c r="A34" s="25"/>
      <c r="B34" s="30"/>
      <c r="C34" s="30"/>
      <c r="D34" s="30"/>
      <c r="E34" s="30"/>
      <c r="F34" s="30"/>
      <c r="G34" s="30"/>
      <c r="H34" s="30"/>
      <c r="I34" s="30"/>
    </row>
    <row r="35" spans="1:9" x14ac:dyDescent="0.2">
      <c r="A35" s="25"/>
      <c r="B35" s="30"/>
      <c r="C35" s="30"/>
      <c r="D35" s="30"/>
      <c r="E35" s="30"/>
      <c r="F35" s="30"/>
      <c r="G35" s="30"/>
      <c r="H35" s="30"/>
      <c r="I35" s="30"/>
    </row>
    <row r="36" spans="1:9" x14ac:dyDescent="0.2">
      <c r="A36" s="25"/>
      <c r="B36" s="30"/>
      <c r="C36" s="30"/>
      <c r="D36" s="30"/>
      <c r="E36" s="30"/>
      <c r="F36" s="30"/>
      <c r="G36" s="30"/>
      <c r="H36" s="30"/>
      <c r="I36" s="30"/>
    </row>
    <row r="37" spans="1:9" x14ac:dyDescent="0.2">
      <c r="A37" s="25"/>
      <c r="B37" s="30"/>
      <c r="C37" s="30"/>
      <c r="D37" s="30"/>
      <c r="E37" s="30"/>
      <c r="F37" s="30"/>
      <c r="G37" s="30"/>
      <c r="H37" s="30"/>
      <c r="I37" s="30"/>
    </row>
    <row r="38" spans="1:9" x14ac:dyDescent="0.2">
      <c r="A38" s="25"/>
      <c r="B38" s="30"/>
      <c r="C38" s="30"/>
      <c r="D38" s="30"/>
      <c r="E38" s="30"/>
      <c r="F38" s="30"/>
      <c r="G38" s="30"/>
      <c r="H38" s="30"/>
      <c r="I38" s="30"/>
    </row>
    <row r="39" spans="1:9" x14ac:dyDescent="0.2">
      <c r="A39" s="25"/>
      <c r="B39" s="25"/>
      <c r="C39" s="25"/>
      <c r="D39" s="25"/>
      <c r="E39" s="25"/>
      <c r="F39" s="25"/>
      <c r="G39" s="25"/>
      <c r="H39" s="25"/>
      <c r="I39" s="25"/>
    </row>
    <row r="40" spans="1:9" x14ac:dyDescent="0.2">
      <c r="A40" s="25"/>
      <c r="B40" s="30"/>
      <c r="C40" s="30"/>
      <c r="D40" s="30"/>
      <c r="E40" s="30"/>
      <c r="F40" s="30"/>
      <c r="G40" s="30"/>
      <c r="H40" s="30"/>
      <c r="I40" s="30"/>
    </row>
  </sheetData>
  <mergeCells count="49">
    <mergeCell ref="A1:I2"/>
    <mergeCell ref="A6:A7"/>
    <mergeCell ref="B6:B7"/>
    <mergeCell ref="C6:D7"/>
    <mergeCell ref="E6:F7"/>
    <mergeCell ref="G6:H7"/>
    <mergeCell ref="I6:K7"/>
    <mergeCell ref="L6:N7"/>
    <mergeCell ref="O6:Q7"/>
    <mergeCell ref="J8:K8"/>
    <mergeCell ref="M8:N8"/>
    <mergeCell ref="P8:Q8"/>
    <mergeCell ref="J9:K9"/>
    <mergeCell ref="M9:N9"/>
    <mergeCell ref="P9:Q9"/>
    <mergeCell ref="J10:K10"/>
    <mergeCell ref="M10:N10"/>
    <mergeCell ref="P10:Q10"/>
    <mergeCell ref="J11:K11"/>
    <mergeCell ref="M11:N11"/>
    <mergeCell ref="P11:Q11"/>
    <mergeCell ref="J12:K12"/>
    <mergeCell ref="M12:N12"/>
    <mergeCell ref="P12:Q12"/>
    <mergeCell ref="J13:K13"/>
    <mergeCell ref="M13:N13"/>
    <mergeCell ref="P13:Q13"/>
    <mergeCell ref="J14:K14"/>
    <mergeCell ref="M14:N14"/>
    <mergeCell ref="P14:Q14"/>
    <mergeCell ref="J15:K15"/>
    <mergeCell ref="M15:N15"/>
    <mergeCell ref="P15:Q15"/>
    <mergeCell ref="C16:D16"/>
    <mergeCell ref="E16:F16"/>
    <mergeCell ref="G16:H16"/>
    <mergeCell ref="I16:K16"/>
    <mergeCell ref="L16:N16"/>
    <mergeCell ref="O16:Q16"/>
    <mergeCell ref="S12:T12"/>
    <mergeCell ref="S13:T13"/>
    <mergeCell ref="S14:T14"/>
    <mergeCell ref="S15:T15"/>
    <mergeCell ref="R16:T16"/>
    <mergeCell ref="R6:T7"/>
    <mergeCell ref="S8:T8"/>
    <mergeCell ref="S9:T9"/>
    <mergeCell ref="S10:T10"/>
    <mergeCell ref="S11:T11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showRuler="0" zoomScale="81" workbookViewId="0">
      <selection activeCell="C6" sqref="C6:T19"/>
    </sheetView>
  </sheetViews>
  <sheetFormatPr baseColWidth="10" defaultRowHeight="16" x14ac:dyDescent="0.2"/>
  <cols>
    <col min="1" max="1" width="21.33203125" customWidth="1"/>
    <col min="2" max="2" width="14.6640625" customWidth="1"/>
    <col min="3" max="3" width="11.1640625" customWidth="1"/>
    <col min="4" max="4" width="18.6640625" customWidth="1"/>
    <col min="5" max="5" width="10.5" customWidth="1"/>
    <col min="6" max="6" width="18.6640625" customWidth="1"/>
    <col min="7" max="7" width="11.5" customWidth="1"/>
    <col min="8" max="8" width="17" customWidth="1"/>
    <col min="9" max="9" width="12.1640625" customWidth="1"/>
  </cols>
  <sheetData>
    <row r="1" spans="1:20" x14ac:dyDescent="0.2">
      <c r="A1" s="92" t="s">
        <v>218</v>
      </c>
      <c r="B1" s="93"/>
      <c r="C1" s="93"/>
      <c r="D1" s="93"/>
      <c r="E1" s="93"/>
      <c r="F1" s="93"/>
      <c r="G1" s="93"/>
      <c r="H1" s="93"/>
      <c r="I1" s="94"/>
    </row>
    <row r="2" spans="1:20" ht="17" thickBot="1" x14ac:dyDescent="0.25">
      <c r="A2" s="95"/>
      <c r="B2" s="96"/>
      <c r="C2" s="96"/>
      <c r="D2" s="96"/>
      <c r="E2" s="96"/>
      <c r="F2" s="96"/>
      <c r="G2" s="96"/>
      <c r="H2" s="96"/>
      <c r="I2" s="97"/>
    </row>
    <row r="3" spans="1:20" x14ac:dyDescent="0.2">
      <c r="A3" s="11" t="s">
        <v>11</v>
      </c>
      <c r="B3" s="128" t="s">
        <v>215</v>
      </c>
      <c r="C3" s="128"/>
      <c r="D3" s="128"/>
      <c r="E3" s="12"/>
      <c r="F3" s="12"/>
      <c r="G3" s="12"/>
      <c r="H3" s="12"/>
    </row>
    <row r="4" spans="1:20" x14ac:dyDescent="0.2">
      <c r="A4" s="11" t="s">
        <v>12</v>
      </c>
      <c r="B4" s="79" t="s">
        <v>221</v>
      </c>
      <c r="C4" s="79"/>
      <c r="D4" s="79"/>
      <c r="E4" s="12"/>
      <c r="F4" s="12"/>
      <c r="G4" s="12"/>
      <c r="H4" s="12"/>
    </row>
    <row r="5" spans="1:20" ht="17" thickBot="1" x14ac:dyDescent="0.25">
      <c r="A5" s="11"/>
      <c r="B5" s="12"/>
      <c r="C5" s="12"/>
      <c r="D5" s="12"/>
      <c r="E5" s="12"/>
      <c r="F5" s="12"/>
      <c r="G5" s="12"/>
      <c r="H5" s="12"/>
    </row>
    <row r="6" spans="1:20" x14ac:dyDescent="0.2">
      <c r="A6" s="98" t="s">
        <v>217</v>
      </c>
      <c r="B6" s="100" t="s">
        <v>216</v>
      </c>
      <c r="C6" s="102">
        <v>100</v>
      </c>
      <c r="D6" s="103"/>
      <c r="E6" s="73">
        <v>80</v>
      </c>
      <c r="F6" s="75"/>
      <c r="G6" s="73">
        <v>70</v>
      </c>
      <c r="H6" s="75"/>
      <c r="I6" s="73">
        <v>65</v>
      </c>
      <c r="J6" s="74"/>
      <c r="K6" s="90"/>
      <c r="L6" s="73">
        <v>60</v>
      </c>
      <c r="M6" s="74"/>
      <c r="N6" s="90"/>
      <c r="O6" s="73">
        <v>40</v>
      </c>
      <c r="P6" s="74"/>
      <c r="Q6" s="75"/>
      <c r="R6" s="73">
        <v>30</v>
      </c>
      <c r="S6" s="74"/>
      <c r="T6" s="75"/>
    </row>
    <row r="7" spans="1:20" ht="17" thickBot="1" x14ac:dyDescent="0.25">
      <c r="A7" s="99"/>
      <c r="B7" s="101"/>
      <c r="C7" s="104"/>
      <c r="D7" s="105"/>
      <c r="E7" s="76"/>
      <c r="F7" s="78"/>
      <c r="G7" s="76"/>
      <c r="H7" s="78"/>
      <c r="I7" s="76"/>
      <c r="J7" s="77"/>
      <c r="K7" s="91"/>
      <c r="L7" s="76"/>
      <c r="M7" s="77"/>
      <c r="N7" s="91"/>
      <c r="O7" s="76"/>
      <c r="P7" s="77"/>
      <c r="Q7" s="78"/>
      <c r="R7" s="76"/>
      <c r="S7" s="77"/>
      <c r="T7" s="78"/>
    </row>
    <row r="8" spans="1:20" x14ac:dyDescent="0.2">
      <c r="A8" s="26" t="s">
        <v>2</v>
      </c>
      <c r="B8" s="22">
        <v>1000</v>
      </c>
      <c r="C8" s="49">
        <v>18</v>
      </c>
      <c r="D8" s="68">
        <f>B8/C8</f>
        <v>55.555555555555557</v>
      </c>
      <c r="E8" s="22">
        <v>22</v>
      </c>
      <c r="F8" s="62">
        <f>B8/E8</f>
        <v>45.454545454545453</v>
      </c>
      <c r="G8" s="22">
        <v>25</v>
      </c>
      <c r="H8" s="22">
        <f>B8/G8</f>
        <v>40</v>
      </c>
      <c r="I8" s="40">
        <v>27</v>
      </c>
      <c r="J8" s="113">
        <f>B8/I8</f>
        <v>37.037037037037038</v>
      </c>
      <c r="K8" s="114"/>
      <c r="L8" s="43">
        <v>29</v>
      </c>
      <c r="M8" s="113">
        <f>B8/L8</f>
        <v>34.482758620689658</v>
      </c>
      <c r="N8" s="114"/>
      <c r="O8" s="69">
        <v>42</v>
      </c>
      <c r="P8" s="113">
        <f>B8/O8</f>
        <v>23.80952380952381</v>
      </c>
      <c r="Q8" s="114"/>
      <c r="R8" s="43">
        <v>55</v>
      </c>
      <c r="S8" s="113">
        <f>B8/R8</f>
        <v>18.181818181818183</v>
      </c>
      <c r="T8" s="114"/>
    </row>
    <row r="9" spans="1:20" x14ac:dyDescent="0.2">
      <c r="A9" s="27" t="s">
        <v>19</v>
      </c>
      <c r="B9" s="23">
        <v>15</v>
      </c>
      <c r="C9" s="61">
        <v>18</v>
      </c>
      <c r="D9" s="56">
        <f t="shared" ref="D9:D17" si="0">B9/C9</f>
        <v>0.83333333333333337</v>
      </c>
      <c r="E9" s="23">
        <v>22</v>
      </c>
      <c r="F9" s="62">
        <f t="shared" ref="F9:F17" si="1">B9/E9</f>
        <v>0.68181818181818177</v>
      </c>
      <c r="G9" s="23">
        <v>25</v>
      </c>
      <c r="H9" s="23">
        <f t="shared" ref="H9:H17" si="2">B9/G9</f>
        <v>0.6</v>
      </c>
      <c r="I9" s="40">
        <v>27</v>
      </c>
      <c r="J9" s="109">
        <f t="shared" ref="J9:J17" si="3">B9/I9</f>
        <v>0.55555555555555558</v>
      </c>
      <c r="K9" s="80"/>
      <c r="L9" s="43">
        <v>29</v>
      </c>
      <c r="M9" s="109">
        <f t="shared" ref="M9:M17" si="4">B9/L9</f>
        <v>0.51724137931034486</v>
      </c>
      <c r="N9" s="80"/>
      <c r="O9" s="69">
        <v>42</v>
      </c>
      <c r="P9" s="109">
        <f t="shared" ref="P9:P17" si="5">B9/O9</f>
        <v>0.35714285714285715</v>
      </c>
      <c r="Q9" s="80"/>
      <c r="R9" s="43">
        <v>55</v>
      </c>
      <c r="S9" s="109">
        <f t="shared" ref="S9:S17" si="6">B9/R9</f>
        <v>0.27272727272727271</v>
      </c>
      <c r="T9" s="80"/>
    </row>
    <row r="10" spans="1:20" x14ac:dyDescent="0.2">
      <c r="A10" s="27" t="s">
        <v>3</v>
      </c>
      <c r="B10" s="23">
        <v>40</v>
      </c>
      <c r="C10" s="61">
        <v>18</v>
      </c>
      <c r="D10" s="56">
        <f t="shared" si="0"/>
        <v>2.2222222222222223</v>
      </c>
      <c r="E10" s="23">
        <v>22</v>
      </c>
      <c r="F10" s="62">
        <f t="shared" si="1"/>
        <v>1.8181818181818181</v>
      </c>
      <c r="G10" s="23">
        <v>25</v>
      </c>
      <c r="H10" s="23">
        <f t="shared" si="2"/>
        <v>1.6</v>
      </c>
      <c r="I10" s="40">
        <v>27</v>
      </c>
      <c r="J10" s="109">
        <f t="shared" si="3"/>
        <v>1.4814814814814814</v>
      </c>
      <c r="K10" s="80"/>
      <c r="L10" s="43">
        <v>29</v>
      </c>
      <c r="M10" s="109">
        <f t="shared" si="4"/>
        <v>1.3793103448275863</v>
      </c>
      <c r="N10" s="80"/>
      <c r="O10" s="69">
        <v>42</v>
      </c>
      <c r="P10" s="109">
        <f t="shared" si="5"/>
        <v>0.95238095238095233</v>
      </c>
      <c r="Q10" s="80"/>
      <c r="R10" s="43">
        <v>55</v>
      </c>
      <c r="S10" s="109">
        <f t="shared" si="6"/>
        <v>0.72727272727272729</v>
      </c>
      <c r="T10" s="80"/>
    </row>
    <row r="11" spans="1:20" x14ac:dyDescent="0.2">
      <c r="A11" s="27" t="s">
        <v>20</v>
      </c>
      <c r="B11" s="23">
        <v>12</v>
      </c>
      <c r="C11" s="61">
        <v>18</v>
      </c>
      <c r="D11" s="56">
        <f t="shared" si="0"/>
        <v>0.66666666666666663</v>
      </c>
      <c r="E11" s="23">
        <v>22</v>
      </c>
      <c r="F11" s="62">
        <f t="shared" si="1"/>
        <v>0.54545454545454541</v>
      </c>
      <c r="G11" s="23">
        <v>25</v>
      </c>
      <c r="H11" s="23">
        <f t="shared" si="2"/>
        <v>0.48</v>
      </c>
      <c r="I11" s="40">
        <v>27</v>
      </c>
      <c r="J11" s="109">
        <f t="shared" si="3"/>
        <v>0.44444444444444442</v>
      </c>
      <c r="K11" s="80"/>
      <c r="L11" s="43">
        <v>29</v>
      </c>
      <c r="M11" s="109">
        <f t="shared" si="4"/>
        <v>0.41379310344827586</v>
      </c>
      <c r="N11" s="80"/>
      <c r="O11" s="69">
        <v>42</v>
      </c>
      <c r="P11" s="109">
        <f t="shared" si="5"/>
        <v>0.2857142857142857</v>
      </c>
      <c r="Q11" s="80"/>
      <c r="R11" s="43">
        <v>55</v>
      </c>
      <c r="S11" s="109">
        <f t="shared" si="6"/>
        <v>0.21818181818181817</v>
      </c>
      <c r="T11" s="80"/>
    </row>
    <row r="12" spans="1:20" x14ac:dyDescent="0.2">
      <c r="A12" s="27" t="s">
        <v>21</v>
      </c>
      <c r="B12" s="23">
        <v>8</v>
      </c>
      <c r="C12" s="61">
        <v>18</v>
      </c>
      <c r="D12" s="56">
        <f t="shared" si="0"/>
        <v>0.44444444444444442</v>
      </c>
      <c r="E12" s="23">
        <v>22</v>
      </c>
      <c r="F12" s="62">
        <f t="shared" si="1"/>
        <v>0.36363636363636365</v>
      </c>
      <c r="G12" s="23">
        <v>25</v>
      </c>
      <c r="H12" s="23">
        <f t="shared" si="2"/>
        <v>0.32</v>
      </c>
      <c r="I12" s="40">
        <v>27</v>
      </c>
      <c r="J12" s="123">
        <f t="shared" si="3"/>
        <v>0.29629629629629628</v>
      </c>
      <c r="K12" s="124"/>
      <c r="L12" s="43">
        <v>29</v>
      </c>
      <c r="M12" s="109">
        <f t="shared" si="4"/>
        <v>0.27586206896551724</v>
      </c>
      <c r="N12" s="80"/>
      <c r="O12" s="69">
        <v>42</v>
      </c>
      <c r="P12" s="109">
        <f t="shared" si="5"/>
        <v>0.19047619047619047</v>
      </c>
      <c r="Q12" s="80"/>
      <c r="R12" s="43">
        <v>55</v>
      </c>
      <c r="S12" s="109">
        <f t="shared" si="6"/>
        <v>0.14545454545454545</v>
      </c>
      <c r="T12" s="80"/>
    </row>
    <row r="13" spans="1:20" x14ac:dyDescent="0.2">
      <c r="A13" s="27" t="s">
        <v>6</v>
      </c>
      <c r="B13" s="23">
        <v>30</v>
      </c>
      <c r="C13" s="61">
        <v>18</v>
      </c>
      <c r="D13" s="56">
        <f t="shared" si="0"/>
        <v>1.6666666666666667</v>
      </c>
      <c r="E13" s="23">
        <v>22</v>
      </c>
      <c r="F13" s="62">
        <f t="shared" si="1"/>
        <v>1.3636363636363635</v>
      </c>
      <c r="G13" s="23">
        <v>25</v>
      </c>
      <c r="H13" s="23">
        <f t="shared" si="2"/>
        <v>1.2</v>
      </c>
      <c r="I13" s="40">
        <v>27</v>
      </c>
      <c r="J13" s="123">
        <f t="shared" si="3"/>
        <v>1.1111111111111112</v>
      </c>
      <c r="K13" s="124"/>
      <c r="L13" s="43">
        <v>29</v>
      </c>
      <c r="M13" s="109">
        <f t="shared" si="4"/>
        <v>1.0344827586206897</v>
      </c>
      <c r="N13" s="80"/>
      <c r="O13" s="69">
        <v>42</v>
      </c>
      <c r="P13" s="109">
        <f t="shared" si="5"/>
        <v>0.7142857142857143</v>
      </c>
      <c r="Q13" s="80"/>
      <c r="R13" s="43">
        <v>55</v>
      </c>
      <c r="S13" s="109">
        <f t="shared" si="6"/>
        <v>0.54545454545454541</v>
      </c>
      <c r="T13" s="80"/>
    </row>
    <row r="14" spans="1:20" x14ac:dyDescent="0.2">
      <c r="A14" s="27" t="s">
        <v>57</v>
      </c>
      <c r="B14" s="23">
        <v>40</v>
      </c>
      <c r="C14" s="61">
        <v>18</v>
      </c>
      <c r="D14" s="56">
        <f t="shared" si="0"/>
        <v>2.2222222222222223</v>
      </c>
      <c r="E14" s="23">
        <v>22</v>
      </c>
      <c r="F14" s="62">
        <f t="shared" si="1"/>
        <v>1.8181818181818181</v>
      </c>
      <c r="G14" s="23">
        <v>25</v>
      </c>
      <c r="H14" s="23">
        <f t="shared" si="2"/>
        <v>1.6</v>
      </c>
      <c r="I14" s="40">
        <v>27</v>
      </c>
      <c r="J14" s="123">
        <f t="shared" si="3"/>
        <v>1.4814814814814814</v>
      </c>
      <c r="K14" s="124"/>
      <c r="L14" s="43">
        <v>29</v>
      </c>
      <c r="M14" s="109">
        <f t="shared" si="4"/>
        <v>1.3793103448275863</v>
      </c>
      <c r="N14" s="80"/>
      <c r="O14" s="69">
        <v>42</v>
      </c>
      <c r="P14" s="109">
        <f t="shared" si="5"/>
        <v>0.95238095238095233</v>
      </c>
      <c r="Q14" s="80"/>
      <c r="R14" s="43">
        <v>55</v>
      </c>
      <c r="S14" s="109">
        <f t="shared" si="6"/>
        <v>0.72727272727272729</v>
      </c>
      <c r="T14" s="80"/>
    </row>
    <row r="15" spans="1:20" x14ac:dyDescent="0.2">
      <c r="A15" s="27" t="s">
        <v>4</v>
      </c>
      <c r="B15" s="23">
        <v>100</v>
      </c>
      <c r="C15" s="61">
        <v>18</v>
      </c>
      <c r="D15" s="56">
        <f t="shared" si="0"/>
        <v>5.5555555555555554</v>
      </c>
      <c r="E15" s="23">
        <v>22</v>
      </c>
      <c r="F15" s="62">
        <f t="shared" si="1"/>
        <v>4.5454545454545459</v>
      </c>
      <c r="G15" s="23">
        <v>25</v>
      </c>
      <c r="H15" s="23">
        <f t="shared" si="2"/>
        <v>4</v>
      </c>
      <c r="I15" s="40">
        <v>27</v>
      </c>
      <c r="J15" s="123">
        <f t="shared" si="3"/>
        <v>3.7037037037037037</v>
      </c>
      <c r="K15" s="124"/>
      <c r="L15" s="43">
        <v>29</v>
      </c>
      <c r="M15" s="109">
        <f t="shared" si="4"/>
        <v>3.4482758620689653</v>
      </c>
      <c r="N15" s="80"/>
      <c r="O15" s="69">
        <v>42</v>
      </c>
      <c r="P15" s="109">
        <f t="shared" si="5"/>
        <v>2.3809523809523809</v>
      </c>
      <c r="Q15" s="80"/>
      <c r="R15" s="43">
        <v>55</v>
      </c>
      <c r="S15" s="109">
        <f t="shared" si="6"/>
        <v>1.8181818181818181</v>
      </c>
      <c r="T15" s="80"/>
    </row>
    <row r="16" spans="1:20" x14ac:dyDescent="0.2">
      <c r="A16" s="27" t="s">
        <v>14</v>
      </c>
      <c r="B16" s="23">
        <v>500</v>
      </c>
      <c r="C16" s="61">
        <v>18</v>
      </c>
      <c r="D16" s="56">
        <f t="shared" si="0"/>
        <v>27.777777777777779</v>
      </c>
      <c r="E16" s="23">
        <v>22</v>
      </c>
      <c r="F16" s="62">
        <f t="shared" si="1"/>
        <v>22.727272727272727</v>
      </c>
      <c r="G16" s="23">
        <v>25</v>
      </c>
      <c r="H16" s="23">
        <f t="shared" si="2"/>
        <v>20</v>
      </c>
      <c r="I16" s="40">
        <v>27</v>
      </c>
      <c r="J16" s="123">
        <f t="shared" si="3"/>
        <v>18.518518518518519</v>
      </c>
      <c r="K16" s="124"/>
      <c r="L16" s="43">
        <v>29</v>
      </c>
      <c r="M16" s="109">
        <f t="shared" si="4"/>
        <v>17.241379310344829</v>
      </c>
      <c r="N16" s="80"/>
      <c r="O16" s="69">
        <v>42</v>
      </c>
      <c r="P16" s="109">
        <f t="shared" si="5"/>
        <v>11.904761904761905</v>
      </c>
      <c r="Q16" s="80"/>
      <c r="R16" s="43">
        <v>55</v>
      </c>
      <c r="S16" s="109">
        <f t="shared" si="6"/>
        <v>9.0909090909090917</v>
      </c>
      <c r="T16" s="80"/>
    </row>
    <row r="17" spans="1:20" x14ac:dyDescent="0.2">
      <c r="A17" s="27" t="s">
        <v>5</v>
      </c>
      <c r="B17" s="23">
        <v>100</v>
      </c>
      <c r="C17" s="61">
        <v>18</v>
      </c>
      <c r="D17" s="56">
        <f t="shared" si="0"/>
        <v>5.5555555555555554</v>
      </c>
      <c r="E17" s="23">
        <v>22</v>
      </c>
      <c r="F17" s="62">
        <f t="shared" si="1"/>
        <v>4.5454545454545459</v>
      </c>
      <c r="G17" s="23">
        <v>25</v>
      </c>
      <c r="H17" s="23">
        <f t="shared" si="2"/>
        <v>4</v>
      </c>
      <c r="I17" s="40">
        <v>27</v>
      </c>
      <c r="J17" s="123">
        <f t="shared" si="3"/>
        <v>3.7037037037037037</v>
      </c>
      <c r="K17" s="124"/>
      <c r="L17" s="43">
        <v>29</v>
      </c>
      <c r="M17" s="109">
        <f t="shared" si="4"/>
        <v>3.4482758620689653</v>
      </c>
      <c r="N17" s="80"/>
      <c r="O17" s="69">
        <v>42</v>
      </c>
      <c r="P17" s="109">
        <f t="shared" si="5"/>
        <v>2.3809523809523809</v>
      </c>
      <c r="Q17" s="80"/>
      <c r="R17" s="43">
        <v>55</v>
      </c>
      <c r="S17" s="109">
        <f t="shared" si="6"/>
        <v>1.8181818181818181</v>
      </c>
      <c r="T17" s="80"/>
    </row>
    <row r="18" spans="1:20" ht="17" thickBot="1" x14ac:dyDescent="0.25">
      <c r="A18" s="24"/>
      <c r="B18" s="24"/>
      <c r="C18" s="61"/>
      <c r="D18" s="56"/>
      <c r="E18" s="23"/>
      <c r="F18" s="62"/>
      <c r="G18" s="23"/>
      <c r="H18" s="23"/>
      <c r="I18" s="40"/>
      <c r="J18" s="123"/>
      <c r="K18" s="124"/>
      <c r="L18" s="43"/>
      <c r="M18" s="109"/>
      <c r="N18" s="80"/>
      <c r="O18" s="69"/>
      <c r="P18" s="109"/>
      <c r="Q18" s="80"/>
      <c r="R18" s="43"/>
      <c r="S18" s="109"/>
      <c r="T18" s="80"/>
    </row>
    <row r="19" spans="1:20" ht="17" thickBot="1" x14ac:dyDescent="0.25">
      <c r="A19" s="28" t="s">
        <v>22</v>
      </c>
      <c r="B19" s="21">
        <f t="shared" ref="B19" si="7">B8+B9+B10+B11+B12+B13+B14+B15+B16+B17</f>
        <v>1845</v>
      </c>
      <c r="C19" s="86">
        <f>SUM(D8:D18)</f>
        <v>102.49999999999999</v>
      </c>
      <c r="D19" s="87"/>
      <c r="E19" s="86">
        <f>SUM(F8:F18)</f>
        <v>83.863636363636374</v>
      </c>
      <c r="F19" s="87"/>
      <c r="G19" s="88">
        <f>SUM(H8:H18)</f>
        <v>73.800000000000011</v>
      </c>
      <c r="H19" s="108"/>
      <c r="I19" s="81">
        <f>SUM(J8:K18)</f>
        <v>68.333333333333343</v>
      </c>
      <c r="J19" s="82"/>
      <c r="K19" s="83"/>
      <c r="L19" s="81">
        <f>SUM(M8:N18)</f>
        <v>63.620689655172427</v>
      </c>
      <c r="M19" s="82"/>
      <c r="N19" s="83"/>
      <c r="O19" s="81">
        <f>SUM(P8:Q18)</f>
        <v>43.928571428571431</v>
      </c>
      <c r="P19" s="82"/>
      <c r="Q19" s="83"/>
      <c r="R19" s="81">
        <f>SUM(S8:T18)</f>
        <v>33.545454545454547</v>
      </c>
      <c r="S19" s="82"/>
      <c r="T19" s="83"/>
    </row>
    <row r="20" spans="1:20" x14ac:dyDescent="0.2">
      <c r="A20" s="12"/>
      <c r="B20" s="17"/>
      <c r="C20" s="20"/>
      <c r="D20" s="12"/>
      <c r="E20" s="12"/>
      <c r="F20" s="12"/>
      <c r="G20" s="12"/>
      <c r="H20" s="12"/>
    </row>
    <row r="21" spans="1:20" x14ac:dyDescent="0.2">
      <c r="A21" s="12"/>
      <c r="B21" s="17"/>
      <c r="C21" s="20"/>
      <c r="D21" s="12"/>
      <c r="E21" s="12"/>
      <c r="F21" s="12"/>
      <c r="G21" s="12"/>
      <c r="H21" s="12"/>
    </row>
    <row r="22" spans="1:20" x14ac:dyDescent="0.2">
      <c r="A22" s="12"/>
      <c r="B22" s="17"/>
      <c r="C22" s="20"/>
      <c r="D22" s="12"/>
      <c r="E22" s="12"/>
      <c r="F22" s="12"/>
      <c r="G22" s="12"/>
      <c r="H22" s="12"/>
    </row>
    <row r="23" spans="1:20" x14ac:dyDescent="0.2">
      <c r="A23" s="12"/>
      <c r="B23" s="17"/>
    </row>
  </sheetData>
  <mergeCells count="63">
    <mergeCell ref="A1:I2"/>
    <mergeCell ref="A6:A7"/>
    <mergeCell ref="B6:B7"/>
    <mergeCell ref="B3:D3"/>
    <mergeCell ref="B4:D4"/>
    <mergeCell ref="C6:D7"/>
    <mergeCell ref="E6:F7"/>
    <mergeCell ref="G6:H7"/>
    <mergeCell ref="I6:K7"/>
    <mergeCell ref="L6:N7"/>
    <mergeCell ref="O6:Q7"/>
    <mergeCell ref="R6:T7"/>
    <mergeCell ref="J8:K8"/>
    <mergeCell ref="M8:N8"/>
    <mergeCell ref="P8:Q8"/>
    <mergeCell ref="S8:T8"/>
    <mergeCell ref="J9:K9"/>
    <mergeCell ref="M9:N9"/>
    <mergeCell ref="P9:Q9"/>
    <mergeCell ref="S9:T9"/>
    <mergeCell ref="J10:K10"/>
    <mergeCell ref="M10:N10"/>
    <mergeCell ref="P10:Q10"/>
    <mergeCell ref="S10:T10"/>
    <mergeCell ref="J11:K11"/>
    <mergeCell ref="M11:N11"/>
    <mergeCell ref="P11:Q11"/>
    <mergeCell ref="S11:T11"/>
    <mergeCell ref="J12:K12"/>
    <mergeCell ref="M12:N12"/>
    <mergeCell ref="P12:Q12"/>
    <mergeCell ref="S12:T12"/>
    <mergeCell ref="J13:K13"/>
    <mergeCell ref="M13:N13"/>
    <mergeCell ref="P13:Q13"/>
    <mergeCell ref="S13:T13"/>
    <mergeCell ref="J14:K14"/>
    <mergeCell ref="M14:N14"/>
    <mergeCell ref="P14:Q14"/>
    <mergeCell ref="S14:T14"/>
    <mergeCell ref="J15:K15"/>
    <mergeCell ref="M15:N15"/>
    <mergeCell ref="P15:Q15"/>
    <mergeCell ref="S15:T15"/>
    <mergeCell ref="J16:K16"/>
    <mergeCell ref="M16:N16"/>
    <mergeCell ref="P16:Q16"/>
    <mergeCell ref="S16:T16"/>
    <mergeCell ref="J17:K17"/>
    <mergeCell ref="M17:N17"/>
    <mergeCell ref="P17:Q17"/>
    <mergeCell ref="S17:T17"/>
    <mergeCell ref="J18:K18"/>
    <mergeCell ref="M18:N18"/>
    <mergeCell ref="P18:Q18"/>
    <mergeCell ref="S18:T18"/>
    <mergeCell ref="O19:Q19"/>
    <mergeCell ref="R19:T19"/>
    <mergeCell ref="C19:D19"/>
    <mergeCell ref="E19:F19"/>
    <mergeCell ref="G19:H19"/>
    <mergeCell ref="I19:K19"/>
    <mergeCell ref="L19:N19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showRuler="0" zoomScale="75" workbookViewId="0">
      <selection activeCell="R8" sqref="R8:R19"/>
    </sheetView>
  </sheetViews>
  <sheetFormatPr baseColWidth="10" defaultRowHeight="16" x14ac:dyDescent="0.2"/>
  <cols>
    <col min="1" max="2" width="18.1640625" customWidth="1"/>
    <col min="3" max="3" width="10.33203125" customWidth="1"/>
    <col min="4" max="4" width="18.1640625" customWidth="1"/>
    <col min="5" max="5" width="10.1640625" customWidth="1"/>
    <col min="6" max="6" width="18.1640625" customWidth="1"/>
    <col min="7" max="7" width="10.33203125" customWidth="1"/>
    <col min="8" max="8" width="18.1640625" customWidth="1"/>
    <col min="9" max="9" width="10.33203125" customWidth="1"/>
  </cols>
  <sheetData>
    <row r="1" spans="1:20" x14ac:dyDescent="0.2">
      <c r="A1" s="92" t="s">
        <v>218</v>
      </c>
      <c r="B1" s="93"/>
      <c r="C1" s="93"/>
      <c r="D1" s="93"/>
      <c r="E1" s="93"/>
      <c r="F1" s="93"/>
      <c r="G1" s="93"/>
      <c r="H1" s="93"/>
      <c r="I1" s="94"/>
    </row>
    <row r="2" spans="1:20" ht="17" thickBot="1" x14ac:dyDescent="0.25">
      <c r="A2" s="95"/>
      <c r="B2" s="96"/>
      <c r="C2" s="96"/>
      <c r="D2" s="96"/>
      <c r="E2" s="96"/>
      <c r="F2" s="96"/>
      <c r="G2" s="96"/>
      <c r="H2" s="96"/>
      <c r="I2" s="97"/>
    </row>
    <row r="3" spans="1:20" x14ac:dyDescent="0.2">
      <c r="A3" s="11" t="s">
        <v>11</v>
      </c>
      <c r="B3" s="12" t="s">
        <v>220</v>
      </c>
      <c r="C3" s="12"/>
      <c r="D3" s="12"/>
      <c r="E3" s="12"/>
      <c r="F3" s="12"/>
      <c r="G3" s="12"/>
      <c r="H3" s="12"/>
    </row>
    <row r="4" spans="1:20" x14ac:dyDescent="0.2">
      <c r="A4" s="11" t="s">
        <v>12</v>
      </c>
      <c r="B4" s="12" t="s">
        <v>221</v>
      </c>
      <c r="C4" s="12"/>
      <c r="D4" s="12"/>
      <c r="E4" s="12"/>
      <c r="F4" s="12"/>
      <c r="G4" s="12"/>
      <c r="H4" s="12"/>
    </row>
    <row r="5" spans="1:20" ht="17" thickBot="1" x14ac:dyDescent="0.25">
      <c r="A5" s="11"/>
      <c r="B5" s="12"/>
      <c r="C5" s="12"/>
      <c r="D5" s="12"/>
      <c r="E5" s="12"/>
      <c r="F5" s="12"/>
      <c r="G5" s="12"/>
      <c r="H5" s="12"/>
    </row>
    <row r="6" spans="1:20" x14ac:dyDescent="0.2">
      <c r="A6" s="98" t="s">
        <v>217</v>
      </c>
      <c r="B6" s="100" t="s">
        <v>216</v>
      </c>
      <c r="C6" s="102">
        <v>100</v>
      </c>
      <c r="D6" s="103"/>
      <c r="E6" s="73">
        <v>80</v>
      </c>
      <c r="F6" s="75"/>
      <c r="G6" s="73">
        <v>70</v>
      </c>
      <c r="H6" s="75"/>
      <c r="I6" s="73">
        <v>65</v>
      </c>
      <c r="J6" s="74"/>
      <c r="K6" s="90"/>
      <c r="L6" s="73">
        <v>60</v>
      </c>
      <c r="M6" s="74"/>
      <c r="N6" s="90"/>
      <c r="O6" s="73">
        <v>40</v>
      </c>
      <c r="P6" s="74"/>
      <c r="Q6" s="75"/>
      <c r="R6" s="73">
        <v>30</v>
      </c>
      <c r="S6" s="74"/>
      <c r="T6" s="75"/>
    </row>
    <row r="7" spans="1:20" ht="17" thickBot="1" x14ac:dyDescent="0.25">
      <c r="A7" s="99"/>
      <c r="B7" s="101"/>
      <c r="C7" s="104"/>
      <c r="D7" s="105"/>
      <c r="E7" s="76"/>
      <c r="F7" s="78"/>
      <c r="G7" s="76"/>
      <c r="H7" s="78"/>
      <c r="I7" s="76"/>
      <c r="J7" s="77"/>
      <c r="K7" s="91"/>
      <c r="L7" s="76"/>
      <c r="M7" s="77"/>
      <c r="N7" s="91"/>
      <c r="O7" s="76"/>
      <c r="P7" s="77"/>
      <c r="Q7" s="78"/>
      <c r="R7" s="76"/>
      <c r="S7" s="77"/>
      <c r="T7" s="78"/>
    </row>
    <row r="8" spans="1:20" x14ac:dyDescent="0.2">
      <c r="A8" s="11" t="s">
        <v>2</v>
      </c>
      <c r="B8" s="22">
        <v>970</v>
      </c>
      <c r="C8" s="49">
        <v>17</v>
      </c>
      <c r="D8" s="68">
        <f>B8/C8</f>
        <v>57.058823529411768</v>
      </c>
      <c r="E8" s="22">
        <v>21</v>
      </c>
      <c r="F8" s="62">
        <f>B8/E8</f>
        <v>46.19047619047619</v>
      </c>
      <c r="G8" s="22">
        <v>24</v>
      </c>
      <c r="H8" s="22">
        <f>B8/G8</f>
        <v>40.416666666666664</v>
      </c>
      <c r="I8" s="40">
        <v>27</v>
      </c>
      <c r="J8" s="113">
        <f>B8/I8</f>
        <v>35.925925925925924</v>
      </c>
      <c r="K8" s="114"/>
      <c r="L8" s="43">
        <v>28</v>
      </c>
      <c r="M8" s="113">
        <f>B8/L8</f>
        <v>34.642857142857146</v>
      </c>
      <c r="N8" s="114"/>
      <c r="O8" s="69">
        <v>42</v>
      </c>
      <c r="P8" s="113">
        <f>B8/O8</f>
        <v>23.095238095238095</v>
      </c>
      <c r="Q8" s="114"/>
      <c r="R8" s="43">
        <v>56</v>
      </c>
      <c r="S8" s="113">
        <f>B8/R8</f>
        <v>17.321428571428573</v>
      </c>
      <c r="T8" s="114"/>
    </row>
    <row r="9" spans="1:20" x14ac:dyDescent="0.2">
      <c r="A9" s="29" t="s">
        <v>35</v>
      </c>
      <c r="B9" s="23">
        <v>30</v>
      </c>
      <c r="C9" s="61">
        <v>17</v>
      </c>
      <c r="D9" s="56">
        <f t="shared" ref="D9:D19" si="0">B9/C9</f>
        <v>1.7647058823529411</v>
      </c>
      <c r="E9" s="23">
        <v>21</v>
      </c>
      <c r="F9" s="62">
        <f t="shared" ref="F9:F19" si="1">B9/E9</f>
        <v>1.4285714285714286</v>
      </c>
      <c r="G9" s="23">
        <v>24</v>
      </c>
      <c r="H9" s="23">
        <f t="shared" ref="H9:H19" si="2">B9/G9</f>
        <v>1.25</v>
      </c>
      <c r="I9" s="40">
        <v>27</v>
      </c>
      <c r="J9" s="109">
        <f t="shared" ref="J9:J19" si="3">B9/I9</f>
        <v>1.1111111111111112</v>
      </c>
      <c r="K9" s="80"/>
      <c r="L9" s="43">
        <v>28</v>
      </c>
      <c r="M9" s="109">
        <f t="shared" ref="M9:M19" si="4">B9/L9</f>
        <v>1.0714285714285714</v>
      </c>
      <c r="N9" s="80"/>
      <c r="O9" s="69">
        <v>42</v>
      </c>
      <c r="P9" s="109">
        <f t="shared" ref="P9:P19" si="5">B9/O9</f>
        <v>0.7142857142857143</v>
      </c>
      <c r="Q9" s="80"/>
      <c r="R9" s="43">
        <v>56</v>
      </c>
      <c r="S9" s="109">
        <f t="shared" ref="S9:S19" si="6">B9/R9</f>
        <v>0.5357142857142857</v>
      </c>
      <c r="T9" s="80"/>
    </row>
    <row r="10" spans="1:20" x14ac:dyDescent="0.2">
      <c r="A10" s="29" t="s">
        <v>196</v>
      </c>
      <c r="B10" s="23">
        <v>0</v>
      </c>
      <c r="C10" s="61">
        <v>17</v>
      </c>
      <c r="D10" s="56">
        <f t="shared" si="0"/>
        <v>0</v>
      </c>
      <c r="E10" s="23">
        <v>21</v>
      </c>
      <c r="F10" s="62">
        <f t="shared" si="1"/>
        <v>0</v>
      </c>
      <c r="G10" s="23">
        <v>24</v>
      </c>
      <c r="H10" s="23">
        <f t="shared" si="2"/>
        <v>0</v>
      </c>
      <c r="I10" s="40">
        <v>27</v>
      </c>
      <c r="J10" s="109">
        <f t="shared" si="3"/>
        <v>0</v>
      </c>
      <c r="K10" s="80"/>
      <c r="L10" s="43">
        <v>28</v>
      </c>
      <c r="M10" s="109">
        <f t="shared" si="4"/>
        <v>0</v>
      </c>
      <c r="N10" s="80"/>
      <c r="O10" s="69">
        <v>42</v>
      </c>
      <c r="P10" s="109">
        <f t="shared" si="5"/>
        <v>0</v>
      </c>
      <c r="Q10" s="80"/>
      <c r="R10" s="43">
        <v>56</v>
      </c>
      <c r="S10" s="109">
        <f t="shared" si="6"/>
        <v>0</v>
      </c>
      <c r="T10" s="80"/>
    </row>
    <row r="11" spans="1:20" x14ac:dyDescent="0.2">
      <c r="A11" s="11" t="s">
        <v>19</v>
      </c>
      <c r="B11" s="23">
        <v>15</v>
      </c>
      <c r="C11" s="61">
        <v>17</v>
      </c>
      <c r="D11" s="56">
        <f t="shared" si="0"/>
        <v>0.88235294117647056</v>
      </c>
      <c r="E11" s="23">
        <v>21</v>
      </c>
      <c r="F11" s="62">
        <f t="shared" si="1"/>
        <v>0.7142857142857143</v>
      </c>
      <c r="G11" s="23">
        <v>24</v>
      </c>
      <c r="H11" s="23">
        <f t="shared" si="2"/>
        <v>0.625</v>
      </c>
      <c r="I11" s="40">
        <v>27</v>
      </c>
      <c r="J11" s="109">
        <f t="shared" si="3"/>
        <v>0.55555555555555558</v>
      </c>
      <c r="K11" s="80"/>
      <c r="L11" s="43">
        <v>28</v>
      </c>
      <c r="M11" s="109">
        <f t="shared" si="4"/>
        <v>0.5357142857142857</v>
      </c>
      <c r="N11" s="80"/>
      <c r="O11" s="69">
        <v>42</v>
      </c>
      <c r="P11" s="109">
        <f t="shared" si="5"/>
        <v>0.35714285714285715</v>
      </c>
      <c r="Q11" s="80"/>
      <c r="R11" s="43">
        <v>56</v>
      </c>
      <c r="S11" s="109">
        <f t="shared" si="6"/>
        <v>0.26785714285714285</v>
      </c>
      <c r="T11" s="80"/>
    </row>
    <row r="12" spans="1:20" x14ac:dyDescent="0.2">
      <c r="A12" s="11" t="s">
        <v>3</v>
      </c>
      <c r="B12" s="23">
        <v>40</v>
      </c>
      <c r="C12" s="61">
        <v>17</v>
      </c>
      <c r="D12" s="56">
        <f t="shared" si="0"/>
        <v>2.3529411764705883</v>
      </c>
      <c r="E12" s="23">
        <v>21</v>
      </c>
      <c r="F12" s="62">
        <f t="shared" si="1"/>
        <v>1.9047619047619047</v>
      </c>
      <c r="G12" s="23">
        <v>24</v>
      </c>
      <c r="H12" s="23">
        <f t="shared" si="2"/>
        <v>1.6666666666666667</v>
      </c>
      <c r="I12" s="40">
        <v>27</v>
      </c>
      <c r="J12" s="123">
        <f t="shared" si="3"/>
        <v>1.4814814814814814</v>
      </c>
      <c r="K12" s="124"/>
      <c r="L12" s="43">
        <v>28</v>
      </c>
      <c r="M12" s="109">
        <f t="shared" si="4"/>
        <v>1.4285714285714286</v>
      </c>
      <c r="N12" s="80"/>
      <c r="O12" s="69">
        <v>42</v>
      </c>
      <c r="P12" s="109">
        <f t="shared" si="5"/>
        <v>0.95238095238095233</v>
      </c>
      <c r="Q12" s="80"/>
      <c r="R12" s="43">
        <v>56</v>
      </c>
      <c r="S12" s="109">
        <f t="shared" si="6"/>
        <v>0.7142857142857143</v>
      </c>
      <c r="T12" s="80"/>
    </row>
    <row r="13" spans="1:20" x14ac:dyDescent="0.2">
      <c r="A13" s="11" t="s">
        <v>20</v>
      </c>
      <c r="B13" s="23">
        <v>15</v>
      </c>
      <c r="C13" s="61">
        <v>17</v>
      </c>
      <c r="D13" s="56">
        <f t="shared" si="0"/>
        <v>0.88235294117647056</v>
      </c>
      <c r="E13" s="23">
        <v>21</v>
      </c>
      <c r="F13" s="62">
        <f t="shared" si="1"/>
        <v>0.7142857142857143</v>
      </c>
      <c r="G13" s="23">
        <v>24</v>
      </c>
      <c r="H13" s="23">
        <f t="shared" si="2"/>
        <v>0.625</v>
      </c>
      <c r="I13" s="40">
        <v>27</v>
      </c>
      <c r="J13" s="123">
        <f t="shared" si="3"/>
        <v>0.55555555555555558</v>
      </c>
      <c r="K13" s="124"/>
      <c r="L13" s="43">
        <v>28</v>
      </c>
      <c r="M13" s="109">
        <f t="shared" si="4"/>
        <v>0.5357142857142857</v>
      </c>
      <c r="N13" s="80"/>
      <c r="O13" s="69">
        <v>42</v>
      </c>
      <c r="P13" s="109">
        <f t="shared" si="5"/>
        <v>0.35714285714285715</v>
      </c>
      <c r="Q13" s="80"/>
      <c r="R13" s="43">
        <v>56</v>
      </c>
      <c r="S13" s="109">
        <f t="shared" si="6"/>
        <v>0.26785714285714285</v>
      </c>
      <c r="T13" s="80"/>
    </row>
    <row r="14" spans="1:20" x14ac:dyDescent="0.2">
      <c r="A14" s="11" t="s">
        <v>21</v>
      </c>
      <c r="B14" s="23">
        <v>8</v>
      </c>
      <c r="C14" s="61">
        <v>17</v>
      </c>
      <c r="D14" s="56">
        <f t="shared" si="0"/>
        <v>0.47058823529411764</v>
      </c>
      <c r="E14" s="23">
        <v>21</v>
      </c>
      <c r="F14" s="62">
        <f t="shared" si="1"/>
        <v>0.38095238095238093</v>
      </c>
      <c r="G14" s="23">
        <v>24</v>
      </c>
      <c r="H14" s="23">
        <f t="shared" si="2"/>
        <v>0.33333333333333331</v>
      </c>
      <c r="I14" s="40">
        <v>27</v>
      </c>
      <c r="J14" s="123">
        <f t="shared" si="3"/>
        <v>0.29629629629629628</v>
      </c>
      <c r="K14" s="124"/>
      <c r="L14" s="43">
        <v>28</v>
      </c>
      <c r="M14" s="109">
        <f t="shared" si="4"/>
        <v>0.2857142857142857</v>
      </c>
      <c r="N14" s="80"/>
      <c r="O14" s="69">
        <v>42</v>
      </c>
      <c r="P14" s="109">
        <f t="shared" si="5"/>
        <v>0.19047619047619047</v>
      </c>
      <c r="Q14" s="80"/>
      <c r="R14" s="43">
        <v>56</v>
      </c>
      <c r="S14" s="109">
        <f t="shared" si="6"/>
        <v>0.14285714285714285</v>
      </c>
      <c r="T14" s="80"/>
    </row>
    <row r="15" spans="1:20" x14ac:dyDescent="0.2">
      <c r="A15" s="11" t="s">
        <v>6</v>
      </c>
      <c r="B15" s="23">
        <v>30</v>
      </c>
      <c r="C15" s="61">
        <v>17</v>
      </c>
      <c r="D15" s="56">
        <f t="shared" si="0"/>
        <v>1.7647058823529411</v>
      </c>
      <c r="E15" s="23">
        <v>21</v>
      </c>
      <c r="F15" s="62">
        <f t="shared" si="1"/>
        <v>1.4285714285714286</v>
      </c>
      <c r="G15" s="23">
        <v>24</v>
      </c>
      <c r="H15" s="23">
        <f t="shared" si="2"/>
        <v>1.25</v>
      </c>
      <c r="I15" s="40">
        <v>27</v>
      </c>
      <c r="J15" s="123">
        <f t="shared" si="3"/>
        <v>1.1111111111111112</v>
      </c>
      <c r="K15" s="124"/>
      <c r="L15" s="43">
        <v>28</v>
      </c>
      <c r="M15" s="109">
        <f t="shared" si="4"/>
        <v>1.0714285714285714</v>
      </c>
      <c r="N15" s="80"/>
      <c r="O15" s="69">
        <v>42</v>
      </c>
      <c r="P15" s="109">
        <f t="shared" si="5"/>
        <v>0.7142857142857143</v>
      </c>
      <c r="Q15" s="80"/>
      <c r="R15" s="43">
        <v>56</v>
      </c>
      <c r="S15" s="109">
        <f t="shared" si="6"/>
        <v>0.5357142857142857</v>
      </c>
      <c r="T15" s="80"/>
    </row>
    <row r="16" spans="1:20" x14ac:dyDescent="0.2">
      <c r="A16" s="11" t="s">
        <v>57</v>
      </c>
      <c r="B16" s="23">
        <v>40</v>
      </c>
      <c r="C16" s="61">
        <v>17</v>
      </c>
      <c r="D16" s="56">
        <f t="shared" si="0"/>
        <v>2.3529411764705883</v>
      </c>
      <c r="E16" s="23">
        <v>21</v>
      </c>
      <c r="F16" s="62">
        <f t="shared" si="1"/>
        <v>1.9047619047619047</v>
      </c>
      <c r="G16" s="23">
        <v>24</v>
      </c>
      <c r="H16" s="23">
        <f t="shared" si="2"/>
        <v>1.6666666666666667</v>
      </c>
      <c r="I16" s="40">
        <v>27</v>
      </c>
      <c r="J16" s="123">
        <f t="shared" si="3"/>
        <v>1.4814814814814814</v>
      </c>
      <c r="K16" s="124"/>
      <c r="L16" s="43">
        <v>28</v>
      </c>
      <c r="M16" s="109">
        <f t="shared" si="4"/>
        <v>1.4285714285714286</v>
      </c>
      <c r="N16" s="80"/>
      <c r="O16" s="69">
        <v>42</v>
      </c>
      <c r="P16" s="109">
        <f t="shared" si="5"/>
        <v>0.95238095238095233</v>
      </c>
      <c r="Q16" s="80"/>
      <c r="R16" s="43">
        <v>56</v>
      </c>
      <c r="S16" s="109">
        <f t="shared" si="6"/>
        <v>0.7142857142857143</v>
      </c>
      <c r="T16" s="80"/>
    </row>
    <row r="17" spans="1:20" x14ac:dyDescent="0.2">
      <c r="A17" s="11" t="s">
        <v>4</v>
      </c>
      <c r="B17" s="23">
        <v>100</v>
      </c>
      <c r="C17" s="61">
        <v>17</v>
      </c>
      <c r="D17" s="56">
        <f t="shared" si="0"/>
        <v>5.882352941176471</v>
      </c>
      <c r="E17" s="23">
        <v>21</v>
      </c>
      <c r="F17" s="62">
        <f t="shared" si="1"/>
        <v>4.7619047619047619</v>
      </c>
      <c r="G17" s="23">
        <v>24</v>
      </c>
      <c r="H17" s="23">
        <f t="shared" si="2"/>
        <v>4.166666666666667</v>
      </c>
      <c r="I17" s="40">
        <v>27</v>
      </c>
      <c r="J17" s="123">
        <f t="shared" si="3"/>
        <v>3.7037037037037037</v>
      </c>
      <c r="K17" s="124"/>
      <c r="L17" s="43">
        <v>28</v>
      </c>
      <c r="M17" s="109">
        <f t="shared" si="4"/>
        <v>3.5714285714285716</v>
      </c>
      <c r="N17" s="80"/>
      <c r="O17" s="69">
        <v>42</v>
      </c>
      <c r="P17" s="109">
        <f t="shared" si="5"/>
        <v>2.3809523809523809</v>
      </c>
      <c r="Q17" s="80"/>
      <c r="R17" s="43">
        <v>56</v>
      </c>
      <c r="S17" s="109">
        <f t="shared" si="6"/>
        <v>1.7857142857142858</v>
      </c>
      <c r="T17" s="80"/>
    </row>
    <row r="18" spans="1:20" x14ac:dyDescent="0.2">
      <c r="A18" s="11" t="s">
        <v>14</v>
      </c>
      <c r="B18" s="23">
        <v>500</v>
      </c>
      <c r="C18" s="61">
        <v>17</v>
      </c>
      <c r="D18" s="56">
        <f t="shared" si="0"/>
        <v>29.411764705882351</v>
      </c>
      <c r="E18" s="23">
        <v>21</v>
      </c>
      <c r="F18" s="62">
        <f t="shared" si="1"/>
        <v>23.80952380952381</v>
      </c>
      <c r="G18" s="23">
        <v>24</v>
      </c>
      <c r="H18" s="23">
        <f t="shared" si="2"/>
        <v>20.833333333333332</v>
      </c>
      <c r="I18" s="40">
        <v>27</v>
      </c>
      <c r="J18" s="123">
        <f t="shared" si="3"/>
        <v>18.518518518518519</v>
      </c>
      <c r="K18" s="124"/>
      <c r="L18" s="43">
        <v>28</v>
      </c>
      <c r="M18" s="109">
        <f t="shared" si="4"/>
        <v>17.857142857142858</v>
      </c>
      <c r="N18" s="80"/>
      <c r="O18" s="69">
        <v>42</v>
      </c>
      <c r="P18" s="109">
        <f t="shared" si="5"/>
        <v>11.904761904761905</v>
      </c>
      <c r="Q18" s="80"/>
      <c r="R18" s="43">
        <v>56</v>
      </c>
      <c r="S18" s="109">
        <f t="shared" si="6"/>
        <v>8.9285714285714288</v>
      </c>
      <c r="T18" s="80"/>
    </row>
    <row r="19" spans="1:20" x14ac:dyDescent="0.2">
      <c r="A19" s="11" t="s">
        <v>5</v>
      </c>
      <c r="B19" s="23">
        <v>100</v>
      </c>
      <c r="C19" s="61">
        <v>17</v>
      </c>
      <c r="D19" s="56">
        <f t="shared" si="0"/>
        <v>5.882352941176471</v>
      </c>
      <c r="E19" s="23">
        <v>21</v>
      </c>
      <c r="F19" s="62">
        <f t="shared" si="1"/>
        <v>4.7619047619047619</v>
      </c>
      <c r="G19" s="23">
        <v>24</v>
      </c>
      <c r="H19" s="23">
        <f t="shared" si="2"/>
        <v>4.166666666666667</v>
      </c>
      <c r="I19" s="40">
        <v>27</v>
      </c>
      <c r="J19" s="123">
        <f t="shared" si="3"/>
        <v>3.7037037037037037</v>
      </c>
      <c r="K19" s="124"/>
      <c r="L19" s="43">
        <v>28</v>
      </c>
      <c r="M19" s="109">
        <f t="shared" si="4"/>
        <v>3.5714285714285716</v>
      </c>
      <c r="N19" s="80"/>
      <c r="O19" s="69">
        <v>42</v>
      </c>
      <c r="P19" s="109">
        <f t="shared" si="5"/>
        <v>2.3809523809523809</v>
      </c>
      <c r="Q19" s="80"/>
      <c r="R19" s="43">
        <v>56</v>
      </c>
      <c r="S19" s="109">
        <f t="shared" si="6"/>
        <v>1.7857142857142858</v>
      </c>
      <c r="T19" s="80"/>
    </row>
    <row r="20" spans="1:20" ht="17" thickBot="1" x14ac:dyDescent="0.25">
      <c r="A20" s="11"/>
      <c r="B20" s="24"/>
      <c r="C20" s="61"/>
      <c r="D20" s="56"/>
      <c r="E20" s="23"/>
      <c r="F20" s="62"/>
      <c r="G20" s="23"/>
      <c r="H20" s="23"/>
      <c r="I20" s="40"/>
      <c r="J20" s="123"/>
      <c r="K20" s="124"/>
      <c r="L20" s="43"/>
      <c r="M20" s="109"/>
      <c r="N20" s="80"/>
      <c r="O20" s="69"/>
      <c r="P20" s="109"/>
      <c r="Q20" s="80"/>
      <c r="R20" s="43"/>
      <c r="S20" s="109"/>
      <c r="T20" s="80"/>
    </row>
    <row r="21" spans="1:20" ht="17" thickBot="1" x14ac:dyDescent="0.25">
      <c r="A21" s="14" t="s">
        <v>22</v>
      </c>
      <c r="B21" s="21">
        <f>SUM(B8:B19)</f>
        <v>1848</v>
      </c>
      <c r="C21" s="86">
        <f>SUM(D8:D20)</f>
        <v>108.70588235294116</v>
      </c>
      <c r="D21" s="87"/>
      <c r="E21" s="86">
        <f>SUM(F8:F20)</f>
        <v>88</v>
      </c>
      <c r="F21" s="87"/>
      <c r="G21" s="88">
        <f>SUM(H8:H20)</f>
        <v>77</v>
      </c>
      <c r="H21" s="108"/>
      <c r="I21" s="81">
        <f>SUM(J8:K20)</f>
        <v>68.444444444444457</v>
      </c>
      <c r="J21" s="82"/>
      <c r="K21" s="83"/>
      <c r="L21" s="81">
        <f>SUM(M8:N20)</f>
        <v>66</v>
      </c>
      <c r="M21" s="82"/>
      <c r="N21" s="83"/>
      <c r="O21" s="81">
        <f>SUM(P8:Q20)</f>
        <v>44</v>
      </c>
      <c r="P21" s="82"/>
      <c r="Q21" s="83"/>
      <c r="R21" s="81">
        <f>SUM(S8:T20)</f>
        <v>33</v>
      </c>
      <c r="S21" s="82"/>
      <c r="T21" s="83"/>
    </row>
    <row r="24" spans="1:20" x14ac:dyDescent="0.2">
      <c r="D24" s="2"/>
    </row>
    <row r="25" spans="1:20" x14ac:dyDescent="0.2">
      <c r="D25" s="2"/>
    </row>
    <row r="26" spans="1:20" x14ac:dyDescent="0.2">
      <c r="D26" s="2"/>
    </row>
    <row r="27" spans="1:20" x14ac:dyDescent="0.2">
      <c r="A27" s="31"/>
      <c r="B27" s="31"/>
    </row>
    <row r="28" spans="1:20" x14ac:dyDescent="0.2">
      <c r="A28" s="31"/>
      <c r="B28" s="31"/>
    </row>
    <row r="29" spans="1:20" x14ac:dyDescent="0.2">
      <c r="A29" s="25"/>
      <c r="B29" s="25"/>
      <c r="C29" s="31"/>
      <c r="D29" s="31"/>
      <c r="E29" s="31"/>
      <c r="F29" s="31"/>
      <c r="G29" s="31"/>
      <c r="H29" s="31"/>
      <c r="I29" s="31"/>
    </row>
    <row r="30" spans="1:20" x14ac:dyDescent="0.2">
      <c r="A30" s="25"/>
      <c r="B30" s="25"/>
      <c r="C30" s="31"/>
      <c r="D30" s="31"/>
      <c r="E30" s="31"/>
      <c r="F30" s="31"/>
      <c r="G30" s="31"/>
      <c r="H30" s="31"/>
      <c r="I30" s="31"/>
    </row>
    <row r="31" spans="1:20" x14ac:dyDescent="0.2">
      <c r="A31" s="25"/>
      <c r="B31" s="25"/>
      <c r="C31" s="25"/>
      <c r="D31" s="25"/>
      <c r="E31" s="25"/>
      <c r="F31" s="25"/>
      <c r="G31" s="25"/>
      <c r="H31" s="25"/>
      <c r="I31" s="25"/>
    </row>
    <row r="32" spans="1:20" x14ac:dyDescent="0.2">
      <c r="A32" s="31"/>
      <c r="B32" s="31"/>
      <c r="C32" s="25"/>
      <c r="D32" s="25"/>
      <c r="E32" s="25"/>
      <c r="F32" s="25"/>
      <c r="G32" s="25"/>
      <c r="H32" s="25"/>
      <c r="I32" s="25"/>
    </row>
    <row r="33" spans="1:9" x14ac:dyDescent="0.2">
      <c r="A33" s="31"/>
      <c r="B33" s="31"/>
      <c r="C33" s="25"/>
      <c r="D33" s="25"/>
      <c r="E33" s="25"/>
      <c r="F33" s="25"/>
      <c r="G33" s="25"/>
      <c r="H33" s="25"/>
      <c r="I33" s="25"/>
    </row>
    <row r="34" spans="1:9" x14ac:dyDescent="0.2">
      <c r="A34" s="25"/>
      <c r="B34" s="30"/>
      <c r="C34" s="32"/>
      <c r="D34" s="31"/>
      <c r="E34" s="31"/>
      <c r="F34" s="31"/>
      <c r="G34" s="31"/>
      <c r="H34" s="31"/>
      <c r="I34" s="31"/>
    </row>
    <row r="35" spans="1:9" x14ac:dyDescent="0.2">
      <c r="A35" s="25"/>
      <c r="B35" s="30"/>
      <c r="C35" s="32"/>
      <c r="D35" s="31"/>
      <c r="E35" s="31"/>
      <c r="F35" s="31"/>
      <c r="G35" s="31"/>
      <c r="H35" s="31"/>
      <c r="I35" s="31"/>
    </row>
    <row r="36" spans="1:9" x14ac:dyDescent="0.2">
      <c r="A36" s="25"/>
      <c r="B36" s="30"/>
      <c r="C36" s="30"/>
      <c r="D36" s="30"/>
      <c r="E36" s="30"/>
      <c r="F36" s="30"/>
      <c r="G36" s="30"/>
      <c r="H36" s="30"/>
      <c r="I36" s="30"/>
    </row>
    <row r="37" spans="1:9" x14ac:dyDescent="0.2">
      <c r="A37" s="25"/>
      <c r="B37" s="30"/>
      <c r="C37" s="30"/>
      <c r="D37" s="30"/>
      <c r="E37" s="30"/>
      <c r="F37" s="30"/>
      <c r="G37" s="30"/>
      <c r="H37" s="30"/>
      <c r="I37" s="30"/>
    </row>
    <row r="38" spans="1:9" x14ac:dyDescent="0.2">
      <c r="A38" s="25"/>
      <c r="B38" s="30"/>
      <c r="C38" s="30"/>
      <c r="D38" s="30"/>
      <c r="E38" s="30"/>
      <c r="F38" s="30"/>
      <c r="G38" s="30"/>
      <c r="H38" s="30"/>
      <c r="I38" s="30"/>
    </row>
    <row r="39" spans="1:9" x14ac:dyDescent="0.2">
      <c r="A39" s="25"/>
      <c r="B39" s="30"/>
      <c r="C39" s="30"/>
      <c r="D39" s="30"/>
      <c r="E39" s="30"/>
      <c r="F39" s="30"/>
      <c r="G39" s="30"/>
      <c r="H39" s="30"/>
      <c r="I39" s="30"/>
    </row>
    <row r="40" spans="1:9" x14ac:dyDescent="0.2">
      <c r="A40" s="25"/>
      <c r="B40" s="30"/>
      <c r="C40" s="30"/>
      <c r="D40" s="30"/>
      <c r="E40" s="30"/>
      <c r="F40" s="30"/>
      <c r="G40" s="30"/>
      <c r="H40" s="30"/>
      <c r="I40" s="30"/>
    </row>
    <row r="41" spans="1:9" x14ac:dyDescent="0.2">
      <c r="A41" s="25"/>
      <c r="B41" s="30"/>
      <c r="C41" s="30"/>
      <c r="D41" s="30"/>
      <c r="E41" s="30"/>
      <c r="F41" s="30"/>
      <c r="G41" s="30"/>
      <c r="H41" s="30"/>
      <c r="I41" s="30"/>
    </row>
    <row r="42" spans="1:9" x14ac:dyDescent="0.2">
      <c r="A42" s="25"/>
      <c r="B42" s="30"/>
      <c r="C42" s="30"/>
      <c r="D42" s="30"/>
      <c r="E42" s="30"/>
      <c r="F42" s="30"/>
      <c r="G42" s="30"/>
      <c r="H42" s="30"/>
      <c r="I42" s="30"/>
    </row>
    <row r="43" spans="1:9" x14ac:dyDescent="0.2">
      <c r="A43" s="25"/>
      <c r="B43" s="30"/>
      <c r="C43" s="30"/>
      <c r="D43" s="30"/>
      <c r="E43" s="30"/>
      <c r="F43" s="30"/>
      <c r="G43" s="30"/>
      <c r="H43" s="30"/>
      <c r="I43" s="30"/>
    </row>
    <row r="44" spans="1:9" x14ac:dyDescent="0.2">
      <c r="A44" s="25"/>
      <c r="B44" s="30"/>
      <c r="C44" s="30"/>
      <c r="D44" s="30"/>
      <c r="E44" s="30"/>
      <c r="F44" s="30"/>
      <c r="G44" s="30"/>
      <c r="H44" s="30"/>
      <c r="I44" s="30"/>
    </row>
    <row r="45" spans="1:9" x14ac:dyDescent="0.2">
      <c r="A45" s="25"/>
      <c r="B45" s="30"/>
      <c r="C45" s="30"/>
      <c r="D45" s="30"/>
      <c r="E45" s="30"/>
      <c r="F45" s="30"/>
      <c r="G45" s="30"/>
      <c r="H45" s="30"/>
      <c r="I45" s="30"/>
    </row>
    <row r="46" spans="1:9" x14ac:dyDescent="0.2">
      <c r="A46" s="25"/>
      <c r="B46" s="25"/>
      <c r="C46" s="30"/>
      <c r="D46" s="30"/>
      <c r="E46" s="30"/>
      <c r="F46" s="30"/>
      <c r="G46" s="30"/>
      <c r="H46" s="30"/>
      <c r="I46" s="30"/>
    </row>
    <row r="47" spans="1:9" x14ac:dyDescent="0.2">
      <c r="A47" s="25"/>
      <c r="B47" s="30"/>
      <c r="C47" s="30"/>
      <c r="D47" s="30"/>
      <c r="E47" s="30"/>
      <c r="F47" s="30"/>
      <c r="G47" s="30"/>
      <c r="H47" s="30"/>
      <c r="I47" s="30"/>
    </row>
    <row r="48" spans="1:9" x14ac:dyDescent="0.2">
      <c r="C48" s="25"/>
      <c r="D48" s="25"/>
      <c r="E48" s="25"/>
      <c r="F48" s="25"/>
      <c r="G48" s="25"/>
      <c r="H48" s="25"/>
      <c r="I48" s="25"/>
    </row>
    <row r="49" spans="3:9" x14ac:dyDescent="0.2">
      <c r="C49" s="30"/>
      <c r="D49" s="30"/>
      <c r="E49" s="30"/>
      <c r="F49" s="30"/>
      <c r="G49" s="30"/>
      <c r="H49" s="30"/>
      <c r="I49" s="30"/>
    </row>
  </sheetData>
  <mergeCells count="69">
    <mergeCell ref="A1:I2"/>
    <mergeCell ref="A6:A7"/>
    <mergeCell ref="B6:B7"/>
    <mergeCell ref="C6:D7"/>
    <mergeCell ref="E6:F7"/>
    <mergeCell ref="G6:H7"/>
    <mergeCell ref="I6:K7"/>
    <mergeCell ref="L6:N7"/>
    <mergeCell ref="O6:Q7"/>
    <mergeCell ref="R6:T7"/>
    <mergeCell ref="J8:K8"/>
    <mergeCell ref="M8:N8"/>
    <mergeCell ref="P8:Q8"/>
    <mergeCell ref="S8:T8"/>
    <mergeCell ref="J9:K9"/>
    <mergeCell ref="M9:N9"/>
    <mergeCell ref="P9:Q9"/>
    <mergeCell ref="S9:T9"/>
    <mergeCell ref="J10:K10"/>
    <mergeCell ref="M10:N10"/>
    <mergeCell ref="P10:Q10"/>
    <mergeCell ref="S10:T10"/>
    <mergeCell ref="J11:K11"/>
    <mergeCell ref="M11:N11"/>
    <mergeCell ref="P11:Q11"/>
    <mergeCell ref="S11:T11"/>
    <mergeCell ref="J12:K12"/>
    <mergeCell ref="M12:N12"/>
    <mergeCell ref="P12:Q12"/>
    <mergeCell ref="S12:T12"/>
    <mergeCell ref="J13:K13"/>
    <mergeCell ref="M13:N13"/>
    <mergeCell ref="P13:Q13"/>
    <mergeCell ref="S13:T13"/>
    <mergeCell ref="J14:K14"/>
    <mergeCell ref="M14:N14"/>
    <mergeCell ref="P14:Q14"/>
    <mergeCell ref="S14:T14"/>
    <mergeCell ref="J15:K15"/>
    <mergeCell ref="M15:N15"/>
    <mergeCell ref="P15:Q15"/>
    <mergeCell ref="S15:T15"/>
    <mergeCell ref="J16:K16"/>
    <mergeCell ref="M16:N16"/>
    <mergeCell ref="P16:Q16"/>
    <mergeCell ref="S16:T16"/>
    <mergeCell ref="J17:K17"/>
    <mergeCell ref="M17:N17"/>
    <mergeCell ref="P17:Q17"/>
    <mergeCell ref="S17:T17"/>
    <mergeCell ref="J20:K20"/>
    <mergeCell ref="M20:N20"/>
    <mergeCell ref="P20:Q20"/>
    <mergeCell ref="S20:T20"/>
    <mergeCell ref="C21:D21"/>
    <mergeCell ref="E21:F21"/>
    <mergeCell ref="G21:H21"/>
    <mergeCell ref="I21:K21"/>
    <mergeCell ref="L21:N21"/>
    <mergeCell ref="O21:Q21"/>
    <mergeCell ref="R21:T21"/>
    <mergeCell ref="J18:K18"/>
    <mergeCell ref="J19:K19"/>
    <mergeCell ref="M18:N18"/>
    <mergeCell ref="M19:N19"/>
    <mergeCell ref="P18:Q18"/>
    <mergeCell ref="P19:Q19"/>
    <mergeCell ref="S18:T18"/>
    <mergeCell ref="S19:T19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showRuler="0" topLeftCell="A16" zoomScale="91" zoomScaleNormal="100" workbookViewId="0">
      <selection activeCell="C33" sqref="C33:Q43"/>
    </sheetView>
  </sheetViews>
  <sheetFormatPr baseColWidth="10" defaultRowHeight="16" x14ac:dyDescent="0.2"/>
  <cols>
    <col min="1" max="1" width="21.5" customWidth="1"/>
    <col min="2" max="2" width="17.6640625" customWidth="1"/>
    <col min="3" max="3" width="7.6640625" customWidth="1"/>
    <col min="4" max="4" width="17.6640625" customWidth="1"/>
    <col min="5" max="5" width="8.1640625" customWidth="1"/>
    <col min="6" max="6" width="17.6640625" customWidth="1"/>
    <col min="7" max="7" width="8.33203125" customWidth="1"/>
    <col min="8" max="8" width="17.6640625" customWidth="1"/>
    <col min="9" max="9" width="8.33203125" customWidth="1"/>
    <col min="12" max="12" width="9" customWidth="1"/>
  </cols>
  <sheetData>
    <row r="1" spans="1:7" x14ac:dyDescent="0.2">
      <c r="A1" s="106" t="s">
        <v>10</v>
      </c>
      <c r="B1" s="106"/>
      <c r="C1" s="106"/>
      <c r="D1" s="106"/>
      <c r="E1" s="106"/>
    </row>
    <row r="2" spans="1:7" x14ac:dyDescent="0.2">
      <c r="A2" s="106"/>
      <c r="B2" s="106"/>
      <c r="C2" s="106"/>
      <c r="D2" s="106"/>
      <c r="E2" s="106"/>
    </row>
    <row r="3" spans="1:7" x14ac:dyDescent="0.2">
      <c r="A3" t="s">
        <v>11</v>
      </c>
      <c r="B3" t="s">
        <v>55</v>
      </c>
    </row>
    <row r="4" spans="1:7" x14ac:dyDescent="0.2">
      <c r="A4" t="s">
        <v>12</v>
      </c>
      <c r="B4">
        <v>400</v>
      </c>
    </row>
    <row r="6" spans="1:7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7" x14ac:dyDescent="0.2">
      <c r="A8" t="s">
        <v>2</v>
      </c>
      <c r="B8">
        <v>25000</v>
      </c>
      <c r="C8" t="e">
        <f>#REF!</f>
        <v>#REF!</v>
      </c>
      <c r="D8">
        <v>900</v>
      </c>
      <c r="E8" s="1" t="e">
        <f t="shared" ref="E8:E14" si="0">D8/B8*C8</f>
        <v>#REF!</v>
      </c>
    </row>
    <row r="9" spans="1:7" x14ac:dyDescent="0.2">
      <c r="A9" t="s">
        <v>19</v>
      </c>
      <c r="B9">
        <v>1000</v>
      </c>
      <c r="C9" t="e">
        <f>#REF!</f>
        <v>#REF!</v>
      </c>
      <c r="D9">
        <v>20</v>
      </c>
      <c r="E9" s="1" t="e">
        <f t="shared" si="0"/>
        <v>#REF!</v>
      </c>
    </row>
    <row r="10" spans="1:7" x14ac:dyDescent="0.2">
      <c r="A10" t="s">
        <v>26</v>
      </c>
      <c r="B10">
        <v>2000</v>
      </c>
      <c r="C10" t="e">
        <f>#REF!</f>
        <v>#REF!</v>
      </c>
      <c r="D10">
        <v>300</v>
      </c>
      <c r="E10" s="1" t="e">
        <f t="shared" si="0"/>
        <v>#REF!</v>
      </c>
    </row>
    <row r="11" spans="1:7" x14ac:dyDescent="0.2">
      <c r="A11" t="s">
        <v>35</v>
      </c>
      <c r="B11">
        <v>10000</v>
      </c>
      <c r="C11" t="e">
        <f>#REF!</f>
        <v>#REF!</v>
      </c>
      <c r="D11">
        <v>50</v>
      </c>
      <c r="E11" s="1" t="e">
        <f t="shared" si="0"/>
        <v>#REF!</v>
      </c>
      <c r="F11" t="s">
        <v>47</v>
      </c>
    </row>
    <row r="12" spans="1:7" x14ac:dyDescent="0.2">
      <c r="A12" t="s">
        <v>7</v>
      </c>
      <c r="B12">
        <v>100</v>
      </c>
      <c r="C12" t="e">
        <f>#REF!</f>
        <v>#REF!</v>
      </c>
      <c r="D12">
        <v>0</v>
      </c>
      <c r="E12" s="1" t="e">
        <f t="shared" si="0"/>
        <v>#REF!</v>
      </c>
    </row>
    <row r="13" spans="1:7" x14ac:dyDescent="0.2">
      <c r="A13" t="s">
        <v>48</v>
      </c>
      <c r="B13">
        <v>10000</v>
      </c>
      <c r="C13" t="e">
        <f>#REF!</f>
        <v>#REF!</v>
      </c>
      <c r="D13">
        <v>100</v>
      </c>
      <c r="E13" s="1" t="e">
        <f t="shared" si="0"/>
        <v>#REF!</v>
      </c>
    </row>
    <row r="14" spans="1:7" x14ac:dyDescent="0.2">
      <c r="A14" t="s">
        <v>14</v>
      </c>
      <c r="B14">
        <v>1000</v>
      </c>
      <c r="C14" t="e">
        <f>#REF!</f>
        <v>#REF!</v>
      </c>
      <c r="D14">
        <v>620</v>
      </c>
      <c r="E14" s="1" t="e">
        <f t="shared" si="0"/>
        <v>#REF!</v>
      </c>
    </row>
    <row r="15" spans="1:7" x14ac:dyDescent="0.2">
      <c r="E15" s="1"/>
    </row>
    <row r="16" spans="1:7" x14ac:dyDescent="0.2">
      <c r="C16" t="s">
        <v>27</v>
      </c>
      <c r="D16">
        <f>D8+D9+D10+D11+D12+D13+D14</f>
        <v>1990</v>
      </c>
      <c r="E16" s="1" t="e">
        <f>E8+E9+E10+E11+E12+E13+E14</f>
        <v>#REF!</v>
      </c>
      <c r="F16" t="s">
        <v>24</v>
      </c>
      <c r="G16" t="s">
        <v>25</v>
      </c>
    </row>
    <row r="17" spans="1:17" x14ac:dyDescent="0.2">
      <c r="C17">
        <v>40</v>
      </c>
      <c r="D17">
        <f>D16/C17</f>
        <v>49.75</v>
      </c>
      <c r="E17" s="1" t="e">
        <f>E16/D17</f>
        <v>#REF!</v>
      </c>
      <c r="F17">
        <v>2300</v>
      </c>
      <c r="G17" t="e">
        <f t="shared" ref="G17:G23" si="1">E17*100/F17</f>
        <v>#REF!</v>
      </c>
    </row>
    <row r="18" spans="1:17" x14ac:dyDescent="0.2">
      <c r="C18">
        <v>60</v>
      </c>
      <c r="D18">
        <f>D16/C18</f>
        <v>33.166666666666664</v>
      </c>
      <c r="E18" s="1" t="e">
        <f>E16/D18</f>
        <v>#REF!</v>
      </c>
      <c r="F18">
        <v>3000</v>
      </c>
      <c r="G18" t="e">
        <f t="shared" si="1"/>
        <v>#REF!</v>
      </c>
    </row>
    <row r="19" spans="1:17" x14ac:dyDescent="0.2">
      <c r="C19">
        <v>80</v>
      </c>
      <c r="D19">
        <f>D16/C19</f>
        <v>24.875</v>
      </c>
      <c r="E19" s="1" t="e">
        <f>E16/D19</f>
        <v>#REF!</v>
      </c>
      <c r="F19">
        <v>4000</v>
      </c>
      <c r="G19" t="e">
        <f t="shared" si="1"/>
        <v>#REF!</v>
      </c>
    </row>
    <row r="20" spans="1:17" x14ac:dyDescent="0.2">
      <c r="C20">
        <v>130</v>
      </c>
      <c r="D20">
        <f>D16/C20</f>
        <v>15.307692307692308</v>
      </c>
      <c r="E20" s="1" t="e">
        <f>E16/D20</f>
        <v>#REF!</v>
      </c>
      <c r="F20">
        <v>7000</v>
      </c>
      <c r="G20" t="e">
        <f t="shared" si="1"/>
        <v>#REF!</v>
      </c>
    </row>
    <row r="21" spans="1:17" x14ac:dyDescent="0.2">
      <c r="C21">
        <v>350</v>
      </c>
      <c r="D21">
        <f>D16/C21</f>
        <v>5.6857142857142859</v>
      </c>
      <c r="E21" t="e">
        <f>E16/D21</f>
        <v>#REF!</v>
      </c>
      <c r="F21">
        <v>20000</v>
      </c>
      <c r="G21" t="e">
        <f t="shared" si="1"/>
        <v>#REF!</v>
      </c>
    </row>
    <row r="22" spans="1:17" x14ac:dyDescent="0.2">
      <c r="C22">
        <v>400</v>
      </c>
      <c r="D22">
        <f>D16/C22</f>
        <v>4.9749999999999996</v>
      </c>
      <c r="E22" t="e">
        <f>E16/D22</f>
        <v>#REF!</v>
      </c>
      <c r="F22">
        <v>23000</v>
      </c>
      <c r="G22" t="e">
        <f t="shared" si="1"/>
        <v>#REF!</v>
      </c>
    </row>
    <row r="23" spans="1:17" x14ac:dyDescent="0.2">
      <c r="C23">
        <v>650</v>
      </c>
      <c r="D23">
        <f>D16/C23</f>
        <v>3.0615384615384613</v>
      </c>
      <c r="E23" t="e">
        <f>E16/D23</f>
        <v>#REF!</v>
      </c>
      <c r="F23">
        <v>34000</v>
      </c>
      <c r="G23" t="e">
        <f t="shared" si="1"/>
        <v>#REF!</v>
      </c>
    </row>
    <row r="24" spans="1:17" x14ac:dyDescent="0.2">
      <c r="C24" s="3" t="s">
        <v>29</v>
      </c>
      <c r="D24" s="2" t="s">
        <v>30</v>
      </c>
      <c r="E24" t="s">
        <v>40</v>
      </c>
    </row>
    <row r="25" spans="1:17" x14ac:dyDescent="0.2">
      <c r="D25" s="2" t="s">
        <v>31</v>
      </c>
      <c r="E25" t="s">
        <v>41</v>
      </c>
    </row>
    <row r="26" spans="1:17" x14ac:dyDescent="0.2">
      <c r="D26" s="2" t="s">
        <v>32</v>
      </c>
      <c r="E26" t="s">
        <v>42</v>
      </c>
    </row>
    <row r="27" spans="1:17" ht="17" thickBot="1" x14ac:dyDescent="0.25"/>
    <row r="28" spans="1:17" x14ac:dyDescent="0.2">
      <c r="A28" s="92" t="s">
        <v>218</v>
      </c>
      <c r="B28" s="93"/>
      <c r="C28" s="93"/>
      <c r="D28" s="93"/>
      <c r="E28" s="93"/>
      <c r="F28" s="93"/>
      <c r="G28" s="93"/>
      <c r="H28" s="93"/>
      <c r="I28" s="129"/>
      <c r="J28" s="12"/>
    </row>
    <row r="29" spans="1:17" ht="17" thickBot="1" x14ac:dyDescent="0.25">
      <c r="A29" s="95"/>
      <c r="B29" s="96"/>
      <c r="C29" s="96"/>
      <c r="D29" s="96"/>
      <c r="E29" s="96"/>
      <c r="F29" s="96"/>
      <c r="G29" s="96"/>
      <c r="H29" s="96"/>
      <c r="I29" s="130"/>
    </row>
    <row r="30" spans="1:17" x14ac:dyDescent="0.2">
      <c r="A30" s="11" t="s">
        <v>11</v>
      </c>
      <c r="B30" s="12" t="s">
        <v>235</v>
      </c>
      <c r="C30" s="12"/>
      <c r="D30" s="12"/>
      <c r="E30" s="12"/>
      <c r="F30" s="12"/>
      <c r="G30" s="12"/>
      <c r="H30" s="12"/>
      <c r="I30" s="46"/>
    </row>
    <row r="31" spans="1:17" x14ac:dyDescent="0.2">
      <c r="A31" s="11" t="s">
        <v>12</v>
      </c>
      <c r="B31" s="12" t="s">
        <v>236</v>
      </c>
      <c r="C31" s="12"/>
      <c r="D31" s="12"/>
      <c r="E31" s="12"/>
      <c r="F31" s="12"/>
      <c r="G31" s="12"/>
      <c r="H31" s="12"/>
      <c r="I31" s="12"/>
    </row>
    <row r="32" spans="1:17" ht="17" thickBot="1" x14ac:dyDescent="0.25">
      <c r="A32" s="11"/>
      <c r="B32" s="12"/>
      <c r="C32" s="12"/>
      <c r="D32" s="12"/>
      <c r="E32" s="12"/>
      <c r="F32" s="12"/>
      <c r="G32" s="12"/>
      <c r="H32" s="12"/>
      <c r="I32" s="47"/>
      <c r="J32" s="48"/>
      <c r="K32" s="48"/>
      <c r="L32" s="48"/>
      <c r="M32" s="48"/>
      <c r="N32" s="48"/>
      <c r="O32" s="48"/>
      <c r="P32" s="48"/>
      <c r="Q32" s="48"/>
    </row>
    <row r="33" spans="1:17" x14ac:dyDescent="0.2">
      <c r="A33" s="98" t="s">
        <v>217</v>
      </c>
      <c r="B33" s="131" t="s">
        <v>216</v>
      </c>
      <c r="C33" s="102">
        <v>1200</v>
      </c>
      <c r="D33" s="103"/>
      <c r="E33" s="73">
        <v>1000</v>
      </c>
      <c r="F33" s="75"/>
      <c r="G33" s="73">
        <v>800</v>
      </c>
      <c r="H33" s="75"/>
      <c r="I33" s="133">
        <v>650</v>
      </c>
      <c r="J33" s="134"/>
      <c r="K33" s="124"/>
      <c r="L33" s="133">
        <v>450</v>
      </c>
      <c r="M33" s="134"/>
      <c r="N33" s="124"/>
      <c r="O33" s="133">
        <v>150</v>
      </c>
      <c r="P33" s="134"/>
      <c r="Q33" s="124"/>
    </row>
    <row r="34" spans="1:17" ht="17" thickBot="1" x14ac:dyDescent="0.25">
      <c r="A34" s="99"/>
      <c r="B34" s="132"/>
      <c r="C34" s="104"/>
      <c r="D34" s="105"/>
      <c r="E34" s="76"/>
      <c r="F34" s="78"/>
      <c r="G34" s="76"/>
      <c r="H34" s="78"/>
      <c r="I34" s="135"/>
      <c r="J34" s="136"/>
      <c r="K34" s="137"/>
      <c r="L34" s="135"/>
      <c r="M34" s="136"/>
      <c r="N34" s="137"/>
      <c r="O34" s="135"/>
      <c r="P34" s="136"/>
      <c r="Q34" s="137"/>
    </row>
    <row r="35" spans="1:17" x14ac:dyDescent="0.2">
      <c r="A35" s="11" t="s">
        <v>2</v>
      </c>
      <c r="B35" s="39">
        <v>900</v>
      </c>
      <c r="C35" s="42">
        <v>1.5</v>
      </c>
      <c r="D35" s="18">
        <f t="shared" ref="D35:D41" si="2">B35/C35</f>
        <v>600</v>
      </c>
      <c r="E35" s="22">
        <v>1.7</v>
      </c>
      <c r="F35" s="22">
        <f>B35/E35</f>
        <v>529.41176470588232</v>
      </c>
      <c r="G35" s="22">
        <v>2.2999999999999998</v>
      </c>
      <c r="H35" s="22">
        <f>B35/G35</f>
        <v>391.304347826087</v>
      </c>
      <c r="I35" s="53">
        <v>2.8</v>
      </c>
      <c r="J35" s="79">
        <f>B35/I35</f>
        <v>321.42857142857144</v>
      </c>
      <c r="K35" s="80"/>
      <c r="L35" s="42">
        <v>4.0999999999999996</v>
      </c>
      <c r="M35" s="79">
        <f>B35/L35</f>
        <v>219.51219512195124</v>
      </c>
      <c r="N35" s="80"/>
      <c r="O35" s="42">
        <v>12.2</v>
      </c>
      <c r="P35" s="79">
        <f>B35/O35</f>
        <v>73.770491803278688</v>
      </c>
      <c r="Q35" s="80"/>
    </row>
    <row r="36" spans="1:17" x14ac:dyDescent="0.2">
      <c r="A36" s="29" t="s">
        <v>237</v>
      </c>
      <c r="B36" s="40">
        <v>70</v>
      </c>
      <c r="C36" s="43">
        <v>1.5</v>
      </c>
      <c r="D36" s="19">
        <f t="shared" si="2"/>
        <v>46.666666666666664</v>
      </c>
      <c r="E36" s="23">
        <v>1.7</v>
      </c>
      <c r="F36" s="23">
        <f>B36/E36</f>
        <v>41.176470588235297</v>
      </c>
      <c r="G36" s="23">
        <v>2.2999999999999998</v>
      </c>
      <c r="H36" s="23">
        <f>B36/G36</f>
        <v>30.434782608695656</v>
      </c>
      <c r="I36" s="40">
        <v>2.8</v>
      </c>
      <c r="J36" s="79">
        <f t="shared" ref="J36:J41" si="3">B36/I36</f>
        <v>25</v>
      </c>
      <c r="K36" s="80"/>
      <c r="L36" s="40">
        <v>4.0999999999999996</v>
      </c>
      <c r="M36" s="79">
        <f t="shared" ref="M36:M41" si="4">B36/L36</f>
        <v>17.073170731707318</v>
      </c>
      <c r="N36" s="80"/>
      <c r="O36" s="40">
        <v>12.2</v>
      </c>
      <c r="P36" s="79">
        <f t="shared" ref="P36:P41" si="5">B36/O36</f>
        <v>5.7377049180327875</v>
      </c>
      <c r="Q36" s="80"/>
    </row>
    <row r="37" spans="1:17" x14ac:dyDescent="0.2">
      <c r="A37" s="29" t="s">
        <v>196</v>
      </c>
      <c r="B37" s="40">
        <v>30</v>
      </c>
      <c r="C37" s="43">
        <v>1.5</v>
      </c>
      <c r="D37" s="19">
        <f t="shared" si="2"/>
        <v>20</v>
      </c>
      <c r="E37" s="23">
        <v>1.7</v>
      </c>
      <c r="F37" s="23">
        <f t="shared" ref="F37:F41" si="6">B37/E37</f>
        <v>17.647058823529413</v>
      </c>
      <c r="G37" s="23">
        <v>2.2999999999999998</v>
      </c>
      <c r="H37" s="23">
        <f t="shared" ref="H37:H41" si="7">B37/G37</f>
        <v>13.043478260869566</v>
      </c>
      <c r="I37" s="40">
        <v>2.8</v>
      </c>
      <c r="J37" s="79">
        <f t="shared" si="3"/>
        <v>10.714285714285715</v>
      </c>
      <c r="K37" s="80"/>
      <c r="L37" s="43">
        <v>4.0999999999999996</v>
      </c>
      <c r="M37" s="79">
        <f t="shared" si="4"/>
        <v>7.3170731707317076</v>
      </c>
      <c r="N37" s="80"/>
      <c r="O37" s="43">
        <v>12.2</v>
      </c>
      <c r="P37" s="79">
        <f t="shared" si="5"/>
        <v>2.459016393442623</v>
      </c>
      <c r="Q37" s="80"/>
    </row>
    <row r="38" spans="1:17" x14ac:dyDescent="0.2">
      <c r="A38" s="11" t="s">
        <v>19</v>
      </c>
      <c r="B38" s="40">
        <v>18</v>
      </c>
      <c r="C38" s="43">
        <v>1.5</v>
      </c>
      <c r="D38" s="19">
        <f t="shared" si="2"/>
        <v>12</v>
      </c>
      <c r="E38" s="23">
        <v>1.7</v>
      </c>
      <c r="F38" s="23">
        <f t="shared" si="6"/>
        <v>10.588235294117647</v>
      </c>
      <c r="G38" s="23">
        <v>2.2999999999999998</v>
      </c>
      <c r="H38" s="23">
        <f t="shared" si="7"/>
        <v>7.8260869565217401</v>
      </c>
      <c r="I38" s="40">
        <v>2.8</v>
      </c>
      <c r="J38" s="79">
        <f t="shared" si="3"/>
        <v>6.4285714285714288</v>
      </c>
      <c r="K38" s="80"/>
      <c r="L38" s="43">
        <v>4.0999999999999996</v>
      </c>
      <c r="M38" s="79">
        <f t="shared" si="4"/>
        <v>4.3902439024390247</v>
      </c>
      <c r="N38" s="80"/>
      <c r="O38" s="43">
        <v>12.2</v>
      </c>
      <c r="P38" s="79">
        <f t="shared" si="5"/>
        <v>1.4754098360655739</v>
      </c>
      <c r="Q38" s="80"/>
    </row>
    <row r="39" spans="1:17" x14ac:dyDescent="0.2">
      <c r="A39" s="11" t="s">
        <v>168</v>
      </c>
      <c r="B39" s="40">
        <v>0.6</v>
      </c>
      <c r="C39" s="43">
        <v>1.5</v>
      </c>
      <c r="D39" s="19">
        <f t="shared" si="2"/>
        <v>0.39999999999999997</v>
      </c>
      <c r="E39" s="23">
        <v>1.7</v>
      </c>
      <c r="F39" s="23">
        <f t="shared" si="6"/>
        <v>0.35294117647058826</v>
      </c>
      <c r="G39" s="23">
        <v>2.2999999999999998</v>
      </c>
      <c r="H39" s="23">
        <f t="shared" si="7"/>
        <v>0.2608695652173913</v>
      </c>
      <c r="I39" s="40">
        <v>2.8</v>
      </c>
      <c r="J39" s="79">
        <f t="shared" si="3"/>
        <v>0.2142857142857143</v>
      </c>
      <c r="K39" s="80"/>
      <c r="L39" s="43">
        <v>4.0999999999999996</v>
      </c>
      <c r="M39" s="79">
        <f t="shared" si="4"/>
        <v>0.14634146341463417</v>
      </c>
      <c r="N39" s="80"/>
      <c r="O39" s="43">
        <v>12.2</v>
      </c>
      <c r="P39" s="79">
        <f t="shared" si="5"/>
        <v>4.9180327868852458E-2</v>
      </c>
      <c r="Q39" s="80"/>
    </row>
    <row r="40" spans="1:17" x14ac:dyDescent="0.2">
      <c r="A40" s="11" t="s">
        <v>169</v>
      </c>
      <c r="B40" s="40">
        <v>200</v>
      </c>
      <c r="C40" s="43">
        <v>1.5</v>
      </c>
      <c r="D40" s="19">
        <f t="shared" si="2"/>
        <v>133.33333333333334</v>
      </c>
      <c r="E40" s="23">
        <v>1.7</v>
      </c>
      <c r="F40" s="23">
        <f t="shared" si="6"/>
        <v>117.64705882352942</v>
      </c>
      <c r="G40" s="23">
        <v>2.2999999999999998</v>
      </c>
      <c r="H40" s="23">
        <f t="shared" si="7"/>
        <v>86.956521739130437</v>
      </c>
      <c r="I40" s="40">
        <v>2.8</v>
      </c>
      <c r="J40" s="79">
        <f t="shared" si="3"/>
        <v>71.428571428571431</v>
      </c>
      <c r="K40" s="80"/>
      <c r="L40" s="43">
        <v>4.0999999999999996</v>
      </c>
      <c r="M40" s="79">
        <f t="shared" si="4"/>
        <v>48.780487804878049</v>
      </c>
      <c r="N40" s="80"/>
      <c r="O40" s="43">
        <v>12.2</v>
      </c>
      <c r="P40" s="79">
        <f t="shared" si="5"/>
        <v>16.393442622950822</v>
      </c>
      <c r="Q40" s="80"/>
    </row>
    <row r="41" spans="1:17" x14ac:dyDescent="0.2">
      <c r="A41" s="11" t="s">
        <v>14</v>
      </c>
      <c r="B41" s="40">
        <v>650</v>
      </c>
      <c r="C41" s="43">
        <v>1.5</v>
      </c>
      <c r="D41" s="19">
        <f t="shared" si="2"/>
        <v>433.33333333333331</v>
      </c>
      <c r="E41" s="23">
        <v>1.7</v>
      </c>
      <c r="F41" s="23">
        <f t="shared" si="6"/>
        <v>382.35294117647061</v>
      </c>
      <c r="G41" s="23">
        <v>2.2999999999999998</v>
      </c>
      <c r="H41" s="23">
        <f t="shared" si="7"/>
        <v>282.60869565217394</v>
      </c>
      <c r="I41" s="40">
        <v>2.8</v>
      </c>
      <c r="J41" s="79">
        <f t="shared" si="3"/>
        <v>232.14285714285717</v>
      </c>
      <c r="K41" s="80"/>
      <c r="L41" s="40">
        <v>4.0999999999999996</v>
      </c>
      <c r="M41" s="79">
        <f t="shared" si="4"/>
        <v>158.53658536585368</v>
      </c>
      <c r="N41" s="80"/>
      <c r="O41" s="40">
        <v>12.2</v>
      </c>
      <c r="P41" s="79">
        <f t="shared" si="5"/>
        <v>53.278688524590166</v>
      </c>
      <c r="Q41" s="80"/>
    </row>
    <row r="42" spans="1:17" ht="17" thickBot="1" x14ac:dyDescent="0.25">
      <c r="A42" s="11"/>
      <c r="B42" s="41"/>
      <c r="C42" s="44"/>
      <c r="D42" s="15"/>
      <c r="E42" s="24"/>
      <c r="F42" s="24"/>
      <c r="G42" s="45"/>
      <c r="H42" s="45"/>
      <c r="I42" s="54"/>
      <c r="J42" s="79"/>
      <c r="K42" s="80"/>
      <c r="L42" s="54"/>
      <c r="M42" s="79"/>
      <c r="N42" s="80"/>
      <c r="O42" s="54"/>
      <c r="P42" s="79"/>
      <c r="Q42" s="80"/>
    </row>
    <row r="43" spans="1:17" ht="17" thickBot="1" x14ac:dyDescent="0.25">
      <c r="A43" s="14" t="s">
        <v>22</v>
      </c>
      <c r="B43" s="21">
        <f>SUM(B35:B41)</f>
        <v>1868.6</v>
      </c>
      <c r="C43" s="107">
        <f>SUM(D35:D41)</f>
        <v>1245.7333333333333</v>
      </c>
      <c r="D43" s="85"/>
      <c r="E43" s="86">
        <f>SUM(F35:F41)</f>
        <v>1099.1764705882351</v>
      </c>
      <c r="F43" s="87"/>
      <c r="G43" s="88">
        <f>SUM(H35:H41)</f>
        <v>812.43478260869574</v>
      </c>
      <c r="H43" s="89"/>
      <c r="I43" s="81">
        <f>SUM(J35:K41)</f>
        <v>667.35714285714289</v>
      </c>
      <c r="J43" s="82"/>
      <c r="K43" s="83"/>
      <c r="L43" s="81">
        <f>SUM(M35:N41)</f>
        <v>455.75609756097566</v>
      </c>
      <c r="M43" s="82"/>
      <c r="N43" s="83"/>
      <c r="O43" s="81">
        <f>SUM(P35:Q41)</f>
        <v>153.16393442622953</v>
      </c>
      <c r="P43" s="82"/>
      <c r="Q43" s="83"/>
    </row>
  </sheetData>
  <mergeCells count="40">
    <mergeCell ref="P39:Q39"/>
    <mergeCell ref="P40:Q40"/>
    <mergeCell ref="P41:Q41"/>
    <mergeCell ref="P42:Q42"/>
    <mergeCell ref="O43:Q43"/>
    <mergeCell ref="O33:Q34"/>
    <mergeCell ref="P35:Q35"/>
    <mergeCell ref="P36:Q36"/>
    <mergeCell ref="P37:Q37"/>
    <mergeCell ref="P38:Q38"/>
    <mergeCell ref="M39:N39"/>
    <mergeCell ref="M40:N40"/>
    <mergeCell ref="M41:N41"/>
    <mergeCell ref="M42:N42"/>
    <mergeCell ref="L43:N43"/>
    <mergeCell ref="L33:N34"/>
    <mergeCell ref="M35:N35"/>
    <mergeCell ref="M36:N36"/>
    <mergeCell ref="M37:N37"/>
    <mergeCell ref="M38:N38"/>
    <mergeCell ref="J39:K39"/>
    <mergeCell ref="J40:K40"/>
    <mergeCell ref="J41:K41"/>
    <mergeCell ref="C43:D43"/>
    <mergeCell ref="E33:F34"/>
    <mergeCell ref="E43:F43"/>
    <mergeCell ref="G33:H34"/>
    <mergeCell ref="G43:H43"/>
    <mergeCell ref="J42:K42"/>
    <mergeCell ref="I43:K43"/>
    <mergeCell ref="J35:K35"/>
    <mergeCell ref="J36:K36"/>
    <mergeCell ref="J37:K37"/>
    <mergeCell ref="J38:K38"/>
    <mergeCell ref="A1:E2"/>
    <mergeCell ref="A28:I29"/>
    <mergeCell ref="A33:A34"/>
    <mergeCell ref="B33:B34"/>
    <mergeCell ref="C33:D34"/>
    <mergeCell ref="I33:K34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showRuler="0" topLeftCell="A22" zoomScale="93" workbookViewId="0">
      <selection activeCell="A28" sqref="A28:Q43"/>
    </sheetView>
  </sheetViews>
  <sheetFormatPr baseColWidth="10" defaultRowHeight="16" x14ac:dyDescent="0.2"/>
  <cols>
    <col min="1" max="1" width="21.83203125" customWidth="1"/>
    <col min="2" max="2" width="18.6640625" customWidth="1"/>
    <col min="6" max="6" width="21.33203125" customWidth="1"/>
  </cols>
  <sheetData>
    <row r="1" spans="1:7" x14ac:dyDescent="0.2">
      <c r="A1" s="106" t="s">
        <v>10</v>
      </c>
      <c r="B1" s="106"/>
      <c r="C1" s="106"/>
      <c r="D1" s="106"/>
      <c r="E1" s="106"/>
    </row>
    <row r="2" spans="1:7" x14ac:dyDescent="0.2">
      <c r="A2" s="106"/>
      <c r="B2" s="106"/>
      <c r="C2" s="106"/>
      <c r="D2" s="106"/>
      <c r="E2" s="106"/>
    </row>
    <row r="3" spans="1:7" x14ac:dyDescent="0.2">
      <c r="A3" t="s">
        <v>11</v>
      </c>
      <c r="B3" t="s">
        <v>50</v>
      </c>
    </row>
    <row r="4" spans="1:7" x14ac:dyDescent="0.2">
      <c r="A4" t="s">
        <v>12</v>
      </c>
      <c r="B4">
        <v>400</v>
      </c>
    </row>
    <row r="6" spans="1:7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7" x14ac:dyDescent="0.2">
      <c r="A8" t="s">
        <v>2</v>
      </c>
      <c r="B8">
        <v>25000</v>
      </c>
      <c r="C8" t="e">
        <f>#REF!</f>
        <v>#REF!</v>
      </c>
      <c r="D8">
        <v>350</v>
      </c>
      <c r="E8" s="1" t="e">
        <f t="shared" ref="E8:E13" si="0">D8/B8*C8</f>
        <v>#REF!</v>
      </c>
    </row>
    <row r="9" spans="1:7" x14ac:dyDescent="0.2">
      <c r="A9" t="s">
        <v>19</v>
      </c>
      <c r="B9">
        <v>1000</v>
      </c>
      <c r="C9" t="e">
        <f>#REF!</f>
        <v>#REF!</v>
      </c>
      <c r="D9">
        <v>10</v>
      </c>
      <c r="E9" s="1" t="e">
        <f t="shared" si="0"/>
        <v>#REF!</v>
      </c>
    </row>
    <row r="10" spans="1:7" x14ac:dyDescent="0.2">
      <c r="A10" t="s">
        <v>26</v>
      </c>
      <c r="B10">
        <v>2000</v>
      </c>
      <c r="C10" t="e">
        <f>#REF!</f>
        <v>#REF!</v>
      </c>
      <c r="D10">
        <v>400</v>
      </c>
      <c r="E10" s="1" t="e">
        <f t="shared" si="0"/>
        <v>#REF!</v>
      </c>
    </row>
    <row r="11" spans="1:7" x14ac:dyDescent="0.2">
      <c r="A11" t="s">
        <v>39</v>
      </c>
      <c r="B11">
        <v>10000</v>
      </c>
      <c r="C11" t="e">
        <f>#REF!</f>
        <v>#REF!</v>
      </c>
      <c r="D11">
        <v>150</v>
      </c>
      <c r="E11" s="1" t="e">
        <f t="shared" si="0"/>
        <v>#REF!</v>
      </c>
    </row>
    <row r="12" spans="1:7" x14ac:dyDescent="0.2">
      <c r="A12" t="s">
        <v>51</v>
      </c>
      <c r="B12">
        <v>5000</v>
      </c>
      <c r="C12" t="e">
        <f>#REF!</f>
        <v>#REF!</v>
      </c>
      <c r="D12">
        <v>100</v>
      </c>
      <c r="E12" s="1" t="e">
        <f t="shared" si="0"/>
        <v>#REF!</v>
      </c>
    </row>
    <row r="13" spans="1:7" x14ac:dyDescent="0.2">
      <c r="A13" t="s">
        <v>14</v>
      </c>
      <c r="B13">
        <v>1000</v>
      </c>
      <c r="C13" t="e">
        <f>#REF!</f>
        <v>#REF!</v>
      </c>
      <c r="D13">
        <v>300</v>
      </c>
      <c r="E13" s="1" t="e">
        <f t="shared" si="0"/>
        <v>#REF!</v>
      </c>
    </row>
    <row r="14" spans="1:7" x14ac:dyDescent="0.2">
      <c r="E14" s="1"/>
    </row>
    <row r="15" spans="1:7" x14ac:dyDescent="0.2">
      <c r="C15" t="s">
        <v>27</v>
      </c>
      <c r="D15">
        <f>D8+D9+D10+D12+D13</f>
        <v>1160</v>
      </c>
      <c r="E15" s="1" t="e">
        <f>E8+E9+E10+E11+E12+E13</f>
        <v>#REF!</v>
      </c>
      <c r="F15" t="s">
        <v>24</v>
      </c>
      <c r="G15" t="s">
        <v>25</v>
      </c>
    </row>
    <row r="16" spans="1:7" x14ac:dyDescent="0.2">
      <c r="C16">
        <v>40</v>
      </c>
      <c r="D16">
        <f>D15/C16</f>
        <v>29</v>
      </c>
      <c r="E16" s="1" t="e">
        <f>E15/D16</f>
        <v>#REF!</v>
      </c>
      <c r="F16">
        <v>1800</v>
      </c>
      <c r="G16" t="e">
        <f t="shared" ref="G16:G22" si="1">E16*100/F16</f>
        <v>#REF!</v>
      </c>
    </row>
    <row r="17" spans="1:17" x14ac:dyDescent="0.2">
      <c r="C17">
        <v>60</v>
      </c>
      <c r="D17">
        <f>D15/C17</f>
        <v>19.333333333333332</v>
      </c>
      <c r="E17" s="1" t="e">
        <f>E15/D17</f>
        <v>#REF!</v>
      </c>
      <c r="F17">
        <v>3000</v>
      </c>
      <c r="G17" t="e">
        <f t="shared" si="1"/>
        <v>#REF!</v>
      </c>
    </row>
    <row r="18" spans="1:17" x14ac:dyDescent="0.2">
      <c r="C18">
        <v>80</v>
      </c>
      <c r="D18">
        <f>D15/C18</f>
        <v>14.5</v>
      </c>
      <c r="E18" s="1" t="e">
        <f>E15/D18</f>
        <v>#REF!</v>
      </c>
      <c r="F18">
        <v>4000</v>
      </c>
      <c r="G18" t="e">
        <f t="shared" si="1"/>
        <v>#REF!</v>
      </c>
    </row>
    <row r="19" spans="1:17" x14ac:dyDescent="0.2">
      <c r="C19">
        <v>130</v>
      </c>
      <c r="D19">
        <f>D15/C19</f>
        <v>8.9230769230769234</v>
      </c>
      <c r="E19" s="1" t="e">
        <f>E15/D19</f>
        <v>#REF!</v>
      </c>
      <c r="F19">
        <v>6000</v>
      </c>
      <c r="G19" t="e">
        <f t="shared" si="1"/>
        <v>#REF!</v>
      </c>
    </row>
    <row r="20" spans="1:17" x14ac:dyDescent="0.2">
      <c r="C20">
        <v>350</v>
      </c>
      <c r="D20">
        <f>D15/C20</f>
        <v>3.3142857142857145</v>
      </c>
      <c r="E20" t="e">
        <f>E15/D20</f>
        <v>#REF!</v>
      </c>
      <c r="F20">
        <v>15000</v>
      </c>
      <c r="G20" t="e">
        <f t="shared" si="1"/>
        <v>#REF!</v>
      </c>
    </row>
    <row r="21" spans="1:17" x14ac:dyDescent="0.2">
      <c r="C21">
        <v>400</v>
      </c>
      <c r="D21">
        <f>D15/C21</f>
        <v>2.9</v>
      </c>
      <c r="E21" t="e">
        <f>E15/D21</f>
        <v>#REF!</v>
      </c>
      <c r="F21">
        <v>18000</v>
      </c>
      <c r="G21" t="e">
        <f t="shared" si="1"/>
        <v>#REF!</v>
      </c>
    </row>
    <row r="22" spans="1:17" x14ac:dyDescent="0.2">
      <c r="C22">
        <v>600</v>
      </c>
      <c r="D22">
        <f>D15/C22</f>
        <v>1.9333333333333333</v>
      </c>
      <c r="E22" t="e">
        <f>E15/D22</f>
        <v>#REF!</v>
      </c>
      <c r="F22">
        <v>27000</v>
      </c>
      <c r="G22" t="e">
        <f t="shared" si="1"/>
        <v>#REF!</v>
      </c>
    </row>
    <row r="23" spans="1:17" x14ac:dyDescent="0.2">
      <c r="C23" s="3" t="s">
        <v>29</v>
      </c>
      <c r="D23" s="2" t="s">
        <v>30</v>
      </c>
      <c r="E23" t="s">
        <v>40</v>
      </c>
    </row>
    <row r="24" spans="1:17" x14ac:dyDescent="0.2">
      <c r="D24" s="2" t="s">
        <v>31</v>
      </c>
      <c r="E24" t="s">
        <v>41</v>
      </c>
    </row>
    <row r="25" spans="1:17" x14ac:dyDescent="0.2">
      <c r="D25" s="2" t="s">
        <v>32</v>
      </c>
      <c r="E25" t="s">
        <v>42</v>
      </c>
    </row>
    <row r="27" spans="1:17" ht="17" thickBot="1" x14ac:dyDescent="0.25"/>
    <row r="28" spans="1:17" x14ac:dyDescent="0.2">
      <c r="A28" s="92" t="s">
        <v>218</v>
      </c>
      <c r="B28" s="93"/>
      <c r="C28" s="93"/>
      <c r="D28" s="93"/>
      <c r="E28" s="93"/>
      <c r="F28" s="93"/>
      <c r="G28" s="93"/>
      <c r="H28" s="93"/>
      <c r="I28" s="129"/>
      <c r="J28" s="12"/>
    </row>
    <row r="29" spans="1:17" ht="17" thickBot="1" x14ac:dyDescent="0.25">
      <c r="A29" s="95"/>
      <c r="B29" s="96"/>
      <c r="C29" s="96"/>
      <c r="D29" s="96"/>
      <c r="E29" s="96"/>
      <c r="F29" s="96"/>
      <c r="G29" s="96"/>
      <c r="H29" s="96"/>
      <c r="I29" s="130"/>
    </row>
    <row r="30" spans="1:17" x14ac:dyDescent="0.2">
      <c r="A30" s="11" t="s">
        <v>11</v>
      </c>
      <c r="B30" s="128" t="s">
        <v>238</v>
      </c>
      <c r="C30" s="128"/>
      <c r="D30" s="128"/>
      <c r="E30" s="12"/>
      <c r="F30" s="12"/>
      <c r="G30" s="12"/>
      <c r="H30" s="12"/>
      <c r="I30" s="46"/>
    </row>
    <row r="31" spans="1:17" x14ac:dyDescent="0.2">
      <c r="A31" s="11" t="s">
        <v>12</v>
      </c>
      <c r="B31" s="12" t="s">
        <v>236</v>
      </c>
      <c r="C31" s="12"/>
      <c r="D31" s="12"/>
      <c r="E31" s="12"/>
      <c r="F31" s="12"/>
      <c r="G31" s="12"/>
      <c r="H31" s="12"/>
      <c r="I31" s="12"/>
    </row>
    <row r="32" spans="1:17" ht="17" thickBot="1" x14ac:dyDescent="0.25">
      <c r="A32" s="11"/>
      <c r="B32" s="12"/>
      <c r="C32" s="12"/>
      <c r="D32" s="12"/>
      <c r="E32" s="12"/>
      <c r="F32" s="12"/>
      <c r="G32" s="12"/>
      <c r="H32" s="12"/>
      <c r="I32" s="47"/>
      <c r="J32" s="48"/>
      <c r="K32" s="48"/>
      <c r="L32" s="48"/>
      <c r="M32" s="48"/>
      <c r="N32" s="48"/>
      <c r="O32" s="48"/>
      <c r="P32" s="48"/>
      <c r="Q32" s="48"/>
    </row>
    <row r="33" spans="1:17" x14ac:dyDescent="0.2">
      <c r="A33" s="98" t="s">
        <v>217</v>
      </c>
      <c r="B33" s="131" t="s">
        <v>216</v>
      </c>
      <c r="C33" s="102">
        <v>1200</v>
      </c>
      <c r="D33" s="103"/>
      <c r="E33" s="73">
        <v>1000</v>
      </c>
      <c r="F33" s="75"/>
      <c r="G33" s="73">
        <v>800</v>
      </c>
      <c r="H33" s="75"/>
      <c r="I33" s="133">
        <v>650</v>
      </c>
      <c r="J33" s="134"/>
      <c r="K33" s="124"/>
      <c r="L33" s="133">
        <v>450</v>
      </c>
      <c r="M33" s="134"/>
      <c r="N33" s="124"/>
      <c r="O33" s="133">
        <v>150</v>
      </c>
      <c r="P33" s="134"/>
      <c r="Q33" s="124"/>
    </row>
    <row r="34" spans="1:17" ht="17" thickBot="1" x14ac:dyDescent="0.25">
      <c r="A34" s="99"/>
      <c r="B34" s="132"/>
      <c r="C34" s="104"/>
      <c r="D34" s="105"/>
      <c r="E34" s="76"/>
      <c r="F34" s="78"/>
      <c r="G34" s="76"/>
      <c r="H34" s="78"/>
      <c r="I34" s="135"/>
      <c r="J34" s="136"/>
      <c r="K34" s="137"/>
      <c r="L34" s="135"/>
      <c r="M34" s="136"/>
      <c r="N34" s="137"/>
      <c r="O34" s="135"/>
      <c r="P34" s="136"/>
      <c r="Q34" s="137"/>
    </row>
    <row r="35" spans="1:17" x14ac:dyDescent="0.2">
      <c r="A35" s="11"/>
      <c r="B35" s="39"/>
      <c r="C35" s="42"/>
      <c r="D35" s="18"/>
      <c r="E35" s="22"/>
      <c r="F35" s="22"/>
      <c r="G35" s="22"/>
      <c r="H35" s="22"/>
      <c r="I35" s="53"/>
      <c r="J35" s="79"/>
      <c r="K35" s="80"/>
      <c r="L35" s="42"/>
      <c r="M35" s="79"/>
      <c r="N35" s="80"/>
      <c r="O35" s="42"/>
      <c r="P35" s="79"/>
      <c r="Q35" s="80"/>
    </row>
    <row r="36" spans="1:17" x14ac:dyDescent="0.2">
      <c r="A36" s="29"/>
      <c r="B36" s="40"/>
      <c r="C36" s="43"/>
      <c r="D36" s="19"/>
      <c r="E36" s="23"/>
      <c r="F36" s="23"/>
      <c r="G36" s="23"/>
      <c r="H36" s="23"/>
      <c r="I36" s="40"/>
      <c r="J36" s="79"/>
      <c r="K36" s="80"/>
      <c r="L36" s="40"/>
      <c r="M36" s="79"/>
      <c r="N36" s="80"/>
      <c r="O36" s="40"/>
      <c r="P36" s="79"/>
      <c r="Q36" s="80"/>
    </row>
    <row r="37" spans="1:17" x14ac:dyDescent="0.2">
      <c r="A37" s="29"/>
      <c r="B37" s="40"/>
      <c r="C37" s="43"/>
      <c r="D37" s="19"/>
      <c r="E37" s="23"/>
      <c r="F37" s="23"/>
      <c r="G37" s="23"/>
      <c r="H37" s="23"/>
      <c r="I37" s="40"/>
      <c r="J37" s="79"/>
      <c r="K37" s="80"/>
      <c r="L37" s="43"/>
      <c r="M37" s="79"/>
      <c r="N37" s="80"/>
      <c r="O37" s="43"/>
      <c r="P37" s="79"/>
      <c r="Q37" s="80"/>
    </row>
    <row r="38" spans="1:17" x14ac:dyDescent="0.2">
      <c r="A38" s="11"/>
      <c r="B38" s="40"/>
      <c r="C38" s="43"/>
      <c r="D38" s="19"/>
      <c r="E38" s="23"/>
      <c r="F38" s="23"/>
      <c r="G38" s="23"/>
      <c r="H38" s="23"/>
      <c r="I38" s="40"/>
      <c r="J38" s="79"/>
      <c r="K38" s="80"/>
      <c r="L38" s="43"/>
      <c r="M38" s="79"/>
      <c r="N38" s="80"/>
      <c r="O38" s="43"/>
      <c r="P38" s="79"/>
      <c r="Q38" s="80"/>
    </row>
    <row r="39" spans="1:17" x14ac:dyDescent="0.2">
      <c r="A39" s="11"/>
      <c r="B39" s="40"/>
      <c r="C39" s="43"/>
      <c r="D39" s="19"/>
      <c r="E39" s="23"/>
      <c r="F39" s="23"/>
      <c r="G39" s="23"/>
      <c r="H39" s="23"/>
      <c r="I39" s="40"/>
      <c r="J39" s="79"/>
      <c r="K39" s="80"/>
      <c r="L39" s="43"/>
      <c r="M39" s="79"/>
      <c r="N39" s="80"/>
      <c r="O39" s="43"/>
      <c r="P39" s="79"/>
      <c r="Q39" s="80"/>
    </row>
    <row r="40" spans="1:17" x14ac:dyDescent="0.2">
      <c r="A40" s="11"/>
      <c r="B40" s="40"/>
      <c r="C40" s="43"/>
      <c r="D40" s="19"/>
      <c r="E40" s="23"/>
      <c r="F40" s="23"/>
      <c r="G40" s="23"/>
      <c r="H40" s="23"/>
      <c r="I40" s="40"/>
      <c r="J40" s="79"/>
      <c r="K40" s="80"/>
      <c r="L40" s="43"/>
      <c r="M40" s="79"/>
      <c r="N40" s="80"/>
      <c r="O40" s="43"/>
      <c r="P40" s="79"/>
      <c r="Q40" s="80"/>
    </row>
    <row r="41" spans="1:17" x14ac:dyDescent="0.2">
      <c r="A41" s="11"/>
      <c r="B41" s="40"/>
      <c r="C41" s="43"/>
      <c r="D41" s="19"/>
      <c r="E41" s="23"/>
      <c r="F41" s="23"/>
      <c r="G41" s="23"/>
      <c r="H41" s="23"/>
      <c r="I41" s="40"/>
      <c r="J41" s="79"/>
      <c r="K41" s="80"/>
      <c r="L41" s="40"/>
      <c r="M41" s="79"/>
      <c r="N41" s="80"/>
      <c r="O41" s="40"/>
      <c r="P41" s="79"/>
      <c r="Q41" s="80"/>
    </row>
    <row r="42" spans="1:17" ht="17" thickBot="1" x14ac:dyDescent="0.25">
      <c r="A42" s="11"/>
      <c r="B42" s="41"/>
      <c r="C42" s="44"/>
      <c r="D42" s="15"/>
      <c r="E42" s="24"/>
      <c r="F42" s="24"/>
      <c r="G42" s="45"/>
      <c r="H42" s="45"/>
      <c r="I42" s="54"/>
      <c r="J42" s="79"/>
      <c r="K42" s="80"/>
      <c r="L42" s="54"/>
      <c r="M42" s="79"/>
      <c r="N42" s="80"/>
      <c r="O42" s="54"/>
      <c r="P42" s="79"/>
      <c r="Q42" s="80"/>
    </row>
    <row r="43" spans="1:17" ht="17" thickBot="1" x14ac:dyDescent="0.25">
      <c r="A43" s="14" t="s">
        <v>22</v>
      </c>
      <c r="B43" s="21"/>
      <c r="C43" s="107">
        <f>SUM(D35:D41)</f>
        <v>0</v>
      </c>
      <c r="D43" s="85"/>
      <c r="E43" s="86">
        <f>SUM(F35:F41)</f>
        <v>0</v>
      </c>
      <c r="F43" s="87"/>
      <c r="G43" s="88">
        <f>SUM(H35:H41)</f>
        <v>0</v>
      </c>
      <c r="H43" s="89"/>
      <c r="I43" s="81">
        <f>SUM(J35:K41)</f>
        <v>0</v>
      </c>
      <c r="J43" s="82"/>
      <c r="K43" s="83"/>
      <c r="L43" s="81">
        <f>SUM(M35:N41)</f>
        <v>0</v>
      </c>
      <c r="M43" s="82"/>
      <c r="N43" s="83"/>
      <c r="O43" s="81"/>
      <c r="P43" s="82"/>
      <c r="Q43" s="83"/>
    </row>
  </sheetData>
  <mergeCells count="41">
    <mergeCell ref="J42:K42"/>
    <mergeCell ref="M42:N42"/>
    <mergeCell ref="P42:Q42"/>
    <mergeCell ref="C43:D43"/>
    <mergeCell ref="E43:F43"/>
    <mergeCell ref="G43:H43"/>
    <mergeCell ref="I43:K43"/>
    <mergeCell ref="L43:N43"/>
    <mergeCell ref="O43:Q43"/>
    <mergeCell ref="J40:K40"/>
    <mergeCell ref="M40:N40"/>
    <mergeCell ref="P40:Q40"/>
    <mergeCell ref="J41:K41"/>
    <mergeCell ref="M41:N41"/>
    <mergeCell ref="P41:Q41"/>
    <mergeCell ref="J38:K38"/>
    <mergeCell ref="M38:N38"/>
    <mergeCell ref="P38:Q38"/>
    <mergeCell ref="J39:K39"/>
    <mergeCell ref="M39:N39"/>
    <mergeCell ref="P39:Q39"/>
    <mergeCell ref="J36:K36"/>
    <mergeCell ref="M36:N36"/>
    <mergeCell ref="P36:Q36"/>
    <mergeCell ref="J37:K37"/>
    <mergeCell ref="M37:N37"/>
    <mergeCell ref="P37:Q37"/>
    <mergeCell ref="L33:N34"/>
    <mergeCell ref="O33:Q34"/>
    <mergeCell ref="J35:K35"/>
    <mergeCell ref="M35:N35"/>
    <mergeCell ref="P35:Q35"/>
    <mergeCell ref="A1:E2"/>
    <mergeCell ref="A28:I29"/>
    <mergeCell ref="A33:A34"/>
    <mergeCell ref="B33:B34"/>
    <mergeCell ref="C33:D34"/>
    <mergeCell ref="E33:F34"/>
    <mergeCell ref="G33:H34"/>
    <mergeCell ref="I33:K34"/>
    <mergeCell ref="B30:D30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showRuler="0" topLeftCell="A10" zoomScale="75" workbookViewId="0">
      <selection activeCell="A27" sqref="A27:Q43"/>
    </sheetView>
  </sheetViews>
  <sheetFormatPr baseColWidth="10" defaultRowHeight="16" x14ac:dyDescent="0.2"/>
  <cols>
    <col min="1" max="1" width="19.1640625" customWidth="1"/>
    <col min="2" max="2" width="21.83203125" customWidth="1"/>
    <col min="4" max="4" width="21.5" customWidth="1"/>
    <col min="6" max="6" width="22.6640625" customWidth="1"/>
    <col min="8" max="8" width="20.5" customWidth="1"/>
  </cols>
  <sheetData>
    <row r="1" spans="1:7" x14ac:dyDescent="0.2">
      <c r="A1" s="106" t="s">
        <v>10</v>
      </c>
      <c r="B1" s="106"/>
      <c r="C1" s="106"/>
      <c r="D1" s="106"/>
      <c r="E1" s="106"/>
    </row>
    <row r="2" spans="1:7" x14ac:dyDescent="0.2">
      <c r="A2" s="106"/>
      <c r="B2" s="106"/>
      <c r="C2" s="106"/>
      <c r="D2" s="106"/>
      <c r="E2" s="106"/>
    </row>
    <row r="3" spans="1:7" x14ac:dyDescent="0.2">
      <c r="A3" t="s">
        <v>11</v>
      </c>
      <c r="B3" t="s">
        <v>239</v>
      </c>
    </row>
    <row r="4" spans="1:7" x14ac:dyDescent="0.2">
      <c r="A4" t="s">
        <v>12</v>
      </c>
      <c r="B4">
        <v>400</v>
      </c>
    </row>
    <row r="6" spans="1:7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7" x14ac:dyDescent="0.2">
      <c r="A8" t="s">
        <v>2</v>
      </c>
      <c r="B8">
        <v>25000</v>
      </c>
      <c r="C8" t="e">
        <f>#REF!</f>
        <v>#REF!</v>
      </c>
      <c r="D8">
        <v>350</v>
      </c>
      <c r="E8" s="1" t="e">
        <f t="shared" ref="E8:E13" si="0">D8/B8*C8</f>
        <v>#REF!</v>
      </c>
    </row>
    <row r="9" spans="1:7" x14ac:dyDescent="0.2">
      <c r="A9" t="s">
        <v>19</v>
      </c>
      <c r="B9">
        <v>1000</v>
      </c>
      <c r="C9" t="e">
        <f>#REF!</f>
        <v>#REF!</v>
      </c>
      <c r="D9">
        <v>10</v>
      </c>
      <c r="E9" s="1" t="e">
        <f t="shared" si="0"/>
        <v>#REF!</v>
      </c>
    </row>
    <row r="10" spans="1:7" x14ac:dyDescent="0.2">
      <c r="A10" t="s">
        <v>26</v>
      </c>
      <c r="B10">
        <v>2000</v>
      </c>
      <c r="C10" t="e">
        <f>#REF!</f>
        <v>#REF!</v>
      </c>
      <c r="D10">
        <v>400</v>
      </c>
      <c r="E10" s="1" t="e">
        <f t="shared" si="0"/>
        <v>#REF!</v>
      </c>
    </row>
    <row r="11" spans="1:7" x14ac:dyDescent="0.2">
      <c r="A11" t="s">
        <v>52</v>
      </c>
      <c r="B11">
        <v>10000</v>
      </c>
      <c r="C11" t="e">
        <f>#REF!</f>
        <v>#REF!</v>
      </c>
      <c r="D11">
        <v>150</v>
      </c>
      <c r="E11" s="1" t="e">
        <f t="shared" si="0"/>
        <v>#REF!</v>
      </c>
    </row>
    <row r="12" spans="1:7" x14ac:dyDescent="0.2">
      <c r="A12" t="s">
        <v>35</v>
      </c>
      <c r="B12">
        <v>10000</v>
      </c>
      <c r="C12" t="e">
        <f>#REF!</f>
        <v>#REF!</v>
      </c>
      <c r="D12">
        <v>100</v>
      </c>
      <c r="E12" s="1" t="e">
        <f t="shared" si="0"/>
        <v>#REF!</v>
      </c>
    </row>
    <row r="13" spans="1:7" x14ac:dyDescent="0.2">
      <c r="A13" t="s">
        <v>14</v>
      </c>
      <c r="B13">
        <v>1000</v>
      </c>
      <c r="C13" t="e">
        <f>#REF!</f>
        <v>#REF!</v>
      </c>
      <c r="D13">
        <v>300</v>
      </c>
      <c r="E13" s="1" t="e">
        <f t="shared" si="0"/>
        <v>#REF!</v>
      </c>
    </row>
    <row r="14" spans="1:7" x14ac:dyDescent="0.2">
      <c r="E14" s="1"/>
    </row>
    <row r="15" spans="1:7" x14ac:dyDescent="0.2">
      <c r="C15" t="s">
        <v>27</v>
      </c>
      <c r="D15">
        <f>D8+D9+D10+D12+D13</f>
        <v>1160</v>
      </c>
      <c r="E15" s="1" t="e">
        <f>E8+E9+E10+E11+E12+E13</f>
        <v>#REF!</v>
      </c>
      <c r="F15" t="s">
        <v>24</v>
      </c>
      <c r="G15" t="s">
        <v>25</v>
      </c>
    </row>
    <row r="16" spans="1:7" x14ac:dyDescent="0.2">
      <c r="C16">
        <v>40</v>
      </c>
      <c r="D16">
        <f>D15/C16</f>
        <v>29</v>
      </c>
      <c r="E16" s="1" t="e">
        <f>E15/D16</f>
        <v>#REF!</v>
      </c>
      <c r="F16">
        <v>2700</v>
      </c>
      <c r="G16" t="e">
        <f t="shared" ref="G16:G22" si="1">E16*100/F16</f>
        <v>#REF!</v>
      </c>
    </row>
    <row r="17" spans="1:17" x14ac:dyDescent="0.2">
      <c r="C17">
        <v>60</v>
      </c>
      <c r="D17">
        <f>D15/C17</f>
        <v>19.333333333333332</v>
      </c>
      <c r="E17" s="1" t="e">
        <f>E15/D17</f>
        <v>#REF!</v>
      </c>
      <c r="F17">
        <v>4000</v>
      </c>
      <c r="G17" t="e">
        <f t="shared" si="1"/>
        <v>#REF!</v>
      </c>
    </row>
    <row r="18" spans="1:17" x14ac:dyDescent="0.2">
      <c r="C18">
        <v>80</v>
      </c>
      <c r="D18">
        <f>D15/C18</f>
        <v>14.5</v>
      </c>
      <c r="E18" s="1" t="e">
        <f>E15/D18</f>
        <v>#REF!</v>
      </c>
      <c r="F18">
        <v>5500</v>
      </c>
      <c r="G18" t="e">
        <f t="shared" si="1"/>
        <v>#REF!</v>
      </c>
    </row>
    <row r="19" spans="1:17" x14ac:dyDescent="0.2">
      <c r="C19">
        <v>130</v>
      </c>
      <c r="D19">
        <f>D15/C19</f>
        <v>8.9230769230769234</v>
      </c>
      <c r="E19" s="1" t="e">
        <f>E15/D19</f>
        <v>#REF!</v>
      </c>
      <c r="F19">
        <v>8500</v>
      </c>
      <c r="G19" t="e">
        <f t="shared" si="1"/>
        <v>#REF!</v>
      </c>
    </row>
    <row r="20" spans="1:17" x14ac:dyDescent="0.2">
      <c r="C20">
        <v>350</v>
      </c>
      <c r="D20">
        <f>D15/C20</f>
        <v>3.3142857142857145</v>
      </c>
      <c r="E20" t="e">
        <f>E15/D20</f>
        <v>#REF!</v>
      </c>
      <c r="F20">
        <v>23000</v>
      </c>
      <c r="G20" t="e">
        <f t="shared" si="1"/>
        <v>#REF!</v>
      </c>
    </row>
    <row r="21" spans="1:17" x14ac:dyDescent="0.2">
      <c r="C21">
        <v>400</v>
      </c>
      <c r="D21">
        <f>D15/C21</f>
        <v>2.9</v>
      </c>
      <c r="E21" t="e">
        <f>E15/D21</f>
        <v>#REF!</v>
      </c>
      <c r="F21">
        <v>27000</v>
      </c>
      <c r="G21" t="e">
        <f t="shared" si="1"/>
        <v>#REF!</v>
      </c>
    </row>
    <row r="22" spans="1:17" x14ac:dyDescent="0.2">
      <c r="C22">
        <v>600</v>
      </c>
      <c r="D22">
        <f>D15/C22</f>
        <v>1.9333333333333333</v>
      </c>
      <c r="E22" t="e">
        <f>E15/D22</f>
        <v>#REF!</v>
      </c>
      <c r="F22">
        <v>40000</v>
      </c>
      <c r="G22" t="e">
        <f t="shared" si="1"/>
        <v>#REF!</v>
      </c>
    </row>
    <row r="23" spans="1:17" x14ac:dyDescent="0.2">
      <c r="C23" s="3" t="s">
        <v>29</v>
      </c>
      <c r="D23" s="2" t="s">
        <v>30</v>
      </c>
      <c r="E23" t="s">
        <v>40</v>
      </c>
    </row>
    <row r="24" spans="1:17" x14ac:dyDescent="0.2">
      <c r="D24" s="2" t="s">
        <v>31</v>
      </c>
      <c r="E24" t="s">
        <v>41</v>
      </c>
    </row>
    <row r="25" spans="1:17" x14ac:dyDescent="0.2">
      <c r="D25" s="2" t="s">
        <v>32</v>
      </c>
      <c r="E25" t="s">
        <v>42</v>
      </c>
    </row>
    <row r="27" spans="1:17" ht="17" thickBot="1" x14ac:dyDescent="0.25"/>
    <row r="28" spans="1:17" x14ac:dyDescent="0.2">
      <c r="A28" s="92" t="s">
        <v>218</v>
      </c>
      <c r="B28" s="93"/>
      <c r="C28" s="93"/>
      <c r="D28" s="93"/>
      <c r="E28" s="93"/>
      <c r="F28" s="93"/>
      <c r="G28" s="93"/>
      <c r="H28" s="93"/>
      <c r="I28" s="129"/>
      <c r="J28" s="12"/>
    </row>
    <row r="29" spans="1:17" ht="17" thickBot="1" x14ac:dyDescent="0.25">
      <c r="A29" s="95"/>
      <c r="B29" s="96"/>
      <c r="C29" s="96"/>
      <c r="D29" s="96"/>
      <c r="E29" s="96"/>
      <c r="F29" s="96"/>
      <c r="G29" s="96"/>
      <c r="H29" s="96"/>
      <c r="I29" s="130"/>
    </row>
    <row r="30" spans="1:17" x14ac:dyDescent="0.2">
      <c r="A30" s="11" t="s">
        <v>11</v>
      </c>
      <c r="B30" s="128" t="s">
        <v>244</v>
      </c>
      <c r="C30" s="128"/>
      <c r="D30" s="128"/>
      <c r="E30" s="12"/>
      <c r="F30" s="12"/>
      <c r="G30" s="12"/>
      <c r="H30" s="12"/>
      <c r="I30" s="46"/>
    </row>
    <row r="31" spans="1:17" x14ac:dyDescent="0.2">
      <c r="A31" s="11" t="s">
        <v>12</v>
      </c>
      <c r="B31" s="12" t="s">
        <v>236</v>
      </c>
      <c r="C31" s="12"/>
      <c r="D31" s="12"/>
      <c r="E31" s="12"/>
      <c r="F31" s="12"/>
      <c r="G31" s="12"/>
      <c r="H31" s="12"/>
      <c r="I31" s="12"/>
    </row>
    <row r="32" spans="1:17" ht="17" thickBot="1" x14ac:dyDescent="0.25">
      <c r="A32" s="11"/>
      <c r="B32" s="12"/>
      <c r="C32" s="12"/>
      <c r="D32" s="12"/>
      <c r="E32" s="12"/>
      <c r="F32" s="12"/>
      <c r="G32" s="12"/>
      <c r="H32" s="12"/>
      <c r="I32" s="47"/>
      <c r="J32" s="48"/>
      <c r="K32" s="48"/>
      <c r="L32" s="48"/>
      <c r="M32" s="48"/>
      <c r="N32" s="48"/>
      <c r="O32" s="48"/>
      <c r="P32" s="48"/>
      <c r="Q32" s="48"/>
    </row>
    <row r="33" spans="1:17" x14ac:dyDescent="0.2">
      <c r="A33" s="98" t="s">
        <v>217</v>
      </c>
      <c r="B33" s="131" t="s">
        <v>216</v>
      </c>
      <c r="C33" s="138">
        <v>1200</v>
      </c>
      <c r="D33" s="139"/>
      <c r="E33" s="142">
        <v>1000</v>
      </c>
      <c r="F33" s="143"/>
      <c r="G33" s="142">
        <v>800</v>
      </c>
      <c r="H33" s="143"/>
      <c r="I33" s="134">
        <v>650</v>
      </c>
      <c r="J33" s="134"/>
      <c r="K33" s="124"/>
      <c r="L33" s="133">
        <v>450</v>
      </c>
      <c r="M33" s="134"/>
      <c r="N33" s="124"/>
      <c r="O33" s="133">
        <v>150</v>
      </c>
      <c r="P33" s="134"/>
      <c r="Q33" s="124"/>
    </row>
    <row r="34" spans="1:17" ht="17" thickBot="1" x14ac:dyDescent="0.25">
      <c r="A34" s="99"/>
      <c r="B34" s="132"/>
      <c r="C34" s="140"/>
      <c r="D34" s="141"/>
      <c r="E34" s="144"/>
      <c r="F34" s="137"/>
      <c r="G34" s="144"/>
      <c r="H34" s="137"/>
      <c r="I34" s="136"/>
      <c r="J34" s="136"/>
      <c r="K34" s="137"/>
      <c r="L34" s="135"/>
      <c r="M34" s="136"/>
      <c r="N34" s="137"/>
      <c r="O34" s="135"/>
      <c r="P34" s="136"/>
      <c r="Q34" s="137"/>
    </row>
    <row r="35" spans="1:17" x14ac:dyDescent="0.2">
      <c r="A35" s="11" t="s">
        <v>240</v>
      </c>
      <c r="B35" s="39">
        <v>980</v>
      </c>
      <c r="C35" s="42">
        <v>1.7</v>
      </c>
      <c r="D35" s="42">
        <f>B35/C35</f>
        <v>576.47058823529414</v>
      </c>
      <c r="E35" s="42">
        <v>2.1</v>
      </c>
      <c r="F35" s="42">
        <f>B35/E35</f>
        <v>466.66666666666663</v>
      </c>
      <c r="G35" s="43">
        <v>2.6</v>
      </c>
      <c r="H35" s="43">
        <f>B35/G35</f>
        <v>376.92307692307691</v>
      </c>
      <c r="I35" s="49">
        <v>3.2</v>
      </c>
      <c r="J35" s="79">
        <f>B35/I35</f>
        <v>306.25</v>
      </c>
      <c r="K35" s="80"/>
      <c r="L35" s="42">
        <v>4.7</v>
      </c>
      <c r="M35" s="79">
        <f>B35/L35</f>
        <v>208.51063829787233</v>
      </c>
      <c r="N35" s="80"/>
      <c r="O35" s="42">
        <v>14.1</v>
      </c>
      <c r="P35" s="79">
        <f>B35/O35</f>
        <v>69.503546099290787</v>
      </c>
      <c r="Q35" s="80"/>
    </row>
    <row r="36" spans="1:17" x14ac:dyDescent="0.2">
      <c r="A36" s="29" t="s">
        <v>196</v>
      </c>
      <c r="B36" s="40">
        <v>20</v>
      </c>
      <c r="C36" s="43">
        <v>1.7</v>
      </c>
      <c r="D36" s="43">
        <f t="shared" ref="D36:D40" si="2">B36/C36</f>
        <v>11.764705882352942</v>
      </c>
      <c r="E36" s="43">
        <v>2.1</v>
      </c>
      <c r="F36" s="43">
        <f t="shared" ref="F36:F40" si="3">B36/E36</f>
        <v>9.5238095238095237</v>
      </c>
      <c r="G36" s="43">
        <v>2.6</v>
      </c>
      <c r="H36" s="43">
        <f t="shared" ref="H36:H40" si="4">B36/G36</f>
        <v>7.6923076923076916</v>
      </c>
      <c r="I36" s="50">
        <v>3.2</v>
      </c>
      <c r="J36" s="109">
        <f t="shared" ref="J36:J40" si="5">B36/I36</f>
        <v>6.25</v>
      </c>
      <c r="K36" s="145"/>
      <c r="L36" s="40">
        <v>4.7</v>
      </c>
      <c r="M36" s="79">
        <f t="shared" ref="M36:M40" si="6">B36/L36</f>
        <v>4.2553191489361701</v>
      </c>
      <c r="N36" s="80"/>
      <c r="O36" s="40">
        <v>14.1</v>
      </c>
      <c r="P36" s="79">
        <f t="shared" ref="P36:P40" si="7">B36/O36</f>
        <v>1.4184397163120568</v>
      </c>
      <c r="Q36" s="80"/>
    </row>
    <row r="37" spans="1:17" x14ac:dyDescent="0.2">
      <c r="A37" s="29" t="s">
        <v>241</v>
      </c>
      <c r="B37" s="40">
        <v>300</v>
      </c>
      <c r="C37" s="43">
        <v>1.7</v>
      </c>
      <c r="D37" s="43">
        <f t="shared" si="2"/>
        <v>176.47058823529412</v>
      </c>
      <c r="E37" s="43">
        <v>2.1</v>
      </c>
      <c r="F37" s="43">
        <f t="shared" si="3"/>
        <v>142.85714285714286</v>
      </c>
      <c r="G37" s="43">
        <v>2.6</v>
      </c>
      <c r="H37" s="43">
        <f t="shared" si="4"/>
        <v>115.38461538461539</v>
      </c>
      <c r="I37" s="50">
        <v>3.2</v>
      </c>
      <c r="J37" s="109">
        <f t="shared" si="5"/>
        <v>93.75</v>
      </c>
      <c r="K37" s="80"/>
      <c r="L37" s="43">
        <v>4.7</v>
      </c>
      <c r="M37" s="79">
        <f t="shared" si="6"/>
        <v>63.829787234042549</v>
      </c>
      <c r="N37" s="80"/>
      <c r="O37" s="43">
        <v>14.1</v>
      </c>
      <c r="P37" s="79">
        <f t="shared" si="7"/>
        <v>21.276595744680851</v>
      </c>
      <c r="Q37" s="80"/>
    </row>
    <row r="38" spans="1:17" x14ac:dyDescent="0.2">
      <c r="A38" s="11" t="s">
        <v>242</v>
      </c>
      <c r="B38" s="40">
        <v>22</v>
      </c>
      <c r="C38" s="43">
        <v>1.7</v>
      </c>
      <c r="D38" s="43">
        <f t="shared" si="2"/>
        <v>12.941176470588236</v>
      </c>
      <c r="E38" s="43">
        <v>2.1</v>
      </c>
      <c r="F38" s="43">
        <f t="shared" si="3"/>
        <v>10.476190476190476</v>
      </c>
      <c r="G38" s="43">
        <v>2.6</v>
      </c>
      <c r="H38" s="43">
        <f t="shared" si="4"/>
        <v>8.4615384615384617</v>
      </c>
      <c r="I38" s="50">
        <v>3.2</v>
      </c>
      <c r="J38" s="109">
        <f t="shared" si="5"/>
        <v>6.875</v>
      </c>
      <c r="K38" s="80"/>
      <c r="L38" s="43">
        <v>4.7</v>
      </c>
      <c r="M38" s="79">
        <f t="shared" si="6"/>
        <v>4.6808510638297873</v>
      </c>
      <c r="N38" s="80"/>
      <c r="O38" s="43">
        <v>14.1</v>
      </c>
      <c r="P38" s="79">
        <f t="shared" si="7"/>
        <v>1.5602836879432624</v>
      </c>
      <c r="Q38" s="80"/>
    </row>
    <row r="39" spans="1:17" x14ac:dyDescent="0.2">
      <c r="A39" s="11" t="s">
        <v>169</v>
      </c>
      <c r="B39" s="40">
        <v>200</v>
      </c>
      <c r="C39" s="43">
        <v>1.7</v>
      </c>
      <c r="D39" s="43">
        <f t="shared" si="2"/>
        <v>117.64705882352942</v>
      </c>
      <c r="E39" s="43">
        <v>2.1</v>
      </c>
      <c r="F39" s="43">
        <f t="shared" si="3"/>
        <v>95.238095238095241</v>
      </c>
      <c r="G39" s="43">
        <v>2.6</v>
      </c>
      <c r="H39" s="43">
        <f t="shared" si="4"/>
        <v>76.92307692307692</v>
      </c>
      <c r="I39" s="50">
        <v>3.2</v>
      </c>
      <c r="J39" s="109">
        <f t="shared" si="5"/>
        <v>62.5</v>
      </c>
      <c r="K39" s="80"/>
      <c r="L39" s="43">
        <v>4.7</v>
      </c>
      <c r="M39" s="79">
        <f t="shared" si="6"/>
        <v>42.553191489361701</v>
      </c>
      <c r="N39" s="80"/>
      <c r="O39" s="43">
        <v>14.1</v>
      </c>
      <c r="P39" s="79">
        <f t="shared" si="7"/>
        <v>14.184397163120568</v>
      </c>
      <c r="Q39" s="80"/>
    </row>
    <row r="40" spans="1:17" x14ac:dyDescent="0.2">
      <c r="A40" s="11" t="s">
        <v>243</v>
      </c>
      <c r="B40" s="40">
        <v>650</v>
      </c>
      <c r="C40" s="43">
        <v>1.7</v>
      </c>
      <c r="D40" s="19">
        <f t="shared" si="2"/>
        <v>382.35294117647061</v>
      </c>
      <c r="E40" s="23">
        <v>2.1</v>
      </c>
      <c r="F40" s="23">
        <f t="shared" si="3"/>
        <v>309.52380952380952</v>
      </c>
      <c r="G40" s="23">
        <v>2.6</v>
      </c>
      <c r="H40" s="23">
        <f t="shared" si="4"/>
        <v>250</v>
      </c>
      <c r="I40" s="40">
        <v>3.2</v>
      </c>
      <c r="J40" s="109">
        <f t="shared" si="5"/>
        <v>203.125</v>
      </c>
      <c r="K40" s="80"/>
      <c r="L40" s="43">
        <v>4.7</v>
      </c>
      <c r="M40" s="79">
        <f t="shared" si="6"/>
        <v>138.29787234042553</v>
      </c>
      <c r="N40" s="80"/>
      <c r="O40" s="43">
        <v>14.1</v>
      </c>
      <c r="P40" s="79">
        <f t="shared" si="7"/>
        <v>46.099290780141843</v>
      </c>
      <c r="Q40" s="80"/>
    </row>
    <row r="41" spans="1:17" x14ac:dyDescent="0.2">
      <c r="A41" s="11"/>
      <c r="B41" s="40"/>
      <c r="C41" s="43"/>
      <c r="D41" s="19"/>
      <c r="E41" s="23"/>
      <c r="F41" s="23"/>
      <c r="G41" s="23"/>
      <c r="H41" s="23"/>
      <c r="I41" s="40"/>
      <c r="J41" s="79"/>
      <c r="K41" s="80"/>
      <c r="L41" s="40"/>
      <c r="M41" s="79"/>
      <c r="N41" s="80"/>
      <c r="O41" s="40"/>
      <c r="P41" s="79"/>
      <c r="Q41" s="80"/>
    </row>
    <row r="42" spans="1:17" ht="17" thickBot="1" x14ac:dyDescent="0.25">
      <c r="A42" s="11"/>
      <c r="B42" s="41"/>
      <c r="C42" s="44"/>
      <c r="D42" s="15"/>
      <c r="E42" s="24"/>
      <c r="F42" s="24"/>
      <c r="G42" s="45"/>
      <c r="H42" s="45"/>
      <c r="I42" s="54"/>
      <c r="J42" s="79"/>
      <c r="K42" s="80"/>
      <c r="L42" s="54"/>
      <c r="M42" s="79"/>
      <c r="N42" s="80"/>
      <c r="O42" s="54"/>
      <c r="P42" s="79"/>
      <c r="Q42" s="80"/>
    </row>
    <row r="43" spans="1:17" ht="17" thickBot="1" x14ac:dyDescent="0.25">
      <c r="A43" s="14" t="s">
        <v>22</v>
      </c>
      <c r="B43" s="21">
        <f>SUM(B35:B40)</f>
        <v>2172</v>
      </c>
      <c r="C43" s="107">
        <f>SUM(D35:D41)</f>
        <v>1277.6470588235295</v>
      </c>
      <c r="D43" s="85"/>
      <c r="E43" s="86">
        <f>SUM(F35:F41)</f>
        <v>1034.2857142857142</v>
      </c>
      <c r="F43" s="87"/>
      <c r="G43" s="88">
        <f>SUM(H35:H41)</f>
        <v>835.38461538461536</v>
      </c>
      <c r="H43" s="89"/>
      <c r="I43" s="81">
        <f>SUM(J35:K41)</f>
        <v>678.75</v>
      </c>
      <c r="J43" s="82"/>
      <c r="K43" s="83"/>
      <c r="L43" s="81">
        <f>SUM(M35:N41)</f>
        <v>462.12765957446811</v>
      </c>
      <c r="M43" s="82"/>
      <c r="N43" s="83"/>
      <c r="O43" s="81">
        <f>SUM(P35:Q40)</f>
        <v>154.04255319148936</v>
      </c>
      <c r="P43" s="82"/>
      <c r="Q43" s="83"/>
    </row>
  </sheetData>
  <mergeCells count="41">
    <mergeCell ref="J42:K42"/>
    <mergeCell ref="M42:N42"/>
    <mergeCell ref="P42:Q42"/>
    <mergeCell ref="C43:D43"/>
    <mergeCell ref="E43:F43"/>
    <mergeCell ref="G43:H43"/>
    <mergeCell ref="I43:K43"/>
    <mergeCell ref="L43:N43"/>
    <mergeCell ref="O43:Q43"/>
    <mergeCell ref="J40:K40"/>
    <mergeCell ref="M40:N40"/>
    <mergeCell ref="P40:Q40"/>
    <mergeCell ref="J41:K41"/>
    <mergeCell ref="M41:N41"/>
    <mergeCell ref="P41:Q41"/>
    <mergeCell ref="J38:K38"/>
    <mergeCell ref="M38:N38"/>
    <mergeCell ref="P38:Q38"/>
    <mergeCell ref="J39:K39"/>
    <mergeCell ref="M39:N39"/>
    <mergeCell ref="P39:Q39"/>
    <mergeCell ref="J36:K36"/>
    <mergeCell ref="M36:N36"/>
    <mergeCell ref="P36:Q36"/>
    <mergeCell ref="J37:K37"/>
    <mergeCell ref="M37:N37"/>
    <mergeCell ref="P37:Q37"/>
    <mergeCell ref="L33:N34"/>
    <mergeCell ref="O33:Q34"/>
    <mergeCell ref="J35:K35"/>
    <mergeCell ref="M35:N35"/>
    <mergeCell ref="P35:Q35"/>
    <mergeCell ref="A1:E2"/>
    <mergeCell ref="A28:I29"/>
    <mergeCell ref="B30:D30"/>
    <mergeCell ref="A33:A34"/>
    <mergeCell ref="B33:B34"/>
    <mergeCell ref="C33:D34"/>
    <mergeCell ref="E33:F34"/>
    <mergeCell ref="G33:H34"/>
    <mergeCell ref="I33:K34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showRuler="0" topLeftCell="A10" zoomScale="82" workbookViewId="0">
      <selection activeCell="A24" sqref="A24:K39"/>
    </sheetView>
  </sheetViews>
  <sheetFormatPr baseColWidth="10" defaultRowHeight="16" x14ac:dyDescent="0.2"/>
  <cols>
    <col min="1" max="1" width="17.83203125" customWidth="1"/>
    <col min="2" max="2" width="19.83203125" customWidth="1"/>
    <col min="4" max="4" width="20.6640625" customWidth="1"/>
    <col min="6" max="6" width="22.33203125" customWidth="1"/>
    <col min="8" max="8" width="20.33203125" customWidth="1"/>
  </cols>
  <sheetData>
    <row r="1" spans="1:7" x14ac:dyDescent="0.2">
      <c r="A1" s="106" t="s">
        <v>10</v>
      </c>
      <c r="B1" s="106"/>
      <c r="C1" s="106"/>
      <c r="D1" s="106"/>
      <c r="E1" s="106"/>
    </row>
    <row r="2" spans="1:7" x14ac:dyDescent="0.2">
      <c r="A2" s="106"/>
      <c r="B2" s="106"/>
      <c r="C2" s="106"/>
      <c r="D2" s="106"/>
      <c r="E2" s="106"/>
    </row>
    <row r="3" spans="1:7" x14ac:dyDescent="0.2">
      <c r="A3" t="s">
        <v>11</v>
      </c>
      <c r="B3" t="s">
        <v>53</v>
      </c>
    </row>
    <row r="4" spans="1:7" x14ac:dyDescent="0.2">
      <c r="A4" t="s">
        <v>12</v>
      </c>
      <c r="B4">
        <v>110</v>
      </c>
    </row>
    <row r="6" spans="1:7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7" x14ac:dyDescent="0.2">
      <c r="A8" t="s">
        <v>2</v>
      </c>
      <c r="B8">
        <v>25000</v>
      </c>
      <c r="C8" t="e">
        <f>#REF!</f>
        <v>#REF!</v>
      </c>
      <c r="D8">
        <v>1000</v>
      </c>
      <c r="E8" s="1" t="e">
        <f t="shared" ref="E8:E13" si="0">D8/B8*C8</f>
        <v>#REF!</v>
      </c>
    </row>
    <row r="9" spans="1:7" x14ac:dyDescent="0.2">
      <c r="A9" t="s">
        <v>19</v>
      </c>
      <c r="B9">
        <v>1000</v>
      </c>
      <c r="C9" t="e">
        <f>#REF!</f>
        <v>#REF!</v>
      </c>
      <c r="D9">
        <v>15</v>
      </c>
      <c r="E9" s="1" t="e">
        <f t="shared" si="0"/>
        <v>#REF!</v>
      </c>
    </row>
    <row r="10" spans="1:7" x14ac:dyDescent="0.2">
      <c r="A10" t="s">
        <v>26</v>
      </c>
      <c r="B10">
        <v>2000</v>
      </c>
      <c r="C10">
        <v>10000</v>
      </c>
      <c r="D10">
        <v>400</v>
      </c>
      <c r="E10" s="1">
        <f t="shared" si="0"/>
        <v>2000</v>
      </c>
    </row>
    <row r="11" spans="1:7" x14ac:dyDescent="0.2">
      <c r="A11" t="s">
        <v>20</v>
      </c>
      <c r="B11">
        <v>500</v>
      </c>
      <c r="C11" t="e">
        <f>#REF!</f>
        <v>#REF!</v>
      </c>
      <c r="D11">
        <v>5</v>
      </c>
      <c r="E11" s="1" t="e">
        <f t="shared" si="0"/>
        <v>#REF!</v>
      </c>
    </row>
    <row r="12" spans="1:7" x14ac:dyDescent="0.2">
      <c r="A12" t="s">
        <v>164</v>
      </c>
      <c r="B12">
        <v>5000</v>
      </c>
      <c r="C12" t="e">
        <f>#REF!</f>
        <v>#REF!</v>
      </c>
      <c r="D12">
        <v>100</v>
      </c>
      <c r="E12" s="1" t="e">
        <f t="shared" si="0"/>
        <v>#REF!</v>
      </c>
    </row>
    <row r="13" spans="1:7" x14ac:dyDescent="0.2">
      <c r="A13" t="s">
        <v>14</v>
      </c>
      <c r="B13">
        <v>1000</v>
      </c>
      <c r="C13" t="e">
        <f>#REF!</f>
        <v>#REF!</v>
      </c>
      <c r="D13">
        <v>500</v>
      </c>
      <c r="E13" s="1" t="e">
        <f t="shared" si="0"/>
        <v>#REF!</v>
      </c>
    </row>
    <row r="14" spans="1:7" x14ac:dyDescent="0.2">
      <c r="E14" s="1"/>
    </row>
    <row r="15" spans="1:7" x14ac:dyDescent="0.2">
      <c r="C15" t="s">
        <v>27</v>
      </c>
      <c r="D15">
        <f>D8+D9+D10+D11+D13</f>
        <v>1920</v>
      </c>
      <c r="E15" s="1" t="e">
        <f>E8+E9+E10+E11+E13</f>
        <v>#REF!</v>
      </c>
      <c r="F15" t="s">
        <v>24</v>
      </c>
      <c r="G15" t="s">
        <v>25</v>
      </c>
    </row>
    <row r="16" spans="1:7" x14ac:dyDescent="0.2">
      <c r="B16" t="s">
        <v>23</v>
      </c>
      <c r="C16">
        <v>800</v>
      </c>
      <c r="D16">
        <f>D15/C16</f>
        <v>2.4</v>
      </c>
      <c r="E16" s="1" t="e">
        <f>E15/D16</f>
        <v>#REF!</v>
      </c>
      <c r="F16">
        <v>15000</v>
      </c>
      <c r="G16" t="e">
        <f>E16*100/F16</f>
        <v>#REF!</v>
      </c>
    </row>
    <row r="17" spans="1:11" x14ac:dyDescent="0.2">
      <c r="C17">
        <v>250</v>
      </c>
      <c r="D17">
        <f>D15/C17</f>
        <v>7.68</v>
      </c>
      <c r="E17" t="e">
        <f>E15/D17</f>
        <v>#REF!</v>
      </c>
      <c r="F17">
        <v>5000</v>
      </c>
      <c r="G17" t="e">
        <f>E17*100/F17</f>
        <v>#REF!</v>
      </c>
    </row>
    <row r="18" spans="1:11" x14ac:dyDescent="0.2">
      <c r="C18">
        <v>400</v>
      </c>
      <c r="D18">
        <f>D15/C18</f>
        <v>4.8</v>
      </c>
      <c r="E18" t="e">
        <f>E15/D18</f>
        <v>#REF!</v>
      </c>
      <c r="F18">
        <v>15000</v>
      </c>
      <c r="G18" t="e">
        <f>E18*100/F18</f>
        <v>#REF!</v>
      </c>
    </row>
    <row r="20" spans="1:11" x14ac:dyDescent="0.2">
      <c r="C20" s="3" t="s">
        <v>29</v>
      </c>
      <c r="D20" s="2" t="s">
        <v>54</v>
      </c>
    </row>
    <row r="21" spans="1:11" x14ac:dyDescent="0.2">
      <c r="D21" s="2" t="s">
        <v>63</v>
      </c>
    </row>
    <row r="22" spans="1:11" x14ac:dyDescent="0.2">
      <c r="D22" s="2" t="s">
        <v>32</v>
      </c>
    </row>
    <row r="23" spans="1:11" ht="17" thickBot="1" x14ac:dyDescent="0.25"/>
    <row r="24" spans="1:11" x14ac:dyDescent="0.2">
      <c r="A24" s="92" t="s">
        <v>218</v>
      </c>
      <c r="B24" s="93"/>
      <c r="C24" s="93"/>
      <c r="D24" s="93"/>
      <c r="E24" s="93"/>
      <c r="F24" s="93"/>
      <c r="G24" s="93"/>
      <c r="H24" s="93"/>
      <c r="I24" s="129"/>
      <c r="J24" s="12"/>
    </row>
    <row r="25" spans="1:11" ht="17" thickBot="1" x14ac:dyDescent="0.25">
      <c r="A25" s="95"/>
      <c r="B25" s="96"/>
      <c r="C25" s="96"/>
      <c r="D25" s="96"/>
      <c r="E25" s="96"/>
      <c r="F25" s="96"/>
      <c r="G25" s="96"/>
      <c r="H25" s="96"/>
      <c r="I25" s="130"/>
    </row>
    <row r="26" spans="1:11" x14ac:dyDescent="0.2">
      <c r="A26" s="11" t="s">
        <v>11</v>
      </c>
      <c r="B26" s="128" t="s">
        <v>250</v>
      </c>
      <c r="C26" s="128"/>
      <c r="D26" s="128"/>
      <c r="E26" s="12"/>
      <c r="F26" s="12"/>
      <c r="G26" s="12"/>
      <c r="H26" s="12"/>
      <c r="I26" s="46"/>
    </row>
    <row r="27" spans="1:11" x14ac:dyDescent="0.2">
      <c r="A27" s="11" t="s">
        <v>12</v>
      </c>
      <c r="B27" s="79" t="s">
        <v>251</v>
      </c>
      <c r="C27" s="79"/>
      <c r="D27" s="79"/>
      <c r="E27" s="12"/>
      <c r="F27" s="12"/>
      <c r="G27" s="12"/>
      <c r="H27" s="12"/>
      <c r="I27" s="12"/>
    </row>
    <row r="28" spans="1:11" ht="17" thickBot="1" x14ac:dyDescent="0.25">
      <c r="A28" s="11"/>
      <c r="B28" s="12"/>
      <c r="C28" s="12"/>
      <c r="D28" s="12"/>
      <c r="E28" s="12"/>
      <c r="F28" s="12"/>
      <c r="G28" s="12"/>
      <c r="H28" s="12"/>
      <c r="I28" s="47"/>
      <c r="J28" s="48"/>
      <c r="K28" s="48"/>
    </row>
    <row r="29" spans="1:11" x14ac:dyDescent="0.2">
      <c r="A29" s="98" t="s">
        <v>217</v>
      </c>
      <c r="B29" s="131" t="s">
        <v>216</v>
      </c>
      <c r="C29" s="138">
        <v>100</v>
      </c>
      <c r="D29" s="139"/>
      <c r="E29" s="142">
        <v>120</v>
      </c>
      <c r="F29" s="143"/>
      <c r="G29" s="142">
        <v>130</v>
      </c>
      <c r="H29" s="143"/>
      <c r="I29" s="134">
        <v>150</v>
      </c>
      <c r="J29" s="134"/>
      <c r="K29" s="124"/>
    </row>
    <row r="30" spans="1:11" ht="17" thickBot="1" x14ac:dyDescent="0.25">
      <c r="A30" s="99"/>
      <c r="B30" s="132"/>
      <c r="C30" s="140"/>
      <c r="D30" s="141"/>
      <c r="E30" s="144"/>
      <c r="F30" s="137"/>
      <c r="G30" s="144"/>
      <c r="H30" s="137"/>
      <c r="I30" s="136"/>
      <c r="J30" s="136"/>
      <c r="K30" s="137"/>
    </row>
    <row r="31" spans="1:11" x14ac:dyDescent="0.2">
      <c r="A31" s="11" t="s">
        <v>240</v>
      </c>
      <c r="B31" s="39">
        <v>980</v>
      </c>
      <c r="C31" s="42">
        <v>20</v>
      </c>
      <c r="D31" s="42">
        <f>B31/C31</f>
        <v>49</v>
      </c>
      <c r="E31" s="42">
        <v>17.2</v>
      </c>
      <c r="F31" s="42">
        <f>B31/E31</f>
        <v>56.976744186046517</v>
      </c>
      <c r="G31" s="43">
        <v>16</v>
      </c>
      <c r="H31" s="43">
        <f>B31/G31</f>
        <v>61.25</v>
      </c>
      <c r="I31" s="49">
        <v>13</v>
      </c>
      <c r="J31" s="79">
        <f>B31/I31</f>
        <v>75.384615384615387</v>
      </c>
      <c r="K31" s="80"/>
    </row>
    <row r="32" spans="1:11" x14ac:dyDescent="0.2">
      <c r="A32" s="29" t="s">
        <v>196</v>
      </c>
      <c r="B32" s="40">
        <v>20</v>
      </c>
      <c r="C32" s="43">
        <v>20</v>
      </c>
      <c r="D32" s="43">
        <f t="shared" ref="D32:D36" si="1">B32/C32</f>
        <v>1</v>
      </c>
      <c r="E32" s="43">
        <v>17.2</v>
      </c>
      <c r="F32" s="43">
        <f t="shared" ref="F32:F36" si="2">B32/E32</f>
        <v>1.1627906976744187</v>
      </c>
      <c r="G32" s="43">
        <v>16</v>
      </c>
      <c r="H32" s="43">
        <f t="shared" ref="H32:H36" si="3">B32/G32</f>
        <v>1.25</v>
      </c>
      <c r="I32" s="43">
        <v>13</v>
      </c>
      <c r="J32" s="109">
        <f t="shared" ref="J32:J36" si="4">B32/I32</f>
        <v>1.5384615384615385</v>
      </c>
      <c r="K32" s="145"/>
    </row>
    <row r="33" spans="1:11" x14ac:dyDescent="0.2">
      <c r="A33" s="29" t="s">
        <v>242</v>
      </c>
      <c r="B33" s="40">
        <v>20</v>
      </c>
      <c r="C33" s="43">
        <v>20</v>
      </c>
      <c r="D33" s="43">
        <f t="shared" si="1"/>
        <v>1</v>
      </c>
      <c r="E33" s="43">
        <v>17.2</v>
      </c>
      <c r="F33" s="43">
        <f t="shared" si="2"/>
        <v>1.1627906976744187</v>
      </c>
      <c r="G33" s="43">
        <v>16</v>
      </c>
      <c r="H33" s="43">
        <f t="shared" si="3"/>
        <v>1.25</v>
      </c>
      <c r="I33" s="43">
        <v>13</v>
      </c>
      <c r="J33" s="109">
        <f t="shared" si="4"/>
        <v>1.5384615384615385</v>
      </c>
      <c r="K33" s="80"/>
    </row>
    <row r="34" spans="1:11" x14ac:dyDescent="0.2">
      <c r="A34" s="11" t="s">
        <v>21</v>
      </c>
      <c r="B34" s="40">
        <v>2</v>
      </c>
      <c r="C34" s="43">
        <v>20</v>
      </c>
      <c r="D34" s="43">
        <f t="shared" si="1"/>
        <v>0.1</v>
      </c>
      <c r="E34" s="43">
        <v>17.2</v>
      </c>
      <c r="F34" s="43">
        <f t="shared" si="2"/>
        <v>0.11627906976744186</v>
      </c>
      <c r="G34" s="43">
        <v>16</v>
      </c>
      <c r="H34" s="43">
        <f t="shared" si="3"/>
        <v>0.125</v>
      </c>
      <c r="I34" s="43">
        <v>13</v>
      </c>
      <c r="J34" s="109">
        <f t="shared" si="4"/>
        <v>0.15384615384615385</v>
      </c>
      <c r="K34" s="80"/>
    </row>
    <row r="35" spans="1:11" x14ac:dyDescent="0.2">
      <c r="A35" s="11" t="s">
        <v>245</v>
      </c>
      <c r="B35" s="40">
        <v>450</v>
      </c>
      <c r="C35" s="43">
        <v>20</v>
      </c>
      <c r="D35" s="43">
        <f t="shared" si="1"/>
        <v>22.5</v>
      </c>
      <c r="E35" s="43">
        <v>17.2</v>
      </c>
      <c r="F35" s="43">
        <f t="shared" si="2"/>
        <v>26.162790697674421</v>
      </c>
      <c r="G35" s="43">
        <v>16</v>
      </c>
      <c r="H35" s="43">
        <f t="shared" si="3"/>
        <v>28.125</v>
      </c>
      <c r="I35" s="43">
        <v>13</v>
      </c>
      <c r="J35" s="109">
        <f t="shared" si="4"/>
        <v>34.615384615384613</v>
      </c>
      <c r="K35" s="80"/>
    </row>
    <row r="36" spans="1:11" x14ac:dyDescent="0.2">
      <c r="A36" s="11" t="s">
        <v>243</v>
      </c>
      <c r="B36" s="40">
        <v>650</v>
      </c>
      <c r="C36" s="43">
        <v>20</v>
      </c>
      <c r="D36" s="56">
        <f t="shared" si="1"/>
        <v>32.5</v>
      </c>
      <c r="E36" s="23">
        <v>17.2</v>
      </c>
      <c r="F36" s="23">
        <f t="shared" si="2"/>
        <v>37.79069767441861</v>
      </c>
      <c r="G36" s="43">
        <v>16</v>
      </c>
      <c r="H36" s="43">
        <f t="shared" si="3"/>
        <v>40.625</v>
      </c>
      <c r="I36" s="52">
        <v>13</v>
      </c>
      <c r="J36" s="109">
        <f t="shared" si="4"/>
        <v>50</v>
      </c>
      <c r="K36" s="80"/>
    </row>
    <row r="37" spans="1:11" x14ac:dyDescent="0.2">
      <c r="A37" s="11"/>
      <c r="B37" s="40"/>
      <c r="C37" s="43"/>
      <c r="D37" s="19"/>
      <c r="E37" s="23"/>
      <c r="F37" s="23"/>
      <c r="G37" s="23"/>
      <c r="H37" s="23"/>
      <c r="I37" s="40"/>
      <c r="J37" s="79"/>
      <c r="K37" s="80"/>
    </row>
    <row r="38" spans="1:11" ht="17" thickBot="1" x14ac:dyDescent="0.25">
      <c r="A38" s="11"/>
      <c r="B38" s="41"/>
      <c r="C38" s="44"/>
      <c r="D38" s="15"/>
      <c r="E38" s="24"/>
      <c r="F38" s="24"/>
      <c r="G38" s="45"/>
      <c r="H38" s="45"/>
      <c r="I38" s="54"/>
      <c r="J38" s="79"/>
      <c r="K38" s="80"/>
    </row>
    <row r="39" spans="1:11" ht="17" thickBot="1" x14ac:dyDescent="0.25">
      <c r="A39" s="14" t="s">
        <v>22</v>
      </c>
      <c r="B39" s="21">
        <f>SUM(B31:B36)</f>
        <v>2122</v>
      </c>
      <c r="C39" s="107">
        <f>SUM(D31:D37)</f>
        <v>106.1</v>
      </c>
      <c r="D39" s="85"/>
      <c r="E39" s="86">
        <f>SUM(F31:F37)</f>
        <v>123.37209302325583</v>
      </c>
      <c r="F39" s="87"/>
      <c r="G39" s="88">
        <f>SUM(H31:H37)</f>
        <v>132.625</v>
      </c>
      <c r="H39" s="89"/>
      <c r="I39" s="81">
        <f>SUM(J31:K37)</f>
        <v>163.23076923076923</v>
      </c>
      <c r="J39" s="82"/>
      <c r="K39" s="83"/>
    </row>
  </sheetData>
  <mergeCells count="22">
    <mergeCell ref="J36:K36"/>
    <mergeCell ref="J37:K37"/>
    <mergeCell ref="J38:K38"/>
    <mergeCell ref="C39:D39"/>
    <mergeCell ref="E39:F39"/>
    <mergeCell ref="G39:H39"/>
    <mergeCell ref="I39:K39"/>
    <mergeCell ref="J31:K31"/>
    <mergeCell ref="J32:K32"/>
    <mergeCell ref="J33:K33"/>
    <mergeCell ref="J34:K34"/>
    <mergeCell ref="J35:K35"/>
    <mergeCell ref="A1:E2"/>
    <mergeCell ref="A24:I25"/>
    <mergeCell ref="B26:D26"/>
    <mergeCell ref="A29:A30"/>
    <mergeCell ref="B29:B30"/>
    <mergeCell ref="C29:D30"/>
    <mergeCell ref="E29:F30"/>
    <mergeCell ref="G29:H30"/>
    <mergeCell ref="I29:K30"/>
    <mergeCell ref="B27:D27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showRuler="0" topLeftCell="A11" zoomScale="85" workbookViewId="0">
      <selection activeCell="I43" sqref="I43"/>
    </sheetView>
  </sheetViews>
  <sheetFormatPr baseColWidth="10" defaultRowHeight="16" x14ac:dyDescent="0.2"/>
  <cols>
    <col min="1" max="1" width="18.83203125" customWidth="1"/>
    <col min="2" max="2" width="16.83203125" customWidth="1"/>
    <col min="4" max="4" width="19.6640625" customWidth="1"/>
    <col min="6" max="6" width="21.33203125" customWidth="1"/>
    <col min="8" max="8" width="20.164062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56</v>
      </c>
    </row>
    <row r="4" spans="1:5" x14ac:dyDescent="0.2">
      <c r="A4" t="s">
        <v>12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2</v>
      </c>
      <c r="B8">
        <v>25000</v>
      </c>
      <c r="C8" t="e">
        <f>#REF!</f>
        <v>#REF!</v>
      </c>
      <c r="D8">
        <v>1250</v>
      </c>
      <c r="E8" s="1" t="e">
        <f>D8/B8*C8</f>
        <v>#REF!</v>
      </c>
    </row>
    <row r="9" spans="1:5" x14ac:dyDescent="0.2">
      <c r="A9" t="s">
        <v>19</v>
      </c>
      <c r="B9">
        <v>1000</v>
      </c>
      <c r="C9" t="e">
        <f>#REF!</f>
        <v>#REF!</v>
      </c>
      <c r="D9">
        <v>15</v>
      </c>
      <c r="E9" s="1" t="e">
        <f t="shared" ref="E9:E15" si="0">D9/B9*C9</f>
        <v>#REF!</v>
      </c>
    </row>
    <row r="10" spans="1:5" x14ac:dyDescent="0.2">
      <c r="A10" t="s">
        <v>3</v>
      </c>
      <c r="B10">
        <v>5000</v>
      </c>
      <c r="C10" t="e">
        <f>#REF!</f>
        <v>#REF!</v>
      </c>
      <c r="D10">
        <v>40</v>
      </c>
      <c r="E10" s="1" t="e">
        <f t="shared" si="0"/>
        <v>#REF!</v>
      </c>
    </row>
    <row r="11" spans="1:5" x14ac:dyDescent="0.2">
      <c r="A11" t="s">
        <v>20</v>
      </c>
      <c r="B11">
        <v>500</v>
      </c>
      <c r="C11" t="e">
        <f>#REF!</f>
        <v>#REF!</v>
      </c>
      <c r="D11">
        <v>25</v>
      </c>
      <c r="E11" s="1" t="e">
        <f t="shared" si="0"/>
        <v>#REF!</v>
      </c>
    </row>
    <row r="12" spans="1:5" x14ac:dyDescent="0.2">
      <c r="A12" t="s">
        <v>21</v>
      </c>
      <c r="B12">
        <v>500</v>
      </c>
      <c r="C12" t="e">
        <f>#REF!</f>
        <v>#REF!</v>
      </c>
      <c r="D12">
        <v>15</v>
      </c>
      <c r="E12" s="1" t="e">
        <f t="shared" si="0"/>
        <v>#REF!</v>
      </c>
    </row>
    <row r="13" spans="1:5" x14ac:dyDescent="0.2">
      <c r="A13" t="s">
        <v>6</v>
      </c>
      <c r="B13">
        <v>1000</v>
      </c>
      <c r="C13" t="e">
        <f>#REF!</f>
        <v>#REF!</v>
      </c>
      <c r="D13">
        <v>30</v>
      </c>
      <c r="E13" s="1" t="e">
        <f t="shared" si="0"/>
        <v>#REF!</v>
      </c>
    </row>
    <row r="14" spans="1:5" x14ac:dyDescent="0.2">
      <c r="A14" t="s">
        <v>58</v>
      </c>
      <c r="B14">
        <v>15000</v>
      </c>
      <c r="C14" t="e">
        <f>#REF!</f>
        <v>#REF!</v>
      </c>
      <c r="D14">
        <v>30</v>
      </c>
      <c r="E14" s="1" t="e">
        <f t="shared" si="0"/>
        <v>#REF!</v>
      </c>
    </row>
    <row r="15" spans="1:5" x14ac:dyDescent="0.2">
      <c r="A15" t="s">
        <v>14</v>
      </c>
      <c r="B15">
        <v>1000</v>
      </c>
      <c r="C15">
        <v>3000</v>
      </c>
      <c r="D15">
        <v>680</v>
      </c>
      <c r="E15" s="1">
        <f t="shared" si="0"/>
        <v>2040.0000000000002</v>
      </c>
    </row>
    <row r="16" spans="1:5" x14ac:dyDescent="0.2">
      <c r="E16" s="1"/>
    </row>
    <row r="18" spans="1:17" x14ac:dyDescent="0.2">
      <c r="A18" t="s">
        <v>22</v>
      </c>
      <c r="D18">
        <f>D8+D9+D10+D11+D12+D13+D14+D15+D16</f>
        <v>2085</v>
      </c>
      <c r="E18" t="e">
        <f>E8+E9+E10+E11+E12+E13+E14+E15+E16</f>
        <v>#REF!</v>
      </c>
      <c r="F18" t="s">
        <v>24</v>
      </c>
      <c r="G18" t="s">
        <v>25</v>
      </c>
    </row>
    <row r="19" spans="1:17" x14ac:dyDescent="0.2">
      <c r="A19" t="s">
        <v>23</v>
      </c>
      <c r="C19" s="3">
        <v>850</v>
      </c>
      <c r="D19" s="2">
        <f>D18/C19</f>
        <v>2.4529411764705884</v>
      </c>
      <c r="E19" t="e">
        <f>E18/D19</f>
        <v>#REF!</v>
      </c>
      <c r="F19">
        <v>17000</v>
      </c>
      <c r="G19" t="e">
        <f>E19*100/F19</f>
        <v>#REF!</v>
      </c>
    </row>
    <row r="20" spans="1:17" x14ac:dyDescent="0.2">
      <c r="D20" s="2"/>
    </row>
    <row r="21" spans="1:17" x14ac:dyDescent="0.2">
      <c r="D21" s="2"/>
    </row>
    <row r="22" spans="1:17" ht="17" thickBot="1" x14ac:dyDescent="0.25">
      <c r="D22" s="2"/>
    </row>
    <row r="23" spans="1:17" x14ac:dyDescent="0.2">
      <c r="A23" s="92" t="s">
        <v>218</v>
      </c>
      <c r="B23" s="93"/>
      <c r="C23" s="93"/>
      <c r="D23" s="93"/>
      <c r="E23" s="93"/>
      <c r="F23" s="93"/>
      <c r="G23" s="93"/>
      <c r="H23" s="93"/>
      <c r="I23" s="129"/>
      <c r="J23" s="12"/>
    </row>
    <row r="24" spans="1:17" ht="17" thickBot="1" x14ac:dyDescent="0.25">
      <c r="A24" s="95"/>
      <c r="B24" s="96"/>
      <c r="C24" s="96"/>
      <c r="D24" s="96"/>
      <c r="E24" s="96"/>
      <c r="F24" s="96"/>
      <c r="G24" s="96"/>
      <c r="H24" s="96"/>
      <c r="I24" s="130"/>
    </row>
    <row r="25" spans="1:17" x14ac:dyDescent="0.2">
      <c r="A25" s="11" t="s">
        <v>11</v>
      </c>
      <c r="B25" s="128" t="s">
        <v>246</v>
      </c>
      <c r="C25" s="128"/>
      <c r="D25" s="128"/>
      <c r="E25" s="12"/>
      <c r="F25" s="12"/>
      <c r="G25" s="12"/>
      <c r="H25" s="12"/>
      <c r="I25" s="46"/>
    </row>
    <row r="26" spans="1:17" x14ac:dyDescent="0.2">
      <c r="A26" s="11" t="s">
        <v>12</v>
      </c>
      <c r="B26" s="79" t="s">
        <v>247</v>
      </c>
      <c r="C26" s="79"/>
      <c r="D26" s="79"/>
      <c r="E26" s="79"/>
      <c r="F26" s="12"/>
      <c r="G26" s="12"/>
      <c r="H26" s="12"/>
      <c r="I26" s="12"/>
    </row>
    <row r="27" spans="1:17" ht="17" thickBot="1" x14ac:dyDescent="0.25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x14ac:dyDescent="0.2">
      <c r="A28" s="98" t="s">
        <v>217</v>
      </c>
      <c r="B28" s="131" t="s">
        <v>216</v>
      </c>
      <c r="C28" s="138">
        <v>1050</v>
      </c>
      <c r="D28" s="139"/>
      <c r="E28" s="142">
        <v>1200</v>
      </c>
      <c r="F28" s="143"/>
      <c r="I28" s="12"/>
    </row>
    <row r="29" spans="1:17" ht="17" thickBot="1" x14ac:dyDescent="0.25">
      <c r="A29" s="99"/>
      <c r="B29" s="132"/>
      <c r="C29" s="140"/>
      <c r="D29" s="141"/>
      <c r="E29" s="144"/>
      <c r="F29" s="137"/>
    </row>
    <row r="30" spans="1:17" x14ac:dyDescent="0.2">
      <c r="A30" s="11" t="s">
        <v>240</v>
      </c>
      <c r="B30" s="39">
        <v>1000</v>
      </c>
      <c r="C30" s="42">
        <v>1.4</v>
      </c>
      <c r="D30" s="42">
        <f>B30/C30</f>
        <v>714.28571428571433</v>
      </c>
      <c r="E30" s="42">
        <v>1.3</v>
      </c>
      <c r="F30" s="42">
        <f>B30/E30</f>
        <v>769.23076923076917</v>
      </c>
    </row>
    <row r="31" spans="1:17" x14ac:dyDescent="0.2">
      <c r="A31" s="29" t="s">
        <v>242</v>
      </c>
      <c r="B31" s="40">
        <v>15</v>
      </c>
      <c r="C31" s="43">
        <v>1.4</v>
      </c>
      <c r="D31" s="43">
        <f t="shared" ref="D31:D37" si="1">B31/C31</f>
        <v>10.714285714285715</v>
      </c>
      <c r="E31" s="43">
        <v>1.3</v>
      </c>
      <c r="F31" s="43">
        <f t="shared" ref="F31:F37" si="2">B31/E31</f>
        <v>11.538461538461538</v>
      </c>
    </row>
    <row r="32" spans="1:17" x14ac:dyDescent="0.2">
      <c r="A32" s="29" t="s">
        <v>3</v>
      </c>
      <c r="B32" s="40">
        <v>30</v>
      </c>
      <c r="C32" s="43">
        <v>1.4</v>
      </c>
      <c r="D32" s="43">
        <f t="shared" si="1"/>
        <v>21.428571428571431</v>
      </c>
      <c r="E32" s="43">
        <v>1.3</v>
      </c>
      <c r="F32" s="43">
        <f t="shared" si="2"/>
        <v>23.076923076923077</v>
      </c>
    </row>
    <row r="33" spans="1:6" x14ac:dyDescent="0.2">
      <c r="A33" s="11" t="s">
        <v>168</v>
      </c>
      <c r="B33" s="40">
        <v>8</v>
      </c>
      <c r="C33" s="43">
        <v>1.4</v>
      </c>
      <c r="D33" s="43">
        <f t="shared" si="1"/>
        <v>5.7142857142857144</v>
      </c>
      <c r="E33" s="43">
        <v>1.3</v>
      </c>
      <c r="F33" s="43">
        <f t="shared" si="2"/>
        <v>6.1538461538461533</v>
      </c>
    </row>
    <row r="34" spans="1:6" x14ac:dyDescent="0.2">
      <c r="A34" s="11" t="s">
        <v>21</v>
      </c>
      <c r="B34" s="40">
        <v>7</v>
      </c>
      <c r="C34" s="43">
        <v>1.4</v>
      </c>
      <c r="D34" s="43">
        <f t="shared" si="1"/>
        <v>5</v>
      </c>
      <c r="E34" s="43">
        <v>1.3</v>
      </c>
      <c r="F34" s="43">
        <f t="shared" si="2"/>
        <v>5.3846153846153841</v>
      </c>
    </row>
    <row r="35" spans="1:6" x14ac:dyDescent="0.2">
      <c r="A35" s="11" t="s">
        <v>6</v>
      </c>
      <c r="B35" s="40">
        <v>30</v>
      </c>
      <c r="C35" s="43">
        <v>1.4</v>
      </c>
      <c r="D35" s="19">
        <f t="shared" si="1"/>
        <v>21.428571428571431</v>
      </c>
      <c r="E35" s="23">
        <v>1.3</v>
      </c>
      <c r="F35" s="23">
        <f t="shared" si="2"/>
        <v>23.076923076923077</v>
      </c>
    </row>
    <row r="36" spans="1:6" x14ac:dyDescent="0.2">
      <c r="A36" s="11" t="s">
        <v>248</v>
      </c>
      <c r="B36" s="40">
        <v>30</v>
      </c>
      <c r="C36" s="43">
        <v>1.4</v>
      </c>
      <c r="D36" s="19">
        <f t="shared" si="1"/>
        <v>21.428571428571431</v>
      </c>
      <c r="E36" s="23">
        <v>1.3</v>
      </c>
      <c r="F36" s="23">
        <f t="shared" si="2"/>
        <v>23.076923076923077</v>
      </c>
    </row>
    <row r="37" spans="1:6" x14ac:dyDescent="0.2">
      <c r="A37" s="11" t="s">
        <v>243</v>
      </c>
      <c r="B37" s="40">
        <v>500</v>
      </c>
      <c r="C37" s="43">
        <v>1.4</v>
      </c>
      <c r="D37" s="19">
        <f t="shared" si="1"/>
        <v>357.14285714285717</v>
      </c>
      <c r="E37" s="23">
        <v>1.3</v>
      </c>
      <c r="F37" s="23">
        <f t="shared" si="2"/>
        <v>384.61538461538458</v>
      </c>
    </row>
    <row r="38" spans="1:6" x14ac:dyDescent="0.2">
      <c r="A38" s="11"/>
      <c r="B38" s="40"/>
      <c r="C38" s="43"/>
      <c r="D38" s="19"/>
      <c r="E38" s="23"/>
      <c r="F38" s="23"/>
    </row>
    <row r="39" spans="1:6" ht="17" thickBot="1" x14ac:dyDescent="0.25">
      <c r="A39" s="11"/>
      <c r="B39" s="41"/>
      <c r="C39" s="44"/>
      <c r="D39" s="15"/>
      <c r="E39" s="24"/>
      <c r="F39" s="24"/>
    </row>
    <row r="40" spans="1:6" ht="17" thickBot="1" x14ac:dyDescent="0.25">
      <c r="A40" s="14" t="s">
        <v>22</v>
      </c>
      <c r="B40" s="21">
        <f>SUM(B30:B37)</f>
        <v>1620</v>
      </c>
      <c r="C40" s="107">
        <f>SUM(D30:D37)</f>
        <v>1157.1428571428571</v>
      </c>
      <c r="D40" s="85"/>
      <c r="E40" s="86">
        <f>SUM(F30:F37)</f>
        <v>1246.1538461538462</v>
      </c>
      <c r="F40" s="87"/>
    </row>
  </sheetData>
  <mergeCells count="10">
    <mergeCell ref="C40:D40"/>
    <mergeCell ref="E40:F40"/>
    <mergeCell ref="A1:E2"/>
    <mergeCell ref="A23:I24"/>
    <mergeCell ref="B25:D25"/>
    <mergeCell ref="A28:A29"/>
    <mergeCell ref="B28:B29"/>
    <mergeCell ref="C28:D29"/>
    <mergeCell ref="E28:F29"/>
    <mergeCell ref="B26:E26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showRuler="0" topLeftCell="A14" zoomScale="81" workbookViewId="0">
      <selection activeCell="B26" sqref="B26:E26"/>
    </sheetView>
  </sheetViews>
  <sheetFormatPr baseColWidth="10" defaultRowHeight="16" x14ac:dyDescent="0.2"/>
  <cols>
    <col min="1" max="1" width="23.5" customWidth="1"/>
    <col min="2" max="2" width="22.5" customWidth="1"/>
    <col min="4" max="4" width="21.1640625" customWidth="1"/>
    <col min="6" max="6" width="22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60</v>
      </c>
    </row>
    <row r="4" spans="1:5" x14ac:dyDescent="0.2">
      <c r="A4" t="s">
        <v>12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2</v>
      </c>
      <c r="B8">
        <v>25000</v>
      </c>
      <c r="C8" t="e">
        <f>#REF!</f>
        <v>#REF!</v>
      </c>
      <c r="D8">
        <v>1150</v>
      </c>
      <c r="E8" s="1" t="e">
        <f>D8/B8*C8</f>
        <v>#REF!</v>
      </c>
    </row>
    <row r="9" spans="1:5" x14ac:dyDescent="0.2">
      <c r="A9" t="s">
        <v>19</v>
      </c>
      <c r="B9">
        <v>1000</v>
      </c>
      <c r="C9" t="e">
        <f>#REF!</f>
        <v>#REF!</v>
      </c>
      <c r="D9">
        <v>20</v>
      </c>
      <c r="E9" s="1" t="e">
        <f t="shared" ref="E9:E16" si="0">D9/B9*C9</f>
        <v>#REF!</v>
      </c>
    </row>
    <row r="10" spans="1:5" x14ac:dyDescent="0.2">
      <c r="A10" t="s">
        <v>3</v>
      </c>
      <c r="B10">
        <v>1000</v>
      </c>
      <c r="C10" t="e">
        <f>#REF!</f>
        <v>#REF!</v>
      </c>
      <c r="D10">
        <v>40</v>
      </c>
      <c r="E10" s="1" t="e">
        <f t="shared" si="0"/>
        <v>#REF!</v>
      </c>
    </row>
    <row r="11" spans="1:5" x14ac:dyDescent="0.2">
      <c r="A11" t="s">
        <v>20</v>
      </c>
      <c r="B11">
        <v>500</v>
      </c>
      <c r="C11" t="e">
        <f>#REF!</f>
        <v>#REF!</v>
      </c>
      <c r="D11">
        <v>25</v>
      </c>
      <c r="E11" s="1" t="e">
        <f t="shared" si="0"/>
        <v>#REF!</v>
      </c>
    </row>
    <row r="12" spans="1:5" x14ac:dyDescent="0.2">
      <c r="A12" t="s">
        <v>21</v>
      </c>
      <c r="B12">
        <v>500</v>
      </c>
      <c r="C12" t="e">
        <f>#REF!</f>
        <v>#REF!</v>
      </c>
      <c r="D12">
        <v>15</v>
      </c>
      <c r="E12" s="1" t="e">
        <f t="shared" si="0"/>
        <v>#REF!</v>
      </c>
    </row>
    <row r="13" spans="1:5" x14ac:dyDescent="0.2">
      <c r="A13" t="s">
        <v>6</v>
      </c>
      <c r="B13">
        <v>1000</v>
      </c>
      <c r="C13" t="e">
        <f>#REF!</f>
        <v>#REF!</v>
      </c>
      <c r="D13">
        <v>50</v>
      </c>
      <c r="E13" s="1" t="e">
        <f t="shared" si="0"/>
        <v>#REF!</v>
      </c>
    </row>
    <row r="14" spans="1:5" x14ac:dyDescent="0.2">
      <c r="A14" t="s">
        <v>58</v>
      </c>
      <c r="B14">
        <v>15000</v>
      </c>
      <c r="C14">
        <v>158000</v>
      </c>
      <c r="D14">
        <v>50</v>
      </c>
      <c r="E14" s="1">
        <f t="shared" si="0"/>
        <v>526.66666666666674</v>
      </c>
    </row>
    <row r="15" spans="1:5" x14ac:dyDescent="0.2">
      <c r="A15" t="s">
        <v>59</v>
      </c>
      <c r="B15">
        <v>1000</v>
      </c>
      <c r="C15" t="e">
        <f>#REF!</f>
        <v>#REF!</v>
      </c>
      <c r="D15">
        <v>100</v>
      </c>
      <c r="E15" s="1" t="e">
        <f>D15/B15*C15</f>
        <v>#REF!</v>
      </c>
    </row>
    <row r="16" spans="1:5" x14ac:dyDescent="0.2">
      <c r="A16" t="s">
        <v>14</v>
      </c>
      <c r="B16">
        <v>1000</v>
      </c>
      <c r="C16" t="e">
        <f>#REF!</f>
        <v>#REF!</v>
      </c>
      <c r="D16">
        <v>680</v>
      </c>
      <c r="E16" s="1" t="e">
        <f t="shared" si="0"/>
        <v>#REF!</v>
      </c>
    </row>
    <row r="18" spans="1:17" x14ac:dyDescent="0.2">
      <c r="A18" t="s">
        <v>22</v>
      </c>
      <c r="D18">
        <f>D8+D9+D10+D11+D12+D13+D14+D15+D16</f>
        <v>2130</v>
      </c>
      <c r="E18" t="e">
        <f>E8+E9+E10+E11+E12+E13+E14+E15+E16</f>
        <v>#REF!</v>
      </c>
      <c r="F18" t="s">
        <v>24</v>
      </c>
      <c r="G18" t="s">
        <v>25</v>
      </c>
    </row>
    <row r="19" spans="1:17" x14ac:dyDescent="0.2">
      <c r="A19" t="s">
        <v>23</v>
      </c>
      <c r="C19" s="3">
        <v>1050</v>
      </c>
      <c r="D19" s="2">
        <f>D18/C19</f>
        <v>2.0285714285714285</v>
      </c>
      <c r="E19" t="e">
        <f>E18/D19</f>
        <v>#REF!</v>
      </c>
      <c r="F19">
        <v>22000</v>
      </c>
      <c r="G19" t="e">
        <f>E19*100/F19</f>
        <v>#REF!</v>
      </c>
    </row>
    <row r="22" spans="1:17" ht="17" thickBot="1" x14ac:dyDescent="0.25"/>
    <row r="23" spans="1:17" x14ac:dyDescent="0.2">
      <c r="A23" s="92" t="s">
        <v>218</v>
      </c>
      <c r="B23" s="93"/>
      <c r="C23" s="93"/>
      <c r="D23" s="93"/>
      <c r="E23" s="93"/>
      <c r="F23" s="93"/>
      <c r="G23" s="93"/>
      <c r="H23" s="93"/>
      <c r="I23" s="129"/>
      <c r="J23" s="12"/>
    </row>
    <row r="24" spans="1:17" ht="17" thickBot="1" x14ac:dyDescent="0.25">
      <c r="A24" s="95"/>
      <c r="B24" s="96"/>
      <c r="C24" s="96"/>
      <c r="D24" s="96"/>
      <c r="E24" s="96"/>
      <c r="F24" s="96"/>
      <c r="G24" s="96"/>
      <c r="H24" s="96"/>
      <c r="I24" s="130"/>
    </row>
    <row r="25" spans="1:17" x14ac:dyDescent="0.2">
      <c r="A25" s="11" t="s">
        <v>11</v>
      </c>
      <c r="B25" s="128" t="s">
        <v>260</v>
      </c>
      <c r="C25" s="128"/>
      <c r="D25" s="128"/>
      <c r="E25" s="12"/>
      <c r="F25" s="12"/>
      <c r="G25" s="12"/>
      <c r="H25" s="12"/>
      <c r="I25" s="46"/>
    </row>
    <row r="26" spans="1:17" x14ac:dyDescent="0.2">
      <c r="A26" s="11" t="s">
        <v>12</v>
      </c>
      <c r="B26" s="79" t="s">
        <v>247</v>
      </c>
      <c r="C26" s="79"/>
      <c r="D26" s="79"/>
      <c r="E26" s="79"/>
      <c r="F26" s="12"/>
      <c r="G26" s="12"/>
      <c r="H26" s="12"/>
      <c r="I26" s="12"/>
    </row>
    <row r="27" spans="1:17" ht="17" thickBot="1" x14ac:dyDescent="0.25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x14ac:dyDescent="0.2">
      <c r="A28" s="98" t="s">
        <v>217</v>
      </c>
      <c r="B28" s="131" t="s">
        <v>216</v>
      </c>
      <c r="C28" s="138">
        <v>1050</v>
      </c>
      <c r="D28" s="139"/>
      <c r="E28" s="142">
        <v>1200</v>
      </c>
      <c r="F28" s="143"/>
    </row>
    <row r="29" spans="1:17" ht="17" thickBot="1" x14ac:dyDescent="0.25">
      <c r="A29" s="99"/>
      <c r="B29" s="132"/>
      <c r="C29" s="140"/>
      <c r="D29" s="141"/>
      <c r="E29" s="144"/>
      <c r="F29" s="137"/>
    </row>
    <row r="30" spans="1:17" x14ac:dyDescent="0.2">
      <c r="A30" s="11" t="s">
        <v>240</v>
      </c>
      <c r="B30" s="39">
        <v>970</v>
      </c>
      <c r="C30" s="42">
        <v>1.4</v>
      </c>
      <c r="D30" s="42">
        <f>B30/C30</f>
        <v>692.85714285714289</v>
      </c>
      <c r="E30" s="42">
        <v>1.3</v>
      </c>
      <c r="F30" s="42">
        <f>B30/E30</f>
        <v>746.15384615384608</v>
      </c>
    </row>
    <row r="31" spans="1:17" x14ac:dyDescent="0.2">
      <c r="A31" s="11" t="s">
        <v>249</v>
      </c>
      <c r="B31" s="40">
        <v>30</v>
      </c>
      <c r="C31" s="43">
        <v>1.4</v>
      </c>
      <c r="D31" s="43">
        <f t="shared" ref="D31:D38" si="1">B31/C31</f>
        <v>21.428571428571431</v>
      </c>
      <c r="E31" s="43">
        <v>1.3</v>
      </c>
      <c r="F31" s="43">
        <f t="shared" ref="F31:F38" si="2">B31/E31</f>
        <v>23.076923076923077</v>
      </c>
    </row>
    <row r="32" spans="1:17" x14ac:dyDescent="0.2">
      <c r="A32" s="29" t="s">
        <v>242</v>
      </c>
      <c r="B32" s="40">
        <v>15</v>
      </c>
      <c r="C32" s="43">
        <v>1.4</v>
      </c>
      <c r="D32" s="43">
        <f t="shared" si="1"/>
        <v>10.714285714285715</v>
      </c>
      <c r="E32" s="43">
        <v>1.3</v>
      </c>
      <c r="F32" s="43">
        <f t="shared" si="2"/>
        <v>11.538461538461538</v>
      </c>
    </row>
    <row r="33" spans="1:6" x14ac:dyDescent="0.2">
      <c r="A33" s="29" t="s">
        <v>3</v>
      </c>
      <c r="B33" s="40">
        <v>30</v>
      </c>
      <c r="C33" s="43">
        <v>1.4</v>
      </c>
      <c r="D33" s="43">
        <f t="shared" si="1"/>
        <v>21.428571428571431</v>
      </c>
      <c r="E33" s="43">
        <v>1.3</v>
      </c>
      <c r="F33" s="43">
        <f t="shared" si="2"/>
        <v>23.076923076923077</v>
      </c>
    </row>
    <row r="34" spans="1:6" x14ac:dyDescent="0.2">
      <c r="A34" s="11" t="s">
        <v>168</v>
      </c>
      <c r="B34" s="40">
        <v>8</v>
      </c>
      <c r="C34" s="43">
        <v>1.4</v>
      </c>
      <c r="D34" s="43">
        <f t="shared" si="1"/>
        <v>5.7142857142857144</v>
      </c>
      <c r="E34" s="43">
        <v>1.3</v>
      </c>
      <c r="F34" s="43">
        <f t="shared" si="2"/>
        <v>6.1538461538461533</v>
      </c>
    </row>
    <row r="35" spans="1:6" x14ac:dyDescent="0.2">
      <c r="A35" s="11" t="s">
        <v>21</v>
      </c>
      <c r="B35" s="40">
        <v>7</v>
      </c>
      <c r="C35" s="43">
        <v>1.4</v>
      </c>
      <c r="D35" s="43">
        <f t="shared" si="1"/>
        <v>5</v>
      </c>
      <c r="E35" s="43">
        <v>1.3</v>
      </c>
      <c r="F35" s="43">
        <f t="shared" si="2"/>
        <v>5.3846153846153841</v>
      </c>
    </row>
    <row r="36" spans="1:6" x14ac:dyDescent="0.2">
      <c r="A36" s="11" t="s">
        <v>6</v>
      </c>
      <c r="B36" s="40">
        <v>30</v>
      </c>
      <c r="C36" s="43">
        <v>1.4</v>
      </c>
      <c r="D36" s="19">
        <f t="shared" si="1"/>
        <v>21.428571428571431</v>
      </c>
      <c r="E36" s="23">
        <v>1.3</v>
      </c>
      <c r="F36" s="23">
        <f t="shared" si="2"/>
        <v>23.076923076923077</v>
      </c>
    </row>
    <row r="37" spans="1:6" x14ac:dyDescent="0.2">
      <c r="A37" s="11" t="s">
        <v>248</v>
      </c>
      <c r="B37" s="40">
        <v>30</v>
      </c>
      <c r="C37" s="43">
        <v>1.4</v>
      </c>
      <c r="D37" s="19">
        <f t="shared" si="1"/>
        <v>21.428571428571431</v>
      </c>
      <c r="E37" s="23">
        <v>1.3</v>
      </c>
      <c r="F37" s="23">
        <f t="shared" si="2"/>
        <v>23.076923076923077</v>
      </c>
    </row>
    <row r="38" spans="1:6" x14ac:dyDescent="0.2">
      <c r="A38" s="11" t="s">
        <v>243</v>
      </c>
      <c r="B38" s="40">
        <v>500</v>
      </c>
      <c r="C38" s="43">
        <v>1.4</v>
      </c>
      <c r="D38" s="19">
        <f t="shared" si="1"/>
        <v>357.14285714285717</v>
      </c>
      <c r="E38" s="23">
        <v>1.3</v>
      </c>
      <c r="F38" s="23">
        <f t="shared" si="2"/>
        <v>384.61538461538458</v>
      </c>
    </row>
    <row r="39" spans="1:6" x14ac:dyDescent="0.2">
      <c r="A39" s="11"/>
      <c r="B39" s="40"/>
      <c r="C39" s="43"/>
      <c r="D39" s="19"/>
      <c r="E39" s="23"/>
      <c r="F39" s="23"/>
    </row>
    <row r="40" spans="1:6" ht="17" thickBot="1" x14ac:dyDescent="0.25">
      <c r="A40" s="11"/>
      <c r="B40" s="41"/>
      <c r="C40" s="44"/>
      <c r="D40" s="15"/>
      <c r="E40" s="24"/>
      <c r="F40" s="24"/>
    </row>
    <row r="41" spans="1:6" ht="17" thickBot="1" x14ac:dyDescent="0.25">
      <c r="A41" s="14" t="s">
        <v>22</v>
      </c>
      <c r="B41" s="21">
        <f>SUM(B30:B38)</f>
        <v>1620</v>
      </c>
      <c r="C41" s="107">
        <f>SUM(D30:D38)</f>
        <v>1157.1428571428571</v>
      </c>
      <c r="D41" s="85"/>
      <c r="E41" s="86">
        <f>SUM(F30:F38)</f>
        <v>1246.1538461538462</v>
      </c>
      <c r="F41" s="87"/>
    </row>
  </sheetData>
  <mergeCells count="10">
    <mergeCell ref="C41:D41"/>
    <mergeCell ref="E41:F41"/>
    <mergeCell ref="A1:E2"/>
    <mergeCell ref="A23:I24"/>
    <mergeCell ref="B25:D25"/>
    <mergeCell ref="B26:E26"/>
    <mergeCell ref="A28:A29"/>
    <mergeCell ref="B28:B29"/>
    <mergeCell ref="C28:D29"/>
    <mergeCell ref="E28:F29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showRuler="0" topLeftCell="A14" workbookViewId="0">
      <selection activeCell="L30" sqref="L30"/>
    </sheetView>
  </sheetViews>
  <sheetFormatPr baseColWidth="10" defaultRowHeight="16" x14ac:dyDescent="0.2"/>
  <cols>
    <col min="1" max="1" width="17.6640625" customWidth="1"/>
    <col min="2" max="2" width="16.6640625" customWidth="1"/>
    <col min="4" max="4" width="20.6640625" customWidth="1"/>
    <col min="6" max="6" width="21" customWidth="1"/>
  </cols>
  <sheetData>
    <row r="1" spans="1:7" x14ac:dyDescent="0.2">
      <c r="A1" s="106" t="s">
        <v>10</v>
      </c>
      <c r="B1" s="106"/>
      <c r="C1" s="106"/>
      <c r="D1" s="106"/>
      <c r="E1" s="106"/>
    </row>
    <row r="2" spans="1:7" x14ac:dyDescent="0.2">
      <c r="A2" s="106"/>
      <c r="B2" s="106"/>
      <c r="C2" s="106"/>
      <c r="D2" s="106"/>
      <c r="E2" s="106"/>
    </row>
    <row r="3" spans="1:7" x14ac:dyDescent="0.2">
      <c r="A3" t="s">
        <v>11</v>
      </c>
      <c r="B3" t="s">
        <v>62</v>
      </c>
    </row>
    <row r="4" spans="1:7" x14ac:dyDescent="0.2">
      <c r="A4" t="s">
        <v>12</v>
      </c>
      <c r="B4">
        <v>110</v>
      </c>
    </row>
    <row r="6" spans="1:7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7" x14ac:dyDescent="0.2">
      <c r="A8" t="s">
        <v>2</v>
      </c>
      <c r="B8">
        <v>25000</v>
      </c>
      <c r="C8" t="e">
        <f>#REF!</f>
        <v>#REF!</v>
      </c>
      <c r="D8">
        <v>500</v>
      </c>
      <c r="E8" s="1" t="e">
        <f>D8/B8*C8</f>
        <v>#REF!</v>
      </c>
    </row>
    <row r="9" spans="1:7" x14ac:dyDescent="0.2">
      <c r="A9" t="s">
        <v>19</v>
      </c>
      <c r="B9">
        <v>1000</v>
      </c>
      <c r="C9" t="e">
        <f>#REF!</f>
        <v>#REF!</v>
      </c>
      <c r="D9">
        <v>10</v>
      </c>
      <c r="E9" s="1" t="e">
        <f>D9/B9*C9</f>
        <v>#REF!</v>
      </c>
    </row>
    <row r="10" spans="1:7" x14ac:dyDescent="0.2">
      <c r="A10" t="s">
        <v>26</v>
      </c>
      <c r="B10">
        <v>2000</v>
      </c>
      <c r="C10" t="e">
        <f>#REF!</f>
        <v>#REF!</v>
      </c>
      <c r="D10">
        <v>400</v>
      </c>
      <c r="E10" s="1" t="e">
        <f>D10/B10*C10</f>
        <v>#REF!</v>
      </c>
    </row>
    <row r="11" spans="1:7" x14ac:dyDescent="0.2">
      <c r="A11" t="s">
        <v>20</v>
      </c>
      <c r="B11">
        <v>500</v>
      </c>
      <c r="C11" t="e">
        <f>#REF!</f>
        <v>#REF!</v>
      </c>
      <c r="D11">
        <v>5</v>
      </c>
      <c r="E11" s="1" t="e">
        <f>D11/B11*C11</f>
        <v>#REF!</v>
      </c>
    </row>
    <row r="12" spans="1:7" x14ac:dyDescent="0.2">
      <c r="A12" t="s">
        <v>14</v>
      </c>
      <c r="B12">
        <v>1000</v>
      </c>
      <c r="C12" t="e">
        <f>#REF!</f>
        <v>#REF!</v>
      </c>
      <c r="D12">
        <v>300</v>
      </c>
      <c r="E12" s="1" t="e">
        <f>D12/B12*C12</f>
        <v>#REF!</v>
      </c>
    </row>
    <row r="13" spans="1:7" x14ac:dyDescent="0.2">
      <c r="E13" s="1"/>
    </row>
    <row r="14" spans="1:7" x14ac:dyDescent="0.2">
      <c r="C14" t="s">
        <v>27</v>
      </c>
      <c r="D14">
        <f>D8+D9+D10+D11+D12</f>
        <v>1215</v>
      </c>
      <c r="E14" s="1" t="e">
        <f>E8+E9+E10+E11+E12</f>
        <v>#REF!</v>
      </c>
      <c r="F14" t="s">
        <v>24</v>
      </c>
      <c r="G14" t="s">
        <v>25</v>
      </c>
    </row>
    <row r="15" spans="1:7" x14ac:dyDescent="0.2">
      <c r="B15" t="s">
        <v>23</v>
      </c>
      <c r="C15">
        <v>40</v>
      </c>
      <c r="D15">
        <f>D14/C15</f>
        <v>30.375</v>
      </c>
      <c r="E15" s="1" t="e">
        <f>E14/D15</f>
        <v>#REF!</v>
      </c>
      <c r="F15">
        <v>1500</v>
      </c>
      <c r="G15" t="e">
        <f>E15*100/F15</f>
        <v>#REF!</v>
      </c>
    </row>
    <row r="16" spans="1:7" x14ac:dyDescent="0.2">
      <c r="C16">
        <v>100</v>
      </c>
      <c r="D16">
        <f>D14/C16</f>
        <v>12.15</v>
      </c>
      <c r="E16" t="e">
        <f>E14/D16</f>
        <v>#REF!</v>
      </c>
      <c r="F16">
        <v>4000</v>
      </c>
      <c r="G16" t="e">
        <f>E16*100/F16</f>
        <v>#REF!</v>
      </c>
    </row>
    <row r="17" spans="1:11" x14ac:dyDescent="0.2">
      <c r="C17">
        <v>400</v>
      </c>
      <c r="D17">
        <f>D14/C17</f>
        <v>3.0375000000000001</v>
      </c>
      <c r="E17" t="e">
        <f>E14/D17</f>
        <v>#REF!</v>
      </c>
      <c r="F17">
        <v>15000</v>
      </c>
      <c r="G17" t="e">
        <f>E17*100/F17</f>
        <v>#REF!</v>
      </c>
    </row>
    <row r="19" spans="1:11" x14ac:dyDescent="0.2">
      <c r="C19" s="3" t="s">
        <v>29</v>
      </c>
      <c r="D19" s="2" t="s">
        <v>54</v>
      </c>
    </row>
    <row r="20" spans="1:11" x14ac:dyDescent="0.2">
      <c r="D20" s="2" t="s">
        <v>61</v>
      </c>
    </row>
    <row r="21" spans="1:11" x14ac:dyDescent="0.2">
      <c r="D21" s="2" t="s">
        <v>32</v>
      </c>
    </row>
    <row r="22" spans="1:11" ht="17" thickBot="1" x14ac:dyDescent="0.25"/>
    <row r="23" spans="1:11" x14ac:dyDescent="0.2">
      <c r="A23" s="92" t="s">
        <v>218</v>
      </c>
      <c r="B23" s="93"/>
      <c r="C23" s="93"/>
      <c r="D23" s="93"/>
      <c r="E23" s="93"/>
      <c r="F23" s="93"/>
      <c r="G23" s="93"/>
      <c r="H23" s="93"/>
      <c r="I23" s="129"/>
      <c r="J23" s="12"/>
    </row>
    <row r="24" spans="1:11" ht="17" thickBot="1" x14ac:dyDescent="0.25">
      <c r="A24" s="95"/>
      <c r="B24" s="96"/>
      <c r="C24" s="96"/>
      <c r="D24" s="96"/>
      <c r="E24" s="96"/>
      <c r="F24" s="96"/>
      <c r="G24" s="96"/>
      <c r="H24" s="96"/>
      <c r="I24" s="130"/>
    </row>
    <row r="25" spans="1:11" x14ac:dyDescent="0.2">
      <c r="A25" s="11" t="s">
        <v>11</v>
      </c>
      <c r="B25" s="128" t="s">
        <v>252</v>
      </c>
      <c r="C25" s="128"/>
      <c r="D25" s="128"/>
      <c r="E25" s="12"/>
      <c r="F25" s="12"/>
      <c r="G25" s="12"/>
      <c r="H25" s="12"/>
      <c r="I25" s="46"/>
    </row>
    <row r="26" spans="1:11" x14ac:dyDescent="0.2">
      <c r="A26" s="11" t="s">
        <v>12</v>
      </c>
      <c r="B26" s="79" t="s">
        <v>253</v>
      </c>
      <c r="C26" s="79"/>
      <c r="D26" s="79"/>
      <c r="E26" s="12"/>
      <c r="F26" s="12"/>
      <c r="G26" s="12"/>
      <c r="H26" s="12"/>
      <c r="I26" s="12"/>
    </row>
    <row r="27" spans="1:11" ht="17" thickBot="1" x14ac:dyDescent="0.25">
      <c r="A27" s="11"/>
      <c r="B27" s="12"/>
      <c r="C27" s="12"/>
      <c r="D27" s="12"/>
      <c r="E27" s="12"/>
      <c r="F27" s="12"/>
      <c r="G27" s="12"/>
      <c r="H27" s="12"/>
      <c r="I27" s="47"/>
      <c r="J27" s="48"/>
      <c r="K27" s="48"/>
    </row>
    <row r="28" spans="1:11" x14ac:dyDescent="0.2">
      <c r="A28" s="98" t="s">
        <v>217</v>
      </c>
      <c r="B28" s="131" t="s">
        <v>216</v>
      </c>
      <c r="C28" s="138">
        <v>100</v>
      </c>
      <c r="D28" s="139"/>
      <c r="E28" s="142">
        <v>120</v>
      </c>
      <c r="F28" s="143"/>
      <c r="G28" s="142">
        <v>130</v>
      </c>
      <c r="H28" s="143"/>
      <c r="I28" s="134">
        <v>150</v>
      </c>
      <c r="J28" s="134"/>
      <c r="K28" s="124"/>
    </row>
    <row r="29" spans="1:11" ht="17" thickBot="1" x14ac:dyDescent="0.25">
      <c r="A29" s="99"/>
      <c r="B29" s="132"/>
      <c r="C29" s="140"/>
      <c r="D29" s="141"/>
      <c r="E29" s="144"/>
      <c r="F29" s="137"/>
      <c r="G29" s="144"/>
      <c r="H29" s="137"/>
      <c r="I29" s="136"/>
      <c r="J29" s="136"/>
      <c r="K29" s="137"/>
    </row>
    <row r="30" spans="1:11" x14ac:dyDescent="0.2">
      <c r="A30" s="11" t="s">
        <v>240</v>
      </c>
      <c r="B30" s="39">
        <v>980</v>
      </c>
      <c r="C30" s="42">
        <v>20</v>
      </c>
      <c r="D30" s="42">
        <f>B30/C30</f>
        <v>49</v>
      </c>
      <c r="E30" s="42">
        <v>17.2</v>
      </c>
      <c r="F30" s="42">
        <f>B30/E30</f>
        <v>56.976744186046517</v>
      </c>
      <c r="G30" s="43">
        <v>16</v>
      </c>
      <c r="H30" s="43">
        <f>B30/G30</f>
        <v>61.25</v>
      </c>
      <c r="I30" s="49">
        <v>13</v>
      </c>
      <c r="J30" s="79">
        <f>B30/I30</f>
        <v>75.384615384615387</v>
      </c>
      <c r="K30" s="80"/>
    </row>
    <row r="31" spans="1:11" x14ac:dyDescent="0.2">
      <c r="A31" s="29" t="s">
        <v>196</v>
      </c>
      <c r="B31" s="40">
        <v>20</v>
      </c>
      <c r="C31" s="43">
        <v>20</v>
      </c>
      <c r="D31" s="43">
        <f t="shared" ref="D31:D35" si="0">B31/C31</f>
        <v>1</v>
      </c>
      <c r="E31" s="43">
        <v>17.2</v>
      </c>
      <c r="F31" s="43">
        <f t="shared" ref="F31:F35" si="1">B31/E31</f>
        <v>1.1627906976744187</v>
      </c>
      <c r="G31" s="43">
        <v>16</v>
      </c>
      <c r="H31" s="43">
        <f t="shared" ref="H31:H35" si="2">B31/G31</f>
        <v>1.25</v>
      </c>
      <c r="I31" s="43">
        <v>13</v>
      </c>
      <c r="J31" s="109">
        <f t="shared" ref="J31:J35" si="3">B31/I31</f>
        <v>1.5384615384615385</v>
      </c>
      <c r="K31" s="145"/>
    </row>
    <row r="32" spans="1:11" x14ac:dyDescent="0.2">
      <c r="A32" s="29" t="s">
        <v>242</v>
      </c>
      <c r="B32" s="40">
        <v>20</v>
      </c>
      <c r="C32" s="43">
        <v>20</v>
      </c>
      <c r="D32" s="43">
        <f t="shared" si="0"/>
        <v>1</v>
      </c>
      <c r="E32" s="43">
        <v>17.2</v>
      </c>
      <c r="F32" s="43">
        <f t="shared" si="1"/>
        <v>1.1627906976744187</v>
      </c>
      <c r="G32" s="43">
        <v>16</v>
      </c>
      <c r="H32" s="43">
        <f t="shared" si="2"/>
        <v>1.25</v>
      </c>
      <c r="I32" s="43">
        <v>13</v>
      </c>
      <c r="J32" s="109">
        <f t="shared" si="3"/>
        <v>1.5384615384615385</v>
      </c>
      <c r="K32" s="80"/>
    </row>
    <row r="33" spans="1:11" x14ac:dyDescent="0.2">
      <c r="A33" s="11" t="s">
        <v>21</v>
      </c>
      <c r="B33" s="40">
        <v>2</v>
      </c>
      <c r="C33" s="43">
        <v>20</v>
      </c>
      <c r="D33" s="43">
        <f t="shared" si="0"/>
        <v>0.1</v>
      </c>
      <c r="E33" s="43">
        <v>17.2</v>
      </c>
      <c r="F33" s="43">
        <f t="shared" si="1"/>
        <v>0.11627906976744186</v>
      </c>
      <c r="G33" s="43">
        <v>16</v>
      </c>
      <c r="H33" s="43">
        <f t="shared" si="2"/>
        <v>0.125</v>
      </c>
      <c r="I33" s="43">
        <v>13</v>
      </c>
      <c r="J33" s="109">
        <f t="shared" si="3"/>
        <v>0.15384615384615385</v>
      </c>
      <c r="K33" s="80"/>
    </row>
    <row r="34" spans="1:11" x14ac:dyDescent="0.2">
      <c r="A34" s="11" t="s">
        <v>245</v>
      </c>
      <c r="B34" s="40">
        <v>450</v>
      </c>
      <c r="C34" s="43">
        <v>20</v>
      </c>
      <c r="D34" s="43">
        <f t="shared" si="0"/>
        <v>22.5</v>
      </c>
      <c r="E34" s="43">
        <v>17.2</v>
      </c>
      <c r="F34" s="43">
        <f t="shared" si="1"/>
        <v>26.162790697674421</v>
      </c>
      <c r="G34" s="43">
        <v>16</v>
      </c>
      <c r="H34" s="43">
        <f t="shared" si="2"/>
        <v>28.125</v>
      </c>
      <c r="I34" s="43">
        <v>13</v>
      </c>
      <c r="J34" s="109">
        <f t="shared" si="3"/>
        <v>34.615384615384613</v>
      </c>
      <c r="K34" s="80"/>
    </row>
    <row r="35" spans="1:11" x14ac:dyDescent="0.2">
      <c r="A35" s="11" t="s">
        <v>243</v>
      </c>
      <c r="B35" s="40">
        <v>650</v>
      </c>
      <c r="C35" s="43">
        <v>20</v>
      </c>
      <c r="D35" s="56">
        <f t="shared" si="0"/>
        <v>32.5</v>
      </c>
      <c r="E35" s="23">
        <v>17.2</v>
      </c>
      <c r="F35" s="23">
        <f t="shared" si="1"/>
        <v>37.79069767441861</v>
      </c>
      <c r="G35" s="43">
        <v>16</v>
      </c>
      <c r="H35" s="43">
        <f t="shared" si="2"/>
        <v>40.625</v>
      </c>
      <c r="I35" s="52">
        <v>13</v>
      </c>
      <c r="J35" s="109">
        <f t="shared" si="3"/>
        <v>50</v>
      </c>
      <c r="K35" s="80"/>
    </row>
    <row r="36" spans="1:11" x14ac:dyDescent="0.2">
      <c r="A36" s="11"/>
      <c r="B36" s="40"/>
      <c r="C36" s="43"/>
      <c r="D36" s="55"/>
      <c r="E36" s="23"/>
      <c r="F36" s="23"/>
      <c r="G36" s="23"/>
      <c r="H36" s="23"/>
      <c r="I36" s="40"/>
      <c r="J36" s="79"/>
      <c r="K36" s="80"/>
    </row>
    <row r="37" spans="1:11" ht="17" thickBot="1" x14ac:dyDescent="0.25">
      <c r="A37" s="11"/>
      <c r="B37" s="41"/>
      <c r="C37" s="44"/>
      <c r="D37" s="15"/>
      <c r="E37" s="24"/>
      <c r="F37" s="24"/>
      <c r="G37" s="45"/>
      <c r="H37" s="45"/>
      <c r="I37" s="54"/>
      <c r="J37" s="79"/>
      <c r="K37" s="80"/>
    </row>
    <row r="38" spans="1:11" ht="17" thickBot="1" x14ac:dyDescent="0.25">
      <c r="A38" s="14" t="s">
        <v>22</v>
      </c>
      <c r="B38" s="21">
        <f>SUM(B30:B35)</f>
        <v>2122</v>
      </c>
      <c r="C38" s="107">
        <f>SUM(D30:D36)</f>
        <v>106.1</v>
      </c>
      <c r="D38" s="85"/>
      <c r="E38" s="86">
        <f>SUM(F30:F36)</f>
        <v>123.37209302325583</v>
      </c>
      <c r="F38" s="87"/>
      <c r="G38" s="88">
        <f>SUM(H30:H36)</f>
        <v>132.625</v>
      </c>
      <c r="H38" s="89"/>
      <c r="I38" s="81">
        <f>SUM(J30:K36)</f>
        <v>163.23076923076923</v>
      </c>
      <c r="J38" s="82"/>
      <c r="K38" s="83"/>
    </row>
  </sheetData>
  <mergeCells count="22">
    <mergeCell ref="A1:E2"/>
    <mergeCell ref="A23:I24"/>
    <mergeCell ref="B25:D25"/>
    <mergeCell ref="B26:D26"/>
    <mergeCell ref="A28:A29"/>
    <mergeCell ref="B28:B29"/>
    <mergeCell ref="C28:D29"/>
    <mergeCell ref="E28:F29"/>
    <mergeCell ref="G28:H29"/>
    <mergeCell ref="I28:K29"/>
    <mergeCell ref="J30:K30"/>
    <mergeCell ref="J31:K31"/>
    <mergeCell ref="J32:K32"/>
    <mergeCell ref="J33:K33"/>
    <mergeCell ref="J34:K34"/>
    <mergeCell ref="J35:K35"/>
    <mergeCell ref="J36:K36"/>
    <mergeCell ref="J37:K37"/>
    <mergeCell ref="C38:D38"/>
    <mergeCell ref="E38:F38"/>
    <mergeCell ref="G38:H38"/>
    <mergeCell ref="I38:K38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topLeftCell="A10" workbookViewId="0">
      <selection activeCell="M20" sqref="M20"/>
    </sheetView>
  </sheetViews>
  <sheetFormatPr baseColWidth="10" defaultRowHeight="16" x14ac:dyDescent="0.2"/>
  <cols>
    <col min="1" max="1" width="17.33203125" customWidth="1"/>
    <col min="2" max="2" width="11.83203125" customWidth="1"/>
    <col min="4" max="4" width="17" customWidth="1"/>
    <col min="6" max="6" width="15.5" customWidth="1"/>
    <col min="8" max="8" width="19.33203125" customWidth="1"/>
  </cols>
  <sheetData>
    <row r="2" spans="1:7" x14ac:dyDescent="0.2">
      <c r="A2" s="106" t="s">
        <v>10</v>
      </c>
      <c r="B2" s="106"/>
      <c r="C2" s="106"/>
      <c r="D2" s="106"/>
      <c r="E2" s="106"/>
    </row>
    <row r="3" spans="1:7" x14ac:dyDescent="0.2">
      <c r="A3" s="106"/>
      <c r="B3" s="106"/>
      <c r="C3" s="106"/>
      <c r="D3" s="106"/>
      <c r="E3" s="106"/>
    </row>
    <row r="4" spans="1:7" x14ac:dyDescent="0.2">
      <c r="A4" t="s">
        <v>11</v>
      </c>
      <c r="B4" t="s">
        <v>256</v>
      </c>
    </row>
    <row r="5" spans="1:7" x14ac:dyDescent="0.2">
      <c r="A5" t="s">
        <v>12</v>
      </c>
      <c r="B5">
        <v>110</v>
      </c>
    </row>
    <row r="7" spans="1:7" x14ac:dyDescent="0.2">
      <c r="A7" t="s">
        <v>13</v>
      </c>
      <c r="B7" t="s">
        <v>15</v>
      </c>
      <c r="C7" t="s">
        <v>16</v>
      </c>
      <c r="D7" t="s">
        <v>17</v>
      </c>
      <c r="E7" t="s">
        <v>18</v>
      </c>
    </row>
    <row r="9" spans="1:7" x14ac:dyDescent="0.2">
      <c r="A9" t="s">
        <v>2</v>
      </c>
      <c r="B9">
        <v>25000</v>
      </c>
      <c r="C9" t="e">
        <f>#REF!</f>
        <v>#REF!</v>
      </c>
      <c r="D9">
        <v>500</v>
      </c>
      <c r="E9" s="1" t="e">
        <f>D9/B9*C9</f>
        <v>#REF!</v>
      </c>
    </row>
    <row r="10" spans="1:7" x14ac:dyDescent="0.2">
      <c r="A10" t="s">
        <v>19</v>
      </c>
      <c r="B10">
        <v>1000</v>
      </c>
      <c r="C10" t="e">
        <f>#REF!</f>
        <v>#REF!</v>
      </c>
      <c r="D10">
        <v>10</v>
      </c>
      <c r="E10" s="1" t="e">
        <f>D10/B10*C10</f>
        <v>#REF!</v>
      </c>
    </row>
    <row r="11" spans="1:7" x14ac:dyDescent="0.2">
      <c r="A11" t="s">
        <v>26</v>
      </c>
      <c r="B11">
        <v>2000</v>
      </c>
      <c r="C11" t="e">
        <f>#REF!</f>
        <v>#REF!</v>
      </c>
      <c r="D11">
        <v>400</v>
      </c>
      <c r="E11" s="1" t="e">
        <f>D11/B11*C11</f>
        <v>#REF!</v>
      </c>
    </row>
    <row r="12" spans="1:7" x14ac:dyDescent="0.2">
      <c r="A12" t="s">
        <v>20</v>
      </c>
      <c r="B12">
        <v>500</v>
      </c>
      <c r="C12" t="e">
        <f>#REF!</f>
        <v>#REF!</v>
      </c>
      <c r="D12">
        <v>5</v>
      </c>
      <c r="E12" s="1" t="e">
        <f>D12/B12*C12</f>
        <v>#REF!</v>
      </c>
    </row>
    <row r="13" spans="1:7" x14ac:dyDescent="0.2">
      <c r="A13" t="s">
        <v>14</v>
      </c>
      <c r="B13">
        <v>1000</v>
      </c>
      <c r="C13" t="e">
        <f>#REF!</f>
        <v>#REF!</v>
      </c>
      <c r="D13">
        <v>300</v>
      </c>
      <c r="E13" s="1" t="e">
        <f>D13/B13*C13</f>
        <v>#REF!</v>
      </c>
    </row>
    <row r="14" spans="1:7" x14ac:dyDescent="0.2">
      <c r="E14" s="1"/>
    </row>
    <row r="15" spans="1:7" x14ac:dyDescent="0.2">
      <c r="C15" t="s">
        <v>27</v>
      </c>
      <c r="D15">
        <f>D9+D10+D11+D12+D13</f>
        <v>1215</v>
      </c>
      <c r="E15" s="1" t="e">
        <f>E9+E10+E11+E12+E13</f>
        <v>#REF!</v>
      </c>
      <c r="F15" t="s">
        <v>24</v>
      </c>
      <c r="G15" t="s">
        <v>25</v>
      </c>
    </row>
    <row r="16" spans="1:7" x14ac:dyDescent="0.2">
      <c r="B16" t="s">
        <v>23</v>
      </c>
      <c r="C16">
        <v>40</v>
      </c>
      <c r="D16">
        <f>D15/C16</f>
        <v>30.375</v>
      </c>
      <c r="E16" s="1" t="e">
        <f>E15/D16</f>
        <v>#REF!</v>
      </c>
      <c r="F16">
        <v>1500</v>
      </c>
      <c r="G16" t="e">
        <f>E16*100/F16</f>
        <v>#REF!</v>
      </c>
    </row>
    <row r="17" spans="1:10" x14ac:dyDescent="0.2">
      <c r="C17">
        <v>100</v>
      </c>
      <c r="D17">
        <f>D15/C17</f>
        <v>12.15</v>
      </c>
      <c r="E17" t="e">
        <f>E15/D17</f>
        <v>#REF!</v>
      </c>
      <c r="F17">
        <v>4000</v>
      </c>
      <c r="G17" t="e">
        <f>E17*100/F17</f>
        <v>#REF!</v>
      </c>
    </row>
    <row r="18" spans="1:10" x14ac:dyDescent="0.2">
      <c r="C18">
        <v>400</v>
      </c>
      <c r="D18">
        <f>D15/C18</f>
        <v>3.0375000000000001</v>
      </c>
      <c r="E18" t="e">
        <f>E15/D18</f>
        <v>#REF!</v>
      </c>
      <c r="F18">
        <v>15000</v>
      </c>
      <c r="G18" t="e">
        <f>E18*100/F18</f>
        <v>#REF!</v>
      </c>
    </row>
    <row r="20" spans="1:10" x14ac:dyDescent="0.2">
      <c r="C20" s="3" t="s">
        <v>29</v>
      </c>
      <c r="D20" s="2" t="s">
        <v>54</v>
      </c>
    </row>
    <row r="21" spans="1:10" x14ac:dyDescent="0.2">
      <c r="D21" s="2" t="s">
        <v>61</v>
      </c>
    </row>
    <row r="22" spans="1:10" x14ac:dyDescent="0.2">
      <c r="D22" s="2" t="s">
        <v>32</v>
      </c>
    </row>
    <row r="23" spans="1:10" ht="17" thickBot="1" x14ac:dyDescent="0.25"/>
    <row r="24" spans="1:10" x14ac:dyDescent="0.2">
      <c r="A24" s="92" t="s">
        <v>218</v>
      </c>
      <c r="B24" s="93"/>
      <c r="C24" s="93"/>
      <c r="D24" s="93"/>
      <c r="E24" s="93"/>
      <c r="F24" s="93"/>
      <c r="G24" s="93"/>
      <c r="H24" s="93"/>
      <c r="I24" s="129"/>
      <c r="J24" s="12"/>
    </row>
    <row r="25" spans="1:10" ht="17" thickBot="1" x14ac:dyDescent="0.25">
      <c r="A25" s="95"/>
      <c r="B25" s="96"/>
      <c r="C25" s="96"/>
      <c r="D25" s="96"/>
      <c r="E25" s="96"/>
      <c r="F25" s="96"/>
      <c r="G25" s="96"/>
      <c r="H25" s="96"/>
      <c r="I25" s="130"/>
    </row>
    <row r="26" spans="1:10" x14ac:dyDescent="0.2">
      <c r="A26" s="11" t="s">
        <v>11</v>
      </c>
      <c r="B26" s="128" t="s">
        <v>254</v>
      </c>
      <c r="C26" s="128"/>
      <c r="D26" s="128"/>
      <c r="E26" s="12"/>
      <c r="F26" s="12"/>
      <c r="G26" s="12"/>
      <c r="H26" s="12"/>
      <c r="I26" s="46"/>
    </row>
    <row r="27" spans="1:10" x14ac:dyDescent="0.2">
      <c r="A27" s="11" t="s">
        <v>12</v>
      </c>
      <c r="B27" s="79" t="s">
        <v>255</v>
      </c>
      <c r="C27" s="79"/>
      <c r="D27" s="79"/>
      <c r="E27" s="12"/>
      <c r="F27" s="12"/>
      <c r="G27" s="12"/>
      <c r="H27" s="12"/>
      <c r="I27" s="12"/>
    </row>
    <row r="28" spans="1:10" ht="17" thickBot="1" x14ac:dyDescent="0.25">
      <c r="A28" s="11"/>
      <c r="B28" s="12"/>
      <c r="C28" s="12"/>
      <c r="D28" s="12"/>
      <c r="E28" s="12"/>
      <c r="F28" s="12"/>
      <c r="G28" s="12"/>
      <c r="H28" s="12"/>
    </row>
    <row r="29" spans="1:10" x14ac:dyDescent="0.2">
      <c r="A29" s="98" t="s">
        <v>217</v>
      </c>
      <c r="B29" s="131" t="s">
        <v>216</v>
      </c>
      <c r="C29" s="138">
        <v>200</v>
      </c>
      <c r="D29" s="146"/>
      <c r="E29" s="148">
        <v>400</v>
      </c>
      <c r="F29" s="143"/>
      <c r="G29" s="142">
        <v>600</v>
      </c>
      <c r="H29" s="143"/>
    </row>
    <row r="30" spans="1:10" ht="17" thickBot="1" x14ac:dyDescent="0.25">
      <c r="A30" s="99"/>
      <c r="B30" s="132"/>
      <c r="C30" s="140"/>
      <c r="D30" s="147"/>
      <c r="E30" s="136"/>
      <c r="F30" s="137"/>
      <c r="G30" s="144"/>
      <c r="H30" s="137"/>
    </row>
    <row r="31" spans="1:10" x14ac:dyDescent="0.2">
      <c r="A31" s="11" t="s">
        <v>240</v>
      </c>
      <c r="B31" s="39">
        <v>980</v>
      </c>
      <c r="C31" s="42">
        <v>10.4</v>
      </c>
      <c r="D31" s="57">
        <f>B31/C31</f>
        <v>94.230769230769226</v>
      </c>
      <c r="E31" s="49">
        <v>5.2</v>
      </c>
      <c r="F31" s="42">
        <f>B31/E31</f>
        <v>188.46153846153845</v>
      </c>
      <c r="G31" s="43">
        <v>3.5</v>
      </c>
      <c r="H31" s="43">
        <f>B31/G31</f>
        <v>280</v>
      </c>
    </row>
    <row r="32" spans="1:10" x14ac:dyDescent="0.2">
      <c r="A32" s="29" t="s">
        <v>196</v>
      </c>
      <c r="B32" s="40">
        <v>20</v>
      </c>
      <c r="C32" s="43">
        <v>10.4</v>
      </c>
      <c r="D32" s="43">
        <f t="shared" ref="D32:D36" si="0">B32/C32</f>
        <v>1.9230769230769229</v>
      </c>
      <c r="E32" s="43">
        <v>5.2</v>
      </c>
      <c r="F32" s="43">
        <f t="shared" ref="F32:F36" si="1">B32/E32</f>
        <v>3.8461538461538458</v>
      </c>
      <c r="G32" s="43">
        <v>3.5</v>
      </c>
      <c r="H32" s="43">
        <f t="shared" ref="H32:H36" si="2">B32/G32</f>
        <v>5.7142857142857144</v>
      </c>
    </row>
    <row r="33" spans="1:8" x14ac:dyDescent="0.2">
      <c r="A33" s="29" t="s">
        <v>242</v>
      </c>
      <c r="B33" s="40">
        <v>20</v>
      </c>
      <c r="C33" s="43">
        <v>10.4</v>
      </c>
      <c r="D33" s="43">
        <f t="shared" si="0"/>
        <v>1.9230769230769229</v>
      </c>
      <c r="E33" s="43">
        <v>5.2</v>
      </c>
      <c r="F33" s="43">
        <f t="shared" si="1"/>
        <v>3.8461538461538458</v>
      </c>
      <c r="G33" s="43">
        <v>3.5</v>
      </c>
      <c r="H33" s="43">
        <f t="shared" si="2"/>
        <v>5.7142857142857144</v>
      </c>
    </row>
    <row r="34" spans="1:8" x14ac:dyDescent="0.2">
      <c r="A34" s="11" t="s">
        <v>21</v>
      </c>
      <c r="B34" s="40">
        <v>2</v>
      </c>
      <c r="C34" s="43">
        <v>10.4</v>
      </c>
      <c r="D34" s="43">
        <f t="shared" si="0"/>
        <v>0.19230769230769229</v>
      </c>
      <c r="E34" s="43">
        <v>5.2</v>
      </c>
      <c r="F34" s="43">
        <f t="shared" si="1"/>
        <v>0.38461538461538458</v>
      </c>
      <c r="G34" s="43">
        <v>3.5</v>
      </c>
      <c r="H34" s="43">
        <f t="shared" si="2"/>
        <v>0.5714285714285714</v>
      </c>
    </row>
    <row r="35" spans="1:8" x14ac:dyDescent="0.2">
      <c r="A35" s="11" t="s">
        <v>245</v>
      </c>
      <c r="B35" s="40">
        <v>450</v>
      </c>
      <c r="C35" s="43">
        <v>10.4</v>
      </c>
      <c r="D35" s="43">
        <f t="shared" si="0"/>
        <v>43.269230769230766</v>
      </c>
      <c r="E35" s="43">
        <v>5.2</v>
      </c>
      <c r="F35" s="43">
        <f t="shared" si="1"/>
        <v>86.538461538461533</v>
      </c>
      <c r="G35" s="43">
        <v>3.5</v>
      </c>
      <c r="H35" s="43">
        <f t="shared" si="2"/>
        <v>128.57142857142858</v>
      </c>
    </row>
    <row r="36" spans="1:8" x14ac:dyDescent="0.2">
      <c r="A36" s="11" t="s">
        <v>243</v>
      </c>
      <c r="B36" s="40">
        <v>650</v>
      </c>
      <c r="C36" s="43">
        <v>10.4</v>
      </c>
      <c r="D36" s="56">
        <f t="shared" si="0"/>
        <v>62.5</v>
      </c>
      <c r="E36" s="23">
        <v>5.2</v>
      </c>
      <c r="F36" s="23">
        <f t="shared" si="1"/>
        <v>125</v>
      </c>
      <c r="G36" s="43">
        <v>3.5</v>
      </c>
      <c r="H36" s="43">
        <f t="shared" si="2"/>
        <v>185.71428571428572</v>
      </c>
    </row>
    <row r="37" spans="1:8" x14ac:dyDescent="0.2">
      <c r="A37" s="11"/>
      <c r="B37" s="40"/>
      <c r="C37" s="43"/>
      <c r="D37" s="55"/>
      <c r="E37" s="23"/>
      <c r="F37" s="23"/>
      <c r="G37" s="23"/>
      <c r="H37" s="23"/>
    </row>
    <row r="38" spans="1:8" ht="17" thickBot="1" x14ac:dyDescent="0.25">
      <c r="A38" s="11"/>
      <c r="B38" s="41"/>
      <c r="C38" s="44"/>
      <c r="D38" s="15"/>
      <c r="E38" s="24"/>
      <c r="F38" s="24"/>
      <c r="G38" s="45"/>
      <c r="H38" s="45"/>
    </row>
    <row r="39" spans="1:8" ht="17" thickBot="1" x14ac:dyDescent="0.25">
      <c r="A39" s="14" t="s">
        <v>22</v>
      </c>
      <c r="B39" s="21">
        <f>SUM(B31:B36)</f>
        <v>2122</v>
      </c>
      <c r="C39" s="107">
        <f>SUM(D31:D37)</f>
        <v>204.03846153846152</v>
      </c>
      <c r="D39" s="85"/>
      <c r="E39" s="86">
        <f>SUM(F31:F37)</f>
        <v>408.07692307692304</v>
      </c>
      <c r="F39" s="87"/>
      <c r="G39" s="88">
        <f>SUM(H31:H37)</f>
        <v>606.28571428571422</v>
      </c>
      <c r="H39" s="89"/>
    </row>
  </sheetData>
  <mergeCells count="12">
    <mergeCell ref="C39:D39"/>
    <mergeCell ref="E39:F39"/>
    <mergeCell ref="G39:H39"/>
    <mergeCell ref="A2:E3"/>
    <mergeCell ref="A24:I25"/>
    <mergeCell ref="B26:D26"/>
    <mergeCell ref="B27:D27"/>
    <mergeCell ref="A29:A30"/>
    <mergeCell ref="B29:B30"/>
    <mergeCell ref="C29:D30"/>
    <mergeCell ref="E29:F30"/>
    <mergeCell ref="G29:H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showRuler="0" topLeftCell="A5" zoomScale="72" workbookViewId="0">
      <selection activeCell="C24" sqref="C24:T37"/>
    </sheetView>
  </sheetViews>
  <sheetFormatPr baseColWidth="10" defaultRowHeight="16" x14ac:dyDescent="0.2"/>
  <cols>
    <col min="1" max="9" width="17.6640625" customWidth="1"/>
  </cols>
  <sheetData>
    <row r="1" spans="1:7" x14ac:dyDescent="0.2">
      <c r="A1" s="106" t="s">
        <v>10</v>
      </c>
      <c r="B1" s="106"/>
      <c r="C1" s="106"/>
      <c r="D1" s="106"/>
      <c r="E1" s="106"/>
    </row>
    <row r="2" spans="1:7" x14ac:dyDescent="0.2">
      <c r="A2" s="106"/>
      <c r="B2" s="106"/>
      <c r="C2" s="106"/>
      <c r="D2" s="106"/>
      <c r="E2" s="106"/>
    </row>
    <row r="3" spans="1:7" x14ac:dyDescent="0.2">
      <c r="A3" t="s">
        <v>11</v>
      </c>
      <c r="B3" t="s">
        <v>33</v>
      </c>
    </row>
    <row r="4" spans="1:7" x14ac:dyDescent="0.2">
      <c r="A4" t="s">
        <v>12</v>
      </c>
      <c r="B4">
        <v>400</v>
      </c>
    </row>
    <row r="6" spans="1:7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7" x14ac:dyDescent="0.2">
      <c r="A8" t="s">
        <v>2</v>
      </c>
      <c r="B8">
        <v>25000</v>
      </c>
      <c r="C8" t="e">
        <f>#REF!</f>
        <v>#REF!</v>
      </c>
      <c r="D8">
        <v>500</v>
      </c>
      <c r="E8" s="1" t="e">
        <f t="shared" ref="E8:E13" si="0">D8/B8*C8</f>
        <v>#REF!</v>
      </c>
    </row>
    <row r="9" spans="1:7" x14ac:dyDescent="0.2">
      <c r="A9" t="s">
        <v>19</v>
      </c>
      <c r="B9">
        <v>1000</v>
      </c>
      <c r="C9" t="e">
        <f>#REF!</f>
        <v>#REF!</v>
      </c>
      <c r="D9">
        <v>10</v>
      </c>
      <c r="E9" s="1" t="e">
        <f t="shared" si="0"/>
        <v>#REF!</v>
      </c>
    </row>
    <row r="10" spans="1:7" x14ac:dyDescent="0.2">
      <c r="A10" t="s">
        <v>26</v>
      </c>
      <c r="B10">
        <v>2000</v>
      </c>
      <c r="C10" t="e">
        <f>#REF!</f>
        <v>#REF!</v>
      </c>
      <c r="D10">
        <v>400</v>
      </c>
      <c r="E10" s="1" t="e">
        <f t="shared" si="0"/>
        <v>#REF!</v>
      </c>
    </row>
    <row r="11" spans="1:7" x14ac:dyDescent="0.2">
      <c r="A11" t="s">
        <v>20</v>
      </c>
      <c r="B11">
        <v>500</v>
      </c>
      <c r="C11" t="e">
        <f>#REF!</f>
        <v>#REF!</v>
      </c>
      <c r="D11">
        <v>5</v>
      </c>
      <c r="E11" s="1" t="e">
        <f t="shared" si="0"/>
        <v>#REF!</v>
      </c>
    </row>
    <row r="12" spans="1:7" x14ac:dyDescent="0.2">
      <c r="A12" t="s">
        <v>28</v>
      </c>
      <c r="B12">
        <v>1000</v>
      </c>
      <c r="C12" t="e">
        <f>#REF!</f>
        <v>#REF!</v>
      </c>
      <c r="D12">
        <v>150</v>
      </c>
      <c r="E12" s="1" t="e">
        <f t="shared" si="0"/>
        <v>#REF!</v>
      </c>
    </row>
    <row r="13" spans="1:7" x14ac:dyDescent="0.2">
      <c r="A13" t="s">
        <v>14</v>
      </c>
      <c r="B13">
        <v>1000</v>
      </c>
      <c r="C13" t="e">
        <f>#REF!</f>
        <v>#REF!</v>
      </c>
      <c r="D13">
        <v>300</v>
      </c>
      <c r="E13" s="1" t="e">
        <f t="shared" si="0"/>
        <v>#REF!</v>
      </c>
    </row>
    <row r="14" spans="1:7" x14ac:dyDescent="0.2">
      <c r="E14" s="1"/>
    </row>
    <row r="15" spans="1:7" x14ac:dyDescent="0.2">
      <c r="C15" t="s">
        <v>27</v>
      </c>
      <c r="D15">
        <f>D8+D9+D10+D11+D12+D13</f>
        <v>1365</v>
      </c>
      <c r="E15" s="1" t="e">
        <f>E8+E9+E10+E11+E12+E13</f>
        <v>#REF!</v>
      </c>
      <c r="F15" t="s">
        <v>24</v>
      </c>
      <c r="G15" t="s">
        <v>25</v>
      </c>
    </row>
    <row r="16" spans="1:7" x14ac:dyDescent="0.2">
      <c r="B16" t="s">
        <v>23</v>
      </c>
      <c r="C16">
        <v>130</v>
      </c>
      <c r="D16">
        <f>D15/C16</f>
        <v>10.5</v>
      </c>
      <c r="E16" s="1" t="e">
        <f>E15/D16</f>
        <v>#REF!</v>
      </c>
      <c r="F16">
        <v>3500</v>
      </c>
      <c r="G16" t="e">
        <f>E16*100/F16</f>
        <v>#REF!</v>
      </c>
    </row>
    <row r="17" spans="1:20" x14ac:dyDescent="0.2">
      <c r="C17">
        <v>360</v>
      </c>
      <c r="D17">
        <f>D15/C17</f>
        <v>3.7916666666666665</v>
      </c>
      <c r="E17" t="e">
        <f>E15/D17</f>
        <v>#REF!</v>
      </c>
      <c r="F17">
        <v>10000</v>
      </c>
      <c r="G17" t="e">
        <f>E17*100/F17</f>
        <v>#REF!</v>
      </c>
    </row>
    <row r="18" spans="1:20" x14ac:dyDescent="0.2">
      <c r="C18">
        <v>400</v>
      </c>
      <c r="D18">
        <f>D15/C18</f>
        <v>3.4125000000000001</v>
      </c>
      <c r="E18" t="e">
        <f>E15/D18</f>
        <v>#REF!</v>
      </c>
      <c r="F18">
        <v>11000</v>
      </c>
      <c r="G18" t="e">
        <f>E18*100/F18</f>
        <v>#REF!</v>
      </c>
    </row>
    <row r="19" spans="1:20" ht="17" thickBot="1" x14ac:dyDescent="0.25"/>
    <row r="20" spans="1:20" x14ac:dyDescent="0.2">
      <c r="A20" s="92" t="s">
        <v>218</v>
      </c>
      <c r="B20" s="93"/>
      <c r="C20" s="93"/>
      <c r="D20" s="93"/>
      <c r="E20" s="93"/>
      <c r="F20" s="93"/>
      <c r="G20" s="93"/>
      <c r="H20" s="93"/>
      <c r="I20" s="94"/>
    </row>
    <row r="21" spans="1:20" ht="17" thickBot="1" x14ac:dyDescent="0.25">
      <c r="A21" s="95"/>
      <c r="B21" s="96"/>
      <c r="C21" s="96"/>
      <c r="D21" s="96"/>
      <c r="E21" s="96"/>
      <c r="F21" s="96"/>
      <c r="G21" s="96"/>
      <c r="H21" s="96"/>
      <c r="I21" s="97"/>
    </row>
    <row r="22" spans="1:20" x14ac:dyDescent="0.2">
      <c r="A22" s="11" t="s">
        <v>11</v>
      </c>
      <c r="B22" s="12" t="s">
        <v>224</v>
      </c>
      <c r="C22" s="12"/>
      <c r="D22" s="12"/>
      <c r="E22" s="12"/>
      <c r="F22" s="12"/>
      <c r="G22" s="12"/>
      <c r="H22" s="12"/>
      <c r="I22" s="46"/>
    </row>
    <row r="23" spans="1:20" x14ac:dyDescent="0.2">
      <c r="A23" s="11" t="s">
        <v>12</v>
      </c>
      <c r="B23" s="12" t="s">
        <v>223</v>
      </c>
      <c r="C23" s="12"/>
      <c r="D23" s="12"/>
      <c r="E23" s="12"/>
      <c r="F23" s="12"/>
      <c r="G23" s="12"/>
      <c r="H23" s="12"/>
      <c r="I23" s="12"/>
    </row>
    <row r="24" spans="1:20" ht="17" thickBot="1" x14ac:dyDescent="0.25">
      <c r="A24" s="11"/>
      <c r="B24" s="12"/>
    </row>
    <row r="25" spans="1:20" x14ac:dyDescent="0.2">
      <c r="A25" s="98" t="s">
        <v>217</v>
      </c>
      <c r="B25" s="100" t="s">
        <v>216</v>
      </c>
      <c r="C25" s="102">
        <v>400</v>
      </c>
      <c r="D25" s="103"/>
      <c r="E25" s="73">
        <v>250</v>
      </c>
      <c r="F25" s="75"/>
      <c r="G25" s="73">
        <v>140</v>
      </c>
      <c r="H25" s="75"/>
      <c r="I25" s="73">
        <v>120</v>
      </c>
      <c r="J25" s="74"/>
      <c r="K25" s="90"/>
      <c r="L25" s="73">
        <v>110</v>
      </c>
      <c r="M25" s="74"/>
      <c r="N25" s="90"/>
      <c r="O25" s="73">
        <v>100</v>
      </c>
      <c r="P25" s="74"/>
      <c r="Q25" s="75"/>
      <c r="R25" s="73">
        <v>75</v>
      </c>
      <c r="S25" s="74"/>
      <c r="T25" s="75"/>
    </row>
    <row r="26" spans="1:20" ht="17" thickBot="1" x14ac:dyDescent="0.25">
      <c r="A26" s="99"/>
      <c r="B26" s="101"/>
      <c r="C26" s="104"/>
      <c r="D26" s="105"/>
      <c r="E26" s="76"/>
      <c r="F26" s="78"/>
      <c r="G26" s="76"/>
      <c r="H26" s="78"/>
      <c r="I26" s="76"/>
      <c r="J26" s="77"/>
      <c r="K26" s="91"/>
      <c r="L26" s="76"/>
      <c r="M26" s="77"/>
      <c r="N26" s="91"/>
      <c r="O26" s="76"/>
      <c r="P26" s="77"/>
      <c r="Q26" s="78"/>
      <c r="R26" s="76"/>
      <c r="S26" s="77"/>
      <c r="T26" s="78"/>
    </row>
    <row r="27" spans="1:20" x14ac:dyDescent="0.2">
      <c r="A27" s="11" t="s">
        <v>2</v>
      </c>
      <c r="B27" s="33">
        <v>960</v>
      </c>
      <c r="C27" s="42">
        <v>4</v>
      </c>
      <c r="D27" s="68">
        <f>B27/C27</f>
        <v>240</v>
      </c>
      <c r="E27" s="22">
        <v>6.5</v>
      </c>
      <c r="F27" s="62">
        <f>B27/E27</f>
        <v>147.69230769230768</v>
      </c>
      <c r="G27" s="22">
        <v>11.5</v>
      </c>
      <c r="H27" s="22">
        <f>B27/G27</f>
        <v>83.478260869565219</v>
      </c>
      <c r="I27" s="40">
        <v>14.5</v>
      </c>
      <c r="J27" s="79">
        <f>B27/I27</f>
        <v>66.206896551724142</v>
      </c>
      <c r="K27" s="80"/>
      <c r="L27" s="43">
        <v>14.5</v>
      </c>
      <c r="M27" s="79">
        <f>B27/L27</f>
        <v>66.206896551724142</v>
      </c>
      <c r="N27" s="80"/>
      <c r="O27" s="43">
        <v>16</v>
      </c>
      <c r="P27" s="79">
        <f>B27/O27</f>
        <v>60</v>
      </c>
      <c r="Q27" s="80"/>
      <c r="R27" s="43">
        <v>22</v>
      </c>
      <c r="S27" s="79">
        <f>B27/R27</f>
        <v>43.636363636363633</v>
      </c>
      <c r="T27" s="80"/>
    </row>
    <row r="28" spans="1:20" x14ac:dyDescent="0.2">
      <c r="A28" s="29" t="s">
        <v>196</v>
      </c>
      <c r="B28" s="16">
        <v>20</v>
      </c>
      <c r="C28" s="43">
        <v>4</v>
      </c>
      <c r="D28" s="56">
        <f t="shared" ref="D28:D33" si="1">B28/C28</f>
        <v>5</v>
      </c>
      <c r="E28" s="23">
        <v>6.5</v>
      </c>
      <c r="F28" s="62">
        <f t="shared" ref="F28:F33" si="2">B28/E28</f>
        <v>3.0769230769230771</v>
      </c>
      <c r="G28" s="23">
        <v>11.5</v>
      </c>
      <c r="H28" s="23">
        <f t="shared" ref="H28:H33" si="3">B28/G28</f>
        <v>1.7391304347826086</v>
      </c>
      <c r="I28" s="40">
        <v>14.5</v>
      </c>
      <c r="J28" s="79">
        <f t="shared" ref="J28:J33" si="4">B28/I28</f>
        <v>1.3793103448275863</v>
      </c>
      <c r="K28" s="80"/>
      <c r="L28" s="43">
        <v>14.5</v>
      </c>
      <c r="M28" s="79">
        <f t="shared" ref="M28:M33" si="5">B28/L28</f>
        <v>1.3793103448275863</v>
      </c>
      <c r="N28" s="80"/>
      <c r="O28" s="43">
        <v>16</v>
      </c>
      <c r="P28" s="79">
        <f t="shared" ref="P28:P33" si="6">B28/O28</f>
        <v>1.25</v>
      </c>
      <c r="Q28" s="80"/>
      <c r="R28" s="43">
        <v>22</v>
      </c>
      <c r="S28" s="79">
        <f t="shared" ref="S28:S33" si="7">B28/R28</f>
        <v>0.90909090909090906</v>
      </c>
      <c r="T28" s="80"/>
    </row>
    <row r="29" spans="1:20" x14ac:dyDescent="0.2">
      <c r="A29" s="29" t="s">
        <v>219</v>
      </c>
      <c r="B29" s="16">
        <v>20</v>
      </c>
      <c r="C29" s="43">
        <v>4</v>
      </c>
      <c r="D29" s="56">
        <f t="shared" si="1"/>
        <v>5</v>
      </c>
      <c r="E29" s="23">
        <v>6.5</v>
      </c>
      <c r="F29" s="62">
        <f t="shared" si="2"/>
        <v>3.0769230769230771</v>
      </c>
      <c r="G29" s="23">
        <v>11.5</v>
      </c>
      <c r="H29" s="23">
        <f t="shared" si="3"/>
        <v>1.7391304347826086</v>
      </c>
      <c r="I29" s="40">
        <v>14.5</v>
      </c>
      <c r="J29" s="79">
        <f t="shared" si="4"/>
        <v>1.3793103448275863</v>
      </c>
      <c r="K29" s="80"/>
      <c r="L29" s="43">
        <v>14.5</v>
      </c>
      <c r="M29" s="79">
        <f t="shared" si="5"/>
        <v>1.3793103448275863</v>
      </c>
      <c r="N29" s="80"/>
      <c r="O29" s="43">
        <v>16</v>
      </c>
      <c r="P29" s="79">
        <f t="shared" si="6"/>
        <v>1.25</v>
      </c>
      <c r="Q29" s="80"/>
      <c r="R29" s="43">
        <v>22</v>
      </c>
      <c r="S29" s="79">
        <f t="shared" si="7"/>
        <v>0.90909090909090906</v>
      </c>
      <c r="T29" s="80"/>
    </row>
    <row r="30" spans="1:20" x14ac:dyDescent="0.2">
      <c r="A30" s="11" t="s">
        <v>19</v>
      </c>
      <c r="B30" s="16">
        <v>22</v>
      </c>
      <c r="C30" s="43">
        <v>4</v>
      </c>
      <c r="D30" s="56">
        <f t="shared" si="1"/>
        <v>5.5</v>
      </c>
      <c r="E30" s="23">
        <v>6.5</v>
      </c>
      <c r="F30" s="62">
        <f t="shared" si="2"/>
        <v>3.3846153846153846</v>
      </c>
      <c r="G30" s="23">
        <v>11.5</v>
      </c>
      <c r="H30" s="23">
        <f t="shared" si="3"/>
        <v>1.9130434782608696</v>
      </c>
      <c r="I30" s="40">
        <v>14.5</v>
      </c>
      <c r="J30" s="79">
        <f t="shared" si="4"/>
        <v>1.5172413793103448</v>
      </c>
      <c r="K30" s="80"/>
      <c r="L30" s="43">
        <v>14.5</v>
      </c>
      <c r="M30" s="79">
        <f t="shared" si="5"/>
        <v>1.5172413793103448</v>
      </c>
      <c r="N30" s="80"/>
      <c r="O30" s="43">
        <v>16</v>
      </c>
      <c r="P30" s="79">
        <f t="shared" si="6"/>
        <v>1.375</v>
      </c>
      <c r="Q30" s="80"/>
      <c r="R30" s="43">
        <v>22</v>
      </c>
      <c r="S30" s="79">
        <f t="shared" si="7"/>
        <v>1</v>
      </c>
      <c r="T30" s="80"/>
    </row>
    <row r="31" spans="1:20" x14ac:dyDescent="0.2">
      <c r="A31" s="11" t="s">
        <v>20</v>
      </c>
      <c r="B31" s="16">
        <v>5</v>
      </c>
      <c r="C31" s="43">
        <v>4</v>
      </c>
      <c r="D31" s="56">
        <f t="shared" si="1"/>
        <v>1.25</v>
      </c>
      <c r="E31" s="23">
        <v>6.5</v>
      </c>
      <c r="F31" s="62">
        <f t="shared" si="2"/>
        <v>0.76923076923076927</v>
      </c>
      <c r="G31" s="23">
        <v>11.5</v>
      </c>
      <c r="H31" s="23">
        <f t="shared" si="3"/>
        <v>0.43478260869565216</v>
      </c>
      <c r="I31" s="40">
        <v>14.5</v>
      </c>
      <c r="J31" s="79">
        <f t="shared" si="4"/>
        <v>0.34482758620689657</v>
      </c>
      <c r="K31" s="80"/>
      <c r="L31" s="43">
        <v>14.5</v>
      </c>
      <c r="M31" s="79">
        <f t="shared" si="5"/>
        <v>0.34482758620689657</v>
      </c>
      <c r="N31" s="80"/>
      <c r="O31" s="43">
        <v>16</v>
      </c>
      <c r="P31" s="79">
        <f t="shared" si="6"/>
        <v>0.3125</v>
      </c>
      <c r="Q31" s="80"/>
      <c r="R31" s="43">
        <v>22</v>
      </c>
      <c r="S31" s="79">
        <f t="shared" si="7"/>
        <v>0.22727272727272727</v>
      </c>
      <c r="T31" s="80"/>
    </row>
    <row r="32" spans="1:20" x14ac:dyDescent="0.2">
      <c r="A32" s="11" t="s">
        <v>14</v>
      </c>
      <c r="B32" s="16">
        <v>650</v>
      </c>
      <c r="C32" s="43">
        <v>4</v>
      </c>
      <c r="D32" s="56">
        <f t="shared" si="1"/>
        <v>162.5</v>
      </c>
      <c r="E32" s="23">
        <v>6.5</v>
      </c>
      <c r="F32" s="62">
        <f t="shared" si="2"/>
        <v>100</v>
      </c>
      <c r="G32" s="23">
        <v>11.5</v>
      </c>
      <c r="H32" s="23">
        <f t="shared" si="3"/>
        <v>56.521739130434781</v>
      </c>
      <c r="I32" s="40">
        <v>14.5</v>
      </c>
      <c r="J32" s="79">
        <f t="shared" si="4"/>
        <v>44.827586206896555</v>
      </c>
      <c r="K32" s="80"/>
      <c r="L32" s="43">
        <v>14.5</v>
      </c>
      <c r="M32" s="79">
        <f t="shared" si="5"/>
        <v>44.827586206896555</v>
      </c>
      <c r="N32" s="80"/>
      <c r="O32" s="43">
        <v>16</v>
      </c>
      <c r="P32" s="79">
        <f t="shared" si="6"/>
        <v>40.625</v>
      </c>
      <c r="Q32" s="80"/>
      <c r="R32" s="43">
        <v>22</v>
      </c>
      <c r="S32" s="79">
        <f t="shared" si="7"/>
        <v>29.545454545454547</v>
      </c>
      <c r="T32" s="80"/>
    </row>
    <row r="33" spans="1:20" x14ac:dyDescent="0.2">
      <c r="A33" s="11" t="s">
        <v>26</v>
      </c>
      <c r="B33" s="23">
        <v>200</v>
      </c>
      <c r="C33" s="61">
        <v>4</v>
      </c>
      <c r="D33" s="56">
        <f t="shared" si="1"/>
        <v>50</v>
      </c>
      <c r="E33" s="23">
        <v>6.5</v>
      </c>
      <c r="F33" s="62">
        <f t="shared" si="2"/>
        <v>30.76923076923077</v>
      </c>
      <c r="G33" s="23">
        <v>11.5</v>
      </c>
      <c r="H33" s="23">
        <f t="shared" si="3"/>
        <v>17.391304347826086</v>
      </c>
      <c r="I33" s="40">
        <v>14.5</v>
      </c>
      <c r="J33" s="79">
        <f t="shared" si="4"/>
        <v>13.793103448275861</v>
      </c>
      <c r="K33" s="80"/>
      <c r="L33" s="43">
        <v>14.5</v>
      </c>
      <c r="M33" s="79">
        <f t="shared" si="5"/>
        <v>13.793103448275861</v>
      </c>
      <c r="N33" s="80"/>
      <c r="O33" s="43">
        <v>16</v>
      </c>
      <c r="P33" s="79">
        <f t="shared" si="6"/>
        <v>12.5</v>
      </c>
      <c r="Q33" s="80"/>
      <c r="R33" s="43">
        <v>22</v>
      </c>
      <c r="S33" s="79">
        <f t="shared" si="7"/>
        <v>9.0909090909090917</v>
      </c>
      <c r="T33" s="80"/>
    </row>
    <row r="34" spans="1:20" ht="17" thickBot="1" x14ac:dyDescent="0.25">
      <c r="A34" s="11"/>
      <c r="B34" s="24"/>
      <c r="C34" s="63"/>
      <c r="D34" s="15"/>
      <c r="E34" s="24"/>
      <c r="F34" s="24"/>
      <c r="G34" s="45"/>
      <c r="H34" s="45"/>
      <c r="I34" s="54"/>
      <c r="J34" s="79"/>
      <c r="K34" s="80"/>
      <c r="L34" s="54"/>
      <c r="M34" s="79"/>
      <c r="N34" s="80"/>
      <c r="O34" s="54"/>
      <c r="P34" s="79"/>
      <c r="Q34" s="80"/>
      <c r="R34" s="54"/>
      <c r="S34" s="79"/>
      <c r="T34" s="80"/>
    </row>
    <row r="35" spans="1:20" ht="17" thickBot="1" x14ac:dyDescent="0.25">
      <c r="A35" s="14" t="s">
        <v>22</v>
      </c>
      <c r="B35" s="21">
        <f>SUM(B27:B33)</f>
        <v>1877</v>
      </c>
      <c r="C35" s="84">
        <f>SUM(D27:D32)</f>
        <v>419.25</v>
      </c>
      <c r="D35" s="85"/>
      <c r="E35" s="86">
        <f>SUM(F27:F32)</f>
        <v>258</v>
      </c>
      <c r="F35" s="87"/>
      <c r="G35" s="88">
        <f>SUM(H27:H32)</f>
        <v>145.82608695652175</v>
      </c>
      <c r="H35" s="89"/>
      <c r="I35" s="81">
        <f>SUM(J27:K33)</f>
        <v>129.44827586206898</v>
      </c>
      <c r="J35" s="82"/>
      <c r="K35" s="83"/>
      <c r="L35" s="81">
        <f>SUM(M27:N32)</f>
        <v>115.65517241379311</v>
      </c>
      <c r="M35" s="82"/>
      <c r="N35" s="83"/>
      <c r="O35" s="81">
        <f>SUM(P27:Q32)</f>
        <v>104.8125</v>
      </c>
      <c r="P35" s="82"/>
      <c r="Q35" s="83"/>
      <c r="R35" s="81">
        <f>SUM(S27:T32)</f>
        <v>76.22727272727272</v>
      </c>
      <c r="S35" s="82"/>
      <c r="T35" s="83"/>
    </row>
  </sheetData>
  <mergeCells count="50">
    <mergeCell ref="A1:E2"/>
    <mergeCell ref="A20:I21"/>
    <mergeCell ref="A25:A26"/>
    <mergeCell ref="B25:B26"/>
    <mergeCell ref="C25:D26"/>
    <mergeCell ref="E25:F26"/>
    <mergeCell ref="G25:H26"/>
    <mergeCell ref="I25:K26"/>
    <mergeCell ref="L25:N26"/>
    <mergeCell ref="O25:Q26"/>
    <mergeCell ref="R25:T26"/>
    <mergeCell ref="J27:K27"/>
    <mergeCell ref="M27:N27"/>
    <mergeCell ref="P27:Q27"/>
    <mergeCell ref="S27:T27"/>
    <mergeCell ref="J28:K28"/>
    <mergeCell ref="M28:N28"/>
    <mergeCell ref="P28:Q28"/>
    <mergeCell ref="S28:T28"/>
    <mergeCell ref="J29:K29"/>
    <mergeCell ref="M29:N29"/>
    <mergeCell ref="P29:Q29"/>
    <mergeCell ref="S29:T29"/>
    <mergeCell ref="J30:K30"/>
    <mergeCell ref="M30:N30"/>
    <mergeCell ref="P30:Q30"/>
    <mergeCell ref="S30:T30"/>
    <mergeCell ref="J31:K31"/>
    <mergeCell ref="M31:N31"/>
    <mergeCell ref="P31:Q31"/>
    <mergeCell ref="S31:T31"/>
    <mergeCell ref="J32:K32"/>
    <mergeCell ref="M32:N32"/>
    <mergeCell ref="P32:Q32"/>
    <mergeCell ref="S32:T32"/>
    <mergeCell ref="J33:K33"/>
    <mergeCell ref="M33:N33"/>
    <mergeCell ref="P33:Q33"/>
    <mergeCell ref="S33:T33"/>
    <mergeCell ref="J34:K34"/>
    <mergeCell ref="M34:N34"/>
    <mergeCell ref="P34:Q34"/>
    <mergeCell ref="S34:T34"/>
    <mergeCell ref="C35:D35"/>
    <mergeCell ref="E35:F35"/>
    <mergeCell ref="G35:H35"/>
    <mergeCell ref="I35:K35"/>
    <mergeCell ref="L35:N35"/>
    <mergeCell ref="O35:Q35"/>
    <mergeCell ref="R35:T35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opLeftCell="A13" workbookViewId="0">
      <selection activeCell="D5" sqref="D5"/>
    </sheetView>
  </sheetViews>
  <sheetFormatPr baseColWidth="10" defaultRowHeight="16" x14ac:dyDescent="0.2"/>
  <cols>
    <col min="1" max="1" width="19.6640625" customWidth="1"/>
    <col min="2" max="2" width="16.83203125" customWidth="1"/>
    <col min="4" max="4" width="19" customWidth="1"/>
  </cols>
  <sheetData>
    <row r="2" spans="1:7" x14ac:dyDescent="0.2">
      <c r="A2" s="106" t="s">
        <v>10</v>
      </c>
      <c r="B2" s="106"/>
      <c r="C2" s="106"/>
      <c r="D2" s="106"/>
      <c r="E2" s="106"/>
    </row>
    <row r="3" spans="1:7" x14ac:dyDescent="0.2">
      <c r="A3" s="106"/>
      <c r="B3" s="106"/>
      <c r="C3" s="106"/>
      <c r="D3" s="106"/>
      <c r="E3" s="106"/>
    </row>
    <row r="4" spans="1:7" x14ac:dyDescent="0.2">
      <c r="A4" t="s">
        <v>11</v>
      </c>
      <c r="B4" t="s">
        <v>259</v>
      </c>
    </row>
    <row r="5" spans="1:7" x14ac:dyDescent="0.2">
      <c r="A5" t="s">
        <v>12</v>
      </c>
      <c r="B5">
        <v>110</v>
      </c>
    </row>
    <row r="7" spans="1:7" x14ac:dyDescent="0.2">
      <c r="A7" t="s">
        <v>13</v>
      </c>
      <c r="B7" t="s">
        <v>15</v>
      </c>
      <c r="C7" t="s">
        <v>16</v>
      </c>
      <c r="D7" t="s">
        <v>17</v>
      </c>
      <c r="E7" t="s">
        <v>18</v>
      </c>
    </row>
    <row r="9" spans="1:7" x14ac:dyDescent="0.2">
      <c r="A9" t="s">
        <v>2</v>
      </c>
      <c r="B9">
        <v>25000</v>
      </c>
      <c r="C9" t="e">
        <f>#REF!</f>
        <v>#REF!</v>
      </c>
      <c r="D9">
        <v>500</v>
      </c>
      <c r="E9" s="1" t="e">
        <f>D9/B9*C9</f>
        <v>#REF!</v>
      </c>
    </row>
    <row r="10" spans="1:7" x14ac:dyDescent="0.2">
      <c r="A10" t="s">
        <v>19</v>
      </c>
      <c r="B10">
        <v>1000</v>
      </c>
      <c r="C10" t="e">
        <f>#REF!</f>
        <v>#REF!</v>
      </c>
      <c r="D10">
        <v>10</v>
      </c>
      <c r="E10" s="1" t="e">
        <f>D10/B10*C10</f>
        <v>#REF!</v>
      </c>
    </row>
    <row r="11" spans="1:7" x14ac:dyDescent="0.2">
      <c r="A11" t="s">
        <v>26</v>
      </c>
      <c r="B11">
        <v>2000</v>
      </c>
      <c r="C11" t="e">
        <f>#REF!</f>
        <v>#REF!</v>
      </c>
      <c r="D11">
        <v>400</v>
      </c>
      <c r="E11" s="1" t="e">
        <f>D11/B11*C11</f>
        <v>#REF!</v>
      </c>
    </row>
    <row r="12" spans="1:7" x14ac:dyDescent="0.2">
      <c r="A12" t="s">
        <v>20</v>
      </c>
      <c r="B12">
        <v>500</v>
      </c>
      <c r="C12" t="e">
        <f>#REF!</f>
        <v>#REF!</v>
      </c>
      <c r="D12">
        <v>5</v>
      </c>
      <c r="E12" s="1" t="e">
        <f>D12/B12*C12</f>
        <v>#REF!</v>
      </c>
    </row>
    <row r="13" spans="1:7" x14ac:dyDescent="0.2">
      <c r="A13" t="s">
        <v>14</v>
      </c>
      <c r="B13">
        <v>1000</v>
      </c>
      <c r="C13" t="e">
        <f>#REF!</f>
        <v>#REF!</v>
      </c>
      <c r="D13">
        <v>300</v>
      </c>
      <c r="E13" s="1" t="e">
        <f>D13/B13*C13</f>
        <v>#REF!</v>
      </c>
    </row>
    <row r="14" spans="1:7" x14ac:dyDescent="0.2">
      <c r="E14" s="1"/>
    </row>
    <row r="15" spans="1:7" x14ac:dyDescent="0.2">
      <c r="C15" t="s">
        <v>27</v>
      </c>
      <c r="D15">
        <f>D9+D10+D11+D12+D13</f>
        <v>1215</v>
      </c>
      <c r="E15" s="1" t="e">
        <f>E9+E10+E11+E12+E13</f>
        <v>#REF!</v>
      </c>
      <c r="F15" t="s">
        <v>24</v>
      </c>
      <c r="G15" t="s">
        <v>25</v>
      </c>
    </row>
    <row r="16" spans="1:7" x14ac:dyDescent="0.2">
      <c r="B16" t="s">
        <v>23</v>
      </c>
      <c r="C16">
        <v>40</v>
      </c>
      <c r="D16">
        <f>D15/C16</f>
        <v>30.375</v>
      </c>
      <c r="E16" s="1" t="e">
        <f>E15/D16</f>
        <v>#REF!</v>
      </c>
      <c r="F16">
        <v>1500</v>
      </c>
      <c r="G16" t="e">
        <f>E16*100/F16</f>
        <v>#REF!</v>
      </c>
    </row>
    <row r="17" spans="1:9" x14ac:dyDescent="0.2">
      <c r="C17">
        <v>100</v>
      </c>
      <c r="D17">
        <f>D15/C17</f>
        <v>12.15</v>
      </c>
      <c r="E17" t="e">
        <f>E15/D17</f>
        <v>#REF!</v>
      </c>
      <c r="F17">
        <v>4000</v>
      </c>
      <c r="G17" t="e">
        <f>E17*100/F17</f>
        <v>#REF!</v>
      </c>
    </row>
    <row r="18" spans="1:9" x14ac:dyDescent="0.2">
      <c r="C18">
        <v>400</v>
      </c>
      <c r="D18">
        <f>D15/C18</f>
        <v>3.0375000000000001</v>
      </c>
      <c r="E18" t="e">
        <f>E15/D18</f>
        <v>#REF!</v>
      </c>
      <c r="F18">
        <v>15000</v>
      </c>
      <c r="G18" t="e">
        <f>E18*100/F18</f>
        <v>#REF!</v>
      </c>
    </row>
    <row r="20" spans="1:9" x14ac:dyDescent="0.2">
      <c r="C20" s="3" t="s">
        <v>29</v>
      </c>
      <c r="D20" s="2" t="s">
        <v>54</v>
      </c>
    </row>
    <row r="21" spans="1:9" x14ac:dyDescent="0.2">
      <c r="D21" s="2" t="s">
        <v>61</v>
      </c>
    </row>
    <row r="22" spans="1:9" x14ac:dyDescent="0.2">
      <c r="D22" s="2" t="s">
        <v>32</v>
      </c>
    </row>
    <row r="23" spans="1:9" ht="17" thickBot="1" x14ac:dyDescent="0.25"/>
    <row r="24" spans="1:9" x14ac:dyDescent="0.2">
      <c r="A24" s="92" t="s">
        <v>218</v>
      </c>
      <c r="B24" s="93"/>
      <c r="C24" s="93"/>
      <c r="D24" s="93"/>
      <c r="E24" s="93"/>
      <c r="F24" s="93"/>
      <c r="G24" s="93"/>
      <c r="H24" s="93"/>
      <c r="I24" s="129"/>
    </row>
    <row r="25" spans="1:9" ht="17" thickBot="1" x14ac:dyDescent="0.25">
      <c r="A25" s="95"/>
      <c r="B25" s="96"/>
      <c r="C25" s="96"/>
      <c r="D25" s="96"/>
      <c r="E25" s="96"/>
      <c r="F25" s="96"/>
      <c r="G25" s="96"/>
      <c r="H25" s="96"/>
      <c r="I25" s="130"/>
    </row>
    <row r="26" spans="1:9" x14ac:dyDescent="0.2">
      <c r="A26" s="11" t="s">
        <v>11</v>
      </c>
      <c r="B26" s="128" t="s">
        <v>258</v>
      </c>
      <c r="C26" s="128"/>
      <c r="D26" s="128"/>
      <c r="E26" s="12"/>
      <c r="F26" s="12"/>
      <c r="G26" s="12"/>
      <c r="H26" s="12"/>
      <c r="I26" s="46"/>
    </row>
    <row r="27" spans="1:9" x14ac:dyDescent="0.2">
      <c r="A27" s="11" t="s">
        <v>12</v>
      </c>
      <c r="B27" s="79" t="s">
        <v>257</v>
      </c>
      <c r="C27" s="79"/>
      <c r="D27" s="79"/>
      <c r="E27" s="12"/>
      <c r="F27" s="12"/>
      <c r="G27" s="12"/>
      <c r="H27" s="12"/>
      <c r="I27" s="12"/>
    </row>
    <row r="28" spans="1:9" ht="17" thickBot="1" x14ac:dyDescent="0.25">
      <c r="A28" s="11"/>
      <c r="B28" s="12"/>
      <c r="C28" s="12"/>
      <c r="D28" s="12"/>
    </row>
    <row r="29" spans="1:9" x14ac:dyDescent="0.2">
      <c r="A29" s="98" t="s">
        <v>217</v>
      </c>
      <c r="B29" s="131" t="s">
        <v>216</v>
      </c>
      <c r="C29" s="138">
        <v>1250</v>
      </c>
      <c r="D29" s="146"/>
    </row>
    <row r="30" spans="1:9" ht="17" thickBot="1" x14ac:dyDescent="0.25">
      <c r="A30" s="99"/>
      <c r="B30" s="132"/>
      <c r="C30" s="140"/>
      <c r="D30" s="147"/>
    </row>
    <row r="31" spans="1:9" x14ac:dyDescent="0.2">
      <c r="A31" s="11" t="s">
        <v>240</v>
      </c>
      <c r="B31" s="39">
        <v>980</v>
      </c>
      <c r="C31" s="42">
        <v>1.6</v>
      </c>
      <c r="D31" s="57">
        <f>B31/C31</f>
        <v>612.5</v>
      </c>
    </row>
    <row r="32" spans="1:9" x14ac:dyDescent="0.2">
      <c r="A32" s="29" t="s">
        <v>196</v>
      </c>
      <c r="B32" s="40">
        <v>20</v>
      </c>
      <c r="C32" s="43">
        <v>1.6</v>
      </c>
      <c r="D32" s="43">
        <f t="shared" ref="D32:D36" si="0">B32/C32</f>
        <v>12.5</v>
      </c>
    </row>
    <row r="33" spans="1:4" x14ac:dyDescent="0.2">
      <c r="A33" s="29" t="s">
        <v>242</v>
      </c>
      <c r="B33" s="40">
        <v>20</v>
      </c>
      <c r="C33" s="43">
        <v>1.6</v>
      </c>
      <c r="D33" s="43">
        <f t="shared" si="0"/>
        <v>12.5</v>
      </c>
    </row>
    <row r="34" spans="1:4" x14ac:dyDescent="0.2">
      <c r="A34" s="11" t="s">
        <v>21</v>
      </c>
      <c r="B34" s="40">
        <v>2</v>
      </c>
      <c r="C34" s="43">
        <v>1.6</v>
      </c>
      <c r="D34" s="43">
        <f t="shared" si="0"/>
        <v>1.25</v>
      </c>
    </row>
    <row r="35" spans="1:4" x14ac:dyDescent="0.2">
      <c r="A35" s="11" t="s">
        <v>245</v>
      </c>
      <c r="B35" s="40">
        <v>450</v>
      </c>
      <c r="C35" s="43">
        <v>1.6</v>
      </c>
      <c r="D35" s="43">
        <f t="shared" si="0"/>
        <v>281.25</v>
      </c>
    </row>
    <row r="36" spans="1:4" x14ac:dyDescent="0.2">
      <c r="A36" s="11" t="s">
        <v>243</v>
      </c>
      <c r="B36" s="40">
        <v>650</v>
      </c>
      <c r="C36" s="43">
        <v>1.6</v>
      </c>
      <c r="D36" s="56">
        <f t="shared" si="0"/>
        <v>406.25</v>
      </c>
    </row>
    <row r="37" spans="1:4" x14ac:dyDescent="0.2">
      <c r="A37" s="11"/>
      <c r="B37" s="40"/>
      <c r="C37" s="43"/>
      <c r="D37" s="55"/>
    </row>
    <row r="38" spans="1:4" ht="17" thickBot="1" x14ac:dyDescent="0.25">
      <c r="A38" s="11"/>
      <c r="B38" s="41"/>
      <c r="C38" s="44"/>
      <c r="D38" s="15"/>
    </row>
    <row r="39" spans="1:4" ht="17" thickBot="1" x14ac:dyDescent="0.25">
      <c r="A39" s="14" t="s">
        <v>22</v>
      </c>
      <c r="B39" s="21">
        <f>SUM(B31:B36)</f>
        <v>2122</v>
      </c>
      <c r="C39" s="107">
        <f>SUM(D31:D37)</f>
        <v>1326.25</v>
      </c>
      <c r="D39" s="85"/>
    </row>
  </sheetData>
  <mergeCells count="8">
    <mergeCell ref="C39:D39"/>
    <mergeCell ref="A2:E3"/>
    <mergeCell ref="A24:I25"/>
    <mergeCell ref="B26:D26"/>
    <mergeCell ref="B27:D27"/>
    <mergeCell ref="A29:A30"/>
    <mergeCell ref="B29:B30"/>
    <mergeCell ref="C29:D3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Ruler="0" workbookViewId="0">
      <selection activeCell="F19" sqref="F19"/>
    </sheetView>
  </sheetViews>
  <sheetFormatPr baseColWidth="10" defaultRowHeight="16" x14ac:dyDescent="0.2"/>
  <cols>
    <col min="1" max="1" width="18.33203125" customWidth="1"/>
    <col min="2" max="2" width="17.6640625" customWidth="1"/>
    <col min="6" max="6" width="21.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66</v>
      </c>
    </row>
    <row r="4" spans="1:5" x14ac:dyDescent="0.2">
      <c r="A4" t="s">
        <v>12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s="4" t="s">
        <v>9</v>
      </c>
      <c r="B8">
        <v>1000</v>
      </c>
      <c r="C8" t="e">
        <f>#REF!</f>
        <v>#REF!</v>
      </c>
      <c r="D8">
        <v>450</v>
      </c>
      <c r="E8" s="1" t="e">
        <f>D8/B8*C8</f>
        <v>#REF!</v>
      </c>
    </row>
    <row r="9" spans="1:5" x14ac:dyDescent="0.2">
      <c r="A9" s="4" t="s">
        <v>19</v>
      </c>
      <c r="B9">
        <v>1000</v>
      </c>
      <c r="C9" t="e">
        <f>#REF!</f>
        <v>#REF!</v>
      </c>
      <c r="D9">
        <v>5</v>
      </c>
      <c r="E9" s="1" t="e">
        <f t="shared" ref="E9:E16" si="0">D9/B9*C9</f>
        <v>#REF!</v>
      </c>
    </row>
    <row r="10" spans="1:5" x14ac:dyDescent="0.2">
      <c r="A10" s="4" t="s">
        <v>3</v>
      </c>
      <c r="B10">
        <v>5000</v>
      </c>
      <c r="C10" t="e">
        <f>#REF!</f>
        <v>#REF!</v>
      </c>
      <c r="D10">
        <v>450</v>
      </c>
      <c r="E10" s="1" t="e">
        <f t="shared" si="0"/>
        <v>#REF!</v>
      </c>
    </row>
    <row r="11" spans="1:5" x14ac:dyDescent="0.2">
      <c r="A11" s="4" t="s">
        <v>159</v>
      </c>
      <c r="B11">
        <v>25000</v>
      </c>
      <c r="C11" t="e">
        <f>#REF!</f>
        <v>#REF!</v>
      </c>
      <c r="D11">
        <v>450</v>
      </c>
      <c r="E11" s="1" t="e">
        <f t="shared" si="0"/>
        <v>#REF!</v>
      </c>
    </row>
    <row r="12" spans="1:5" x14ac:dyDescent="0.2">
      <c r="A12" s="4" t="s">
        <v>64</v>
      </c>
      <c r="B12">
        <v>1000</v>
      </c>
      <c r="C12" t="e">
        <f>#REF!</f>
        <v>#REF!</v>
      </c>
      <c r="D12">
        <v>12</v>
      </c>
      <c r="E12" s="1" t="e">
        <f t="shared" si="0"/>
        <v>#REF!</v>
      </c>
    </row>
    <row r="13" spans="1:5" x14ac:dyDescent="0.2">
      <c r="A13" s="4" t="s">
        <v>65</v>
      </c>
      <c r="B13">
        <v>1000</v>
      </c>
      <c r="C13" t="e">
        <f>#REF!</f>
        <v>#REF!</v>
      </c>
      <c r="D13">
        <v>675</v>
      </c>
      <c r="E13" s="1" t="e">
        <f t="shared" si="0"/>
        <v>#REF!</v>
      </c>
    </row>
    <row r="14" spans="1:5" x14ac:dyDescent="0.2">
      <c r="A14" s="4" t="s">
        <v>4</v>
      </c>
      <c r="B14">
        <v>50</v>
      </c>
      <c r="C14" t="e">
        <f>#REF!</f>
        <v>#REF!</v>
      </c>
      <c r="D14">
        <v>250</v>
      </c>
      <c r="E14" s="1" t="e">
        <f t="shared" si="0"/>
        <v>#REF!</v>
      </c>
    </row>
    <row r="15" spans="1:5" x14ac:dyDescent="0.2">
      <c r="A15" s="4" t="s">
        <v>49</v>
      </c>
      <c r="B15">
        <v>2000</v>
      </c>
      <c r="C15" t="e">
        <f>#REF!</f>
        <v>#REF!</v>
      </c>
      <c r="D15">
        <v>150</v>
      </c>
      <c r="E15" s="1" t="e">
        <f t="shared" si="0"/>
        <v>#REF!</v>
      </c>
    </row>
    <row r="16" spans="1:5" x14ac:dyDescent="0.2">
      <c r="A16" s="4" t="s">
        <v>69</v>
      </c>
      <c r="B16">
        <v>1000</v>
      </c>
      <c r="C16" t="e">
        <f>#REF!</f>
        <v>#REF!</v>
      </c>
      <c r="D16">
        <v>150</v>
      </c>
      <c r="E16" s="1" t="e">
        <f t="shared" si="0"/>
        <v>#REF!</v>
      </c>
    </row>
    <row r="18" spans="1:7" x14ac:dyDescent="0.2">
      <c r="A18" t="s">
        <v>22</v>
      </c>
      <c r="D18">
        <f>D8+D9+D10+D11+D12+D13+D14+D15+D16</f>
        <v>2592</v>
      </c>
      <c r="E18" t="e">
        <f>E8+E9+E10+E12+E11+E13+E14+E15</f>
        <v>#REF!</v>
      </c>
      <c r="F18" t="s">
        <v>24</v>
      </c>
      <c r="G18" t="s">
        <v>25</v>
      </c>
    </row>
    <row r="19" spans="1:7" x14ac:dyDescent="0.2">
      <c r="A19" t="s">
        <v>23</v>
      </c>
      <c r="C19" s="3">
        <v>1250</v>
      </c>
      <c r="D19" s="2">
        <f>D18/C19</f>
        <v>2.0735999999999999</v>
      </c>
      <c r="E19" t="e">
        <f>E18/D19</f>
        <v>#REF!</v>
      </c>
      <c r="F19">
        <v>60000</v>
      </c>
      <c r="G19" t="e">
        <f>E19*100/F19</f>
        <v>#REF!</v>
      </c>
    </row>
  </sheetData>
  <mergeCells count="1">
    <mergeCell ref="A1:E2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showRuler="0" workbookViewId="0">
      <selection activeCell="F20" sqref="F20"/>
    </sheetView>
  </sheetViews>
  <sheetFormatPr baseColWidth="10" defaultRowHeight="16" x14ac:dyDescent="0.2"/>
  <cols>
    <col min="1" max="1" width="18.5" customWidth="1"/>
    <col min="2" max="2" width="19.33203125" customWidth="1"/>
    <col min="6" max="6" width="21.3320312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67</v>
      </c>
    </row>
    <row r="4" spans="1:5" x14ac:dyDescent="0.2">
      <c r="A4" t="s">
        <v>12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9</v>
      </c>
      <c r="B8">
        <v>1000</v>
      </c>
      <c r="C8" t="e">
        <f>#REF!</f>
        <v>#REF!</v>
      </c>
      <c r="D8">
        <v>380</v>
      </c>
      <c r="E8" s="1" t="e">
        <f>D8/B8*C8</f>
        <v>#REF!</v>
      </c>
    </row>
    <row r="9" spans="1:5" x14ac:dyDescent="0.2">
      <c r="A9" t="s">
        <v>19</v>
      </c>
      <c r="B9">
        <v>1000</v>
      </c>
      <c r="C9" t="e">
        <f>#REF!</f>
        <v>#REF!</v>
      </c>
      <c r="D9">
        <v>10</v>
      </c>
      <c r="E9" s="1" t="e">
        <f t="shared" ref="E9:E16" si="0">D9/B9*C9</f>
        <v>#REF!</v>
      </c>
    </row>
    <row r="10" spans="1:5" x14ac:dyDescent="0.2">
      <c r="A10" t="s">
        <v>3</v>
      </c>
      <c r="B10">
        <v>1000</v>
      </c>
      <c r="C10" t="e">
        <f>#REF!</f>
        <v>#REF!</v>
      </c>
      <c r="D10">
        <v>450</v>
      </c>
      <c r="E10" s="1" t="e">
        <f t="shared" si="0"/>
        <v>#REF!</v>
      </c>
    </row>
    <row r="11" spans="1:5" x14ac:dyDescent="0.2">
      <c r="A11" t="s">
        <v>68</v>
      </c>
      <c r="B11">
        <v>1000</v>
      </c>
      <c r="C11" t="e">
        <f>#REF!</f>
        <v>#REF!</v>
      </c>
      <c r="D11">
        <v>225</v>
      </c>
      <c r="E11" s="1" t="e">
        <f t="shared" si="0"/>
        <v>#REF!</v>
      </c>
    </row>
    <row r="12" spans="1:5" x14ac:dyDescent="0.2">
      <c r="A12" t="s">
        <v>64</v>
      </c>
      <c r="B12">
        <v>1000</v>
      </c>
      <c r="C12" t="e">
        <f>#REF!</f>
        <v>#REF!</v>
      </c>
      <c r="D12">
        <v>10</v>
      </c>
      <c r="E12" s="1" t="e">
        <f t="shared" si="0"/>
        <v>#REF!</v>
      </c>
    </row>
    <row r="13" spans="1:5" x14ac:dyDescent="0.2">
      <c r="A13" t="s">
        <v>65</v>
      </c>
      <c r="B13">
        <v>1000</v>
      </c>
      <c r="C13" t="e">
        <f>#REF!</f>
        <v>#REF!</v>
      </c>
      <c r="D13">
        <v>500</v>
      </c>
      <c r="E13" s="1" t="e">
        <f t="shared" si="0"/>
        <v>#REF!</v>
      </c>
    </row>
    <row r="14" spans="1:5" x14ac:dyDescent="0.2">
      <c r="A14" t="s">
        <v>4</v>
      </c>
      <c r="B14">
        <v>50</v>
      </c>
      <c r="C14" t="e">
        <f>#REF!</f>
        <v>#REF!</v>
      </c>
      <c r="D14">
        <v>300</v>
      </c>
      <c r="E14" s="1" t="e">
        <f t="shared" si="0"/>
        <v>#REF!</v>
      </c>
    </row>
    <row r="15" spans="1:5" x14ac:dyDescent="0.2">
      <c r="A15" t="s">
        <v>49</v>
      </c>
      <c r="B15">
        <v>2000</v>
      </c>
      <c r="C15" t="e">
        <f>#REF!</f>
        <v>#REF!</v>
      </c>
      <c r="D15">
        <v>100</v>
      </c>
      <c r="E15" s="1" t="e">
        <f t="shared" si="0"/>
        <v>#REF!</v>
      </c>
    </row>
    <row r="16" spans="1:5" x14ac:dyDescent="0.2">
      <c r="A16" t="s">
        <v>69</v>
      </c>
      <c r="B16">
        <v>1000</v>
      </c>
      <c r="C16">
        <v>25000</v>
      </c>
      <c r="D16">
        <v>250</v>
      </c>
      <c r="E16" s="1">
        <f t="shared" si="0"/>
        <v>6250</v>
      </c>
    </row>
    <row r="17" spans="1:7" x14ac:dyDescent="0.2">
      <c r="E17" s="1"/>
    </row>
    <row r="19" spans="1:7" x14ac:dyDescent="0.2">
      <c r="A19" t="s">
        <v>22</v>
      </c>
      <c r="D19">
        <f>D8+D9+D10+D12+D11+D13+D14+D15+D16</f>
        <v>2225</v>
      </c>
      <c r="E19" t="e">
        <f>E8+E9+E10+E12+E11+E13+E14+E15+E16</f>
        <v>#REF!</v>
      </c>
      <c r="F19" t="s">
        <v>24</v>
      </c>
      <c r="G19" t="s">
        <v>25</v>
      </c>
    </row>
    <row r="20" spans="1:7" x14ac:dyDescent="0.2">
      <c r="A20" t="s">
        <v>23</v>
      </c>
      <c r="C20" s="3">
        <v>1000</v>
      </c>
      <c r="D20" s="2">
        <f>D19/C20</f>
        <v>2.2250000000000001</v>
      </c>
      <c r="E20" t="e">
        <f>E19/D20</f>
        <v>#REF!</v>
      </c>
      <c r="F20">
        <v>45000</v>
      </c>
      <c r="G20" t="e">
        <f>E20*100/F20</f>
        <v>#REF!</v>
      </c>
    </row>
  </sheetData>
  <mergeCells count="1">
    <mergeCell ref="A1:E2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showRuler="0" topLeftCell="A23" workbookViewId="0">
      <selection activeCell="H35" sqref="H35:H42"/>
    </sheetView>
  </sheetViews>
  <sheetFormatPr baseColWidth="10" defaultRowHeight="16" x14ac:dyDescent="0.2"/>
  <cols>
    <col min="1" max="1" width="19" customWidth="1"/>
    <col min="2" max="2" width="20" customWidth="1"/>
    <col min="3" max="3" width="11.5" customWidth="1"/>
    <col min="4" max="4" width="16.5" customWidth="1"/>
    <col min="6" max="6" width="16.1640625" customWidth="1"/>
    <col min="8" max="8" width="16.164062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70</v>
      </c>
    </row>
    <row r="4" spans="1:5" x14ac:dyDescent="0.2">
      <c r="A4" t="s">
        <v>12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2</v>
      </c>
      <c r="B8">
        <v>25000</v>
      </c>
      <c r="C8" t="e">
        <f>#REF!</f>
        <v>#REF!</v>
      </c>
      <c r="D8">
        <v>900</v>
      </c>
      <c r="E8" s="1" t="e">
        <f>D8/B8*C8</f>
        <v>#REF!</v>
      </c>
    </row>
    <row r="9" spans="1:5" x14ac:dyDescent="0.2">
      <c r="A9" t="s">
        <v>19</v>
      </c>
      <c r="B9">
        <v>1000</v>
      </c>
      <c r="C9" t="e">
        <f>#REF!</f>
        <v>#REF!</v>
      </c>
      <c r="D9">
        <v>20</v>
      </c>
      <c r="E9" s="1" t="e">
        <f t="shared" ref="E9:E16" si="0">D9/B9*C9</f>
        <v>#REF!</v>
      </c>
    </row>
    <row r="10" spans="1:5" x14ac:dyDescent="0.2">
      <c r="A10" t="s">
        <v>3</v>
      </c>
      <c r="B10">
        <v>1000</v>
      </c>
      <c r="C10" t="e">
        <f>#REF!</f>
        <v>#REF!</v>
      </c>
      <c r="D10">
        <v>30</v>
      </c>
      <c r="E10" s="1" t="e">
        <f t="shared" si="0"/>
        <v>#REF!</v>
      </c>
    </row>
    <row r="11" spans="1:5" x14ac:dyDescent="0.2">
      <c r="A11" t="s">
        <v>20</v>
      </c>
      <c r="B11">
        <v>500</v>
      </c>
      <c r="C11" t="e">
        <f>#REF!</f>
        <v>#REF!</v>
      </c>
      <c r="D11">
        <v>7</v>
      </c>
      <c r="E11" s="1" t="e">
        <f t="shared" si="0"/>
        <v>#REF!</v>
      </c>
    </row>
    <row r="12" spans="1:5" x14ac:dyDescent="0.2">
      <c r="A12" t="s">
        <v>21</v>
      </c>
      <c r="B12">
        <v>500</v>
      </c>
      <c r="C12" t="e">
        <f>#REF!</f>
        <v>#REF!</v>
      </c>
      <c r="D12">
        <v>10</v>
      </c>
      <c r="E12" s="1" t="e">
        <f t="shared" si="0"/>
        <v>#REF!</v>
      </c>
    </row>
    <row r="13" spans="1:5" x14ac:dyDescent="0.2">
      <c r="A13" t="s">
        <v>6</v>
      </c>
      <c r="B13">
        <v>1000</v>
      </c>
      <c r="C13" t="e">
        <f>#REF!</f>
        <v>#REF!</v>
      </c>
      <c r="D13">
        <v>30</v>
      </c>
      <c r="E13" s="1" t="e">
        <f t="shared" si="0"/>
        <v>#REF!</v>
      </c>
    </row>
    <row r="14" spans="1:5" x14ac:dyDescent="0.2">
      <c r="A14" t="s">
        <v>57</v>
      </c>
      <c r="B14">
        <v>15000</v>
      </c>
      <c r="C14">
        <v>158000</v>
      </c>
      <c r="D14">
        <v>30</v>
      </c>
      <c r="E14" s="1">
        <f t="shared" si="0"/>
        <v>316</v>
      </c>
    </row>
    <row r="15" spans="1:5" x14ac:dyDescent="0.2">
      <c r="A15" t="s">
        <v>43</v>
      </c>
      <c r="B15">
        <v>5000</v>
      </c>
      <c r="C15" t="e">
        <f>#REF!</f>
        <v>#REF!</v>
      </c>
      <c r="D15">
        <v>0</v>
      </c>
      <c r="E15" s="1" t="e">
        <f>D15/B15*C15</f>
        <v>#REF!</v>
      </c>
    </row>
    <row r="16" spans="1:5" x14ac:dyDescent="0.2">
      <c r="A16" t="s">
        <v>14</v>
      </c>
      <c r="B16">
        <v>1000</v>
      </c>
      <c r="C16" t="e">
        <f>#REF!</f>
        <v>#REF!</v>
      </c>
      <c r="D16">
        <v>500</v>
      </c>
      <c r="E16" s="1" t="e">
        <f t="shared" si="0"/>
        <v>#REF!</v>
      </c>
    </row>
    <row r="18" spans="1:11" x14ac:dyDescent="0.2">
      <c r="A18" t="s">
        <v>22</v>
      </c>
      <c r="D18">
        <f>D8+D9+D10+D11+D12+D13+D14+D15+D16</f>
        <v>1527</v>
      </c>
      <c r="E18" t="e">
        <f>E8+E9+E10+E11+E12+E13+E14+E15+E16</f>
        <v>#REF!</v>
      </c>
      <c r="F18" t="s">
        <v>24</v>
      </c>
      <c r="G18" t="s">
        <v>25</v>
      </c>
    </row>
    <row r="19" spans="1:11" x14ac:dyDescent="0.2">
      <c r="A19" t="s">
        <v>23</v>
      </c>
      <c r="C19" s="3">
        <v>100</v>
      </c>
      <c r="D19" s="2">
        <f>D18/C19</f>
        <v>15.27</v>
      </c>
      <c r="E19" t="e">
        <f>E18/D19</f>
        <v>#REF!</v>
      </c>
      <c r="F19">
        <v>3500</v>
      </c>
      <c r="G19" t="e">
        <f>E19*100/F19</f>
        <v>#REF!</v>
      </c>
      <c r="I19" t="s">
        <v>108</v>
      </c>
      <c r="K19" t="s">
        <v>106</v>
      </c>
    </row>
    <row r="20" spans="1:11" x14ac:dyDescent="0.2">
      <c r="C20">
        <v>80</v>
      </c>
      <c r="D20">
        <f>D18/C20</f>
        <v>19.087499999999999</v>
      </c>
      <c r="E20" t="e">
        <f>E18/D20</f>
        <v>#REF!</v>
      </c>
      <c r="F20">
        <v>3000</v>
      </c>
      <c r="G20" t="e">
        <f>E20*100/F20</f>
        <v>#REF!</v>
      </c>
      <c r="I20" t="s">
        <v>109</v>
      </c>
      <c r="K20" t="s">
        <v>107</v>
      </c>
    </row>
    <row r="22" spans="1:11" x14ac:dyDescent="0.2">
      <c r="I22" t="s">
        <v>134</v>
      </c>
      <c r="K22" t="s">
        <v>136</v>
      </c>
    </row>
    <row r="23" spans="1:11" x14ac:dyDescent="0.2">
      <c r="I23" t="s">
        <v>135</v>
      </c>
      <c r="K23" t="s">
        <v>137</v>
      </c>
    </row>
    <row r="26" spans="1:11" ht="17" thickBot="1" x14ac:dyDescent="0.25"/>
    <row r="27" spans="1:11" x14ac:dyDescent="0.2">
      <c r="A27" s="92" t="s">
        <v>218</v>
      </c>
      <c r="B27" s="93"/>
      <c r="C27" s="93"/>
      <c r="D27" s="93"/>
      <c r="E27" s="93"/>
      <c r="F27" s="93"/>
      <c r="G27" s="93"/>
      <c r="H27" s="93"/>
      <c r="I27" s="129"/>
      <c r="J27" s="12"/>
    </row>
    <row r="28" spans="1:11" ht="17" thickBot="1" x14ac:dyDescent="0.25">
      <c r="A28" s="95"/>
      <c r="B28" s="96"/>
      <c r="C28" s="96"/>
      <c r="D28" s="96"/>
      <c r="E28" s="96"/>
      <c r="F28" s="96"/>
      <c r="G28" s="96"/>
      <c r="H28" s="96"/>
      <c r="I28" s="130"/>
    </row>
    <row r="29" spans="1:11" x14ac:dyDescent="0.2">
      <c r="A29" s="11" t="s">
        <v>11</v>
      </c>
      <c r="B29" s="128" t="s">
        <v>261</v>
      </c>
      <c r="C29" s="128"/>
      <c r="D29" s="128"/>
      <c r="E29" s="12"/>
      <c r="F29" s="12"/>
      <c r="G29" s="12"/>
      <c r="H29" s="12"/>
      <c r="I29" s="46"/>
    </row>
    <row r="30" spans="1:11" x14ac:dyDescent="0.2">
      <c r="A30" s="11" t="s">
        <v>12</v>
      </c>
      <c r="B30" s="79" t="s">
        <v>262</v>
      </c>
      <c r="C30" s="79"/>
      <c r="D30" s="79"/>
      <c r="E30" s="79"/>
      <c r="F30" s="12"/>
      <c r="G30" s="12"/>
      <c r="H30" s="12"/>
      <c r="I30" s="12"/>
    </row>
    <row r="31" spans="1:11" ht="17" thickBot="1" x14ac:dyDescent="0.25">
      <c r="A31" s="11"/>
      <c r="B31" s="12"/>
      <c r="C31" s="12"/>
      <c r="D31" s="12"/>
      <c r="E31" s="12"/>
      <c r="F31" s="12"/>
      <c r="G31" s="12"/>
      <c r="H31" s="12"/>
    </row>
    <row r="32" spans="1:11" x14ac:dyDescent="0.2">
      <c r="A32" s="98" t="s">
        <v>217</v>
      </c>
      <c r="B32" s="131" t="s">
        <v>216</v>
      </c>
      <c r="C32" s="138">
        <v>80</v>
      </c>
      <c r="D32" s="139"/>
      <c r="E32" s="142">
        <v>100</v>
      </c>
      <c r="F32" s="143"/>
      <c r="G32" s="142">
        <v>120</v>
      </c>
      <c r="H32" s="143"/>
    </row>
    <row r="33" spans="1:8" ht="17" thickBot="1" x14ac:dyDescent="0.25">
      <c r="A33" s="99"/>
      <c r="B33" s="132"/>
      <c r="C33" s="140"/>
      <c r="D33" s="141"/>
      <c r="E33" s="144"/>
      <c r="F33" s="137"/>
      <c r="G33" s="144"/>
      <c r="H33" s="137"/>
    </row>
    <row r="34" spans="1:8" x14ac:dyDescent="0.2">
      <c r="A34" s="11" t="s">
        <v>263</v>
      </c>
      <c r="B34" s="39">
        <v>975</v>
      </c>
      <c r="C34" s="42">
        <f>B45/C32</f>
        <v>20.212499999999999</v>
      </c>
      <c r="D34" s="42">
        <f>B34/C34</f>
        <v>48.237476808905384</v>
      </c>
      <c r="E34" s="42">
        <f>B45/E32</f>
        <v>16.170000000000002</v>
      </c>
      <c r="F34" s="42">
        <f>B34/E34</f>
        <v>60.29684601113172</v>
      </c>
      <c r="G34" s="43">
        <f>B45/G32</f>
        <v>13.475</v>
      </c>
      <c r="H34" s="43">
        <f>B34/G34</f>
        <v>72.35621521335807</v>
      </c>
    </row>
    <row r="35" spans="1:8" x14ac:dyDescent="0.2">
      <c r="A35" s="29" t="s">
        <v>196</v>
      </c>
      <c r="B35" s="40">
        <v>25</v>
      </c>
      <c r="C35" s="43">
        <v>20.0625</v>
      </c>
      <c r="D35" s="43">
        <f t="shared" ref="D35:D42" si="1">B35/C35</f>
        <v>1.2461059190031152</v>
      </c>
      <c r="E35" s="43">
        <v>16.05</v>
      </c>
      <c r="F35" s="43">
        <f t="shared" ref="F35:F42" si="2">B35/E35</f>
        <v>1.557632398753894</v>
      </c>
      <c r="G35" s="43">
        <v>13.375</v>
      </c>
      <c r="H35" s="43">
        <f t="shared" ref="H35:H42" si="3">B35/G35</f>
        <v>1.8691588785046729</v>
      </c>
    </row>
    <row r="36" spans="1:8" x14ac:dyDescent="0.2">
      <c r="A36" s="29" t="s">
        <v>242</v>
      </c>
      <c r="B36" s="40">
        <v>12</v>
      </c>
      <c r="C36" s="43">
        <v>20.0625</v>
      </c>
      <c r="D36" s="43">
        <f t="shared" si="1"/>
        <v>0.59813084112149528</v>
      </c>
      <c r="E36" s="43">
        <v>16.05</v>
      </c>
      <c r="F36" s="43">
        <f t="shared" si="2"/>
        <v>0.74766355140186913</v>
      </c>
      <c r="G36" s="43">
        <v>13.375</v>
      </c>
      <c r="H36" s="43">
        <f t="shared" si="3"/>
        <v>0.89719626168224298</v>
      </c>
    </row>
    <row r="37" spans="1:8" x14ac:dyDescent="0.2">
      <c r="A37" s="29" t="s">
        <v>3</v>
      </c>
      <c r="B37" s="40">
        <v>30</v>
      </c>
      <c r="C37" s="43">
        <v>20.0625</v>
      </c>
      <c r="D37" s="43">
        <f t="shared" si="1"/>
        <v>1.4953271028037383</v>
      </c>
      <c r="E37" s="43">
        <v>16.05</v>
      </c>
      <c r="F37" s="43">
        <f t="shared" si="2"/>
        <v>1.8691588785046729</v>
      </c>
      <c r="G37" s="43">
        <v>13.375</v>
      </c>
      <c r="H37" s="43">
        <f t="shared" si="3"/>
        <v>2.2429906542056073</v>
      </c>
    </row>
    <row r="38" spans="1:8" x14ac:dyDescent="0.2">
      <c r="A38" s="11" t="s">
        <v>20</v>
      </c>
      <c r="B38" s="40">
        <v>8</v>
      </c>
      <c r="C38" s="43">
        <v>20.0625</v>
      </c>
      <c r="D38" s="43">
        <f t="shared" si="1"/>
        <v>0.39875389408099687</v>
      </c>
      <c r="E38" s="43">
        <v>16.05</v>
      </c>
      <c r="F38" s="43">
        <f t="shared" si="2"/>
        <v>0.49844236760124611</v>
      </c>
      <c r="G38" s="43">
        <v>13.375</v>
      </c>
      <c r="H38" s="43">
        <f t="shared" si="3"/>
        <v>0.59813084112149528</v>
      </c>
    </row>
    <row r="39" spans="1:8" x14ac:dyDescent="0.2">
      <c r="A39" s="11" t="s">
        <v>21</v>
      </c>
      <c r="B39" s="40">
        <v>7</v>
      </c>
      <c r="C39" s="43">
        <v>20.0625</v>
      </c>
      <c r="D39" s="43">
        <f t="shared" si="1"/>
        <v>0.34890965732087226</v>
      </c>
      <c r="E39" s="43">
        <v>16.05</v>
      </c>
      <c r="F39" s="43">
        <f t="shared" si="2"/>
        <v>0.43613707165109034</v>
      </c>
      <c r="G39" s="43">
        <v>13.375</v>
      </c>
      <c r="H39" s="43">
        <f t="shared" si="3"/>
        <v>0.52336448598130836</v>
      </c>
    </row>
    <row r="40" spans="1:8" x14ac:dyDescent="0.2">
      <c r="A40" s="11" t="s">
        <v>264</v>
      </c>
      <c r="B40" s="40">
        <v>30</v>
      </c>
      <c r="C40" s="43">
        <v>20.0625</v>
      </c>
      <c r="D40" s="43">
        <f t="shared" si="1"/>
        <v>1.4953271028037383</v>
      </c>
      <c r="E40" s="43">
        <v>16.05</v>
      </c>
      <c r="F40" s="43">
        <f t="shared" si="2"/>
        <v>1.8691588785046729</v>
      </c>
      <c r="G40" s="43">
        <v>13.375</v>
      </c>
      <c r="H40" s="43">
        <f t="shared" si="3"/>
        <v>2.2429906542056073</v>
      </c>
    </row>
    <row r="41" spans="1:8" x14ac:dyDescent="0.2">
      <c r="A41" s="11" t="s">
        <v>248</v>
      </c>
      <c r="B41" s="40">
        <v>30</v>
      </c>
      <c r="C41" s="43">
        <v>20.0625</v>
      </c>
      <c r="D41" s="43">
        <f t="shared" si="1"/>
        <v>1.4953271028037383</v>
      </c>
      <c r="E41" s="43">
        <v>16.05</v>
      </c>
      <c r="F41" s="43">
        <f t="shared" si="2"/>
        <v>1.8691588785046729</v>
      </c>
      <c r="G41" s="43">
        <v>13.375</v>
      </c>
      <c r="H41" s="43">
        <f t="shared" si="3"/>
        <v>2.2429906542056073</v>
      </c>
    </row>
    <row r="42" spans="1:8" x14ac:dyDescent="0.2">
      <c r="A42" s="11" t="s">
        <v>243</v>
      </c>
      <c r="B42" s="40">
        <v>500</v>
      </c>
      <c r="C42" s="43">
        <v>20.0625</v>
      </c>
      <c r="D42" s="43">
        <f t="shared" si="1"/>
        <v>24.922118380062305</v>
      </c>
      <c r="E42" s="43">
        <v>16.05</v>
      </c>
      <c r="F42" s="43">
        <f t="shared" si="2"/>
        <v>31.15264797507788</v>
      </c>
      <c r="G42" s="43">
        <v>13.375</v>
      </c>
      <c r="H42" s="43">
        <f t="shared" si="3"/>
        <v>37.383177570093459</v>
      </c>
    </row>
    <row r="43" spans="1:8" x14ac:dyDescent="0.2">
      <c r="A43" s="11"/>
      <c r="B43" s="40"/>
      <c r="C43" s="43"/>
      <c r="D43" s="55"/>
      <c r="E43" s="23"/>
      <c r="F43" s="23"/>
      <c r="G43" s="23"/>
      <c r="H43" s="23"/>
    </row>
    <row r="44" spans="1:8" ht="17" thickBot="1" x14ac:dyDescent="0.25">
      <c r="A44" s="11"/>
      <c r="B44" s="41"/>
      <c r="C44" s="44"/>
      <c r="D44" s="15"/>
      <c r="E44" s="24"/>
      <c r="F44" s="24"/>
      <c r="G44" s="45"/>
      <c r="H44" s="45"/>
    </row>
    <row r="45" spans="1:8" ht="17" thickBot="1" x14ac:dyDescent="0.25">
      <c r="A45" s="14" t="s">
        <v>22</v>
      </c>
      <c r="B45" s="21">
        <f>SUM(B34:B42)</f>
        <v>1617</v>
      </c>
      <c r="C45" s="107">
        <f>SUM(D34:D42)</f>
        <v>80.23747680890537</v>
      </c>
      <c r="D45" s="85"/>
      <c r="E45" s="86">
        <f>SUM(F34:F42)</f>
        <v>100.29684601113173</v>
      </c>
      <c r="F45" s="87"/>
      <c r="G45" s="88">
        <f>SUM(H34:H42)</f>
        <v>120.35621521335807</v>
      </c>
      <c r="H45" s="149"/>
    </row>
  </sheetData>
  <mergeCells count="12">
    <mergeCell ref="C45:D45"/>
    <mergeCell ref="E45:F45"/>
    <mergeCell ref="G45:H45"/>
    <mergeCell ref="A1:E2"/>
    <mergeCell ref="A27:I28"/>
    <mergeCell ref="B29:D29"/>
    <mergeCell ref="A32:A33"/>
    <mergeCell ref="B32:B33"/>
    <mergeCell ref="C32:D33"/>
    <mergeCell ref="E32:F33"/>
    <mergeCell ref="G32:H33"/>
    <mergeCell ref="B30:E30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Ruler="0" topLeftCell="A17" workbookViewId="0">
      <selection activeCell="A24" sqref="A24:L43"/>
    </sheetView>
  </sheetViews>
  <sheetFormatPr baseColWidth="10" defaultRowHeight="16" x14ac:dyDescent="0.2"/>
  <cols>
    <col min="1" max="1" width="19.5" customWidth="1"/>
    <col min="2" max="2" width="21.5" customWidth="1"/>
    <col min="4" max="4" width="17.33203125" customWidth="1"/>
    <col min="6" max="6" width="20.664062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71</v>
      </c>
    </row>
    <row r="4" spans="1:5" x14ac:dyDescent="0.2">
      <c r="A4" t="s">
        <v>12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2</v>
      </c>
      <c r="B8">
        <v>25000</v>
      </c>
      <c r="C8" t="e">
        <f>#REF!</f>
        <v>#REF!</v>
      </c>
      <c r="D8">
        <v>1000</v>
      </c>
      <c r="E8" s="1" t="e">
        <f>D8/B8*C8</f>
        <v>#REF!</v>
      </c>
    </row>
    <row r="9" spans="1:5" x14ac:dyDescent="0.2">
      <c r="A9" t="s">
        <v>19</v>
      </c>
      <c r="B9">
        <v>1000</v>
      </c>
      <c r="C9" t="e">
        <f>#REF!</f>
        <v>#REF!</v>
      </c>
      <c r="D9">
        <v>15</v>
      </c>
      <c r="E9" s="1" t="e">
        <f t="shared" ref="E9:E16" si="0">D9/B9*C9</f>
        <v>#REF!</v>
      </c>
    </row>
    <row r="10" spans="1:5" x14ac:dyDescent="0.2">
      <c r="A10" t="s">
        <v>3</v>
      </c>
      <c r="B10">
        <v>1000</v>
      </c>
      <c r="C10" t="e">
        <f>#REF!</f>
        <v>#REF!</v>
      </c>
      <c r="D10">
        <v>30</v>
      </c>
      <c r="E10" s="1" t="e">
        <f t="shared" si="0"/>
        <v>#REF!</v>
      </c>
    </row>
    <row r="11" spans="1:5" x14ac:dyDescent="0.2">
      <c r="A11" t="s">
        <v>20</v>
      </c>
      <c r="B11">
        <v>500</v>
      </c>
      <c r="C11" t="e">
        <f>#REF!</f>
        <v>#REF!</v>
      </c>
      <c r="D11">
        <v>10</v>
      </c>
      <c r="E11" s="1" t="e">
        <f t="shared" si="0"/>
        <v>#REF!</v>
      </c>
    </row>
    <row r="12" spans="1:5" x14ac:dyDescent="0.2">
      <c r="A12" t="s">
        <v>21</v>
      </c>
      <c r="B12">
        <v>500</v>
      </c>
      <c r="C12" t="e">
        <f>#REF!</f>
        <v>#REF!</v>
      </c>
      <c r="D12">
        <v>10</v>
      </c>
      <c r="E12" s="1" t="e">
        <f t="shared" si="0"/>
        <v>#REF!</v>
      </c>
    </row>
    <row r="13" spans="1:5" x14ac:dyDescent="0.2">
      <c r="A13" t="s">
        <v>6</v>
      </c>
      <c r="B13">
        <v>1000</v>
      </c>
      <c r="C13" t="e">
        <f>#REF!</f>
        <v>#REF!</v>
      </c>
      <c r="D13">
        <v>30</v>
      </c>
      <c r="E13" s="1" t="e">
        <f t="shared" si="0"/>
        <v>#REF!</v>
      </c>
    </row>
    <row r="14" spans="1:5" x14ac:dyDescent="0.2">
      <c r="A14" t="s">
        <v>57</v>
      </c>
      <c r="B14">
        <v>15000</v>
      </c>
      <c r="C14">
        <v>158000</v>
      </c>
      <c r="D14">
        <v>30</v>
      </c>
      <c r="E14" s="1">
        <f t="shared" si="0"/>
        <v>316</v>
      </c>
    </row>
    <row r="15" spans="1:5" x14ac:dyDescent="0.2">
      <c r="D15">
        <v>0</v>
      </c>
      <c r="E15" s="1">
        <v>0</v>
      </c>
    </row>
    <row r="16" spans="1:5" x14ac:dyDescent="0.2">
      <c r="A16" t="s">
        <v>14</v>
      </c>
      <c r="B16">
        <v>1000</v>
      </c>
      <c r="C16" t="e">
        <f>#REF!</f>
        <v>#REF!</v>
      </c>
      <c r="D16">
        <v>550</v>
      </c>
      <c r="E16" s="1" t="e">
        <f t="shared" si="0"/>
        <v>#REF!</v>
      </c>
    </row>
    <row r="18" spans="1:12" x14ac:dyDescent="0.2">
      <c r="A18" t="s">
        <v>22</v>
      </c>
      <c r="D18">
        <f>D8+D9+D10+D11+D12+D13+D14+D15+D16</f>
        <v>1675</v>
      </c>
      <c r="E18" t="e">
        <f>E8+E9+E10+E11+E12+E13+E14+E15+E16</f>
        <v>#REF!</v>
      </c>
      <c r="F18" t="s">
        <v>24</v>
      </c>
      <c r="G18" t="s">
        <v>25</v>
      </c>
    </row>
    <row r="19" spans="1:12" x14ac:dyDescent="0.2">
      <c r="A19" t="s">
        <v>23</v>
      </c>
      <c r="C19" s="3">
        <v>120</v>
      </c>
      <c r="D19" s="2">
        <f>D18/C19</f>
        <v>13.958333333333334</v>
      </c>
      <c r="E19" t="e">
        <f>E18/D19</f>
        <v>#REF!</v>
      </c>
      <c r="F19">
        <v>4320</v>
      </c>
      <c r="G19" t="e">
        <f>E19*100/F19</f>
        <v>#REF!</v>
      </c>
    </row>
    <row r="20" spans="1:12" x14ac:dyDescent="0.2">
      <c r="C20">
        <v>80</v>
      </c>
      <c r="D20">
        <f>D18/C20</f>
        <v>20.9375</v>
      </c>
      <c r="E20" t="e">
        <f>E18/D20</f>
        <v>#REF!</v>
      </c>
      <c r="F20">
        <v>2700</v>
      </c>
      <c r="G20" t="e">
        <f>E20*100/F20</f>
        <v>#REF!</v>
      </c>
    </row>
    <row r="21" spans="1:12" x14ac:dyDescent="0.2">
      <c r="C21">
        <v>60</v>
      </c>
      <c r="D21">
        <f>D18/C21</f>
        <v>27.916666666666668</v>
      </c>
      <c r="E21" t="e">
        <f>E18/D21</f>
        <v>#REF!</v>
      </c>
      <c r="F21">
        <v>2000</v>
      </c>
      <c r="G21" t="e">
        <f>E21*100/F21</f>
        <v>#REF!</v>
      </c>
    </row>
    <row r="24" spans="1:12" ht="17" thickBot="1" x14ac:dyDescent="0.25"/>
    <row r="25" spans="1:12" x14ac:dyDescent="0.2">
      <c r="A25" s="92" t="s">
        <v>218</v>
      </c>
      <c r="B25" s="93"/>
      <c r="C25" s="93"/>
      <c r="D25" s="93"/>
      <c r="E25" s="93"/>
      <c r="F25" s="93"/>
      <c r="G25" s="93"/>
      <c r="H25" s="93"/>
      <c r="I25" s="129"/>
    </row>
    <row r="26" spans="1:12" ht="17" thickBot="1" x14ac:dyDescent="0.25">
      <c r="A26" s="95"/>
      <c r="B26" s="96"/>
      <c r="C26" s="96"/>
      <c r="D26" s="96"/>
      <c r="E26" s="96"/>
      <c r="F26" s="96"/>
      <c r="G26" s="96"/>
      <c r="H26" s="96"/>
      <c r="I26" s="130"/>
    </row>
    <row r="27" spans="1:12" x14ac:dyDescent="0.2">
      <c r="A27" s="11" t="s">
        <v>11</v>
      </c>
      <c r="B27" s="128" t="s">
        <v>265</v>
      </c>
      <c r="C27" s="128"/>
      <c r="D27" s="128"/>
      <c r="E27" s="12"/>
      <c r="F27" s="12"/>
      <c r="G27" s="12"/>
      <c r="H27" s="12"/>
      <c r="I27" s="46"/>
    </row>
    <row r="28" spans="1:12" x14ac:dyDescent="0.2">
      <c r="A28" s="11" t="s">
        <v>12</v>
      </c>
      <c r="B28" s="79" t="s">
        <v>266</v>
      </c>
      <c r="C28" s="79"/>
      <c r="D28" s="79"/>
      <c r="E28" s="79"/>
      <c r="F28" s="12"/>
      <c r="G28" s="12"/>
      <c r="H28" s="12"/>
      <c r="I28" s="12"/>
    </row>
    <row r="29" spans="1:12" ht="17" thickBot="1" x14ac:dyDescent="0.25">
      <c r="A29" s="11"/>
      <c r="B29" s="12"/>
      <c r="C29" s="12"/>
      <c r="D29" s="12"/>
      <c r="E29" s="12"/>
      <c r="F29" s="12"/>
      <c r="G29" s="12"/>
      <c r="H29" s="12"/>
    </row>
    <row r="30" spans="1:12" x14ac:dyDescent="0.2">
      <c r="A30" s="98" t="s">
        <v>217</v>
      </c>
      <c r="B30" s="131" t="s">
        <v>216</v>
      </c>
      <c r="C30" s="138">
        <v>60</v>
      </c>
      <c r="D30" s="139"/>
      <c r="E30" s="142">
        <v>70</v>
      </c>
      <c r="F30" s="143"/>
      <c r="G30" s="142">
        <v>80</v>
      </c>
      <c r="H30" s="143"/>
      <c r="I30" s="142">
        <v>90</v>
      </c>
      <c r="J30" s="143"/>
      <c r="K30" s="142">
        <v>100</v>
      </c>
      <c r="L30" s="143"/>
    </row>
    <row r="31" spans="1:12" ht="17" thickBot="1" x14ac:dyDescent="0.25">
      <c r="A31" s="99"/>
      <c r="B31" s="132"/>
      <c r="C31" s="140"/>
      <c r="D31" s="141"/>
      <c r="E31" s="144"/>
      <c r="F31" s="137"/>
      <c r="G31" s="144"/>
      <c r="H31" s="137"/>
      <c r="I31" s="144"/>
      <c r="J31" s="137"/>
      <c r="K31" s="144"/>
      <c r="L31" s="137"/>
    </row>
    <row r="32" spans="1:12" x14ac:dyDescent="0.2">
      <c r="A32" s="11" t="s">
        <v>263</v>
      </c>
      <c r="B32" s="39">
        <v>1000</v>
      </c>
      <c r="C32" s="42">
        <v>25</v>
      </c>
      <c r="D32" s="42">
        <f>B32/C32</f>
        <v>40</v>
      </c>
      <c r="E32" s="42">
        <v>22</v>
      </c>
      <c r="F32" s="42">
        <f>B32/E32</f>
        <v>45.454545454545453</v>
      </c>
      <c r="G32" s="43">
        <v>19</v>
      </c>
      <c r="H32" s="43">
        <f>B32/G32</f>
        <v>52.631578947368418</v>
      </c>
      <c r="I32" s="42">
        <v>17</v>
      </c>
      <c r="J32" s="42">
        <f>B32/I32</f>
        <v>58.823529411764703</v>
      </c>
      <c r="K32" s="43">
        <v>15</v>
      </c>
      <c r="L32" s="43">
        <f>B32/K32</f>
        <v>66.666666666666671</v>
      </c>
    </row>
    <row r="33" spans="1:12" x14ac:dyDescent="0.2">
      <c r="A33" s="29" t="s">
        <v>242</v>
      </c>
      <c r="B33" s="40">
        <v>15</v>
      </c>
      <c r="C33" s="43">
        <v>25</v>
      </c>
      <c r="D33" s="43">
        <f t="shared" ref="D33:D39" si="1">B33/C33</f>
        <v>0.6</v>
      </c>
      <c r="E33" s="43">
        <v>22</v>
      </c>
      <c r="F33" s="43">
        <f t="shared" ref="F33:F39" si="2">B33/E33</f>
        <v>0.68181818181818177</v>
      </c>
      <c r="G33" s="43">
        <v>19</v>
      </c>
      <c r="H33" s="43">
        <f t="shared" ref="H33:H39" si="3">B33/G33</f>
        <v>0.78947368421052633</v>
      </c>
      <c r="I33" s="43">
        <v>17</v>
      </c>
      <c r="J33" s="43">
        <f t="shared" ref="J33:J39" si="4">B33/I33</f>
        <v>0.88235294117647056</v>
      </c>
      <c r="K33" s="43">
        <v>15</v>
      </c>
      <c r="L33" s="43">
        <f t="shared" ref="L33:L39" si="5">B33/K33</f>
        <v>1</v>
      </c>
    </row>
    <row r="34" spans="1:12" x14ac:dyDescent="0.2">
      <c r="A34" s="29" t="s">
        <v>3</v>
      </c>
      <c r="B34" s="40">
        <v>30</v>
      </c>
      <c r="C34" s="43">
        <v>25</v>
      </c>
      <c r="D34" s="43">
        <f t="shared" si="1"/>
        <v>1.2</v>
      </c>
      <c r="E34" s="43">
        <v>22</v>
      </c>
      <c r="F34" s="43">
        <f t="shared" si="2"/>
        <v>1.3636363636363635</v>
      </c>
      <c r="G34" s="43">
        <v>19</v>
      </c>
      <c r="H34" s="43">
        <f t="shared" si="3"/>
        <v>1.5789473684210527</v>
      </c>
      <c r="I34" s="43">
        <v>17</v>
      </c>
      <c r="J34" s="43">
        <f t="shared" si="4"/>
        <v>1.7647058823529411</v>
      </c>
      <c r="K34" s="43">
        <v>15</v>
      </c>
      <c r="L34" s="43">
        <f t="shared" si="5"/>
        <v>2</v>
      </c>
    </row>
    <row r="35" spans="1:12" x14ac:dyDescent="0.2">
      <c r="A35" s="11" t="s">
        <v>20</v>
      </c>
      <c r="B35" s="40">
        <v>8</v>
      </c>
      <c r="C35" s="43">
        <v>25</v>
      </c>
      <c r="D35" s="43">
        <f t="shared" si="1"/>
        <v>0.32</v>
      </c>
      <c r="E35" s="43">
        <v>22</v>
      </c>
      <c r="F35" s="43">
        <f t="shared" si="2"/>
        <v>0.36363636363636365</v>
      </c>
      <c r="G35" s="43">
        <v>19</v>
      </c>
      <c r="H35" s="43">
        <f t="shared" si="3"/>
        <v>0.42105263157894735</v>
      </c>
      <c r="I35" s="43">
        <v>17</v>
      </c>
      <c r="J35" s="43">
        <f t="shared" si="4"/>
        <v>0.47058823529411764</v>
      </c>
      <c r="K35" s="43">
        <v>15</v>
      </c>
      <c r="L35" s="43">
        <f t="shared" si="5"/>
        <v>0.53333333333333333</v>
      </c>
    </row>
    <row r="36" spans="1:12" x14ac:dyDescent="0.2">
      <c r="A36" s="11" t="s">
        <v>21</v>
      </c>
      <c r="B36" s="40">
        <v>7</v>
      </c>
      <c r="C36" s="43">
        <v>25</v>
      </c>
      <c r="D36" s="43">
        <f t="shared" si="1"/>
        <v>0.28000000000000003</v>
      </c>
      <c r="E36" s="43">
        <v>22</v>
      </c>
      <c r="F36" s="43">
        <f t="shared" si="2"/>
        <v>0.31818181818181818</v>
      </c>
      <c r="G36" s="43">
        <v>19</v>
      </c>
      <c r="H36" s="43">
        <f t="shared" si="3"/>
        <v>0.36842105263157893</v>
      </c>
      <c r="I36" s="43">
        <v>17</v>
      </c>
      <c r="J36" s="43">
        <f t="shared" si="4"/>
        <v>0.41176470588235292</v>
      </c>
      <c r="K36" s="43">
        <v>15</v>
      </c>
      <c r="L36" s="43">
        <f t="shared" si="5"/>
        <v>0.46666666666666667</v>
      </c>
    </row>
    <row r="37" spans="1:12" x14ac:dyDescent="0.2">
      <c r="A37" s="11" t="s">
        <v>264</v>
      </c>
      <c r="B37" s="40">
        <v>30</v>
      </c>
      <c r="C37" s="43">
        <v>25</v>
      </c>
      <c r="D37" s="55">
        <f t="shared" si="1"/>
        <v>1.2</v>
      </c>
      <c r="E37" s="43">
        <v>22</v>
      </c>
      <c r="F37" s="23">
        <f t="shared" si="2"/>
        <v>1.3636363636363635</v>
      </c>
      <c r="G37" s="43">
        <v>19</v>
      </c>
      <c r="H37" s="43">
        <f t="shared" si="3"/>
        <v>1.5789473684210527</v>
      </c>
      <c r="I37" s="43">
        <v>17</v>
      </c>
      <c r="J37" s="23">
        <f t="shared" si="4"/>
        <v>1.7647058823529411</v>
      </c>
      <c r="K37" s="43">
        <v>15</v>
      </c>
      <c r="L37" s="43">
        <f t="shared" si="5"/>
        <v>2</v>
      </c>
    </row>
    <row r="38" spans="1:12" x14ac:dyDescent="0.2">
      <c r="A38" s="11" t="s">
        <v>248</v>
      </c>
      <c r="B38" s="40">
        <v>30</v>
      </c>
      <c r="C38" s="43">
        <v>25</v>
      </c>
      <c r="D38" s="55">
        <f t="shared" si="1"/>
        <v>1.2</v>
      </c>
      <c r="E38" s="43">
        <v>22</v>
      </c>
      <c r="F38" s="23">
        <f t="shared" si="2"/>
        <v>1.3636363636363635</v>
      </c>
      <c r="G38" s="43">
        <v>19</v>
      </c>
      <c r="H38" s="43">
        <f t="shared" si="3"/>
        <v>1.5789473684210527</v>
      </c>
      <c r="I38" s="43">
        <v>17</v>
      </c>
      <c r="J38" s="23">
        <f t="shared" si="4"/>
        <v>1.7647058823529411</v>
      </c>
      <c r="K38" s="43">
        <v>15</v>
      </c>
      <c r="L38" s="43">
        <f t="shared" si="5"/>
        <v>2</v>
      </c>
    </row>
    <row r="39" spans="1:12" x14ac:dyDescent="0.2">
      <c r="A39" s="11" t="s">
        <v>243</v>
      </c>
      <c r="B39" s="40">
        <v>500</v>
      </c>
      <c r="C39" s="43">
        <v>25</v>
      </c>
      <c r="D39" s="55">
        <f t="shared" si="1"/>
        <v>20</v>
      </c>
      <c r="E39" s="43">
        <v>22</v>
      </c>
      <c r="F39" s="23">
        <f t="shared" si="2"/>
        <v>22.727272727272727</v>
      </c>
      <c r="G39" s="43">
        <v>19</v>
      </c>
      <c r="H39" s="43">
        <f t="shared" si="3"/>
        <v>26.315789473684209</v>
      </c>
      <c r="I39" s="43">
        <v>17</v>
      </c>
      <c r="J39" s="23">
        <f t="shared" si="4"/>
        <v>29.411764705882351</v>
      </c>
      <c r="K39" s="43">
        <v>15</v>
      </c>
      <c r="L39" s="43">
        <f t="shared" si="5"/>
        <v>33.333333333333336</v>
      </c>
    </row>
    <row r="40" spans="1:12" x14ac:dyDescent="0.2">
      <c r="A40" s="11"/>
      <c r="B40" s="40"/>
      <c r="C40" s="43"/>
      <c r="D40" s="55"/>
      <c r="E40" s="23"/>
      <c r="F40" s="23"/>
      <c r="G40" s="23"/>
      <c r="H40" s="23"/>
      <c r="I40" s="23"/>
      <c r="J40" s="23"/>
      <c r="K40" s="23"/>
      <c r="L40" s="23"/>
    </row>
    <row r="41" spans="1:12" x14ac:dyDescent="0.2">
      <c r="A41" s="11"/>
      <c r="B41" s="40"/>
      <c r="C41" s="43"/>
      <c r="D41" s="55"/>
      <c r="E41" s="23"/>
      <c r="F41" s="23"/>
      <c r="G41" s="23"/>
      <c r="H41" s="23"/>
      <c r="I41" s="23"/>
      <c r="J41" s="23"/>
      <c r="K41" s="23"/>
      <c r="L41" s="23"/>
    </row>
    <row r="42" spans="1:12" ht="17" thickBot="1" x14ac:dyDescent="0.25">
      <c r="A42" s="11"/>
      <c r="B42" s="41"/>
      <c r="C42" s="44"/>
      <c r="D42" s="15"/>
      <c r="E42" s="24"/>
      <c r="F42" s="24"/>
      <c r="G42" s="45"/>
      <c r="H42" s="45"/>
      <c r="I42" s="24"/>
      <c r="J42" s="24"/>
      <c r="K42" s="45"/>
      <c r="L42" s="45"/>
    </row>
    <row r="43" spans="1:12" ht="17" thickBot="1" x14ac:dyDescent="0.25">
      <c r="A43" s="14" t="s">
        <v>22</v>
      </c>
      <c r="B43" s="21">
        <f>SUM(B32:B39)</f>
        <v>1620</v>
      </c>
      <c r="C43" s="107">
        <f>SUM(D32:D39)</f>
        <v>64.800000000000011</v>
      </c>
      <c r="D43" s="85"/>
      <c r="E43" s="86">
        <f>SUM(F32:F39)</f>
        <v>73.636363636363654</v>
      </c>
      <c r="F43" s="87"/>
      <c r="G43" s="88">
        <f>SUM(H32:H39)</f>
        <v>85.26315789473685</v>
      </c>
      <c r="H43" s="149"/>
      <c r="I43" s="86">
        <f>SUM(J32:J39)</f>
        <v>95.294117647058812</v>
      </c>
      <c r="J43" s="87"/>
      <c r="K43" s="88">
        <f>SUM(L32:L39)</f>
        <v>108</v>
      </c>
      <c r="L43" s="149"/>
    </row>
  </sheetData>
  <mergeCells count="16">
    <mergeCell ref="A1:E2"/>
    <mergeCell ref="A25:I26"/>
    <mergeCell ref="B27:D27"/>
    <mergeCell ref="B28:E28"/>
    <mergeCell ref="A30:A31"/>
    <mergeCell ref="B30:B31"/>
    <mergeCell ref="C30:D31"/>
    <mergeCell ref="E30:F31"/>
    <mergeCell ref="G30:H31"/>
    <mergeCell ref="C43:D43"/>
    <mergeCell ref="E43:F43"/>
    <mergeCell ref="G43:H43"/>
    <mergeCell ref="I30:J31"/>
    <mergeCell ref="K30:L31"/>
    <mergeCell ref="I43:J43"/>
    <mergeCell ref="K43:L43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showRuler="0" topLeftCell="A10" zoomScale="75" workbookViewId="0">
      <selection activeCell="A26" sqref="A26:V45"/>
    </sheetView>
  </sheetViews>
  <sheetFormatPr baseColWidth="10" defaultRowHeight="16" x14ac:dyDescent="0.2"/>
  <cols>
    <col min="1" max="1" width="18.6640625" customWidth="1"/>
    <col min="2" max="2" width="23.5" customWidth="1"/>
    <col min="6" max="6" width="15.164062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72</v>
      </c>
    </row>
    <row r="4" spans="1:5" x14ac:dyDescent="0.2">
      <c r="A4" t="s">
        <v>12</v>
      </c>
      <c r="B4">
        <v>75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2</v>
      </c>
      <c r="B8">
        <v>25000</v>
      </c>
      <c r="C8" t="e">
        <f>#REF!</f>
        <v>#REF!</v>
      </c>
      <c r="D8">
        <v>1000</v>
      </c>
      <c r="E8" s="1" t="e">
        <f>D8/B8*C8</f>
        <v>#REF!</v>
      </c>
    </row>
    <row r="9" spans="1:5" x14ac:dyDescent="0.2">
      <c r="A9" t="s">
        <v>19</v>
      </c>
      <c r="B9">
        <v>1000</v>
      </c>
      <c r="C9" t="e">
        <f>#REF!</f>
        <v>#REF!</v>
      </c>
      <c r="D9">
        <v>8</v>
      </c>
      <c r="E9" s="1" t="e">
        <f t="shared" ref="E9:E16" si="0">D9/B9*C9</f>
        <v>#REF!</v>
      </c>
    </row>
    <row r="10" spans="1:5" x14ac:dyDescent="0.2">
      <c r="A10" t="s">
        <v>3</v>
      </c>
      <c r="B10">
        <v>1000</v>
      </c>
      <c r="C10" t="e">
        <f>#REF!</f>
        <v>#REF!</v>
      </c>
      <c r="D10">
        <v>70</v>
      </c>
      <c r="E10" s="1" t="e">
        <f t="shared" si="0"/>
        <v>#REF!</v>
      </c>
    </row>
    <row r="11" spans="1:5" x14ac:dyDescent="0.2">
      <c r="A11" t="s">
        <v>20</v>
      </c>
      <c r="B11">
        <v>500</v>
      </c>
      <c r="C11" t="e">
        <f>#REF!</f>
        <v>#REF!</v>
      </c>
      <c r="D11">
        <v>20</v>
      </c>
      <c r="E11" s="1" t="e">
        <f t="shared" si="0"/>
        <v>#REF!</v>
      </c>
    </row>
    <row r="12" spans="1:5" x14ac:dyDescent="0.2">
      <c r="A12" t="s">
        <v>21</v>
      </c>
      <c r="B12">
        <v>500</v>
      </c>
      <c r="C12" t="e">
        <f>#REF!</f>
        <v>#REF!</v>
      </c>
      <c r="D12">
        <v>10</v>
      </c>
      <c r="E12" s="1" t="e">
        <f t="shared" si="0"/>
        <v>#REF!</v>
      </c>
    </row>
    <row r="13" spans="1:5" x14ac:dyDescent="0.2">
      <c r="A13" t="s">
        <v>6</v>
      </c>
      <c r="B13">
        <v>1000</v>
      </c>
      <c r="C13" t="e">
        <f>#REF!</f>
        <v>#REF!</v>
      </c>
      <c r="D13">
        <v>30</v>
      </c>
      <c r="E13" s="1" t="e">
        <f t="shared" si="0"/>
        <v>#REF!</v>
      </c>
    </row>
    <row r="14" spans="1:5" x14ac:dyDescent="0.2">
      <c r="A14" t="s">
        <v>57</v>
      </c>
      <c r="B14">
        <v>15000</v>
      </c>
      <c r="C14" t="e">
        <f>#REF!</f>
        <v>#REF!</v>
      </c>
      <c r="D14">
        <v>300</v>
      </c>
      <c r="E14" s="1" t="e">
        <f t="shared" si="0"/>
        <v>#REF!</v>
      </c>
    </row>
    <row r="15" spans="1:5" x14ac:dyDescent="0.2">
      <c r="A15" t="s">
        <v>4</v>
      </c>
      <c r="B15">
        <v>50</v>
      </c>
      <c r="C15" t="e">
        <f>#REF!</f>
        <v>#REF!</v>
      </c>
      <c r="D15">
        <v>300</v>
      </c>
      <c r="E15" s="1" t="e">
        <f t="shared" si="0"/>
        <v>#REF!</v>
      </c>
    </row>
    <row r="16" spans="1:5" x14ac:dyDescent="0.2">
      <c r="A16" t="s">
        <v>14</v>
      </c>
      <c r="B16">
        <v>1000</v>
      </c>
      <c r="C16" t="e">
        <f>#REF!</f>
        <v>#REF!</v>
      </c>
      <c r="D16">
        <v>300</v>
      </c>
      <c r="E16" s="1" t="e">
        <f t="shared" si="0"/>
        <v>#REF!</v>
      </c>
    </row>
    <row r="18" spans="1:22" x14ac:dyDescent="0.2">
      <c r="A18" t="s">
        <v>22</v>
      </c>
      <c r="D18">
        <f>D8+D9+D10+D11+D12+D13+D14+D15+D16</f>
        <v>2038</v>
      </c>
      <c r="E18" t="e">
        <f>E8+E9+E10+E11+E12+E13+E14+E15+E16</f>
        <v>#REF!</v>
      </c>
      <c r="F18" t="s">
        <v>24</v>
      </c>
      <c r="G18" t="s">
        <v>25</v>
      </c>
    </row>
    <row r="19" spans="1:22" x14ac:dyDescent="0.2">
      <c r="A19" t="s">
        <v>23</v>
      </c>
      <c r="C19" s="3">
        <v>650</v>
      </c>
      <c r="D19" s="2">
        <f>D18/C19</f>
        <v>3.1353846153846154</v>
      </c>
      <c r="E19" t="e">
        <f>E18/D19</f>
        <v>#REF!</v>
      </c>
      <c r="F19">
        <v>35000</v>
      </c>
      <c r="G19" t="e">
        <f>E19*100/F19</f>
        <v>#REF!</v>
      </c>
    </row>
    <row r="20" spans="1:22" x14ac:dyDescent="0.2">
      <c r="C20">
        <v>350</v>
      </c>
      <c r="D20" s="2">
        <f>D18/C20</f>
        <v>5.822857142857143</v>
      </c>
      <c r="E20" t="e">
        <f>E18/D20</f>
        <v>#REF!</v>
      </c>
      <c r="F20">
        <v>20000</v>
      </c>
      <c r="G20" t="e">
        <f>E20*100/F20</f>
        <v>#REF!</v>
      </c>
    </row>
    <row r="21" spans="1:22" x14ac:dyDescent="0.2">
      <c r="C21">
        <v>80</v>
      </c>
      <c r="D21" s="2">
        <f>D18/C21</f>
        <v>25.475000000000001</v>
      </c>
      <c r="E21" t="e">
        <f>E18/D21</f>
        <v>#REF!</v>
      </c>
      <c r="F21">
        <v>4500</v>
      </c>
      <c r="G21" t="e">
        <f>E21*100/F21</f>
        <v>#REF!</v>
      </c>
    </row>
    <row r="22" spans="1:22" x14ac:dyDescent="0.2">
      <c r="C22">
        <v>60</v>
      </c>
      <c r="D22" s="2">
        <f>D18/C22</f>
        <v>33.966666666666669</v>
      </c>
      <c r="E22" t="e">
        <f>E18/D22</f>
        <v>#REF!</v>
      </c>
      <c r="F22">
        <v>3500</v>
      </c>
      <c r="G22" t="e">
        <f>E22*100/F22</f>
        <v>#REF!</v>
      </c>
    </row>
    <row r="23" spans="1:22" x14ac:dyDescent="0.2">
      <c r="C23">
        <v>20</v>
      </c>
      <c r="D23" s="2">
        <f>D18/C23</f>
        <v>101.9</v>
      </c>
      <c r="E23" t="e">
        <f>E18/D23</f>
        <v>#REF!</v>
      </c>
      <c r="F23">
        <v>1200</v>
      </c>
      <c r="G23" t="e">
        <f>E23*100/F23</f>
        <v>#REF!</v>
      </c>
    </row>
    <row r="25" spans="1:22" ht="17" thickBot="1" x14ac:dyDescent="0.25"/>
    <row r="26" spans="1:22" x14ac:dyDescent="0.2">
      <c r="A26" s="92" t="s">
        <v>218</v>
      </c>
      <c r="B26" s="93"/>
      <c r="C26" s="93"/>
      <c r="D26" s="93"/>
      <c r="E26" s="93"/>
      <c r="F26" s="93"/>
      <c r="G26" s="93"/>
      <c r="H26" s="93"/>
      <c r="I26" s="129"/>
    </row>
    <row r="27" spans="1:22" ht="17" thickBot="1" x14ac:dyDescent="0.25">
      <c r="A27" s="95"/>
      <c r="B27" s="96"/>
      <c r="C27" s="96"/>
      <c r="D27" s="96"/>
      <c r="E27" s="96"/>
      <c r="F27" s="96"/>
      <c r="G27" s="96"/>
      <c r="H27" s="96"/>
      <c r="I27" s="130"/>
    </row>
    <row r="28" spans="1:22" x14ac:dyDescent="0.2">
      <c r="A28" s="11" t="s">
        <v>11</v>
      </c>
      <c r="B28" s="128" t="s">
        <v>267</v>
      </c>
      <c r="C28" s="128"/>
      <c r="D28" s="128"/>
      <c r="E28" s="12"/>
      <c r="F28" s="12"/>
      <c r="G28" s="12"/>
      <c r="H28" s="12"/>
      <c r="I28" s="46"/>
    </row>
    <row r="29" spans="1:22" x14ac:dyDescent="0.2">
      <c r="A29" s="11" t="s">
        <v>12</v>
      </c>
      <c r="B29" s="58" t="s">
        <v>268</v>
      </c>
      <c r="C29" s="58"/>
      <c r="D29" s="58"/>
      <c r="E29" s="58"/>
      <c r="F29" s="12"/>
      <c r="G29" s="12"/>
      <c r="H29" s="12"/>
      <c r="I29" s="12"/>
    </row>
    <row r="30" spans="1:22" ht="17" thickBot="1" x14ac:dyDescent="0.25">
      <c r="A30" s="11"/>
      <c r="B30" s="12"/>
      <c r="C30" s="12"/>
      <c r="D30" s="12"/>
      <c r="E30" s="12"/>
      <c r="F30" s="12"/>
      <c r="G30" s="12"/>
      <c r="H30" s="12"/>
    </row>
    <row r="31" spans="1:22" x14ac:dyDescent="0.2">
      <c r="A31" s="98" t="s">
        <v>217</v>
      </c>
      <c r="B31" s="131" t="s">
        <v>216</v>
      </c>
      <c r="C31" s="138">
        <v>20</v>
      </c>
      <c r="D31" s="139"/>
      <c r="E31" s="142">
        <v>40</v>
      </c>
      <c r="F31" s="143"/>
      <c r="G31" s="142">
        <v>60</v>
      </c>
      <c r="H31" s="143"/>
      <c r="I31" s="142">
        <v>65</v>
      </c>
      <c r="J31" s="143"/>
      <c r="K31" s="142">
        <v>70</v>
      </c>
      <c r="L31" s="143"/>
      <c r="M31" s="138">
        <v>80</v>
      </c>
      <c r="N31" s="139"/>
      <c r="O31" s="142">
        <v>90</v>
      </c>
      <c r="P31" s="143"/>
      <c r="Q31" s="142">
        <v>100</v>
      </c>
      <c r="R31" s="143"/>
      <c r="S31" s="142">
        <v>350</v>
      </c>
      <c r="T31" s="143"/>
      <c r="U31" s="142">
        <v>1200</v>
      </c>
      <c r="V31" s="143"/>
    </row>
    <row r="32" spans="1:22" ht="17" thickBot="1" x14ac:dyDescent="0.25">
      <c r="A32" s="99"/>
      <c r="B32" s="132"/>
      <c r="C32" s="140"/>
      <c r="D32" s="141"/>
      <c r="E32" s="144"/>
      <c r="F32" s="137"/>
      <c r="G32" s="144"/>
      <c r="H32" s="137"/>
      <c r="I32" s="144"/>
      <c r="J32" s="137"/>
      <c r="K32" s="144"/>
      <c r="L32" s="137"/>
      <c r="M32" s="140"/>
      <c r="N32" s="141"/>
      <c r="O32" s="144"/>
      <c r="P32" s="137"/>
      <c r="Q32" s="144"/>
      <c r="R32" s="137"/>
      <c r="S32" s="144"/>
      <c r="T32" s="137"/>
      <c r="U32" s="144"/>
      <c r="V32" s="137"/>
    </row>
    <row r="33" spans="1:22" x14ac:dyDescent="0.2">
      <c r="A33" s="11" t="s">
        <v>263</v>
      </c>
      <c r="B33" s="39">
        <v>1000</v>
      </c>
      <c r="C33" s="42">
        <v>75</v>
      </c>
      <c r="D33" s="42">
        <f>B33/C33</f>
        <v>13.333333333333334</v>
      </c>
      <c r="E33" s="42">
        <v>38</v>
      </c>
      <c r="F33" s="42">
        <f>B33/E33</f>
        <v>26.315789473684209</v>
      </c>
      <c r="G33" s="43">
        <v>25</v>
      </c>
      <c r="H33" s="43">
        <f>B33/G33</f>
        <v>40</v>
      </c>
      <c r="I33" s="42">
        <v>23</v>
      </c>
      <c r="J33" s="42">
        <f>B33/I33</f>
        <v>43.478260869565219</v>
      </c>
      <c r="K33" s="43">
        <v>21</v>
      </c>
      <c r="L33" s="43">
        <f>B33/K33</f>
        <v>47.61904761904762</v>
      </c>
      <c r="M33" s="42">
        <v>19</v>
      </c>
      <c r="N33" s="42">
        <f>B33/M33</f>
        <v>52.631578947368418</v>
      </c>
      <c r="O33" s="42">
        <v>17</v>
      </c>
      <c r="P33" s="42">
        <f>B33/O33</f>
        <v>58.823529411764703</v>
      </c>
      <c r="Q33" s="43">
        <v>14</v>
      </c>
      <c r="R33" s="43">
        <f>B33/Q33</f>
        <v>71.428571428571431</v>
      </c>
      <c r="S33" s="42">
        <v>4</v>
      </c>
      <c r="T33" s="42">
        <f>B33/S33</f>
        <v>250</v>
      </c>
      <c r="U33" s="43">
        <v>1.3</v>
      </c>
      <c r="V33" s="43">
        <f>B33/U33</f>
        <v>769.23076923076917</v>
      </c>
    </row>
    <row r="34" spans="1:22" x14ac:dyDescent="0.2">
      <c r="A34" s="29" t="s">
        <v>242</v>
      </c>
      <c r="B34" s="40">
        <v>12</v>
      </c>
      <c r="C34" s="43">
        <v>75</v>
      </c>
      <c r="D34" s="43">
        <f t="shared" ref="D34:D40" si="1">B34/C34</f>
        <v>0.16</v>
      </c>
      <c r="E34" s="43">
        <v>38</v>
      </c>
      <c r="F34" s="43">
        <f t="shared" ref="F34:F40" si="2">B34/E34</f>
        <v>0.31578947368421051</v>
      </c>
      <c r="G34" s="43">
        <v>25</v>
      </c>
      <c r="H34" s="43">
        <f t="shared" ref="H34:H40" si="3">B34/G34</f>
        <v>0.48</v>
      </c>
      <c r="I34" s="43">
        <v>23</v>
      </c>
      <c r="J34" s="43">
        <f t="shared" ref="J34:J40" si="4">B34/I34</f>
        <v>0.52173913043478259</v>
      </c>
      <c r="K34" s="43">
        <v>21</v>
      </c>
      <c r="L34" s="43">
        <f t="shared" ref="L34:L40" si="5">B34/K34</f>
        <v>0.5714285714285714</v>
      </c>
      <c r="M34" s="43">
        <v>19</v>
      </c>
      <c r="N34" s="43">
        <f t="shared" ref="N34:N40" si="6">B34/M34</f>
        <v>0.63157894736842102</v>
      </c>
      <c r="O34" s="43">
        <v>17</v>
      </c>
      <c r="P34" s="43">
        <f t="shared" ref="P34:P40" si="7">B34/O34</f>
        <v>0.70588235294117652</v>
      </c>
      <c r="Q34" s="43">
        <v>14</v>
      </c>
      <c r="R34" s="43">
        <f t="shared" ref="R34:R40" si="8">B34/Q34</f>
        <v>0.8571428571428571</v>
      </c>
      <c r="S34" s="43">
        <v>4</v>
      </c>
      <c r="T34" s="43">
        <f t="shared" ref="T34:T40" si="9">B34/S34</f>
        <v>3</v>
      </c>
      <c r="U34" s="43">
        <v>1.3</v>
      </c>
      <c r="V34" s="43">
        <f t="shared" ref="V34:V40" si="10">B34/U34</f>
        <v>9.2307692307692299</v>
      </c>
    </row>
    <row r="35" spans="1:22" x14ac:dyDescent="0.2">
      <c r="A35" s="29" t="s">
        <v>3</v>
      </c>
      <c r="B35" s="40">
        <v>60</v>
      </c>
      <c r="C35" s="43">
        <v>75</v>
      </c>
      <c r="D35" s="43">
        <f t="shared" si="1"/>
        <v>0.8</v>
      </c>
      <c r="E35" s="43">
        <v>38</v>
      </c>
      <c r="F35" s="43">
        <f t="shared" si="2"/>
        <v>1.5789473684210527</v>
      </c>
      <c r="G35" s="43">
        <v>25</v>
      </c>
      <c r="H35" s="43">
        <f t="shared" si="3"/>
        <v>2.4</v>
      </c>
      <c r="I35" s="43">
        <v>23</v>
      </c>
      <c r="J35" s="43">
        <f t="shared" si="4"/>
        <v>2.6086956521739131</v>
      </c>
      <c r="K35" s="43">
        <v>21</v>
      </c>
      <c r="L35" s="43">
        <f t="shared" si="5"/>
        <v>2.8571428571428572</v>
      </c>
      <c r="M35" s="43">
        <v>19</v>
      </c>
      <c r="N35" s="43">
        <f t="shared" si="6"/>
        <v>3.1578947368421053</v>
      </c>
      <c r="O35" s="43">
        <v>17</v>
      </c>
      <c r="P35" s="43">
        <f t="shared" si="7"/>
        <v>3.5294117647058822</v>
      </c>
      <c r="Q35" s="43">
        <v>14</v>
      </c>
      <c r="R35" s="43">
        <f t="shared" si="8"/>
        <v>4.2857142857142856</v>
      </c>
      <c r="S35" s="43">
        <v>4</v>
      </c>
      <c r="T35" s="43">
        <f t="shared" si="9"/>
        <v>15</v>
      </c>
      <c r="U35" s="43">
        <v>1.3</v>
      </c>
      <c r="V35" s="43">
        <f t="shared" si="10"/>
        <v>46.153846153846153</v>
      </c>
    </row>
    <row r="36" spans="1:22" x14ac:dyDescent="0.2">
      <c r="A36" s="11" t="s">
        <v>20</v>
      </c>
      <c r="B36" s="40">
        <v>25</v>
      </c>
      <c r="C36" s="43">
        <v>75</v>
      </c>
      <c r="D36" s="43">
        <f t="shared" si="1"/>
        <v>0.33333333333333331</v>
      </c>
      <c r="E36" s="43">
        <v>38</v>
      </c>
      <c r="F36" s="43">
        <f t="shared" si="2"/>
        <v>0.65789473684210531</v>
      </c>
      <c r="G36" s="43">
        <v>25</v>
      </c>
      <c r="H36" s="43">
        <f t="shared" si="3"/>
        <v>1</v>
      </c>
      <c r="I36" s="43">
        <v>23</v>
      </c>
      <c r="J36" s="43">
        <f t="shared" si="4"/>
        <v>1.0869565217391304</v>
      </c>
      <c r="K36" s="43">
        <v>21</v>
      </c>
      <c r="L36" s="43">
        <f t="shared" si="5"/>
        <v>1.1904761904761905</v>
      </c>
      <c r="M36" s="43">
        <v>19</v>
      </c>
      <c r="N36" s="43">
        <f t="shared" si="6"/>
        <v>1.3157894736842106</v>
      </c>
      <c r="O36" s="43">
        <v>17</v>
      </c>
      <c r="P36" s="43">
        <f t="shared" si="7"/>
        <v>1.4705882352941178</v>
      </c>
      <c r="Q36" s="43">
        <v>14</v>
      </c>
      <c r="R36" s="43">
        <f t="shared" si="8"/>
        <v>1.7857142857142858</v>
      </c>
      <c r="S36" s="43">
        <v>4</v>
      </c>
      <c r="T36" s="43">
        <f t="shared" si="9"/>
        <v>6.25</v>
      </c>
      <c r="U36" s="43">
        <v>1.3</v>
      </c>
      <c r="V36" s="43">
        <f t="shared" si="10"/>
        <v>19.23076923076923</v>
      </c>
    </row>
    <row r="37" spans="1:22" x14ac:dyDescent="0.2">
      <c r="A37" s="11" t="s">
        <v>21</v>
      </c>
      <c r="B37" s="40">
        <v>20</v>
      </c>
      <c r="C37" s="43">
        <v>75</v>
      </c>
      <c r="D37" s="43">
        <f t="shared" si="1"/>
        <v>0.26666666666666666</v>
      </c>
      <c r="E37" s="43">
        <v>38</v>
      </c>
      <c r="F37" s="43">
        <f t="shared" si="2"/>
        <v>0.52631578947368418</v>
      </c>
      <c r="G37" s="43">
        <v>25</v>
      </c>
      <c r="H37" s="43">
        <f t="shared" si="3"/>
        <v>0.8</v>
      </c>
      <c r="I37" s="43">
        <v>23</v>
      </c>
      <c r="J37" s="43">
        <f t="shared" si="4"/>
        <v>0.86956521739130432</v>
      </c>
      <c r="K37" s="43">
        <v>21</v>
      </c>
      <c r="L37" s="43">
        <f t="shared" si="5"/>
        <v>0.95238095238095233</v>
      </c>
      <c r="M37" s="43">
        <v>19</v>
      </c>
      <c r="N37" s="43">
        <f t="shared" si="6"/>
        <v>1.0526315789473684</v>
      </c>
      <c r="O37" s="43">
        <v>17</v>
      </c>
      <c r="P37" s="43">
        <f t="shared" si="7"/>
        <v>1.1764705882352942</v>
      </c>
      <c r="Q37" s="43">
        <v>14</v>
      </c>
      <c r="R37" s="43">
        <f t="shared" si="8"/>
        <v>1.4285714285714286</v>
      </c>
      <c r="S37" s="43">
        <v>4</v>
      </c>
      <c r="T37" s="43">
        <f t="shared" si="9"/>
        <v>5</v>
      </c>
      <c r="U37" s="43">
        <v>1.3</v>
      </c>
      <c r="V37" s="43">
        <f t="shared" si="10"/>
        <v>15.384615384615383</v>
      </c>
    </row>
    <row r="38" spans="1:22" x14ac:dyDescent="0.2">
      <c r="A38" s="11" t="s">
        <v>69</v>
      </c>
      <c r="B38" s="40">
        <v>150</v>
      </c>
      <c r="C38" s="43">
        <v>75</v>
      </c>
      <c r="D38" s="55">
        <f t="shared" si="1"/>
        <v>2</v>
      </c>
      <c r="E38" s="43">
        <v>38</v>
      </c>
      <c r="F38" s="23">
        <f t="shared" si="2"/>
        <v>3.9473684210526314</v>
      </c>
      <c r="G38" s="43">
        <v>25</v>
      </c>
      <c r="H38" s="43">
        <f t="shared" si="3"/>
        <v>6</v>
      </c>
      <c r="I38" s="43">
        <v>23</v>
      </c>
      <c r="J38" s="23">
        <f t="shared" si="4"/>
        <v>6.5217391304347823</v>
      </c>
      <c r="K38" s="43">
        <v>21</v>
      </c>
      <c r="L38" s="43">
        <f t="shared" si="5"/>
        <v>7.1428571428571432</v>
      </c>
      <c r="M38" s="43">
        <v>19</v>
      </c>
      <c r="N38" s="55">
        <f t="shared" si="6"/>
        <v>7.8947368421052628</v>
      </c>
      <c r="O38" s="43">
        <v>17</v>
      </c>
      <c r="P38" s="23">
        <f t="shared" si="7"/>
        <v>8.8235294117647065</v>
      </c>
      <c r="Q38" s="43">
        <v>14</v>
      </c>
      <c r="R38" s="43">
        <f t="shared" si="8"/>
        <v>10.714285714285714</v>
      </c>
      <c r="S38" s="43">
        <v>4</v>
      </c>
      <c r="T38" s="23">
        <f t="shared" si="9"/>
        <v>37.5</v>
      </c>
      <c r="U38" s="43">
        <v>1.3</v>
      </c>
      <c r="V38" s="43">
        <f t="shared" si="10"/>
        <v>115.38461538461539</v>
      </c>
    </row>
    <row r="39" spans="1:22" x14ac:dyDescent="0.2">
      <c r="A39" s="11" t="s">
        <v>248</v>
      </c>
      <c r="B39" s="40">
        <v>150</v>
      </c>
      <c r="C39" s="43">
        <v>75</v>
      </c>
      <c r="D39" s="55">
        <f t="shared" si="1"/>
        <v>2</v>
      </c>
      <c r="E39" s="43">
        <v>38</v>
      </c>
      <c r="F39" s="23">
        <f t="shared" si="2"/>
        <v>3.9473684210526314</v>
      </c>
      <c r="G39" s="43">
        <v>25</v>
      </c>
      <c r="H39" s="43">
        <f t="shared" si="3"/>
        <v>6</v>
      </c>
      <c r="I39" s="43">
        <v>23</v>
      </c>
      <c r="J39" s="23">
        <f t="shared" si="4"/>
        <v>6.5217391304347823</v>
      </c>
      <c r="K39" s="43">
        <v>21</v>
      </c>
      <c r="L39" s="43">
        <f t="shared" si="5"/>
        <v>7.1428571428571432</v>
      </c>
      <c r="M39" s="43">
        <v>19</v>
      </c>
      <c r="N39" s="55">
        <f t="shared" si="6"/>
        <v>7.8947368421052628</v>
      </c>
      <c r="O39" s="43">
        <v>17</v>
      </c>
      <c r="P39" s="23">
        <f t="shared" si="7"/>
        <v>8.8235294117647065</v>
      </c>
      <c r="Q39" s="43">
        <v>14</v>
      </c>
      <c r="R39" s="43">
        <f t="shared" si="8"/>
        <v>10.714285714285714</v>
      </c>
      <c r="S39" s="43">
        <v>4</v>
      </c>
      <c r="T39" s="23">
        <f t="shared" si="9"/>
        <v>37.5</v>
      </c>
      <c r="U39" s="43">
        <v>1.3</v>
      </c>
      <c r="V39" s="43">
        <f t="shared" si="10"/>
        <v>115.38461538461539</v>
      </c>
    </row>
    <row r="40" spans="1:22" x14ac:dyDescent="0.2">
      <c r="A40" s="11" t="s">
        <v>211</v>
      </c>
      <c r="B40" s="40">
        <v>150</v>
      </c>
      <c r="C40" s="43">
        <v>75</v>
      </c>
      <c r="D40" s="55">
        <f t="shared" si="1"/>
        <v>2</v>
      </c>
      <c r="E40" s="43">
        <v>38</v>
      </c>
      <c r="F40" s="23">
        <f t="shared" si="2"/>
        <v>3.9473684210526314</v>
      </c>
      <c r="G40" s="43">
        <v>25</v>
      </c>
      <c r="H40" s="43">
        <f t="shared" si="3"/>
        <v>6</v>
      </c>
      <c r="I40" s="43">
        <v>23</v>
      </c>
      <c r="J40" s="23">
        <f t="shared" si="4"/>
        <v>6.5217391304347823</v>
      </c>
      <c r="K40" s="43">
        <v>21</v>
      </c>
      <c r="L40" s="43">
        <f t="shared" si="5"/>
        <v>7.1428571428571432</v>
      </c>
      <c r="M40" s="43">
        <v>19</v>
      </c>
      <c r="N40" s="55">
        <f t="shared" si="6"/>
        <v>7.8947368421052628</v>
      </c>
      <c r="O40" s="43">
        <v>17</v>
      </c>
      <c r="P40" s="23">
        <f t="shared" si="7"/>
        <v>8.8235294117647065</v>
      </c>
      <c r="Q40" s="43">
        <v>14</v>
      </c>
      <c r="R40" s="43">
        <f t="shared" si="8"/>
        <v>10.714285714285714</v>
      </c>
      <c r="S40" s="43">
        <v>4</v>
      </c>
      <c r="T40" s="23">
        <f t="shared" si="9"/>
        <v>37.5</v>
      </c>
      <c r="U40" s="43">
        <v>1.3</v>
      </c>
      <c r="V40" s="43">
        <f t="shared" si="10"/>
        <v>115.38461538461539</v>
      </c>
    </row>
    <row r="41" spans="1:22" x14ac:dyDescent="0.2">
      <c r="A41" s="11"/>
      <c r="B41" s="40"/>
      <c r="C41" s="43"/>
      <c r="D41" s="55"/>
      <c r="E41" s="23"/>
      <c r="F41" s="23"/>
      <c r="G41" s="23"/>
      <c r="H41" s="23"/>
      <c r="I41" s="23"/>
      <c r="J41" s="23"/>
      <c r="K41" s="23"/>
      <c r="L41" s="23"/>
      <c r="M41" s="43"/>
      <c r="N41" s="55"/>
      <c r="O41" s="23"/>
      <c r="P41" s="23"/>
      <c r="Q41" s="23"/>
      <c r="R41" s="23"/>
      <c r="S41" s="23"/>
      <c r="T41" s="23"/>
      <c r="U41" s="23"/>
      <c r="V41" s="23"/>
    </row>
    <row r="42" spans="1:22" x14ac:dyDescent="0.2">
      <c r="A42" s="11"/>
      <c r="B42" s="40"/>
      <c r="C42" s="43"/>
      <c r="D42" s="55"/>
      <c r="E42" s="23"/>
      <c r="F42" s="23"/>
      <c r="G42" s="23"/>
      <c r="H42" s="23"/>
      <c r="I42" s="23"/>
      <c r="J42" s="23"/>
      <c r="K42" s="23"/>
      <c r="L42" s="23"/>
      <c r="M42" s="43"/>
      <c r="N42" s="55"/>
      <c r="O42" s="23"/>
      <c r="P42" s="23"/>
      <c r="Q42" s="23"/>
      <c r="R42" s="23"/>
      <c r="S42" s="23"/>
      <c r="T42" s="23"/>
      <c r="U42" s="23"/>
      <c r="V42" s="23"/>
    </row>
    <row r="43" spans="1:22" ht="17" thickBot="1" x14ac:dyDescent="0.25">
      <c r="A43" s="11"/>
      <c r="B43" s="41"/>
      <c r="C43" s="44"/>
      <c r="D43" s="15"/>
      <c r="E43" s="24"/>
      <c r="F43" s="24"/>
      <c r="G43" s="45"/>
      <c r="H43" s="45"/>
      <c r="I43" s="24"/>
      <c r="J43" s="24"/>
      <c r="K43" s="45"/>
      <c r="L43" s="45"/>
      <c r="M43" s="44"/>
      <c r="N43" s="15"/>
      <c r="O43" s="24"/>
      <c r="P43" s="24"/>
      <c r="Q43" s="45"/>
      <c r="R43" s="45"/>
      <c r="S43" s="24"/>
      <c r="T43" s="24"/>
      <c r="U43" s="45"/>
      <c r="V43" s="45"/>
    </row>
    <row r="44" spans="1:22" ht="17" thickBot="1" x14ac:dyDescent="0.25">
      <c r="A44" s="14" t="s">
        <v>22</v>
      </c>
      <c r="B44" s="21">
        <f>SUM(B33:B40)</f>
        <v>1567</v>
      </c>
      <c r="C44" s="107">
        <f>SUM(D33:D40)</f>
        <v>20.893333333333338</v>
      </c>
      <c r="D44" s="85"/>
      <c r="E44" s="86">
        <f>SUM(F33:F40)</f>
        <v>41.23684210526315</v>
      </c>
      <c r="F44" s="87"/>
      <c r="G44" s="88">
        <f>SUM(H33:H40)</f>
        <v>62.679999999999993</v>
      </c>
      <c r="H44" s="149"/>
      <c r="I44" s="86">
        <f>SUM(J33:J40)</f>
        <v>68.130434782608702</v>
      </c>
      <c r="J44" s="87"/>
      <c r="K44" s="88">
        <f>SUM(L33:L40)</f>
        <v>74.619047619047606</v>
      </c>
      <c r="L44" s="149"/>
      <c r="M44" s="107">
        <f>SUM(N33:N40)</f>
        <v>82.473684210526301</v>
      </c>
      <c r="N44" s="85"/>
      <c r="O44" s="86">
        <f>SUM(P33:P40)</f>
        <v>92.176470588235304</v>
      </c>
      <c r="P44" s="87"/>
      <c r="Q44" s="88">
        <f>SUM(R33:R40)</f>
        <v>111.92857142857143</v>
      </c>
      <c r="R44" s="149"/>
      <c r="S44" s="86">
        <f>SUM(T33:T40)</f>
        <v>391.75</v>
      </c>
      <c r="T44" s="87"/>
      <c r="U44" s="88">
        <f>SUM(V33:V40)</f>
        <v>1205.3846153846155</v>
      </c>
      <c r="V44" s="149"/>
    </row>
  </sheetData>
  <mergeCells count="25">
    <mergeCell ref="A1:E2"/>
    <mergeCell ref="A26:I27"/>
    <mergeCell ref="B28:D28"/>
    <mergeCell ref="A31:A32"/>
    <mergeCell ref="B31:B32"/>
    <mergeCell ref="C31:D32"/>
    <mergeCell ref="E31:F32"/>
    <mergeCell ref="G31:H32"/>
    <mergeCell ref="I31:J32"/>
    <mergeCell ref="K31:L32"/>
    <mergeCell ref="C44:D44"/>
    <mergeCell ref="E44:F44"/>
    <mergeCell ref="G44:H44"/>
    <mergeCell ref="I44:J44"/>
    <mergeCell ref="K44:L44"/>
    <mergeCell ref="M31:N32"/>
    <mergeCell ref="O31:P32"/>
    <mergeCell ref="Q31:R32"/>
    <mergeCell ref="S31:T32"/>
    <mergeCell ref="U31:V32"/>
    <mergeCell ref="M44:N44"/>
    <mergeCell ref="O44:P44"/>
    <mergeCell ref="Q44:R44"/>
    <mergeCell ref="S44:T44"/>
    <mergeCell ref="U44:V44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Ruler="0" workbookViewId="0">
      <selection activeCell="C12" sqref="C12"/>
    </sheetView>
  </sheetViews>
  <sheetFormatPr baseColWidth="10" defaultRowHeight="16" x14ac:dyDescent="0.2"/>
  <cols>
    <col min="1" max="1" width="24.1640625" customWidth="1"/>
    <col min="2" max="2" width="17.33203125" customWidth="1"/>
    <col min="6" max="6" width="21.664062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78</v>
      </c>
    </row>
    <row r="4" spans="1:5" x14ac:dyDescent="0.2">
      <c r="A4" t="s">
        <v>12</v>
      </c>
      <c r="B4" t="s">
        <v>79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73</v>
      </c>
      <c r="B8">
        <v>400</v>
      </c>
      <c r="C8">
        <v>18000</v>
      </c>
      <c r="D8">
        <v>400</v>
      </c>
      <c r="E8" s="1">
        <f>D8/B8*C8</f>
        <v>18000</v>
      </c>
    </row>
    <row r="9" spans="1:5" x14ac:dyDescent="0.2">
      <c r="A9" t="s">
        <v>4</v>
      </c>
      <c r="B9">
        <v>50</v>
      </c>
      <c r="C9">
        <v>1200</v>
      </c>
      <c r="D9">
        <v>300</v>
      </c>
      <c r="E9" s="1">
        <f t="shared" ref="E9:E16" si="0">D9/B9*C9</f>
        <v>7200</v>
      </c>
    </row>
    <row r="10" spans="1:5" x14ac:dyDescent="0.2">
      <c r="A10" t="s">
        <v>75</v>
      </c>
      <c r="B10">
        <v>1000</v>
      </c>
      <c r="C10">
        <v>113000</v>
      </c>
      <c r="D10">
        <v>250</v>
      </c>
      <c r="E10" s="1">
        <f t="shared" si="0"/>
        <v>28250</v>
      </c>
    </row>
    <row r="11" spans="1:5" x14ac:dyDescent="0.2">
      <c r="A11" t="s">
        <v>4</v>
      </c>
      <c r="B11">
        <v>50</v>
      </c>
      <c r="C11">
        <v>1200</v>
      </c>
      <c r="D11">
        <v>150</v>
      </c>
      <c r="E11" s="1">
        <f t="shared" si="0"/>
        <v>3600</v>
      </c>
    </row>
    <row r="12" spans="1:5" x14ac:dyDescent="0.2">
      <c r="A12" t="s">
        <v>76</v>
      </c>
      <c r="B12">
        <v>1000</v>
      </c>
      <c r="C12">
        <v>68000</v>
      </c>
      <c r="D12">
        <v>250</v>
      </c>
      <c r="E12" s="1">
        <f t="shared" si="0"/>
        <v>17000</v>
      </c>
    </row>
    <row r="13" spans="1:5" x14ac:dyDescent="0.2">
      <c r="A13" t="s">
        <v>77</v>
      </c>
      <c r="B13">
        <v>300</v>
      </c>
      <c r="C13">
        <v>5000</v>
      </c>
      <c r="D13">
        <v>300</v>
      </c>
      <c r="E13" s="1">
        <f t="shared" si="0"/>
        <v>5000</v>
      </c>
    </row>
    <row r="14" spans="1:5" x14ac:dyDescent="0.2">
      <c r="A14" t="s">
        <v>57</v>
      </c>
      <c r="B14">
        <v>15000</v>
      </c>
      <c r="C14" t="e">
        <f>#REF!</f>
        <v>#REF!</v>
      </c>
      <c r="D14">
        <v>100</v>
      </c>
      <c r="E14" s="1" t="e">
        <f t="shared" si="0"/>
        <v>#REF!</v>
      </c>
    </row>
    <row r="15" spans="1:5" x14ac:dyDescent="0.2">
      <c r="A15" t="s">
        <v>74</v>
      </c>
      <c r="B15">
        <v>100</v>
      </c>
      <c r="C15">
        <v>10000</v>
      </c>
      <c r="D15">
        <v>100</v>
      </c>
      <c r="E15" s="1">
        <f t="shared" si="0"/>
        <v>10000</v>
      </c>
    </row>
    <row r="16" spans="1:5" x14ac:dyDescent="0.2">
      <c r="A16" t="s">
        <v>3</v>
      </c>
      <c r="B16">
        <v>1000</v>
      </c>
      <c r="C16" t="e">
        <f>#REF!</f>
        <v>#REF!</v>
      </c>
      <c r="D16">
        <v>100</v>
      </c>
      <c r="E16" s="1" t="e">
        <f t="shared" si="0"/>
        <v>#REF!</v>
      </c>
    </row>
    <row r="18" spans="1:7" x14ac:dyDescent="0.2">
      <c r="A18" t="s">
        <v>22</v>
      </c>
      <c r="D18">
        <f>D8+D9+D10+D11+D12+D13+D14+D15+D16</f>
        <v>1950</v>
      </c>
      <c r="E18" t="e">
        <f>E8+E9+E10+E11+E12+E13+E14+E15+E16</f>
        <v>#REF!</v>
      </c>
      <c r="F18" t="s">
        <v>24</v>
      </c>
      <c r="G18" t="s">
        <v>25</v>
      </c>
    </row>
    <row r="19" spans="1:7" x14ac:dyDescent="0.2">
      <c r="A19" t="s">
        <v>23</v>
      </c>
      <c r="C19" s="3">
        <v>1950</v>
      </c>
      <c r="D19" s="2">
        <f>D18/C19</f>
        <v>1</v>
      </c>
      <c r="E19" t="e">
        <f>E18/D19</f>
        <v>#REF!</v>
      </c>
      <c r="F19">
        <v>230000</v>
      </c>
      <c r="G19" t="e">
        <f>E19*100/F19</f>
        <v>#REF!</v>
      </c>
    </row>
    <row r="20" spans="1:7" x14ac:dyDescent="0.2">
      <c r="C20">
        <v>75</v>
      </c>
      <c r="D20" s="2">
        <f>D18/C20</f>
        <v>26</v>
      </c>
      <c r="E20" t="e">
        <f>E18/D20</f>
        <v>#REF!</v>
      </c>
      <c r="F20">
        <v>2200</v>
      </c>
      <c r="G20" t="e">
        <f>E20*100/F20</f>
        <v>#REF!</v>
      </c>
    </row>
    <row r="21" spans="1:7" x14ac:dyDescent="0.2">
      <c r="C21">
        <v>60</v>
      </c>
      <c r="D21" s="2">
        <f>D18/C21</f>
        <v>32.5</v>
      </c>
      <c r="E21" t="e">
        <f>E18/D21</f>
        <v>#REF!</v>
      </c>
      <c r="F21">
        <v>1800</v>
      </c>
      <c r="G21" t="e">
        <f>E21*100/F21</f>
        <v>#REF!</v>
      </c>
    </row>
    <row r="22" spans="1:7" x14ac:dyDescent="0.2">
      <c r="C22">
        <v>50</v>
      </c>
      <c r="D22" s="2">
        <f>D18/C22</f>
        <v>39</v>
      </c>
      <c r="E22" t="e">
        <f>E18/D22</f>
        <v>#REF!</v>
      </c>
      <c r="F22">
        <v>1500</v>
      </c>
      <c r="G22" t="e">
        <f>E22*100/F22</f>
        <v>#REF!</v>
      </c>
    </row>
    <row r="23" spans="1:7" x14ac:dyDescent="0.2">
      <c r="C23">
        <v>40</v>
      </c>
      <c r="D23" s="2">
        <f>D18/C23</f>
        <v>48.75</v>
      </c>
      <c r="E23" t="e">
        <f>E18/D23</f>
        <v>#REF!</v>
      </c>
      <c r="F23">
        <v>1200</v>
      </c>
      <c r="G23" t="e">
        <f>E23*100/F23</f>
        <v>#REF!</v>
      </c>
    </row>
  </sheetData>
  <mergeCells count="1">
    <mergeCell ref="A1:E2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Ruler="0" workbookViewId="0">
      <selection activeCell="D16" sqref="D16"/>
    </sheetView>
  </sheetViews>
  <sheetFormatPr baseColWidth="10" defaultRowHeight="16" x14ac:dyDescent="0.2"/>
  <cols>
    <col min="1" max="1" width="20.83203125" customWidth="1"/>
    <col min="2" max="2" width="20.33203125" customWidth="1"/>
    <col min="6" max="6" width="22.164062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80</v>
      </c>
    </row>
    <row r="4" spans="1:5" x14ac:dyDescent="0.2">
      <c r="A4" t="s">
        <v>12</v>
      </c>
      <c r="B4" t="s">
        <v>79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81</v>
      </c>
      <c r="B8">
        <v>1000</v>
      </c>
      <c r="C8" t="e">
        <f>#REF!</f>
        <v>#REF!</v>
      </c>
      <c r="D8">
        <v>260</v>
      </c>
      <c r="E8" s="1" t="e">
        <f>D8/B8*C8</f>
        <v>#REF!</v>
      </c>
    </row>
    <row r="9" spans="1:5" x14ac:dyDescent="0.2">
      <c r="A9" t="s">
        <v>4</v>
      </c>
      <c r="B9">
        <v>50</v>
      </c>
      <c r="C9">
        <v>1200</v>
      </c>
      <c r="D9">
        <v>200</v>
      </c>
      <c r="E9" s="1">
        <f t="shared" ref="E9:E17" si="0">D9/B9*C9</f>
        <v>4800</v>
      </c>
    </row>
    <row r="10" spans="1:5" x14ac:dyDescent="0.2">
      <c r="A10" t="s">
        <v>3</v>
      </c>
      <c r="B10">
        <v>1000</v>
      </c>
      <c r="C10" t="e">
        <f>#REF!</f>
        <v>#REF!</v>
      </c>
      <c r="D10">
        <v>250</v>
      </c>
      <c r="E10" s="1" t="e">
        <f t="shared" si="0"/>
        <v>#REF!</v>
      </c>
    </row>
    <row r="11" spans="1:5" x14ac:dyDescent="0.2">
      <c r="A11" t="s">
        <v>4</v>
      </c>
      <c r="B11">
        <v>50</v>
      </c>
      <c r="C11">
        <v>1200</v>
      </c>
      <c r="D11">
        <v>300</v>
      </c>
      <c r="E11" s="1">
        <f t="shared" si="0"/>
        <v>7200</v>
      </c>
    </row>
    <row r="12" spans="1:5" x14ac:dyDescent="0.2">
      <c r="A12" t="s">
        <v>83</v>
      </c>
      <c r="B12">
        <v>1000</v>
      </c>
      <c r="C12">
        <v>90000</v>
      </c>
      <c r="D12">
        <v>240</v>
      </c>
      <c r="E12" s="1">
        <f t="shared" si="0"/>
        <v>21600</v>
      </c>
    </row>
    <row r="13" spans="1:5" x14ac:dyDescent="0.2">
      <c r="A13" t="s">
        <v>84</v>
      </c>
      <c r="B13">
        <v>81</v>
      </c>
      <c r="C13">
        <v>5000</v>
      </c>
      <c r="D13">
        <v>10</v>
      </c>
      <c r="E13" s="1">
        <f t="shared" si="0"/>
        <v>617.28395061728395</v>
      </c>
    </row>
    <row r="14" spans="1:5" x14ac:dyDescent="0.2">
      <c r="A14" t="s">
        <v>64</v>
      </c>
      <c r="B14">
        <v>81</v>
      </c>
      <c r="C14">
        <v>5000</v>
      </c>
      <c r="D14">
        <v>7</v>
      </c>
      <c r="E14" s="1">
        <f t="shared" si="0"/>
        <v>432.09876543209873</v>
      </c>
    </row>
    <row r="15" spans="1:5" x14ac:dyDescent="0.2">
      <c r="A15" t="s">
        <v>49</v>
      </c>
      <c r="B15">
        <v>1000</v>
      </c>
      <c r="C15" t="e">
        <f>#REF!</f>
        <v>#REF!</v>
      </c>
      <c r="D15">
        <v>70</v>
      </c>
      <c r="E15" s="1" t="e">
        <f t="shared" si="0"/>
        <v>#REF!</v>
      </c>
    </row>
    <row r="16" spans="1:5" x14ac:dyDescent="0.2">
      <c r="A16" t="s">
        <v>82</v>
      </c>
      <c r="B16">
        <v>500</v>
      </c>
      <c r="C16">
        <v>9000</v>
      </c>
      <c r="D16" t="s">
        <v>89</v>
      </c>
      <c r="E16" s="1" t="e">
        <f t="shared" si="0"/>
        <v>#VALUE!</v>
      </c>
    </row>
    <row r="17" spans="1:7" x14ac:dyDescent="0.2">
      <c r="A17" t="s">
        <v>85</v>
      </c>
      <c r="B17">
        <v>1000</v>
      </c>
      <c r="C17">
        <v>18000</v>
      </c>
      <c r="D17">
        <v>340</v>
      </c>
      <c r="E17" s="1">
        <f t="shared" si="0"/>
        <v>6120</v>
      </c>
    </row>
    <row r="18" spans="1:7" x14ac:dyDescent="0.2">
      <c r="A18" t="s">
        <v>19</v>
      </c>
      <c r="B18">
        <v>1000</v>
      </c>
      <c r="C18" t="e">
        <f>#REF!</f>
        <v>#REF!</v>
      </c>
      <c r="D18">
        <v>4</v>
      </c>
      <c r="E18" s="1" t="e">
        <f>D18/B18*C18</f>
        <v>#REF!</v>
      </c>
    </row>
    <row r="19" spans="1:7" x14ac:dyDescent="0.2">
      <c r="A19" t="s">
        <v>86</v>
      </c>
      <c r="B19">
        <v>1000</v>
      </c>
      <c r="C19">
        <v>103000</v>
      </c>
      <c r="D19">
        <v>300</v>
      </c>
      <c r="E19" s="1">
        <f>D19/B19*C19</f>
        <v>30900</v>
      </c>
    </row>
    <row r="20" spans="1:7" x14ac:dyDescent="0.2">
      <c r="A20" t="s">
        <v>87</v>
      </c>
      <c r="B20">
        <v>200</v>
      </c>
      <c r="C20">
        <v>28000</v>
      </c>
      <c r="D20">
        <v>30</v>
      </c>
      <c r="E20" s="1">
        <f>D20/B20*C20</f>
        <v>4200</v>
      </c>
    </row>
    <row r="21" spans="1:7" x14ac:dyDescent="0.2">
      <c r="A21" t="s">
        <v>88</v>
      </c>
      <c r="B21">
        <v>425</v>
      </c>
      <c r="C21">
        <v>13000</v>
      </c>
      <c r="D21">
        <v>150</v>
      </c>
      <c r="E21" s="1">
        <f>D21/B21*C21</f>
        <v>4588.2352941176478</v>
      </c>
    </row>
    <row r="22" spans="1:7" x14ac:dyDescent="0.2">
      <c r="E22" s="1"/>
    </row>
    <row r="23" spans="1:7" x14ac:dyDescent="0.2">
      <c r="E23" s="1"/>
    </row>
    <row r="24" spans="1:7" x14ac:dyDescent="0.2">
      <c r="E24" s="1"/>
    </row>
    <row r="25" spans="1:7" x14ac:dyDescent="0.2">
      <c r="E25" s="1"/>
    </row>
    <row r="27" spans="1:7" x14ac:dyDescent="0.2">
      <c r="A27" t="s">
        <v>22</v>
      </c>
      <c r="D27" t="e">
        <f>D8+D9+D10+D11+D12+D13+D14+D15+D16+D17+D18+D19+D20+D21</f>
        <v>#VALUE!</v>
      </c>
      <c r="E27" t="e">
        <f>E8+E9+E10+E11+E13+E12+E14+E15+E16+E17+E18+E19+E20+E21</f>
        <v>#REF!</v>
      </c>
      <c r="F27" t="s">
        <v>24</v>
      </c>
      <c r="G27" t="s">
        <v>25</v>
      </c>
    </row>
    <row r="28" spans="1:7" x14ac:dyDescent="0.2">
      <c r="A28" t="s">
        <v>23</v>
      </c>
      <c r="C28" s="3">
        <v>2241</v>
      </c>
      <c r="D28" s="2" t="e">
        <f>D27/C28</f>
        <v>#VALUE!</v>
      </c>
      <c r="E28" t="e">
        <f>E27/D28</f>
        <v>#REF!</v>
      </c>
      <c r="F28">
        <v>250000</v>
      </c>
      <c r="G28" t="e">
        <f>E28*100/F28</f>
        <v>#REF!</v>
      </c>
    </row>
    <row r="29" spans="1:7" x14ac:dyDescent="0.2">
      <c r="C29">
        <v>75</v>
      </c>
      <c r="D29" s="2" t="e">
        <f>D27/C29</f>
        <v>#VALUE!</v>
      </c>
      <c r="E29" t="e">
        <f>E27/D29</f>
        <v>#REF!</v>
      </c>
      <c r="F29">
        <v>2200</v>
      </c>
      <c r="G29" t="e">
        <f>E29*100/F29</f>
        <v>#REF!</v>
      </c>
    </row>
    <row r="30" spans="1:7" x14ac:dyDescent="0.2">
      <c r="C30">
        <v>60</v>
      </c>
      <c r="D30" s="2" t="e">
        <f>D27/C30</f>
        <v>#VALUE!</v>
      </c>
      <c r="E30" t="e">
        <f>E27/D30</f>
        <v>#REF!</v>
      </c>
      <c r="F30">
        <v>1800</v>
      </c>
      <c r="G30" t="e">
        <f>E30*100/F30</f>
        <v>#REF!</v>
      </c>
    </row>
    <row r="31" spans="1:7" x14ac:dyDescent="0.2">
      <c r="C31">
        <v>50</v>
      </c>
      <c r="D31" s="2" t="e">
        <f>D27/C31</f>
        <v>#VALUE!</v>
      </c>
      <c r="E31" t="e">
        <f>E27/D31</f>
        <v>#REF!</v>
      </c>
      <c r="F31">
        <v>1500</v>
      </c>
      <c r="G31" t="e">
        <f>E31*100/F31</f>
        <v>#REF!</v>
      </c>
    </row>
    <row r="32" spans="1:7" x14ac:dyDescent="0.2">
      <c r="C32">
        <v>40</v>
      </c>
      <c r="D32" s="2" t="e">
        <f>D27/C32</f>
        <v>#VALUE!</v>
      </c>
      <c r="E32" t="e">
        <f>E27/D32</f>
        <v>#REF!</v>
      </c>
      <c r="F32">
        <v>1200</v>
      </c>
      <c r="G32" t="e">
        <f>E32*100/F32</f>
        <v>#REF!</v>
      </c>
    </row>
  </sheetData>
  <mergeCells count="1">
    <mergeCell ref="A1:E2"/>
  </mergeCell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Ruler="0" workbookViewId="0">
      <selection activeCell="C15" sqref="C15"/>
    </sheetView>
  </sheetViews>
  <sheetFormatPr baseColWidth="10" defaultRowHeight="16" x14ac:dyDescent="0.2"/>
  <cols>
    <col min="1" max="1" width="19.6640625" customWidth="1"/>
    <col min="2" max="2" width="20" customWidth="1"/>
    <col min="6" max="6" width="19.664062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90</v>
      </c>
    </row>
    <row r="4" spans="1:5" x14ac:dyDescent="0.2">
      <c r="A4" t="s">
        <v>12</v>
      </c>
      <c r="B4">
        <v>75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2</v>
      </c>
      <c r="B8">
        <v>25000</v>
      </c>
      <c r="C8" t="e">
        <f>#REF!</f>
        <v>#REF!</v>
      </c>
      <c r="D8">
        <v>1000</v>
      </c>
      <c r="E8" s="1" t="e">
        <f>D8/B8*C8</f>
        <v>#REF!</v>
      </c>
    </row>
    <row r="9" spans="1:5" x14ac:dyDescent="0.2">
      <c r="A9" t="s">
        <v>19</v>
      </c>
      <c r="B9">
        <v>1000</v>
      </c>
      <c r="C9" t="e">
        <f>#REF!</f>
        <v>#REF!</v>
      </c>
      <c r="D9">
        <v>20</v>
      </c>
      <c r="E9" s="1" t="e">
        <f t="shared" ref="E9:E18" si="0">D9/B9*C9</f>
        <v>#REF!</v>
      </c>
    </row>
    <row r="10" spans="1:5" x14ac:dyDescent="0.2">
      <c r="A10" t="s">
        <v>3</v>
      </c>
      <c r="B10">
        <v>5000</v>
      </c>
      <c r="C10" t="e">
        <f>#REF!</f>
        <v>#REF!</v>
      </c>
      <c r="D10">
        <v>100</v>
      </c>
      <c r="E10" s="1" t="e">
        <f t="shared" si="0"/>
        <v>#REF!</v>
      </c>
    </row>
    <row r="11" spans="1:5" x14ac:dyDescent="0.2">
      <c r="A11" t="s">
        <v>20</v>
      </c>
      <c r="B11">
        <v>500</v>
      </c>
      <c r="C11" t="e">
        <f>#REF!</f>
        <v>#REF!</v>
      </c>
      <c r="D11">
        <v>20</v>
      </c>
      <c r="E11" s="1" t="e">
        <f t="shared" si="0"/>
        <v>#REF!</v>
      </c>
    </row>
    <row r="12" spans="1:5" x14ac:dyDescent="0.2">
      <c r="A12" t="s">
        <v>91</v>
      </c>
      <c r="B12">
        <v>1000</v>
      </c>
      <c r="C12">
        <v>50000</v>
      </c>
      <c r="D12">
        <v>10</v>
      </c>
      <c r="E12" s="1">
        <f t="shared" si="0"/>
        <v>500</v>
      </c>
    </row>
    <row r="13" spans="1:5" x14ac:dyDescent="0.2">
      <c r="A13" t="s">
        <v>8</v>
      </c>
      <c r="B13">
        <v>1000</v>
      </c>
      <c r="C13" t="e">
        <f>#REF!</f>
        <v>#REF!</v>
      </c>
      <c r="D13">
        <v>400</v>
      </c>
      <c r="E13" s="1" t="e">
        <f t="shared" si="0"/>
        <v>#REF!</v>
      </c>
    </row>
    <row r="14" spans="1:5" x14ac:dyDescent="0.2">
      <c r="A14" t="s">
        <v>21</v>
      </c>
      <c r="B14">
        <v>500</v>
      </c>
      <c r="C14" t="e">
        <f>#REF!</f>
        <v>#REF!</v>
      </c>
      <c r="D14">
        <v>10</v>
      </c>
      <c r="E14" s="1" t="e">
        <f t="shared" si="0"/>
        <v>#REF!</v>
      </c>
    </row>
    <row r="15" spans="1:5" x14ac:dyDescent="0.2">
      <c r="A15" t="s">
        <v>6</v>
      </c>
      <c r="B15">
        <v>1000</v>
      </c>
      <c r="C15" t="e">
        <f>#REF!</f>
        <v>#REF!</v>
      </c>
      <c r="D15">
        <v>50</v>
      </c>
      <c r="E15" s="1" t="e">
        <f t="shared" si="0"/>
        <v>#REF!</v>
      </c>
    </row>
    <row r="16" spans="1:5" x14ac:dyDescent="0.2">
      <c r="A16" t="s">
        <v>57</v>
      </c>
      <c r="B16">
        <v>15000</v>
      </c>
      <c r="C16" t="e">
        <f>#REF!</f>
        <v>#REF!</v>
      </c>
      <c r="D16">
        <v>100</v>
      </c>
      <c r="E16" s="1" t="e">
        <f t="shared" si="0"/>
        <v>#REF!</v>
      </c>
    </row>
    <row r="17" spans="1:7" x14ac:dyDescent="0.2">
      <c r="A17" t="s">
        <v>4</v>
      </c>
      <c r="B17">
        <v>50</v>
      </c>
      <c r="C17" t="e">
        <f>#REF!</f>
        <v>#REF!</v>
      </c>
      <c r="D17">
        <v>100</v>
      </c>
      <c r="E17" s="1" t="e">
        <f t="shared" si="0"/>
        <v>#REF!</v>
      </c>
    </row>
    <row r="18" spans="1:7" x14ac:dyDescent="0.2">
      <c r="A18" t="s">
        <v>14</v>
      </c>
      <c r="B18">
        <v>1000</v>
      </c>
      <c r="C18" t="e">
        <f>#REF!</f>
        <v>#REF!</v>
      </c>
      <c r="D18">
        <v>450</v>
      </c>
      <c r="E18" s="1" t="e">
        <f t="shared" si="0"/>
        <v>#REF!</v>
      </c>
    </row>
    <row r="20" spans="1:7" x14ac:dyDescent="0.2">
      <c r="A20" t="s">
        <v>22</v>
      </c>
      <c r="D20">
        <f>D8+D9+D10+D11+D12+D13+D14+D15+D16+D17+D18</f>
        <v>2260</v>
      </c>
      <c r="E20" t="e">
        <f>E8+E9+E10+E11+E14+E15+E16+E17+E18</f>
        <v>#REF!</v>
      </c>
      <c r="F20" t="s">
        <v>24</v>
      </c>
      <c r="G20" t="s">
        <v>25</v>
      </c>
    </row>
    <row r="21" spans="1:7" x14ac:dyDescent="0.2">
      <c r="A21" t="s">
        <v>23</v>
      </c>
      <c r="C21" s="3">
        <v>650</v>
      </c>
      <c r="D21" s="2">
        <f>D20/C21</f>
        <v>3.476923076923077</v>
      </c>
      <c r="E21" t="e">
        <f>E20/D21</f>
        <v>#REF!</v>
      </c>
      <c r="F21">
        <v>30000</v>
      </c>
      <c r="G21" t="e">
        <f>E21*100/F21</f>
        <v>#REF!</v>
      </c>
    </row>
    <row r="22" spans="1:7" x14ac:dyDescent="0.2">
      <c r="C22">
        <v>150</v>
      </c>
      <c r="D22" s="2">
        <f>D20/C22</f>
        <v>15.066666666666666</v>
      </c>
      <c r="E22" t="e">
        <f>E20/D22</f>
        <v>#REF!</v>
      </c>
      <c r="F22">
        <v>12000</v>
      </c>
      <c r="G22" t="e">
        <f>E22*100/F22</f>
        <v>#REF!</v>
      </c>
    </row>
    <row r="23" spans="1:7" x14ac:dyDescent="0.2">
      <c r="C23">
        <v>80</v>
      </c>
      <c r="D23" s="2">
        <f>D20/C23</f>
        <v>28.25</v>
      </c>
      <c r="E23" t="e">
        <f>E20/D23</f>
        <v>#REF!</v>
      </c>
      <c r="F23">
        <v>4500</v>
      </c>
      <c r="G23" t="e">
        <f>E23*100/F23</f>
        <v>#REF!</v>
      </c>
    </row>
    <row r="24" spans="1:7" x14ac:dyDescent="0.2">
      <c r="C24">
        <v>70</v>
      </c>
      <c r="D24" s="2">
        <f>D20/C24</f>
        <v>32.285714285714285</v>
      </c>
      <c r="E24" t="e">
        <f>E20/D24</f>
        <v>#REF!</v>
      </c>
      <c r="F24">
        <v>4000</v>
      </c>
      <c r="G24" t="e">
        <f>E24*100/F24</f>
        <v>#REF!</v>
      </c>
    </row>
    <row r="25" spans="1:7" x14ac:dyDescent="0.2">
      <c r="C25">
        <v>40</v>
      </c>
      <c r="D25" s="2">
        <f>D20/C25</f>
        <v>56.5</v>
      </c>
      <c r="E25" t="e">
        <f>E20/D25</f>
        <v>#REF!</v>
      </c>
      <c r="F25">
        <v>2500</v>
      </c>
      <c r="G25" t="e">
        <f>E25*100/F25</f>
        <v>#REF!</v>
      </c>
    </row>
  </sheetData>
  <mergeCells count="1">
    <mergeCell ref="A1:E2"/>
  </mergeCell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Ruler="0" workbookViewId="0">
      <selection activeCell="D10" sqref="D10"/>
    </sheetView>
  </sheetViews>
  <sheetFormatPr baseColWidth="10" defaultRowHeight="16" x14ac:dyDescent="0.2"/>
  <cols>
    <col min="1" max="1" width="18.33203125" customWidth="1"/>
    <col min="2" max="2" width="18.83203125" customWidth="1"/>
    <col min="6" max="6" width="21.3320312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95</v>
      </c>
    </row>
    <row r="4" spans="1:5" x14ac:dyDescent="0.2">
      <c r="A4" t="s">
        <v>12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93</v>
      </c>
      <c r="B8">
        <v>12500</v>
      </c>
      <c r="C8">
        <v>650000</v>
      </c>
      <c r="D8">
        <v>900</v>
      </c>
      <c r="E8" s="1">
        <f>D8/B8*C8</f>
        <v>46800</v>
      </c>
    </row>
    <row r="9" spans="1:5" x14ac:dyDescent="0.2">
      <c r="A9" t="s">
        <v>94</v>
      </c>
      <c r="B9">
        <v>2000</v>
      </c>
      <c r="C9" t="e">
        <f>#REF!</f>
        <v>#REF!</v>
      </c>
      <c r="D9">
        <v>0</v>
      </c>
      <c r="E9" s="1" t="e">
        <f t="shared" ref="E9:E16" si="0">D9/B9*C9</f>
        <v>#REF!</v>
      </c>
    </row>
    <row r="10" spans="1:5" x14ac:dyDescent="0.2">
      <c r="A10" t="s">
        <v>96</v>
      </c>
      <c r="B10">
        <v>25000</v>
      </c>
      <c r="C10" t="e">
        <f>#REF!</f>
        <v>#REF!</v>
      </c>
      <c r="D10">
        <v>250</v>
      </c>
      <c r="E10" s="1" t="e">
        <f t="shared" si="0"/>
        <v>#REF!</v>
      </c>
    </row>
    <row r="11" spans="1:5" x14ac:dyDescent="0.2">
      <c r="A11" t="s">
        <v>20</v>
      </c>
      <c r="B11">
        <v>500</v>
      </c>
      <c r="C11" t="e">
        <f>#REF!</f>
        <v>#REF!</v>
      </c>
      <c r="D11">
        <v>15</v>
      </c>
      <c r="E11" s="1" t="e">
        <f t="shared" si="0"/>
        <v>#REF!</v>
      </c>
    </row>
    <row r="12" spans="1:5" x14ac:dyDescent="0.2">
      <c r="A12" t="s">
        <v>21</v>
      </c>
      <c r="B12">
        <v>500</v>
      </c>
      <c r="C12" t="e">
        <f>#REF!</f>
        <v>#REF!</v>
      </c>
      <c r="D12">
        <v>0</v>
      </c>
      <c r="E12" s="1" t="e">
        <f t="shared" si="0"/>
        <v>#REF!</v>
      </c>
    </row>
    <row r="13" spans="1:5" x14ac:dyDescent="0.2">
      <c r="A13" t="s">
        <v>6</v>
      </c>
      <c r="B13">
        <v>1000</v>
      </c>
      <c r="C13" t="e">
        <f>#REF!</f>
        <v>#REF!</v>
      </c>
      <c r="D13">
        <v>0</v>
      </c>
      <c r="E13" s="1" t="e">
        <f t="shared" si="0"/>
        <v>#REF!</v>
      </c>
    </row>
    <row r="14" spans="1:5" x14ac:dyDescent="0.2">
      <c r="A14" t="s">
        <v>57</v>
      </c>
      <c r="B14">
        <v>15000</v>
      </c>
      <c r="C14">
        <v>158000</v>
      </c>
      <c r="D14">
        <v>0</v>
      </c>
      <c r="E14" s="1">
        <f t="shared" si="0"/>
        <v>0</v>
      </c>
    </row>
    <row r="15" spans="1:5" x14ac:dyDescent="0.2">
      <c r="D15">
        <v>0</v>
      </c>
      <c r="E15" s="1">
        <v>0</v>
      </c>
    </row>
    <row r="16" spans="1:5" x14ac:dyDescent="0.2">
      <c r="A16" t="s">
        <v>14</v>
      </c>
      <c r="B16">
        <v>1000</v>
      </c>
      <c r="C16" t="e">
        <f>#REF!</f>
        <v>#REF!</v>
      </c>
      <c r="D16">
        <v>1000</v>
      </c>
      <c r="E16" s="1" t="e">
        <f t="shared" si="0"/>
        <v>#REF!</v>
      </c>
    </row>
    <row r="18" spans="1:7" x14ac:dyDescent="0.2">
      <c r="A18" t="s">
        <v>22</v>
      </c>
      <c r="D18">
        <f>D8+D9+D10+D11+D12+D13+D14+D15+D16</f>
        <v>2165</v>
      </c>
      <c r="E18" t="e">
        <f>E8+E9+E10+E11+E12+E13+E14+E15+E16</f>
        <v>#REF!</v>
      </c>
      <c r="F18" t="s">
        <v>24</v>
      </c>
      <c r="G18" t="s">
        <v>25</v>
      </c>
    </row>
    <row r="19" spans="1:7" x14ac:dyDescent="0.2">
      <c r="A19" t="s">
        <v>23</v>
      </c>
      <c r="C19" s="3">
        <v>1000</v>
      </c>
      <c r="D19" s="2">
        <f>D18/C19</f>
        <v>2.165</v>
      </c>
      <c r="E19" t="e">
        <f>E18/D19</f>
        <v>#REF!</v>
      </c>
      <c r="F19">
        <v>50000</v>
      </c>
      <c r="G19" t="e">
        <f>E19*100/F19</f>
        <v>#REF!</v>
      </c>
    </row>
    <row r="20" spans="1:7" x14ac:dyDescent="0.2">
      <c r="C20">
        <v>0</v>
      </c>
      <c r="D20" t="e">
        <f>D18/C20</f>
        <v>#DIV/0!</v>
      </c>
      <c r="E20" t="e">
        <f>E18/D20</f>
        <v>#REF!</v>
      </c>
      <c r="G20" t="e">
        <f>E20*100/F20</f>
        <v>#REF!</v>
      </c>
    </row>
    <row r="21" spans="1:7" x14ac:dyDescent="0.2">
      <c r="C21">
        <v>0</v>
      </c>
      <c r="D21" t="e">
        <f>D18/C21</f>
        <v>#DIV/0!</v>
      </c>
      <c r="E21" t="e">
        <f>E18/D21</f>
        <v>#REF!</v>
      </c>
      <c r="G21" t="e">
        <f>E21*100/F21</f>
        <v>#REF!</v>
      </c>
    </row>
  </sheetData>
  <mergeCells count="1">
    <mergeCell ref="A1:E2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showRuler="0" topLeftCell="A7" zoomScale="75" workbookViewId="0">
      <selection activeCell="C26" sqref="C26:T36"/>
    </sheetView>
  </sheetViews>
  <sheetFormatPr baseColWidth="10" defaultRowHeight="16" x14ac:dyDescent="0.2"/>
  <cols>
    <col min="1" max="2" width="16" customWidth="1"/>
    <col min="3" max="3" width="11.5" customWidth="1"/>
    <col min="4" max="4" width="19.33203125" customWidth="1"/>
    <col min="5" max="5" width="10.5" customWidth="1"/>
    <col min="6" max="6" width="17.83203125" customWidth="1"/>
    <col min="7" max="7" width="12.1640625" customWidth="1"/>
    <col min="8" max="8" width="16" customWidth="1"/>
    <col min="9" max="9" width="12" customWidth="1"/>
    <col min="12" max="12" width="12" customWidth="1"/>
    <col min="15" max="15" width="11.1640625" customWidth="1"/>
    <col min="18" max="18" width="11.33203125" customWidth="1"/>
  </cols>
  <sheetData>
    <row r="1" spans="1:7" x14ac:dyDescent="0.2">
      <c r="A1" s="106" t="s">
        <v>10</v>
      </c>
      <c r="B1" s="106"/>
      <c r="C1" s="106"/>
      <c r="D1" s="106"/>
      <c r="E1" s="106"/>
    </row>
    <row r="2" spans="1:7" x14ac:dyDescent="0.2">
      <c r="A2" s="106"/>
      <c r="B2" s="106"/>
      <c r="C2" s="106"/>
      <c r="D2" s="106"/>
      <c r="E2" s="106"/>
    </row>
    <row r="3" spans="1:7" x14ac:dyDescent="0.2">
      <c r="A3" t="s">
        <v>11</v>
      </c>
      <c r="B3" t="s">
        <v>36</v>
      </c>
    </row>
    <row r="4" spans="1:7" x14ac:dyDescent="0.2">
      <c r="A4" t="s">
        <v>12</v>
      </c>
      <c r="B4">
        <v>400</v>
      </c>
    </row>
    <row r="6" spans="1:7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7" x14ac:dyDescent="0.2">
      <c r="A8" t="s">
        <v>2</v>
      </c>
      <c r="B8">
        <v>25000</v>
      </c>
      <c r="C8" t="e">
        <f>#REF!</f>
        <v>#REF!</v>
      </c>
      <c r="D8">
        <v>450</v>
      </c>
      <c r="E8" s="1" t="e">
        <f t="shared" ref="E8:E14" si="0">D8/B8*C8</f>
        <v>#REF!</v>
      </c>
    </row>
    <row r="9" spans="1:7" x14ac:dyDescent="0.2">
      <c r="A9" t="s">
        <v>19</v>
      </c>
      <c r="B9">
        <v>1000</v>
      </c>
      <c r="C9" t="e">
        <f>#REF!</f>
        <v>#REF!</v>
      </c>
      <c r="D9">
        <v>10</v>
      </c>
      <c r="E9" s="1" t="e">
        <f t="shared" si="0"/>
        <v>#REF!</v>
      </c>
    </row>
    <row r="10" spans="1:7" x14ac:dyDescent="0.2">
      <c r="A10" t="s">
        <v>26</v>
      </c>
      <c r="B10">
        <v>2000</v>
      </c>
      <c r="C10" t="e">
        <f>#REF!</f>
        <v>#REF!</v>
      </c>
      <c r="D10">
        <v>400</v>
      </c>
      <c r="E10" s="1" t="e">
        <f t="shared" si="0"/>
        <v>#REF!</v>
      </c>
    </row>
    <row r="11" spans="1:7" x14ac:dyDescent="0.2">
      <c r="A11" t="s">
        <v>20</v>
      </c>
      <c r="B11">
        <v>500</v>
      </c>
      <c r="C11" t="e">
        <f>#REF!</f>
        <v>#REF!</v>
      </c>
      <c r="D11">
        <v>5</v>
      </c>
      <c r="E11" s="1" t="e">
        <f t="shared" si="0"/>
        <v>#REF!</v>
      </c>
    </row>
    <row r="12" spans="1:7" x14ac:dyDescent="0.2">
      <c r="A12" t="s">
        <v>35</v>
      </c>
      <c r="B12">
        <v>10000</v>
      </c>
      <c r="C12" t="e">
        <f>#REF!</f>
        <v>#REF!</v>
      </c>
      <c r="D12">
        <v>100</v>
      </c>
      <c r="E12" s="1" t="e">
        <f t="shared" si="0"/>
        <v>#REF!</v>
      </c>
    </row>
    <row r="13" spans="1:7" x14ac:dyDescent="0.2">
      <c r="A13" t="s">
        <v>34</v>
      </c>
      <c r="B13">
        <v>10000</v>
      </c>
      <c r="C13" t="e">
        <f>#REF!</f>
        <v>#REF!</v>
      </c>
      <c r="D13">
        <v>50</v>
      </c>
      <c r="E13" s="1" t="e">
        <f t="shared" si="0"/>
        <v>#REF!</v>
      </c>
    </row>
    <row r="14" spans="1:7" x14ac:dyDescent="0.2">
      <c r="A14" t="s">
        <v>14</v>
      </c>
      <c r="B14">
        <v>1000</v>
      </c>
      <c r="C14" t="e">
        <f>#REF!</f>
        <v>#REF!</v>
      </c>
      <c r="D14">
        <v>300</v>
      </c>
      <c r="E14" s="1" t="e">
        <f t="shared" si="0"/>
        <v>#REF!</v>
      </c>
    </row>
    <row r="15" spans="1:7" x14ac:dyDescent="0.2">
      <c r="E15" s="1"/>
    </row>
    <row r="16" spans="1:7" x14ac:dyDescent="0.2">
      <c r="C16" t="s">
        <v>27</v>
      </c>
      <c r="D16">
        <f>D8+D9+D10+D12+D11+D13+D14</f>
        <v>1315</v>
      </c>
      <c r="E16" s="1" t="e">
        <f>E8+E9+E10+E11+E12+E13+E14</f>
        <v>#REF!</v>
      </c>
      <c r="F16" t="s">
        <v>24</v>
      </c>
      <c r="G16" t="s">
        <v>25</v>
      </c>
    </row>
    <row r="17" spans="1:20" x14ac:dyDescent="0.2">
      <c r="B17" t="s">
        <v>23</v>
      </c>
      <c r="C17">
        <v>130</v>
      </c>
      <c r="D17">
        <f>D16/C17</f>
        <v>10.115384615384615</v>
      </c>
      <c r="E17" s="1" t="e">
        <f>E16/D17</f>
        <v>#REF!</v>
      </c>
      <c r="F17">
        <v>6000</v>
      </c>
      <c r="G17" t="e">
        <f>E17*100/F17</f>
        <v>#REF!</v>
      </c>
    </row>
    <row r="18" spans="1:20" x14ac:dyDescent="0.2">
      <c r="C18">
        <v>350</v>
      </c>
      <c r="D18">
        <f>D16/C18</f>
        <v>3.7571428571428571</v>
      </c>
      <c r="E18" t="e">
        <f>E16/D18</f>
        <v>#REF!</v>
      </c>
      <c r="F18">
        <v>16000</v>
      </c>
      <c r="G18" t="e">
        <f>E18*100/F18</f>
        <v>#REF!</v>
      </c>
    </row>
    <row r="19" spans="1:20" x14ac:dyDescent="0.2">
      <c r="C19">
        <v>400</v>
      </c>
      <c r="D19">
        <f>D16/C19</f>
        <v>3.2875000000000001</v>
      </c>
      <c r="E19" t="e">
        <f>E16/D19</f>
        <v>#REF!</v>
      </c>
      <c r="F19">
        <v>18000</v>
      </c>
      <c r="G19" t="e">
        <f>E19*100/F19</f>
        <v>#REF!</v>
      </c>
    </row>
    <row r="20" spans="1:20" ht="17" thickBot="1" x14ac:dyDescent="0.25"/>
    <row r="21" spans="1:20" x14ac:dyDescent="0.2">
      <c r="A21" s="92" t="s">
        <v>218</v>
      </c>
      <c r="B21" s="93"/>
      <c r="C21" s="93"/>
      <c r="D21" s="93"/>
      <c r="E21" s="93"/>
      <c r="F21" s="93"/>
      <c r="G21" s="93"/>
      <c r="H21" s="93"/>
      <c r="I21" s="94"/>
    </row>
    <row r="22" spans="1:20" ht="17" thickBot="1" x14ac:dyDescent="0.25">
      <c r="A22" s="95"/>
      <c r="B22" s="96"/>
      <c r="C22" s="96"/>
      <c r="D22" s="96"/>
      <c r="E22" s="96"/>
      <c r="F22" s="96"/>
      <c r="G22" s="96"/>
      <c r="H22" s="96"/>
      <c r="I22" s="97"/>
    </row>
    <row r="23" spans="1:20" x14ac:dyDescent="0.2">
      <c r="A23" s="11" t="s">
        <v>11</v>
      </c>
      <c r="B23" s="12" t="s">
        <v>225</v>
      </c>
      <c r="C23" s="12"/>
      <c r="D23" s="12"/>
      <c r="E23" s="12"/>
      <c r="F23" s="12"/>
      <c r="G23" s="12"/>
      <c r="H23" s="12"/>
    </row>
    <row r="24" spans="1:20" x14ac:dyDescent="0.2">
      <c r="A24" s="11" t="s">
        <v>12</v>
      </c>
      <c r="B24" s="12" t="s">
        <v>223</v>
      </c>
      <c r="C24" s="12"/>
      <c r="D24" s="12"/>
      <c r="E24" s="12"/>
      <c r="F24" s="12"/>
      <c r="G24" s="12"/>
      <c r="H24" s="12"/>
    </row>
    <row r="25" spans="1:20" ht="17" thickBot="1" x14ac:dyDescent="0.25">
      <c r="A25" s="11"/>
      <c r="B25" s="12"/>
    </row>
    <row r="26" spans="1:20" x14ac:dyDescent="0.2">
      <c r="A26" s="98" t="s">
        <v>217</v>
      </c>
      <c r="B26" s="100" t="s">
        <v>216</v>
      </c>
      <c r="C26" s="102">
        <v>400</v>
      </c>
      <c r="D26" s="103"/>
      <c r="E26" s="73">
        <v>250</v>
      </c>
      <c r="F26" s="75"/>
      <c r="G26" s="73">
        <v>140</v>
      </c>
      <c r="H26" s="75"/>
      <c r="I26" s="73">
        <v>120</v>
      </c>
      <c r="J26" s="74"/>
      <c r="K26" s="90"/>
      <c r="L26" s="73">
        <v>110</v>
      </c>
      <c r="M26" s="74"/>
      <c r="N26" s="90"/>
      <c r="O26" s="73">
        <v>100</v>
      </c>
      <c r="P26" s="74"/>
      <c r="Q26" s="75"/>
      <c r="R26" s="73">
        <v>75</v>
      </c>
      <c r="S26" s="74"/>
      <c r="T26" s="75"/>
    </row>
    <row r="27" spans="1:20" ht="17" thickBot="1" x14ac:dyDescent="0.25">
      <c r="A27" s="99"/>
      <c r="B27" s="101"/>
      <c r="C27" s="104"/>
      <c r="D27" s="105"/>
      <c r="E27" s="76"/>
      <c r="F27" s="78"/>
      <c r="G27" s="76"/>
      <c r="H27" s="78"/>
      <c r="I27" s="76"/>
      <c r="J27" s="77"/>
      <c r="K27" s="91"/>
      <c r="L27" s="76"/>
      <c r="M27" s="77"/>
      <c r="N27" s="91"/>
      <c r="O27" s="76"/>
      <c r="P27" s="77"/>
      <c r="Q27" s="78"/>
      <c r="R27" s="76"/>
      <c r="S27" s="77"/>
      <c r="T27" s="78"/>
    </row>
    <row r="28" spans="1:20" x14ac:dyDescent="0.2">
      <c r="A28" s="11" t="s">
        <v>2</v>
      </c>
      <c r="B28" s="22">
        <v>980</v>
      </c>
      <c r="C28" s="53">
        <v>4.8</v>
      </c>
      <c r="D28" s="68">
        <f>B28/C28</f>
        <v>204.16666666666669</v>
      </c>
      <c r="E28" s="22">
        <v>7.5</v>
      </c>
      <c r="F28" s="62">
        <f>B28/E28</f>
        <v>130.66666666666666</v>
      </c>
      <c r="G28" s="22">
        <v>13.5</v>
      </c>
      <c r="H28" s="22">
        <f>B28/G28</f>
        <v>72.592592592592595</v>
      </c>
      <c r="I28" s="40">
        <v>16</v>
      </c>
      <c r="J28" s="113">
        <f>B28/I28</f>
        <v>61.25</v>
      </c>
      <c r="K28" s="114"/>
      <c r="L28" s="43">
        <v>17.399999999999999</v>
      </c>
      <c r="M28" s="113">
        <f>B28/L28</f>
        <v>56.321839080459775</v>
      </c>
      <c r="N28" s="114"/>
      <c r="O28" s="43">
        <v>19</v>
      </c>
      <c r="P28" s="113">
        <f>B28/O28</f>
        <v>51.578947368421055</v>
      </c>
      <c r="Q28" s="114"/>
      <c r="R28" s="43">
        <v>26</v>
      </c>
      <c r="S28" s="113">
        <f>B28/R28</f>
        <v>37.692307692307693</v>
      </c>
      <c r="T28" s="114"/>
    </row>
    <row r="29" spans="1:20" x14ac:dyDescent="0.2">
      <c r="A29" s="29" t="s">
        <v>196</v>
      </c>
      <c r="B29" s="23">
        <v>20</v>
      </c>
      <c r="C29" s="40">
        <v>4.8</v>
      </c>
      <c r="D29" s="56">
        <f t="shared" ref="D29:D34" si="1">B29/C29</f>
        <v>4.166666666666667</v>
      </c>
      <c r="E29" s="23">
        <v>7.5</v>
      </c>
      <c r="F29" s="62">
        <f t="shared" ref="F29:F34" si="2">B29/E29</f>
        <v>2.6666666666666665</v>
      </c>
      <c r="G29" s="23">
        <v>13.5</v>
      </c>
      <c r="H29" s="23">
        <f t="shared" ref="H29:H34" si="3">B29/G29</f>
        <v>1.4814814814814814</v>
      </c>
      <c r="I29" s="40">
        <v>16</v>
      </c>
      <c r="J29" s="109">
        <f t="shared" ref="J29:J34" si="4">B29/I29</f>
        <v>1.25</v>
      </c>
      <c r="K29" s="80"/>
      <c r="L29" s="43">
        <v>17.399999999999999</v>
      </c>
      <c r="M29" s="109">
        <f t="shared" ref="M29:M34" si="5">B29/L29</f>
        <v>1.149425287356322</v>
      </c>
      <c r="N29" s="80"/>
      <c r="O29" s="43">
        <v>19</v>
      </c>
      <c r="P29" s="109">
        <f t="shared" ref="P29:P34" si="6">B29/O29</f>
        <v>1.0526315789473684</v>
      </c>
      <c r="Q29" s="80"/>
      <c r="R29" s="43">
        <v>26</v>
      </c>
      <c r="S29" s="109">
        <f t="shared" ref="S29:S34" si="7">B29/R29</f>
        <v>0.76923076923076927</v>
      </c>
      <c r="T29" s="80"/>
    </row>
    <row r="30" spans="1:20" x14ac:dyDescent="0.2">
      <c r="A30" s="29" t="s">
        <v>35</v>
      </c>
      <c r="B30" s="23">
        <v>100</v>
      </c>
      <c r="C30" s="61">
        <v>4.8</v>
      </c>
      <c r="D30" s="56">
        <f t="shared" si="1"/>
        <v>20.833333333333336</v>
      </c>
      <c r="E30" s="23">
        <v>7.5</v>
      </c>
      <c r="F30" s="62">
        <f t="shared" si="2"/>
        <v>13.333333333333334</v>
      </c>
      <c r="G30" s="23">
        <v>13.5</v>
      </c>
      <c r="H30" s="23">
        <f t="shared" si="3"/>
        <v>7.4074074074074074</v>
      </c>
      <c r="I30" s="40">
        <v>16</v>
      </c>
      <c r="J30" s="109">
        <f t="shared" si="4"/>
        <v>6.25</v>
      </c>
      <c r="K30" s="80"/>
      <c r="L30" s="43">
        <v>17.399999999999999</v>
      </c>
      <c r="M30" s="109">
        <f t="shared" si="5"/>
        <v>5.7471264367816097</v>
      </c>
      <c r="N30" s="80"/>
      <c r="O30" s="43">
        <v>19</v>
      </c>
      <c r="P30" s="109">
        <f t="shared" si="6"/>
        <v>5.2631578947368425</v>
      </c>
      <c r="Q30" s="80"/>
      <c r="R30" s="43">
        <v>26</v>
      </c>
      <c r="S30" s="109">
        <f t="shared" si="7"/>
        <v>3.8461538461538463</v>
      </c>
      <c r="T30" s="80"/>
    </row>
    <row r="31" spans="1:20" x14ac:dyDescent="0.2">
      <c r="A31" s="11" t="s">
        <v>19</v>
      </c>
      <c r="B31" s="23">
        <v>22</v>
      </c>
      <c r="C31" s="40">
        <v>4.8</v>
      </c>
      <c r="D31" s="56">
        <f t="shared" si="1"/>
        <v>4.5833333333333339</v>
      </c>
      <c r="E31" s="23">
        <v>7.5</v>
      </c>
      <c r="F31" s="62">
        <f t="shared" si="2"/>
        <v>2.9333333333333331</v>
      </c>
      <c r="G31" s="23">
        <v>13.5</v>
      </c>
      <c r="H31" s="23">
        <f t="shared" si="3"/>
        <v>1.6296296296296295</v>
      </c>
      <c r="I31" s="40">
        <v>16</v>
      </c>
      <c r="J31" s="109">
        <f t="shared" si="4"/>
        <v>1.375</v>
      </c>
      <c r="K31" s="80"/>
      <c r="L31" s="43">
        <v>17.399999999999999</v>
      </c>
      <c r="M31" s="109">
        <f t="shared" si="5"/>
        <v>1.264367816091954</v>
      </c>
      <c r="N31" s="80"/>
      <c r="O31" s="43">
        <v>19</v>
      </c>
      <c r="P31" s="109">
        <f t="shared" si="6"/>
        <v>1.1578947368421053</v>
      </c>
      <c r="Q31" s="80"/>
      <c r="R31" s="43">
        <v>26</v>
      </c>
      <c r="S31" s="109">
        <f t="shared" si="7"/>
        <v>0.84615384615384615</v>
      </c>
      <c r="T31" s="80"/>
    </row>
    <row r="32" spans="1:20" x14ac:dyDescent="0.2">
      <c r="A32" s="11" t="s">
        <v>20</v>
      </c>
      <c r="B32" s="23">
        <v>5</v>
      </c>
      <c r="C32" s="40">
        <v>4.8</v>
      </c>
      <c r="D32" s="56">
        <f t="shared" si="1"/>
        <v>1.0416666666666667</v>
      </c>
      <c r="E32" s="23">
        <v>7.5</v>
      </c>
      <c r="F32" s="62">
        <f t="shared" si="2"/>
        <v>0.66666666666666663</v>
      </c>
      <c r="G32" s="23">
        <v>13.5</v>
      </c>
      <c r="H32" s="23">
        <f t="shared" si="3"/>
        <v>0.37037037037037035</v>
      </c>
      <c r="I32" s="40">
        <v>16</v>
      </c>
      <c r="J32" s="109">
        <f t="shared" si="4"/>
        <v>0.3125</v>
      </c>
      <c r="K32" s="80"/>
      <c r="L32" s="43">
        <v>17.399999999999999</v>
      </c>
      <c r="M32" s="109">
        <f t="shared" si="5"/>
        <v>0.2873563218390805</v>
      </c>
      <c r="N32" s="80"/>
      <c r="O32" s="43">
        <v>19</v>
      </c>
      <c r="P32" s="109">
        <f t="shared" si="6"/>
        <v>0.26315789473684209</v>
      </c>
      <c r="Q32" s="80"/>
      <c r="R32" s="43">
        <v>26</v>
      </c>
      <c r="S32" s="109">
        <f t="shared" si="7"/>
        <v>0.19230769230769232</v>
      </c>
      <c r="T32" s="80"/>
    </row>
    <row r="33" spans="1:20" x14ac:dyDescent="0.2">
      <c r="A33" s="11" t="s">
        <v>14</v>
      </c>
      <c r="B33" s="23">
        <v>650</v>
      </c>
      <c r="C33" s="61">
        <v>4.8</v>
      </c>
      <c r="D33" s="56">
        <f t="shared" si="1"/>
        <v>135.41666666666669</v>
      </c>
      <c r="E33" s="23">
        <v>7.5</v>
      </c>
      <c r="F33" s="62">
        <f t="shared" si="2"/>
        <v>86.666666666666671</v>
      </c>
      <c r="G33" s="23">
        <v>13.5</v>
      </c>
      <c r="H33" s="23">
        <f t="shared" si="3"/>
        <v>48.148148148148145</v>
      </c>
      <c r="I33" s="40">
        <v>16</v>
      </c>
      <c r="J33" s="109">
        <f t="shared" si="4"/>
        <v>40.625</v>
      </c>
      <c r="K33" s="80"/>
      <c r="L33" s="43">
        <v>17.399999999999999</v>
      </c>
      <c r="M33" s="109">
        <f t="shared" si="5"/>
        <v>37.356321839080465</v>
      </c>
      <c r="N33" s="80"/>
      <c r="O33" s="43">
        <v>19</v>
      </c>
      <c r="P33" s="109">
        <f t="shared" si="6"/>
        <v>34.210526315789473</v>
      </c>
      <c r="Q33" s="80"/>
      <c r="R33" s="43">
        <v>26</v>
      </c>
      <c r="S33" s="109">
        <f t="shared" si="7"/>
        <v>25</v>
      </c>
      <c r="T33" s="80"/>
    </row>
    <row r="34" spans="1:20" x14ac:dyDescent="0.2">
      <c r="A34" s="11" t="s">
        <v>26</v>
      </c>
      <c r="B34" s="23">
        <v>200</v>
      </c>
      <c r="C34" s="40">
        <v>4.8</v>
      </c>
      <c r="D34" s="56">
        <f t="shared" si="1"/>
        <v>41.666666666666671</v>
      </c>
      <c r="E34" s="23">
        <v>7.5</v>
      </c>
      <c r="F34" s="62">
        <f t="shared" si="2"/>
        <v>26.666666666666668</v>
      </c>
      <c r="G34" s="23">
        <v>13.5</v>
      </c>
      <c r="H34" s="23">
        <f t="shared" si="3"/>
        <v>14.814814814814815</v>
      </c>
      <c r="I34" s="40">
        <v>16</v>
      </c>
      <c r="J34" s="109">
        <f t="shared" si="4"/>
        <v>12.5</v>
      </c>
      <c r="K34" s="80"/>
      <c r="L34" s="43">
        <v>17.399999999999999</v>
      </c>
      <c r="M34" s="109">
        <f t="shared" si="5"/>
        <v>11.494252873563219</v>
      </c>
      <c r="N34" s="80"/>
      <c r="O34" s="43">
        <v>19</v>
      </c>
      <c r="P34" s="109">
        <f t="shared" si="6"/>
        <v>10.526315789473685</v>
      </c>
      <c r="Q34" s="80"/>
      <c r="R34" s="43">
        <v>26</v>
      </c>
      <c r="S34" s="109">
        <f t="shared" si="7"/>
        <v>7.6923076923076925</v>
      </c>
      <c r="T34" s="80"/>
    </row>
    <row r="35" spans="1:20" ht="17" thickBot="1" x14ac:dyDescent="0.25">
      <c r="A35" s="11"/>
      <c r="B35" s="24"/>
      <c r="C35" s="63"/>
      <c r="D35" s="15"/>
      <c r="E35" s="24"/>
      <c r="F35" s="24"/>
      <c r="G35" s="45"/>
      <c r="H35" s="45"/>
      <c r="I35" s="54"/>
      <c r="J35" s="110"/>
      <c r="K35" s="111"/>
      <c r="L35" s="54"/>
      <c r="M35" s="110"/>
      <c r="N35" s="111"/>
      <c r="O35" s="54"/>
      <c r="P35" s="110"/>
      <c r="Q35" s="111"/>
      <c r="R35" s="54"/>
      <c r="S35" s="110"/>
      <c r="T35" s="112"/>
    </row>
    <row r="36" spans="1:20" ht="17" thickBot="1" x14ac:dyDescent="0.25">
      <c r="A36" s="14" t="s">
        <v>22</v>
      </c>
      <c r="B36" s="21">
        <f>SUM(B28:B34)</f>
        <v>1977</v>
      </c>
      <c r="C36" s="107">
        <f>SUM(D28:D34)</f>
        <v>411.87500000000006</v>
      </c>
      <c r="D36" s="85"/>
      <c r="E36" s="86">
        <f>SUM(F28:F34)</f>
        <v>263.60000000000002</v>
      </c>
      <c r="F36" s="87"/>
      <c r="G36" s="88">
        <f>SUM(H28:H34)</f>
        <v>146.44444444444443</v>
      </c>
      <c r="H36" s="108"/>
      <c r="I36" s="81">
        <f>SUM(J28:K34)</f>
        <v>123.5625</v>
      </c>
      <c r="J36" s="82"/>
      <c r="K36" s="83"/>
      <c r="L36" s="81">
        <f>SUM(M28:N34)</f>
        <v>113.62068965517241</v>
      </c>
      <c r="M36" s="82"/>
      <c r="N36" s="83"/>
      <c r="O36" s="81">
        <f>SUM(P28:Q34)</f>
        <v>104.05263157894737</v>
      </c>
      <c r="P36" s="82"/>
      <c r="Q36" s="83"/>
      <c r="R36" s="81">
        <f>SUM(S28:T34)</f>
        <v>76.038461538461533</v>
      </c>
      <c r="S36" s="82"/>
      <c r="T36" s="83"/>
    </row>
  </sheetData>
  <mergeCells count="50">
    <mergeCell ref="A1:E2"/>
    <mergeCell ref="A21:I22"/>
    <mergeCell ref="A26:A27"/>
    <mergeCell ref="B26:B27"/>
    <mergeCell ref="C26:D27"/>
    <mergeCell ref="J29:K29"/>
    <mergeCell ref="M29:N29"/>
    <mergeCell ref="P29:Q29"/>
    <mergeCell ref="S29:T29"/>
    <mergeCell ref="R26:T27"/>
    <mergeCell ref="J28:K28"/>
    <mergeCell ref="M28:N28"/>
    <mergeCell ref="P28:Q28"/>
    <mergeCell ref="S28:T28"/>
    <mergeCell ref="J30:K30"/>
    <mergeCell ref="M30:N30"/>
    <mergeCell ref="P30:Q30"/>
    <mergeCell ref="S30:T30"/>
    <mergeCell ref="J31:K31"/>
    <mergeCell ref="M31:N31"/>
    <mergeCell ref="P31:Q31"/>
    <mergeCell ref="S31:T31"/>
    <mergeCell ref="M32:N32"/>
    <mergeCell ref="P32:Q32"/>
    <mergeCell ref="S32:T32"/>
    <mergeCell ref="J33:K33"/>
    <mergeCell ref="M33:N33"/>
    <mergeCell ref="P33:Q33"/>
    <mergeCell ref="S33:T33"/>
    <mergeCell ref="C36:D36"/>
    <mergeCell ref="E36:F36"/>
    <mergeCell ref="G36:H36"/>
    <mergeCell ref="I36:K36"/>
    <mergeCell ref="L36:N36"/>
    <mergeCell ref="O36:Q36"/>
    <mergeCell ref="R36:T36"/>
    <mergeCell ref="E26:F27"/>
    <mergeCell ref="G26:H27"/>
    <mergeCell ref="I26:K27"/>
    <mergeCell ref="L26:N27"/>
    <mergeCell ref="O26:Q27"/>
    <mergeCell ref="J34:K34"/>
    <mergeCell ref="M34:N34"/>
    <mergeCell ref="P34:Q34"/>
    <mergeCell ref="S34:T34"/>
    <mergeCell ref="J35:K35"/>
    <mergeCell ref="M35:N35"/>
    <mergeCell ref="P35:Q35"/>
    <mergeCell ref="S35:T35"/>
    <mergeCell ref="J32:K32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Ruler="0" workbookViewId="0">
      <selection activeCell="F20" sqref="F20"/>
    </sheetView>
  </sheetViews>
  <sheetFormatPr baseColWidth="10" defaultRowHeight="16" x14ac:dyDescent="0.2"/>
  <cols>
    <col min="1" max="1" width="17.83203125" customWidth="1"/>
    <col min="2" max="2" width="16.5" customWidth="1"/>
    <col min="6" max="6" width="22.664062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60</v>
      </c>
    </row>
    <row r="4" spans="1:5" x14ac:dyDescent="0.2">
      <c r="A4" t="s">
        <v>12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2</v>
      </c>
      <c r="B8">
        <v>25000</v>
      </c>
      <c r="C8" t="e">
        <f>#REF!</f>
        <v>#REF!</v>
      </c>
      <c r="D8">
        <v>1000</v>
      </c>
      <c r="E8" s="1" t="e">
        <f>D8/B8*C8</f>
        <v>#REF!</v>
      </c>
    </row>
    <row r="9" spans="1:5" x14ac:dyDescent="0.2">
      <c r="A9" t="s">
        <v>19</v>
      </c>
      <c r="B9">
        <v>1000</v>
      </c>
      <c r="C9" t="e">
        <f>#REF!</f>
        <v>#REF!</v>
      </c>
      <c r="D9">
        <v>15</v>
      </c>
      <c r="E9" s="1" t="e">
        <f t="shared" ref="E9:E17" si="0">D9/B9*C9</f>
        <v>#REF!</v>
      </c>
    </row>
    <row r="10" spans="1:5" x14ac:dyDescent="0.2">
      <c r="A10" t="s">
        <v>3</v>
      </c>
      <c r="B10">
        <v>1000</v>
      </c>
      <c r="C10" t="e">
        <f>#REF!</f>
        <v>#REF!</v>
      </c>
      <c r="D10">
        <v>35</v>
      </c>
      <c r="E10" s="1" t="e">
        <f t="shared" si="0"/>
        <v>#REF!</v>
      </c>
    </row>
    <row r="11" spans="1:5" x14ac:dyDescent="0.2">
      <c r="A11" t="s">
        <v>20</v>
      </c>
      <c r="B11">
        <v>500</v>
      </c>
      <c r="C11" t="e">
        <f>#REF!</f>
        <v>#REF!</v>
      </c>
      <c r="D11">
        <v>20</v>
      </c>
      <c r="E11" s="1" t="e">
        <f t="shared" si="0"/>
        <v>#REF!</v>
      </c>
    </row>
    <row r="12" spans="1:5" x14ac:dyDescent="0.2">
      <c r="A12" t="s">
        <v>21</v>
      </c>
      <c r="B12">
        <v>500</v>
      </c>
      <c r="C12" t="e">
        <f>#REF!</f>
        <v>#REF!</v>
      </c>
      <c r="D12">
        <v>10</v>
      </c>
      <c r="E12" s="1" t="e">
        <f t="shared" si="0"/>
        <v>#REF!</v>
      </c>
    </row>
    <row r="13" spans="1:5" x14ac:dyDescent="0.2">
      <c r="A13" t="s">
        <v>6</v>
      </c>
      <c r="B13">
        <v>1000</v>
      </c>
      <c r="C13" t="e">
        <f>#REF!</f>
        <v>#REF!</v>
      </c>
      <c r="D13">
        <v>30</v>
      </c>
      <c r="E13" s="1" t="e">
        <f t="shared" si="0"/>
        <v>#REF!</v>
      </c>
    </row>
    <row r="14" spans="1:5" x14ac:dyDescent="0.2">
      <c r="A14" t="s">
        <v>58</v>
      </c>
      <c r="B14">
        <v>15000</v>
      </c>
      <c r="C14">
        <v>158000</v>
      </c>
      <c r="D14">
        <v>30</v>
      </c>
      <c r="E14" s="1">
        <f t="shared" si="0"/>
        <v>316</v>
      </c>
    </row>
    <row r="15" spans="1:5" x14ac:dyDescent="0.2">
      <c r="A15" t="s">
        <v>131</v>
      </c>
      <c r="B15">
        <v>1000</v>
      </c>
      <c r="C15">
        <v>580000</v>
      </c>
      <c r="D15">
        <v>30</v>
      </c>
      <c r="E15" s="1">
        <f>D15/B15*C15</f>
        <v>17400</v>
      </c>
    </row>
    <row r="16" spans="1:5" x14ac:dyDescent="0.2">
      <c r="A16" t="s">
        <v>103</v>
      </c>
      <c r="B16">
        <v>10000</v>
      </c>
      <c r="C16" t="e">
        <f>#REF!</f>
        <v>#REF!</v>
      </c>
      <c r="D16">
        <v>0</v>
      </c>
      <c r="E16" s="1" t="e">
        <f t="shared" si="0"/>
        <v>#REF!</v>
      </c>
    </row>
    <row r="17" spans="1:7" x14ac:dyDescent="0.2">
      <c r="A17" t="s">
        <v>104</v>
      </c>
      <c r="B17">
        <v>1000</v>
      </c>
      <c r="C17" t="e">
        <f>#REF!</f>
        <v>#REF!</v>
      </c>
      <c r="D17">
        <v>600</v>
      </c>
      <c r="E17" s="1" t="e">
        <f t="shared" si="0"/>
        <v>#REF!</v>
      </c>
    </row>
    <row r="19" spans="1:7" x14ac:dyDescent="0.2">
      <c r="A19" t="s">
        <v>22</v>
      </c>
      <c r="D19">
        <f>D8+D9+D10+D11+D12+D13+D14+D15+D16+D17</f>
        <v>1770</v>
      </c>
      <c r="E19" t="e">
        <f>E8+E9+E10+E11+E12+E13+E14+E15+E16+E17</f>
        <v>#REF!</v>
      </c>
      <c r="F19" t="s">
        <v>24</v>
      </c>
      <c r="G19" t="s">
        <v>25</v>
      </c>
    </row>
    <row r="20" spans="1:7" x14ac:dyDescent="0.2">
      <c r="A20" t="s">
        <v>23</v>
      </c>
      <c r="C20" s="3">
        <v>1050</v>
      </c>
      <c r="D20" s="2">
        <f>D19/C20</f>
        <v>1.6857142857142857</v>
      </c>
      <c r="E20" t="e">
        <f>E19/D20</f>
        <v>#REF!</v>
      </c>
      <c r="F20">
        <v>50000</v>
      </c>
      <c r="G20" t="e">
        <f>E20*100/F20</f>
        <v>#REF!</v>
      </c>
    </row>
    <row r="22" spans="1:7" x14ac:dyDescent="0.2">
      <c r="E22" t="s">
        <v>97</v>
      </c>
      <c r="F22">
        <v>37000</v>
      </c>
      <c r="G22" t="s">
        <v>100</v>
      </c>
    </row>
    <row r="23" spans="1:7" x14ac:dyDescent="0.2">
      <c r="E23" t="s">
        <v>98</v>
      </c>
      <c r="F23">
        <v>22000</v>
      </c>
      <c r="G23" t="s">
        <v>100</v>
      </c>
    </row>
    <row r="24" spans="1:7" x14ac:dyDescent="0.2">
      <c r="E24" t="s">
        <v>99</v>
      </c>
      <c r="F24">
        <v>45000</v>
      </c>
      <c r="G24" t="s">
        <v>101</v>
      </c>
    </row>
    <row r="25" spans="1:7" x14ac:dyDescent="0.2">
      <c r="E25" t="s">
        <v>102</v>
      </c>
      <c r="F25">
        <v>40000</v>
      </c>
      <c r="G25" t="s">
        <v>105</v>
      </c>
    </row>
  </sheetData>
  <mergeCells count="1">
    <mergeCell ref="A1:E2"/>
  </mergeCell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showRuler="0" workbookViewId="0">
      <selection activeCell="A62" sqref="A62:E72"/>
    </sheetView>
  </sheetViews>
  <sheetFormatPr baseColWidth="10" defaultRowHeight="16" x14ac:dyDescent="0.2"/>
  <cols>
    <col min="1" max="1" width="20" customWidth="1"/>
    <col min="2" max="2" width="22.6640625" customWidth="1"/>
    <col min="6" max="6" width="21.83203125" customWidth="1"/>
    <col min="7" max="7" width="13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112</v>
      </c>
    </row>
    <row r="4" spans="1:5" x14ac:dyDescent="0.2">
      <c r="A4" t="s">
        <v>12</v>
      </c>
      <c r="B4">
        <v>40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2</v>
      </c>
      <c r="B8">
        <v>25000</v>
      </c>
      <c r="C8" t="e">
        <f>#REF!</f>
        <v>#REF!</v>
      </c>
      <c r="D8">
        <v>330</v>
      </c>
      <c r="E8" t="e">
        <f>D8/B8*C8</f>
        <v>#REF!</v>
      </c>
    </row>
    <row r="9" spans="1:5" x14ac:dyDescent="0.2">
      <c r="A9" t="s">
        <v>20</v>
      </c>
      <c r="B9">
        <v>500</v>
      </c>
      <c r="C9" t="e">
        <f>#REF!</f>
        <v>#REF!</v>
      </c>
      <c r="D9">
        <v>5</v>
      </c>
      <c r="E9" t="e">
        <f>D9/B9*C9</f>
        <v>#REF!</v>
      </c>
    </row>
    <row r="10" spans="1:5" x14ac:dyDescent="0.2">
      <c r="A10" t="s">
        <v>110</v>
      </c>
      <c r="B10">
        <v>1000</v>
      </c>
      <c r="C10" t="e">
        <f>#REF!</f>
        <v>#REF!</v>
      </c>
      <c r="D10">
        <v>330</v>
      </c>
      <c r="E10" t="e">
        <f>D10/B10*C10</f>
        <v>#REF!</v>
      </c>
    </row>
    <row r="12" spans="1:5" x14ac:dyDescent="0.2">
      <c r="A12" t="s">
        <v>2</v>
      </c>
      <c r="B12">
        <v>25000</v>
      </c>
      <c r="C12" t="e">
        <f>#REF!</f>
        <v>#REF!</v>
      </c>
      <c r="D12">
        <v>1200</v>
      </c>
      <c r="E12" s="1" t="e">
        <f>D12/B12*C12</f>
        <v>#REF!</v>
      </c>
    </row>
    <row r="13" spans="1:5" x14ac:dyDescent="0.2">
      <c r="A13" t="s">
        <v>19</v>
      </c>
      <c r="B13">
        <v>1000</v>
      </c>
      <c r="C13" t="e">
        <f>#REF!</f>
        <v>#REF!</v>
      </c>
      <c r="D13">
        <v>25</v>
      </c>
      <c r="E13" s="1" t="e">
        <f t="shared" ref="E13:E20" si="0">D13/B13*C13</f>
        <v>#REF!</v>
      </c>
    </row>
    <row r="14" spans="1:5" x14ac:dyDescent="0.2">
      <c r="A14" t="s">
        <v>3</v>
      </c>
      <c r="B14">
        <v>1000</v>
      </c>
      <c r="C14" t="e">
        <f>#REF!</f>
        <v>#REF!</v>
      </c>
      <c r="D14">
        <v>165</v>
      </c>
      <c r="E14" s="1" t="e">
        <f t="shared" si="0"/>
        <v>#REF!</v>
      </c>
    </row>
    <row r="15" spans="1:5" x14ac:dyDescent="0.2">
      <c r="A15" t="s">
        <v>20</v>
      </c>
      <c r="B15">
        <v>500</v>
      </c>
      <c r="C15" t="e">
        <f>#REF!</f>
        <v>#REF!</v>
      </c>
      <c r="D15">
        <v>25</v>
      </c>
      <c r="E15" s="1" t="e">
        <f t="shared" si="0"/>
        <v>#REF!</v>
      </c>
    </row>
    <row r="16" spans="1:5" x14ac:dyDescent="0.2">
      <c r="A16" t="s">
        <v>21</v>
      </c>
      <c r="B16">
        <v>500</v>
      </c>
      <c r="C16" t="e">
        <f>#REF!</f>
        <v>#REF!</v>
      </c>
      <c r="D16">
        <v>12</v>
      </c>
      <c r="E16" s="1" t="e">
        <f t="shared" si="0"/>
        <v>#REF!</v>
      </c>
    </row>
    <row r="17" spans="1:5" x14ac:dyDescent="0.2">
      <c r="A17" t="s">
        <v>6</v>
      </c>
      <c r="B17">
        <v>1000</v>
      </c>
      <c r="C17" t="e">
        <f>#REF!</f>
        <v>#REF!</v>
      </c>
      <c r="D17">
        <v>50</v>
      </c>
      <c r="E17" s="1" t="e">
        <f t="shared" si="0"/>
        <v>#REF!</v>
      </c>
    </row>
    <row r="18" spans="1:5" x14ac:dyDescent="0.2">
      <c r="A18" t="s">
        <v>113</v>
      </c>
      <c r="B18">
        <v>10000</v>
      </c>
      <c r="C18">
        <v>60000</v>
      </c>
      <c r="D18">
        <v>60</v>
      </c>
      <c r="E18" s="1">
        <f t="shared" si="0"/>
        <v>360</v>
      </c>
    </row>
    <row r="19" spans="1:5" x14ac:dyDescent="0.2">
      <c r="A19" t="s">
        <v>4</v>
      </c>
      <c r="B19">
        <v>50</v>
      </c>
      <c r="C19" t="e">
        <f>#REF!</f>
        <v>#REF!</v>
      </c>
      <c r="D19">
        <v>100</v>
      </c>
      <c r="E19" s="1" t="e">
        <f t="shared" si="0"/>
        <v>#REF!</v>
      </c>
    </row>
    <row r="20" spans="1:5" x14ac:dyDescent="0.2">
      <c r="A20" t="s">
        <v>14</v>
      </c>
      <c r="B20">
        <v>1000</v>
      </c>
      <c r="C20" t="e">
        <f>#REF!</f>
        <v>#REF!</v>
      </c>
      <c r="D20">
        <v>200</v>
      </c>
      <c r="E20" s="1" t="e">
        <f t="shared" si="0"/>
        <v>#REF!</v>
      </c>
    </row>
    <row r="22" spans="1:5" x14ac:dyDescent="0.2">
      <c r="A22" t="s">
        <v>22</v>
      </c>
      <c r="D22">
        <f>D8+D9+D10+D12+D13+D14+D15+D16+D17+D18+D19+D20</f>
        <v>2502</v>
      </c>
      <c r="E22" t="e">
        <f>E8+E9+E10+E12+E13+E14+E15+E16+E17+E18+E19+E20</f>
        <v>#REF!</v>
      </c>
    </row>
    <row r="23" spans="1:5" x14ac:dyDescent="0.2">
      <c r="A23" t="s">
        <v>23</v>
      </c>
      <c r="C23" s="3">
        <v>2500</v>
      </c>
      <c r="D23" s="2">
        <f>D22/C23</f>
        <v>1.0007999999999999</v>
      </c>
      <c r="E23" t="e">
        <f>E22/D23</f>
        <v>#REF!</v>
      </c>
    </row>
    <row r="24" spans="1:5" x14ac:dyDescent="0.2">
      <c r="D24" s="2"/>
    </row>
    <row r="25" spans="1:5" x14ac:dyDescent="0.2">
      <c r="D25" s="2"/>
    </row>
    <row r="26" spans="1:5" x14ac:dyDescent="0.2">
      <c r="A26" s="106" t="s">
        <v>114</v>
      </c>
      <c r="B26" s="106"/>
      <c r="C26" s="106"/>
      <c r="D26" s="106"/>
      <c r="E26" s="106"/>
    </row>
    <row r="27" spans="1:5" x14ac:dyDescent="0.2">
      <c r="A27" s="106"/>
      <c r="B27" s="106"/>
      <c r="C27" s="106"/>
      <c r="D27" s="106"/>
      <c r="E27" s="106"/>
    </row>
    <row r="28" spans="1:5" x14ac:dyDescent="0.2">
      <c r="A28" t="s">
        <v>13</v>
      </c>
      <c r="B28" t="s">
        <v>15</v>
      </c>
      <c r="C28" t="s">
        <v>16</v>
      </c>
      <c r="D28" t="s">
        <v>17</v>
      </c>
      <c r="E28" t="s">
        <v>18</v>
      </c>
    </row>
    <row r="30" spans="1:5" x14ac:dyDescent="0.2">
      <c r="A30" t="s">
        <v>115</v>
      </c>
      <c r="B30">
        <f>D22</f>
        <v>2502</v>
      </c>
      <c r="C30" t="e">
        <f>E22</f>
        <v>#REF!</v>
      </c>
      <c r="D30">
        <f>D22</f>
        <v>2502</v>
      </c>
      <c r="E30" t="e">
        <f>D30/B30*C30</f>
        <v>#REF!</v>
      </c>
    </row>
    <row r="31" spans="1:5" x14ac:dyDescent="0.2">
      <c r="A31" t="s">
        <v>111</v>
      </c>
      <c r="B31">
        <v>1000</v>
      </c>
      <c r="C31">
        <v>116000</v>
      </c>
      <c r="D31">
        <v>1000</v>
      </c>
      <c r="E31">
        <f>D31/B31*C31</f>
        <v>116000</v>
      </c>
    </row>
    <row r="33" spans="1:7" x14ac:dyDescent="0.2">
      <c r="A33" t="s">
        <v>22</v>
      </c>
      <c r="C33" t="e">
        <f>C30+C31</f>
        <v>#REF!</v>
      </c>
      <c r="D33">
        <f>D30+D31</f>
        <v>3502</v>
      </c>
      <c r="E33" t="e">
        <f>E30+E31</f>
        <v>#REF!</v>
      </c>
      <c r="F33" t="s">
        <v>24</v>
      </c>
      <c r="G33" t="s">
        <v>25</v>
      </c>
    </row>
    <row r="34" spans="1:7" x14ac:dyDescent="0.2">
      <c r="A34" t="s">
        <v>116</v>
      </c>
      <c r="C34">
        <v>70</v>
      </c>
      <c r="D34">
        <f>D33/C34-13</f>
        <v>37.028571428571432</v>
      </c>
      <c r="E34" t="e">
        <f>E33/D34</f>
        <v>#REF!</v>
      </c>
      <c r="F34">
        <v>9000</v>
      </c>
      <c r="G34" t="e">
        <f>E34*100/F34</f>
        <v>#REF!</v>
      </c>
    </row>
    <row r="35" spans="1:7" x14ac:dyDescent="0.2">
      <c r="C35">
        <v>30</v>
      </c>
      <c r="D35">
        <f>D33/C35-13</f>
        <v>103.73333333333333</v>
      </c>
      <c r="E35" t="e">
        <f>E33/D35</f>
        <v>#REF!</v>
      </c>
      <c r="F35">
        <v>4500</v>
      </c>
      <c r="G35" t="e">
        <f>E35*100/F35</f>
        <v>#REF!</v>
      </c>
    </row>
    <row r="36" spans="1:7" x14ac:dyDescent="0.2">
      <c r="C36">
        <v>25</v>
      </c>
      <c r="D36">
        <f>D33/C36-13</f>
        <v>127.08000000000001</v>
      </c>
      <c r="E36" t="e">
        <f>E33/D36</f>
        <v>#REF!</v>
      </c>
      <c r="F36">
        <v>3500</v>
      </c>
      <c r="G36" t="e">
        <f>E36*100/F36</f>
        <v>#REF!</v>
      </c>
    </row>
    <row r="38" spans="1:7" x14ac:dyDescent="0.2">
      <c r="A38" s="106" t="s">
        <v>118</v>
      </c>
      <c r="B38" s="106"/>
      <c r="C38" s="106"/>
      <c r="D38" s="106"/>
      <c r="E38" s="106"/>
    </row>
    <row r="39" spans="1:7" x14ac:dyDescent="0.2">
      <c r="A39" s="106"/>
      <c r="B39" s="106"/>
      <c r="C39" s="106"/>
      <c r="D39" s="106"/>
      <c r="E39" s="106"/>
    </row>
    <row r="40" spans="1:7" x14ac:dyDescent="0.2">
      <c r="A40" t="s">
        <v>13</v>
      </c>
      <c r="B40" t="s">
        <v>15</v>
      </c>
      <c r="C40" t="s">
        <v>16</v>
      </c>
      <c r="D40" t="s">
        <v>17</v>
      </c>
      <c r="E40" t="s">
        <v>18</v>
      </c>
    </row>
    <row r="42" spans="1:7" x14ac:dyDescent="0.2">
      <c r="A42" t="s">
        <v>115</v>
      </c>
      <c r="B42">
        <f>D33</f>
        <v>3502</v>
      </c>
      <c r="C42" t="e">
        <f>E33</f>
        <v>#REF!</v>
      </c>
      <c r="D42">
        <v>60</v>
      </c>
      <c r="E42" t="e">
        <f>D42/B42*C42+325</f>
        <v>#REF!</v>
      </c>
    </row>
    <row r="43" spans="1:7" x14ac:dyDescent="0.2">
      <c r="A43" t="s">
        <v>117</v>
      </c>
      <c r="B43">
        <v>1600</v>
      </c>
      <c r="C43" t="e">
        <f>#REF!</f>
        <v>#REF!</v>
      </c>
      <c r="D43">
        <v>12</v>
      </c>
      <c r="E43" t="e">
        <f>D43/B43*C43</f>
        <v>#REF!</v>
      </c>
      <c r="F43" t="s">
        <v>24</v>
      </c>
      <c r="G43" t="s">
        <v>25</v>
      </c>
    </row>
    <row r="44" spans="1:7" x14ac:dyDescent="0.2">
      <c r="A44" t="s">
        <v>119</v>
      </c>
      <c r="C44" t="s">
        <v>123</v>
      </c>
      <c r="D44" t="s">
        <v>120</v>
      </c>
      <c r="E44" t="e">
        <f>E42+E43</f>
        <v>#REF!</v>
      </c>
      <c r="F44">
        <v>14000</v>
      </c>
      <c r="G44" t="e">
        <f>E44*100/F44</f>
        <v>#REF!</v>
      </c>
    </row>
    <row r="45" spans="1:7" x14ac:dyDescent="0.2">
      <c r="C45" t="s">
        <v>124</v>
      </c>
      <c r="D45" t="s">
        <v>121</v>
      </c>
      <c r="E45">
        <v>2193.4308999999998</v>
      </c>
      <c r="F45">
        <v>7500</v>
      </c>
      <c r="G45">
        <f>E45*100/F45</f>
        <v>29.245745333333332</v>
      </c>
    </row>
    <row r="47" spans="1:7" x14ac:dyDescent="0.2">
      <c r="A47" s="106" t="s">
        <v>122</v>
      </c>
      <c r="B47" s="106"/>
      <c r="C47" s="106"/>
      <c r="D47" s="106"/>
      <c r="E47" s="106"/>
    </row>
    <row r="48" spans="1:7" x14ac:dyDescent="0.2">
      <c r="A48" s="106"/>
      <c r="B48" s="106"/>
      <c r="C48" s="106"/>
      <c r="D48" s="106"/>
      <c r="E48" s="106"/>
    </row>
    <row r="49" spans="1:7" x14ac:dyDescent="0.2">
      <c r="A49" t="s">
        <v>13</v>
      </c>
      <c r="B49" t="s">
        <v>15</v>
      </c>
      <c r="C49" t="s">
        <v>16</v>
      </c>
      <c r="D49" t="s">
        <v>17</v>
      </c>
      <c r="E49" t="s">
        <v>18</v>
      </c>
    </row>
    <row r="51" spans="1:7" x14ac:dyDescent="0.2">
      <c r="A51" t="s">
        <v>115</v>
      </c>
      <c r="B51">
        <f>D33</f>
        <v>3502</v>
      </c>
      <c r="C51" t="e">
        <f>E33</f>
        <v>#REF!</v>
      </c>
      <c r="D51">
        <v>1750</v>
      </c>
      <c r="E51" t="e">
        <f t="shared" ref="E51:E56" si="1">D51/B51*C51</f>
        <v>#REF!</v>
      </c>
    </row>
    <row r="52" spans="1:7" x14ac:dyDescent="0.2">
      <c r="A52" t="s">
        <v>125</v>
      </c>
      <c r="B52">
        <v>5000</v>
      </c>
      <c r="C52" t="e">
        <f>#REF!</f>
        <v>#REF!</v>
      </c>
      <c r="D52">
        <v>50</v>
      </c>
      <c r="E52" t="e">
        <f t="shared" si="1"/>
        <v>#REF!</v>
      </c>
    </row>
    <row r="53" spans="1:7" x14ac:dyDescent="0.2">
      <c r="A53" t="s">
        <v>14</v>
      </c>
      <c r="B53">
        <v>1000</v>
      </c>
      <c r="C53" t="e">
        <f>#REF!</f>
        <v>#REF!</v>
      </c>
      <c r="D53">
        <v>500</v>
      </c>
      <c r="E53" t="e">
        <f t="shared" si="1"/>
        <v>#REF!</v>
      </c>
    </row>
    <row r="54" spans="1:7" x14ac:dyDescent="0.2">
      <c r="A54" t="s">
        <v>6</v>
      </c>
      <c r="B54">
        <v>1000</v>
      </c>
      <c r="C54" t="e">
        <f>#REF!</f>
        <v>#REF!</v>
      </c>
      <c r="D54">
        <v>70</v>
      </c>
      <c r="E54" t="e">
        <f t="shared" si="1"/>
        <v>#REF!</v>
      </c>
    </row>
    <row r="55" spans="1:7" x14ac:dyDescent="0.2">
      <c r="A55" t="s">
        <v>3</v>
      </c>
      <c r="B55">
        <v>5000</v>
      </c>
      <c r="C55" t="e">
        <f>#REF!</f>
        <v>#REF!</v>
      </c>
      <c r="D55">
        <v>80</v>
      </c>
      <c r="E55" t="e">
        <f t="shared" si="1"/>
        <v>#REF!</v>
      </c>
    </row>
    <row r="56" spans="1:7" x14ac:dyDescent="0.2">
      <c r="A56" t="s">
        <v>8</v>
      </c>
      <c r="B56">
        <v>1000</v>
      </c>
      <c r="C56" t="e">
        <f>#REF!</f>
        <v>#REF!</v>
      </c>
      <c r="D56">
        <v>250</v>
      </c>
      <c r="E56" t="e">
        <f t="shared" si="1"/>
        <v>#REF!</v>
      </c>
    </row>
    <row r="57" spans="1:7" x14ac:dyDescent="0.2">
      <c r="D57">
        <f>D51+D52+D53+D54+D55+D56</f>
        <v>2700</v>
      </c>
      <c r="E57" t="e">
        <f>E51+E52+E53+E54+E55+E56</f>
        <v>#REF!</v>
      </c>
      <c r="F57" t="s">
        <v>24</v>
      </c>
      <c r="G57" t="s">
        <v>25</v>
      </c>
    </row>
    <row r="58" spans="1:7" x14ac:dyDescent="0.2">
      <c r="A58" t="s">
        <v>119</v>
      </c>
      <c r="C58">
        <v>60</v>
      </c>
      <c r="D58">
        <f>D57/C58-7</f>
        <v>38</v>
      </c>
      <c r="E58" t="e">
        <f>E57/D58</f>
        <v>#REF!</v>
      </c>
      <c r="F58">
        <v>8000</v>
      </c>
      <c r="G58" t="e">
        <f>E58*100/F58</f>
        <v>#REF!</v>
      </c>
    </row>
    <row r="59" spans="1:7" x14ac:dyDescent="0.2">
      <c r="C59">
        <v>30</v>
      </c>
      <c r="D59">
        <f>D57/C59-7</f>
        <v>83</v>
      </c>
      <c r="E59" t="e">
        <f>E57/D59</f>
        <v>#REF!</v>
      </c>
      <c r="F59">
        <v>4000</v>
      </c>
      <c r="G59" t="e">
        <f>E59*100/F59</f>
        <v>#REF!</v>
      </c>
    </row>
    <row r="62" spans="1:7" x14ac:dyDescent="0.2">
      <c r="F62" s="6"/>
      <c r="G62" s="6"/>
    </row>
    <row r="63" spans="1:7" x14ac:dyDescent="0.2">
      <c r="F63" s="6"/>
      <c r="G63" s="6"/>
    </row>
    <row r="64" spans="1:7" x14ac:dyDescent="0.2">
      <c r="F64" s="6"/>
      <c r="G64" s="6"/>
    </row>
    <row r="65" spans="1:7" x14ac:dyDescent="0.2">
      <c r="F65" s="6"/>
      <c r="G65" s="6"/>
    </row>
    <row r="66" spans="1:7" x14ac:dyDescent="0.2">
      <c r="F66" s="6"/>
      <c r="G66" s="6"/>
    </row>
    <row r="67" spans="1:7" x14ac:dyDescent="0.2">
      <c r="F67" s="6"/>
      <c r="G67" s="6"/>
    </row>
    <row r="68" spans="1:7" x14ac:dyDescent="0.2">
      <c r="F68" s="6"/>
      <c r="G68" s="6"/>
    </row>
    <row r="69" spans="1:7" x14ac:dyDescent="0.2">
      <c r="F69" s="6"/>
      <c r="G69" s="6"/>
    </row>
    <row r="70" spans="1:7" x14ac:dyDescent="0.2">
      <c r="F70" s="6"/>
      <c r="G70" s="6"/>
    </row>
    <row r="71" spans="1:7" x14ac:dyDescent="0.2">
      <c r="F71" s="6"/>
      <c r="G71" s="6"/>
    </row>
    <row r="72" spans="1:7" x14ac:dyDescent="0.2">
      <c r="F72" s="6"/>
      <c r="G72" s="6"/>
    </row>
    <row r="73" spans="1:7" x14ac:dyDescent="0.2">
      <c r="A73" s="6"/>
      <c r="B73" s="6"/>
      <c r="C73" s="6"/>
      <c r="D73" s="6"/>
      <c r="E73" s="6"/>
      <c r="F73" s="6"/>
      <c r="G73" s="6"/>
    </row>
    <row r="74" spans="1:7" x14ac:dyDescent="0.2">
      <c r="A74" s="6"/>
      <c r="B74" s="6"/>
      <c r="C74" s="6"/>
      <c r="D74" s="6"/>
      <c r="E74" s="6"/>
      <c r="F74" s="6"/>
      <c r="G74" s="6"/>
    </row>
  </sheetData>
  <mergeCells count="4">
    <mergeCell ref="A1:E2"/>
    <mergeCell ref="A26:E27"/>
    <mergeCell ref="A38:E39"/>
    <mergeCell ref="A47:E48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showRuler="0" workbookViewId="0">
      <selection activeCell="D31" sqref="D31"/>
    </sheetView>
  </sheetViews>
  <sheetFormatPr baseColWidth="10" defaultRowHeight="16" x14ac:dyDescent="0.2"/>
  <cols>
    <col min="1" max="1" width="18.83203125" customWidth="1"/>
    <col min="2" max="2" width="22" customWidth="1"/>
    <col min="6" max="6" width="28.6640625" customWidth="1"/>
    <col min="8" max="8" width="20.6640625" customWidth="1"/>
    <col min="9" max="9" width="19.1640625" customWidth="1"/>
    <col min="10" max="10" width="19.33203125" customWidth="1"/>
    <col min="13" max="13" width="20.83203125" customWidth="1"/>
    <col min="14" max="14" width="20.5" customWidth="1"/>
  </cols>
  <sheetData>
    <row r="1" spans="1:14" x14ac:dyDescent="0.2">
      <c r="A1" s="106" t="s">
        <v>10</v>
      </c>
      <c r="B1" s="106"/>
      <c r="C1" s="106"/>
      <c r="D1" s="106"/>
      <c r="E1" s="106"/>
      <c r="H1" s="106" t="s">
        <v>142</v>
      </c>
      <c r="I1" s="106"/>
      <c r="J1" s="106"/>
      <c r="K1" s="106"/>
      <c r="L1" s="106"/>
    </row>
    <row r="2" spans="1:14" x14ac:dyDescent="0.2">
      <c r="A2" s="106"/>
      <c r="B2" s="106"/>
      <c r="C2" s="106"/>
      <c r="D2" s="106"/>
      <c r="E2" s="106"/>
      <c r="H2" s="106"/>
      <c r="I2" s="106"/>
      <c r="J2" s="106"/>
      <c r="K2" s="106"/>
      <c r="L2" s="106"/>
    </row>
    <row r="3" spans="1:14" x14ac:dyDescent="0.2">
      <c r="A3" t="s">
        <v>11</v>
      </c>
      <c r="B3" t="s">
        <v>126</v>
      </c>
      <c r="H3" t="s">
        <v>13</v>
      </c>
      <c r="I3" t="s">
        <v>15</v>
      </c>
      <c r="J3" t="s">
        <v>16</v>
      </c>
      <c r="K3" t="s">
        <v>17</v>
      </c>
      <c r="L3" t="s">
        <v>18</v>
      </c>
    </row>
    <row r="4" spans="1:14" x14ac:dyDescent="0.2">
      <c r="A4" t="s">
        <v>12</v>
      </c>
    </row>
    <row r="5" spans="1:14" x14ac:dyDescent="0.2">
      <c r="H5" t="s">
        <v>127</v>
      </c>
      <c r="I5">
        <f>C35</f>
        <v>80</v>
      </c>
      <c r="J5" t="e">
        <f>E35</f>
        <v>#REF!</v>
      </c>
      <c r="K5">
        <v>80</v>
      </c>
      <c r="L5" t="e">
        <f>K5/I5*J5</f>
        <v>#REF!</v>
      </c>
    </row>
    <row r="6" spans="1:14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  <c r="H6" t="s">
        <v>140</v>
      </c>
      <c r="I6">
        <f>D72</f>
        <v>1080</v>
      </c>
      <c r="J6" t="e">
        <f>E72</f>
        <v>#REF!</v>
      </c>
      <c r="K6">
        <v>20</v>
      </c>
      <c r="L6" t="e">
        <f>K6/I6*J6</f>
        <v>#REF!</v>
      </c>
    </row>
    <row r="7" spans="1:14" x14ac:dyDescent="0.2">
      <c r="H7" t="s">
        <v>138</v>
      </c>
      <c r="I7">
        <v>500</v>
      </c>
      <c r="J7" t="e">
        <f>#REF!</f>
        <v>#REF!</v>
      </c>
      <c r="K7">
        <v>5</v>
      </c>
      <c r="L7" t="e">
        <f>K7/I7*J7</f>
        <v>#REF!</v>
      </c>
      <c r="M7" t="s">
        <v>143</v>
      </c>
      <c r="N7" t="s">
        <v>25</v>
      </c>
    </row>
    <row r="8" spans="1:14" x14ac:dyDescent="0.2">
      <c r="A8" t="s">
        <v>2</v>
      </c>
      <c r="B8">
        <v>25000</v>
      </c>
      <c r="C8" t="e">
        <f>#REF!</f>
        <v>#REF!</v>
      </c>
      <c r="D8">
        <v>0</v>
      </c>
      <c r="E8" t="e">
        <f>D8/B8*C8</f>
        <v>#REF!</v>
      </c>
      <c r="K8" t="s">
        <v>119</v>
      </c>
      <c r="L8" t="e">
        <f>L5+L6+L7</f>
        <v>#REF!</v>
      </c>
      <c r="M8">
        <v>16000</v>
      </c>
      <c r="N8" t="e">
        <f>L8*100/M8</f>
        <v>#REF!</v>
      </c>
    </row>
    <row r="9" spans="1:14" x14ac:dyDescent="0.2">
      <c r="A9" t="s">
        <v>20</v>
      </c>
      <c r="B9">
        <v>500</v>
      </c>
      <c r="C9" t="e">
        <f>#REF!</f>
        <v>#REF!</v>
      </c>
      <c r="D9">
        <v>0</v>
      </c>
      <c r="E9" t="e">
        <f>D9/B9*C9</f>
        <v>#REF!</v>
      </c>
    </row>
    <row r="10" spans="1:14" x14ac:dyDescent="0.2">
      <c r="A10" t="s">
        <v>110</v>
      </c>
      <c r="B10">
        <v>1000</v>
      </c>
      <c r="C10" t="e">
        <f>#REF!</f>
        <v>#REF!</v>
      </c>
      <c r="D10">
        <v>0</v>
      </c>
      <c r="E10" t="e">
        <f>D10/B10*C10</f>
        <v>#REF!</v>
      </c>
    </row>
    <row r="11" spans="1:14" x14ac:dyDescent="0.2">
      <c r="H11" s="106" t="s">
        <v>144</v>
      </c>
      <c r="I11" s="106"/>
      <c r="J11" s="106"/>
      <c r="K11" s="106"/>
      <c r="L11" s="106"/>
    </row>
    <row r="12" spans="1:14" x14ac:dyDescent="0.2">
      <c r="A12" t="s">
        <v>2</v>
      </c>
      <c r="B12">
        <v>25000</v>
      </c>
      <c r="C12" t="e">
        <f>#REF!</f>
        <v>#REF!</v>
      </c>
      <c r="D12">
        <v>1500</v>
      </c>
      <c r="E12" s="1" t="e">
        <f>D12/B12*C12</f>
        <v>#REF!</v>
      </c>
      <c r="H12" s="106"/>
      <c r="I12" s="106"/>
      <c r="J12" s="106"/>
      <c r="K12" s="106"/>
      <c r="L12" s="106"/>
    </row>
    <row r="13" spans="1:14" x14ac:dyDescent="0.2">
      <c r="A13" t="s">
        <v>19</v>
      </c>
      <c r="B13">
        <v>1000</v>
      </c>
      <c r="C13" t="e">
        <f>#REF!</f>
        <v>#REF!</v>
      </c>
      <c r="D13">
        <v>25</v>
      </c>
      <c r="E13" s="1" t="e">
        <f t="shared" ref="E13:E20" si="0">D13/B13*C13</f>
        <v>#REF!</v>
      </c>
      <c r="H13" t="s">
        <v>13</v>
      </c>
      <c r="I13" t="s">
        <v>15</v>
      </c>
      <c r="J13" t="s">
        <v>16</v>
      </c>
      <c r="K13" t="s">
        <v>17</v>
      </c>
      <c r="L13" t="s">
        <v>18</v>
      </c>
    </row>
    <row r="14" spans="1:14" x14ac:dyDescent="0.2">
      <c r="A14" t="s">
        <v>3</v>
      </c>
      <c r="B14">
        <v>5000</v>
      </c>
      <c r="C14" t="e">
        <f>#REF!</f>
        <v>#REF!</v>
      </c>
      <c r="D14">
        <v>235</v>
      </c>
      <c r="E14" s="1" t="e">
        <f t="shared" si="0"/>
        <v>#REF!</v>
      </c>
    </row>
    <row r="15" spans="1:14" x14ac:dyDescent="0.2">
      <c r="A15" t="s">
        <v>20</v>
      </c>
      <c r="B15">
        <v>500</v>
      </c>
      <c r="C15" t="e">
        <f>#REF!</f>
        <v>#REF!</v>
      </c>
      <c r="D15">
        <v>30</v>
      </c>
      <c r="E15" s="1" t="e">
        <f t="shared" si="0"/>
        <v>#REF!</v>
      </c>
      <c r="H15" t="s">
        <v>127</v>
      </c>
      <c r="I15">
        <v>80</v>
      </c>
      <c r="J15" t="e">
        <f>E35</f>
        <v>#REF!</v>
      </c>
      <c r="K15">
        <v>80</v>
      </c>
      <c r="L15" t="e">
        <f>K15/I15*J15</f>
        <v>#REF!</v>
      </c>
    </row>
    <row r="16" spans="1:14" x14ac:dyDescent="0.2">
      <c r="A16" t="s">
        <v>21</v>
      </c>
      <c r="B16">
        <v>500</v>
      </c>
      <c r="C16" t="e">
        <f>#REF!</f>
        <v>#REF!</v>
      </c>
      <c r="D16">
        <v>15</v>
      </c>
      <c r="E16" s="1" t="e">
        <f t="shared" si="0"/>
        <v>#REF!</v>
      </c>
      <c r="H16" t="s">
        <v>140</v>
      </c>
      <c r="I16">
        <f>D72</f>
        <v>1080</v>
      </c>
      <c r="J16" t="e">
        <f>E72</f>
        <v>#REF!</v>
      </c>
      <c r="K16">
        <v>20</v>
      </c>
      <c r="L16" t="e">
        <f>K16/I16*J16</f>
        <v>#REF!</v>
      </c>
    </row>
    <row r="17" spans="1:14" x14ac:dyDescent="0.2">
      <c r="A17" t="s">
        <v>6</v>
      </c>
      <c r="B17">
        <v>1000</v>
      </c>
      <c r="C17" t="e">
        <f>#REF!</f>
        <v>#REF!</v>
      </c>
      <c r="D17">
        <v>50</v>
      </c>
      <c r="E17" s="1" t="e">
        <f t="shared" si="0"/>
        <v>#REF!</v>
      </c>
      <c r="H17" t="s">
        <v>117</v>
      </c>
      <c r="I17">
        <f>B44</f>
        <v>1600</v>
      </c>
      <c r="J17" t="e">
        <f>C44</f>
        <v>#REF!</v>
      </c>
      <c r="K17">
        <v>6</v>
      </c>
      <c r="L17" t="e">
        <f>K17/I17*J17</f>
        <v>#REF!</v>
      </c>
    </row>
    <row r="18" spans="1:14" x14ac:dyDescent="0.2">
      <c r="A18" t="s">
        <v>113</v>
      </c>
      <c r="B18">
        <v>10000</v>
      </c>
      <c r="C18" t="e">
        <f>#REF!</f>
        <v>#REF!</v>
      </c>
      <c r="D18">
        <v>0</v>
      </c>
      <c r="E18" s="1" t="e">
        <f t="shared" si="0"/>
        <v>#REF!</v>
      </c>
      <c r="H18" t="s">
        <v>138</v>
      </c>
      <c r="I18">
        <v>500</v>
      </c>
      <c r="J18" t="e">
        <f>#REF!</f>
        <v>#REF!</v>
      </c>
      <c r="K18">
        <v>5</v>
      </c>
      <c r="L18" t="e">
        <f>K18/I18*J18</f>
        <v>#REF!</v>
      </c>
      <c r="M18" t="s">
        <v>24</v>
      </c>
      <c r="N18" t="s">
        <v>25</v>
      </c>
    </row>
    <row r="19" spans="1:14" x14ac:dyDescent="0.2">
      <c r="A19" t="s">
        <v>4</v>
      </c>
      <c r="B19">
        <v>50</v>
      </c>
      <c r="C19" t="e">
        <f>#REF!</f>
        <v>#REF!</v>
      </c>
      <c r="D19">
        <v>0</v>
      </c>
      <c r="E19" s="1" t="e">
        <f t="shared" si="0"/>
        <v>#REF!</v>
      </c>
      <c r="J19" t="s">
        <v>119</v>
      </c>
      <c r="L19" t="e">
        <f>L15+L16+L17+L18</f>
        <v>#REF!</v>
      </c>
      <c r="M19">
        <v>16000</v>
      </c>
      <c r="N19" t="e">
        <f>L19*100/M19</f>
        <v>#REF!</v>
      </c>
    </row>
    <row r="20" spans="1:14" x14ac:dyDescent="0.2">
      <c r="A20" t="s">
        <v>14</v>
      </c>
      <c r="B20">
        <v>1000</v>
      </c>
      <c r="C20" t="e">
        <f>#REF!</f>
        <v>#REF!</v>
      </c>
      <c r="D20">
        <v>600</v>
      </c>
      <c r="E20" s="1" t="e">
        <f t="shared" si="0"/>
        <v>#REF!</v>
      </c>
    </row>
    <row r="22" spans="1:14" x14ac:dyDescent="0.2">
      <c r="A22" t="s">
        <v>22</v>
      </c>
      <c r="D22">
        <f>D8+D9+D10+D12+D13+D14+D15+D16+D17+D18+D19+D20</f>
        <v>2455</v>
      </c>
      <c r="E22" t="e">
        <f>E8+E9+E10+E12+E13+E14+E15+E16+E17+E18+E19+E20</f>
        <v>#REF!</v>
      </c>
      <c r="H22" s="106" t="s">
        <v>145</v>
      </c>
      <c r="I22" s="106"/>
      <c r="J22" s="106"/>
      <c r="K22" s="106"/>
      <c r="L22" s="106"/>
    </row>
    <row r="23" spans="1:14" x14ac:dyDescent="0.2">
      <c r="A23" t="s">
        <v>23</v>
      </c>
      <c r="C23" s="3">
        <v>2440</v>
      </c>
      <c r="D23" s="2">
        <f>D22/C23</f>
        <v>1.0061475409836065</v>
      </c>
      <c r="E23" t="e">
        <f>E22/D23</f>
        <v>#REF!</v>
      </c>
      <c r="H23" s="106"/>
      <c r="I23" s="106"/>
      <c r="J23" s="106"/>
      <c r="K23" s="106"/>
      <c r="L23" s="106"/>
    </row>
    <row r="24" spans="1:14" x14ac:dyDescent="0.2">
      <c r="D24" s="2"/>
      <c r="H24" t="s">
        <v>13</v>
      </c>
      <c r="I24" t="s">
        <v>15</v>
      </c>
      <c r="J24" t="s">
        <v>16</v>
      </c>
      <c r="K24" t="s">
        <v>17</v>
      </c>
      <c r="L24" t="s">
        <v>18</v>
      </c>
    </row>
    <row r="25" spans="1:14" x14ac:dyDescent="0.2">
      <c r="D25" s="2"/>
    </row>
    <row r="26" spans="1:14" x14ac:dyDescent="0.2">
      <c r="A26" s="106" t="s">
        <v>195</v>
      </c>
      <c r="B26" s="106"/>
      <c r="C26" s="106"/>
      <c r="D26" s="106"/>
      <c r="E26" s="106"/>
      <c r="H26" t="s">
        <v>127</v>
      </c>
      <c r="I26">
        <v>150</v>
      </c>
      <c r="J26" t="e">
        <f>E35</f>
        <v>#REF!</v>
      </c>
      <c r="K26">
        <v>150</v>
      </c>
      <c r="L26" t="e">
        <f>K26/I26*J26</f>
        <v>#REF!</v>
      </c>
    </row>
    <row r="27" spans="1:14" x14ac:dyDescent="0.2">
      <c r="A27" s="106"/>
      <c r="B27" s="106"/>
      <c r="C27" s="106"/>
      <c r="D27" s="106"/>
      <c r="E27" s="106"/>
      <c r="H27" t="s">
        <v>146</v>
      </c>
      <c r="I27">
        <v>1000</v>
      </c>
      <c r="J27">
        <v>15000</v>
      </c>
      <c r="K27">
        <v>45</v>
      </c>
      <c r="L27">
        <f>K27/I27*J27</f>
        <v>675</v>
      </c>
    </row>
    <row r="28" spans="1:14" x14ac:dyDescent="0.2">
      <c r="A28" t="s">
        <v>13</v>
      </c>
      <c r="B28" t="s">
        <v>15</v>
      </c>
      <c r="C28" t="s">
        <v>16</v>
      </c>
      <c r="D28" t="s">
        <v>17</v>
      </c>
      <c r="E28" t="s">
        <v>18</v>
      </c>
      <c r="H28" t="s">
        <v>117</v>
      </c>
      <c r="I28">
        <f>B55</f>
        <v>1000</v>
      </c>
      <c r="J28" t="e">
        <f>C55</f>
        <v>#REF!</v>
      </c>
      <c r="K28">
        <v>24</v>
      </c>
      <c r="L28" t="e">
        <f>K28/I28*J28</f>
        <v>#REF!</v>
      </c>
    </row>
    <row r="29" spans="1:14" x14ac:dyDescent="0.2">
      <c r="M29" t="s">
        <v>24</v>
      </c>
      <c r="N29" t="s">
        <v>25</v>
      </c>
    </row>
    <row r="30" spans="1:14" x14ac:dyDescent="0.2">
      <c r="A30" t="s">
        <v>127</v>
      </c>
      <c r="B30">
        <f>D22</f>
        <v>2455</v>
      </c>
      <c r="C30" t="e">
        <f>E22</f>
        <v>#REF!</v>
      </c>
      <c r="D30">
        <v>2800</v>
      </c>
      <c r="E30" t="e">
        <f>D30/B30*C30</f>
        <v>#REF!</v>
      </c>
      <c r="J30" t="s">
        <v>119</v>
      </c>
      <c r="L30" t="e">
        <f>L26+L27+L28</f>
        <v>#REF!</v>
      </c>
      <c r="M30">
        <v>24000</v>
      </c>
      <c r="N30" t="e">
        <f>L30*100/M30</f>
        <v>#REF!</v>
      </c>
    </row>
    <row r="31" spans="1:14" x14ac:dyDescent="0.2">
      <c r="A31" t="s">
        <v>153</v>
      </c>
      <c r="B31">
        <v>10000</v>
      </c>
      <c r="C31">
        <v>2100000</v>
      </c>
      <c r="D31">
        <v>0</v>
      </c>
      <c r="E31">
        <f>D31/B31*C31</f>
        <v>0</v>
      </c>
    </row>
    <row r="32" spans="1:14" x14ac:dyDescent="0.2">
      <c r="A32" t="s">
        <v>152</v>
      </c>
      <c r="B32">
        <v>25000</v>
      </c>
      <c r="C32" t="e">
        <f>#REF!</f>
        <v>#REF!</v>
      </c>
      <c r="D32">
        <v>1000</v>
      </c>
      <c r="E32" t="e">
        <f>D32/B32*C32</f>
        <v>#REF!</v>
      </c>
    </row>
    <row r="34" spans="1:15" x14ac:dyDescent="0.2">
      <c r="A34" t="s">
        <v>22</v>
      </c>
      <c r="C34" t="e">
        <f>C30+C32</f>
        <v>#REF!</v>
      </c>
      <c r="D34">
        <f>D30+D31+D32</f>
        <v>3800</v>
      </c>
      <c r="E34" t="e">
        <f>E30+E31+E32</f>
        <v>#REF!</v>
      </c>
      <c r="F34" t="s">
        <v>24</v>
      </c>
      <c r="G34" t="s">
        <v>25</v>
      </c>
      <c r="I34" s="106" t="s">
        <v>147</v>
      </c>
      <c r="J34" s="106"/>
      <c r="K34" s="106"/>
      <c r="L34" s="106"/>
      <c r="M34" s="106"/>
    </row>
    <row r="35" spans="1:15" x14ac:dyDescent="0.2">
      <c r="A35" t="s">
        <v>116</v>
      </c>
      <c r="C35">
        <v>80</v>
      </c>
      <c r="D35">
        <f>D34/C35-18</f>
        <v>29.5</v>
      </c>
      <c r="E35" t="e">
        <f>E34/D35</f>
        <v>#REF!</v>
      </c>
      <c r="F35">
        <v>9500</v>
      </c>
      <c r="G35" t="e">
        <f>E35*100/F35</f>
        <v>#REF!</v>
      </c>
      <c r="I35" s="106"/>
      <c r="J35" s="106"/>
      <c r="K35" s="106"/>
      <c r="L35" s="106"/>
      <c r="M35" s="106"/>
    </row>
    <row r="36" spans="1:15" x14ac:dyDescent="0.2">
      <c r="C36">
        <v>40</v>
      </c>
      <c r="D36">
        <f>D34/C36-13</f>
        <v>82</v>
      </c>
      <c r="E36" t="e">
        <f>E34/D36</f>
        <v>#REF!</v>
      </c>
      <c r="F36">
        <v>9000</v>
      </c>
      <c r="G36" t="e">
        <f>E36*100/F36</f>
        <v>#REF!</v>
      </c>
      <c r="I36" t="s">
        <v>13</v>
      </c>
      <c r="J36" t="s">
        <v>15</v>
      </c>
      <c r="K36" t="s">
        <v>16</v>
      </c>
      <c r="L36" t="s">
        <v>17</v>
      </c>
      <c r="M36" t="s">
        <v>18</v>
      </c>
    </row>
    <row r="37" spans="1:15" x14ac:dyDescent="0.2">
      <c r="C37">
        <v>20</v>
      </c>
      <c r="D37">
        <f>D34/C37-13</f>
        <v>177</v>
      </c>
      <c r="E37" t="e">
        <f>E34/D37</f>
        <v>#REF!</v>
      </c>
      <c r="F37">
        <v>1000</v>
      </c>
      <c r="G37" t="e">
        <f>E37*100/F37</f>
        <v>#REF!</v>
      </c>
    </row>
    <row r="38" spans="1:15" x14ac:dyDescent="0.2">
      <c r="I38" t="s">
        <v>127</v>
      </c>
      <c r="J38">
        <v>80</v>
      </c>
      <c r="K38" t="e">
        <f>E35</f>
        <v>#REF!</v>
      </c>
      <c r="L38">
        <v>60</v>
      </c>
      <c r="M38" t="e">
        <f>L38/J38*K38</f>
        <v>#REF!</v>
      </c>
    </row>
    <row r="39" spans="1:15" x14ac:dyDescent="0.2">
      <c r="A39" s="106" t="s">
        <v>118</v>
      </c>
      <c r="B39" s="106"/>
      <c r="C39" s="106"/>
      <c r="D39" s="106"/>
      <c r="E39" s="106"/>
      <c r="I39" t="s">
        <v>148</v>
      </c>
      <c r="J39">
        <v>500</v>
      </c>
      <c r="K39" t="e">
        <f>#REF!</f>
        <v>#REF!</v>
      </c>
      <c r="L39">
        <v>35</v>
      </c>
      <c r="M39" t="e">
        <f>L39/J39*K39</f>
        <v>#REF!</v>
      </c>
    </row>
    <row r="40" spans="1:15" x14ac:dyDescent="0.2">
      <c r="A40" s="106"/>
      <c r="B40" s="106"/>
      <c r="C40" s="106"/>
      <c r="D40" s="106"/>
      <c r="E40" s="106"/>
    </row>
    <row r="41" spans="1:15" x14ac:dyDescent="0.2">
      <c r="A41" t="s">
        <v>13</v>
      </c>
      <c r="B41" t="s">
        <v>15</v>
      </c>
      <c r="C41" t="s">
        <v>16</v>
      </c>
      <c r="D41" t="s">
        <v>17</v>
      </c>
      <c r="E41" t="s">
        <v>18</v>
      </c>
      <c r="N41" t="s">
        <v>24</v>
      </c>
      <c r="O41" t="s">
        <v>25</v>
      </c>
    </row>
    <row r="42" spans="1:15" x14ac:dyDescent="0.2">
      <c r="K42" t="s">
        <v>119</v>
      </c>
      <c r="M42" t="e">
        <f>M38+M39+M40</f>
        <v>#REF!</v>
      </c>
      <c r="N42">
        <v>15000</v>
      </c>
      <c r="O42" t="e">
        <f>M42*100/N42</f>
        <v>#REF!</v>
      </c>
    </row>
    <row r="43" spans="1:15" x14ac:dyDescent="0.2">
      <c r="A43" t="s">
        <v>127</v>
      </c>
      <c r="B43">
        <f>D34</f>
        <v>3800</v>
      </c>
      <c r="C43" t="e">
        <f>E34</f>
        <v>#REF!</v>
      </c>
      <c r="D43">
        <v>80</v>
      </c>
      <c r="E43" t="e">
        <f>D43/B43*C43</f>
        <v>#REF!</v>
      </c>
    </row>
    <row r="44" spans="1:15" x14ac:dyDescent="0.2">
      <c r="A44" t="s">
        <v>213</v>
      </c>
      <c r="B44">
        <v>1600</v>
      </c>
      <c r="C44" t="e">
        <f>#REF!</f>
        <v>#REF!</v>
      </c>
      <c r="D44">
        <v>12</v>
      </c>
      <c r="E44" t="e">
        <f>D44/B44*C44</f>
        <v>#REF!</v>
      </c>
      <c r="F44" t="s">
        <v>24</v>
      </c>
      <c r="G44" t="s">
        <v>25</v>
      </c>
    </row>
    <row r="45" spans="1:15" x14ac:dyDescent="0.2">
      <c r="A45" t="s">
        <v>119</v>
      </c>
      <c r="C45" t="s">
        <v>156</v>
      </c>
      <c r="D45" t="s">
        <v>158</v>
      </c>
      <c r="E45" t="e">
        <f>E43+E44</f>
        <v>#REF!</v>
      </c>
      <c r="F45">
        <v>6000</v>
      </c>
      <c r="G45" t="e">
        <f>E45*100/F45</f>
        <v>#REF!</v>
      </c>
      <c r="I45" s="106" t="s">
        <v>154</v>
      </c>
      <c r="J45" s="106"/>
      <c r="K45" s="106"/>
      <c r="L45" s="106"/>
      <c r="M45" s="106"/>
    </row>
    <row r="46" spans="1:15" x14ac:dyDescent="0.2">
      <c r="C46" t="s">
        <v>157</v>
      </c>
      <c r="D46" t="s">
        <v>121</v>
      </c>
      <c r="E46">
        <v>2193.4308999999998</v>
      </c>
      <c r="F46">
        <v>7500</v>
      </c>
      <c r="G46">
        <f>E46*100/F46</f>
        <v>29.245745333333332</v>
      </c>
      <c r="I46" s="106"/>
      <c r="J46" s="106"/>
      <c r="K46" s="106"/>
      <c r="L46" s="106"/>
      <c r="M46" s="106"/>
    </row>
    <row r="47" spans="1:15" x14ac:dyDescent="0.2">
      <c r="I47" t="s">
        <v>13</v>
      </c>
      <c r="J47" t="s">
        <v>15</v>
      </c>
      <c r="K47" t="s">
        <v>16</v>
      </c>
      <c r="L47" t="s">
        <v>17</v>
      </c>
      <c r="M47" t="s">
        <v>18</v>
      </c>
    </row>
    <row r="48" spans="1:15" x14ac:dyDescent="0.2">
      <c r="A48" s="106" t="s">
        <v>122</v>
      </c>
      <c r="B48" s="106"/>
      <c r="C48" s="106"/>
      <c r="D48" s="106"/>
      <c r="E48" s="106"/>
    </row>
    <row r="49" spans="1:15" x14ac:dyDescent="0.2">
      <c r="A49" s="106"/>
      <c r="B49" s="106"/>
      <c r="C49" s="106"/>
      <c r="D49" s="106"/>
      <c r="E49" s="106"/>
      <c r="I49" t="s">
        <v>127</v>
      </c>
      <c r="J49">
        <v>80</v>
      </c>
      <c r="K49">
        <f>E46</f>
        <v>2193.4308999999998</v>
      </c>
      <c r="L49">
        <v>60</v>
      </c>
      <c r="M49">
        <f>L49/J49*K49</f>
        <v>1645.073175</v>
      </c>
    </row>
    <row r="50" spans="1:15" x14ac:dyDescent="0.2">
      <c r="A50" t="s">
        <v>13</v>
      </c>
      <c r="B50" t="s">
        <v>15</v>
      </c>
      <c r="C50" t="s">
        <v>16</v>
      </c>
      <c r="D50" t="s">
        <v>17</v>
      </c>
      <c r="E50" t="s">
        <v>18</v>
      </c>
      <c r="I50" t="s">
        <v>155</v>
      </c>
      <c r="J50">
        <v>1000</v>
      </c>
      <c r="K50" t="e">
        <f>#REF!</f>
        <v>#REF!</v>
      </c>
      <c r="L50">
        <v>30</v>
      </c>
      <c r="M50" t="e">
        <f>L50/J50*K50</f>
        <v>#REF!</v>
      </c>
    </row>
    <row r="52" spans="1:15" x14ac:dyDescent="0.2">
      <c r="A52" t="s">
        <v>127</v>
      </c>
      <c r="B52">
        <f>D34</f>
        <v>3800</v>
      </c>
      <c r="C52" t="e">
        <f>E34</f>
        <v>#REF!</v>
      </c>
      <c r="D52">
        <v>1750</v>
      </c>
      <c r="E52" t="e">
        <f t="shared" ref="E52:E57" si="1">D52/B52*C52</f>
        <v>#REF!</v>
      </c>
      <c r="N52" t="s">
        <v>24</v>
      </c>
      <c r="O52" t="s">
        <v>25</v>
      </c>
    </row>
    <row r="53" spans="1:15" x14ac:dyDescent="0.2">
      <c r="A53" t="s">
        <v>125</v>
      </c>
      <c r="B53">
        <v>5000</v>
      </c>
      <c r="C53" t="e">
        <f>#REF!</f>
        <v>#REF!</v>
      </c>
      <c r="D53">
        <v>50</v>
      </c>
      <c r="E53" t="e">
        <f t="shared" si="1"/>
        <v>#REF!</v>
      </c>
      <c r="K53" t="s">
        <v>119</v>
      </c>
      <c r="M53" t="e">
        <f>M49+M50+M51</f>
        <v>#REF!</v>
      </c>
      <c r="N53">
        <v>15000</v>
      </c>
      <c r="O53" t="e">
        <f>M53*100/N53</f>
        <v>#REF!</v>
      </c>
    </row>
    <row r="54" spans="1:15" x14ac:dyDescent="0.2">
      <c r="A54" t="s">
        <v>14</v>
      </c>
      <c r="B54">
        <v>1000</v>
      </c>
      <c r="C54" t="e">
        <f>#REF!</f>
        <v>#REF!</v>
      </c>
      <c r="D54">
        <v>500</v>
      </c>
      <c r="E54" t="e">
        <f t="shared" si="1"/>
        <v>#REF!</v>
      </c>
    </row>
    <row r="55" spans="1:15" x14ac:dyDescent="0.2">
      <c r="A55" t="s">
        <v>6</v>
      </c>
      <c r="B55">
        <v>1000</v>
      </c>
      <c r="C55" t="e">
        <f>#REF!</f>
        <v>#REF!</v>
      </c>
      <c r="D55">
        <v>150</v>
      </c>
      <c r="E55" t="e">
        <f t="shared" si="1"/>
        <v>#REF!</v>
      </c>
    </row>
    <row r="56" spans="1:15" x14ac:dyDescent="0.2">
      <c r="A56" t="s">
        <v>3</v>
      </c>
      <c r="B56">
        <v>5000</v>
      </c>
      <c r="C56" t="e">
        <f>#REF!</f>
        <v>#REF!</v>
      </c>
      <c r="D56">
        <v>80</v>
      </c>
      <c r="E56" t="e">
        <f t="shared" si="1"/>
        <v>#REF!</v>
      </c>
    </row>
    <row r="57" spans="1:15" x14ac:dyDescent="0.2">
      <c r="A57" t="s">
        <v>8</v>
      </c>
      <c r="B57">
        <v>1000</v>
      </c>
      <c r="C57" t="e">
        <f>#REF!</f>
        <v>#REF!</v>
      </c>
      <c r="D57">
        <v>250</v>
      </c>
      <c r="E57" t="e">
        <f t="shared" si="1"/>
        <v>#REF!</v>
      </c>
    </row>
    <row r="58" spans="1:15" x14ac:dyDescent="0.2">
      <c r="D58">
        <f>D52+D53+D54+D55+D56+D57</f>
        <v>2780</v>
      </c>
      <c r="E58" t="e">
        <f>E52+E53+E54+E55+E56+E57</f>
        <v>#REF!</v>
      </c>
      <c r="F58" t="s">
        <v>24</v>
      </c>
      <c r="G58" t="s">
        <v>25</v>
      </c>
    </row>
    <row r="59" spans="1:15" x14ac:dyDescent="0.2">
      <c r="A59" t="s">
        <v>119</v>
      </c>
      <c r="C59">
        <v>60</v>
      </c>
      <c r="D59">
        <f>D58/C59-7</f>
        <v>39.333333333333336</v>
      </c>
      <c r="E59" t="e">
        <f>E58/D59</f>
        <v>#REF!</v>
      </c>
      <c r="F59">
        <v>4000</v>
      </c>
      <c r="G59" t="e">
        <f>E59*100/F59</f>
        <v>#REF!</v>
      </c>
    </row>
    <row r="60" spans="1:15" x14ac:dyDescent="0.2">
      <c r="C60">
        <v>30</v>
      </c>
      <c r="D60">
        <f>D58/C60-7</f>
        <v>85.666666666666671</v>
      </c>
      <c r="E60" t="e">
        <f>E58/D60</f>
        <v>#REF!</v>
      </c>
      <c r="F60">
        <v>4000</v>
      </c>
      <c r="G60" t="e">
        <f>E60*100/F60</f>
        <v>#REF!</v>
      </c>
    </row>
    <row r="63" spans="1:15" x14ac:dyDescent="0.2">
      <c r="A63" s="150" t="s">
        <v>140</v>
      </c>
      <c r="B63" s="150"/>
      <c r="C63" s="150"/>
      <c r="D63" s="150"/>
      <c r="E63" s="150"/>
    </row>
    <row r="64" spans="1:15" x14ac:dyDescent="0.2">
      <c r="A64" s="150"/>
      <c r="B64" s="150"/>
      <c r="C64" s="150"/>
      <c r="D64" s="150"/>
      <c r="E64" s="150"/>
    </row>
    <row r="65" spans="1:5" x14ac:dyDescent="0.2">
      <c r="A65" s="6" t="s">
        <v>13</v>
      </c>
      <c r="B65" s="6" t="s">
        <v>15</v>
      </c>
      <c r="C65" s="6" t="s">
        <v>16</v>
      </c>
      <c r="D65" s="6" t="s">
        <v>17</v>
      </c>
      <c r="E65" s="6" t="s">
        <v>18</v>
      </c>
    </row>
    <row r="66" spans="1:5" x14ac:dyDescent="0.2">
      <c r="A66" s="6"/>
      <c r="B66" s="6"/>
      <c r="C66" s="6"/>
      <c r="D66" s="6"/>
      <c r="E66" s="6"/>
    </row>
    <row r="67" spans="1:5" x14ac:dyDescent="0.2">
      <c r="A67" s="6" t="s">
        <v>139</v>
      </c>
      <c r="B67" s="6">
        <v>500</v>
      </c>
      <c r="C67" s="6" t="e">
        <f>#REF!</f>
        <v>#REF!</v>
      </c>
      <c r="D67" s="6">
        <v>300</v>
      </c>
      <c r="E67" s="6" t="e">
        <f>D67/B67*C67</f>
        <v>#REF!</v>
      </c>
    </row>
    <row r="68" spans="1:5" x14ac:dyDescent="0.2">
      <c r="A68" s="6" t="s">
        <v>3</v>
      </c>
      <c r="B68" s="6">
        <v>5000</v>
      </c>
      <c r="C68" s="6" t="e">
        <f>#REF!</f>
        <v>#REF!</v>
      </c>
      <c r="D68" s="6">
        <v>250</v>
      </c>
      <c r="E68" s="6" t="e">
        <f>D68/B68*C68</f>
        <v>#REF!</v>
      </c>
    </row>
    <row r="69" spans="1:5" x14ac:dyDescent="0.2">
      <c r="A69" s="6" t="s">
        <v>141</v>
      </c>
      <c r="B69" s="6">
        <v>25000</v>
      </c>
      <c r="C69" s="6" t="e">
        <f>#REF!</f>
        <v>#REF!</v>
      </c>
      <c r="D69" s="6">
        <v>250</v>
      </c>
      <c r="E69" s="6" t="e">
        <f>D69/B69*C69</f>
        <v>#REF!</v>
      </c>
    </row>
    <row r="70" spans="1:5" x14ac:dyDescent="0.2">
      <c r="A70" s="6" t="s">
        <v>2</v>
      </c>
      <c r="B70" s="6">
        <v>25000</v>
      </c>
      <c r="C70" s="6" t="e">
        <f>#REF!</f>
        <v>#REF!</v>
      </c>
      <c r="D70" s="6">
        <v>80</v>
      </c>
      <c r="E70" s="6" t="e">
        <f>D70/B70*C70</f>
        <v>#REF!</v>
      </c>
    </row>
    <row r="71" spans="1:5" x14ac:dyDescent="0.2">
      <c r="A71" s="6" t="s">
        <v>4</v>
      </c>
      <c r="B71" s="6">
        <v>50</v>
      </c>
      <c r="C71" s="6" t="e">
        <f>#REF!</f>
        <v>#REF!</v>
      </c>
      <c r="D71" s="6">
        <v>200</v>
      </c>
      <c r="E71" s="6" t="e">
        <f>D71/B71*C71</f>
        <v>#REF!</v>
      </c>
    </row>
    <row r="72" spans="1:5" x14ac:dyDescent="0.2">
      <c r="A72" s="6"/>
      <c r="B72" s="6"/>
      <c r="C72" s="6"/>
      <c r="D72" s="6">
        <f>D67+D68+D69+D70+D71</f>
        <v>1080</v>
      </c>
      <c r="E72" s="6" t="e">
        <f>E67+E68+E69+E70+E71</f>
        <v>#REF!</v>
      </c>
    </row>
    <row r="73" spans="1:5" x14ac:dyDescent="0.2">
      <c r="A73" s="6" t="s">
        <v>119</v>
      </c>
      <c r="B73" s="6"/>
      <c r="C73" s="6"/>
      <c r="D73" s="6"/>
      <c r="E73" s="6"/>
    </row>
  </sheetData>
  <mergeCells count="10">
    <mergeCell ref="H1:L2"/>
    <mergeCell ref="H11:L12"/>
    <mergeCell ref="H22:L23"/>
    <mergeCell ref="I34:M35"/>
    <mergeCell ref="I45:M46"/>
    <mergeCell ref="A1:E2"/>
    <mergeCell ref="A26:E27"/>
    <mergeCell ref="A39:E40"/>
    <mergeCell ref="A48:E49"/>
    <mergeCell ref="A63:E64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Ruler="0" workbookViewId="0">
      <selection activeCell="I19" sqref="I19"/>
    </sheetView>
  </sheetViews>
  <sheetFormatPr baseColWidth="10" defaultRowHeight="16" x14ac:dyDescent="0.2"/>
  <cols>
    <col min="1" max="1" width="17" customWidth="1"/>
    <col min="2" max="2" width="20.1640625" customWidth="1"/>
    <col min="6" max="6" width="16.3320312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129</v>
      </c>
    </row>
    <row r="4" spans="1:5" x14ac:dyDescent="0.2">
      <c r="A4" t="s">
        <v>12</v>
      </c>
      <c r="B4">
        <v>75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2</v>
      </c>
      <c r="B8">
        <v>25000</v>
      </c>
      <c r="C8" t="e">
        <f>#REF!</f>
        <v>#REF!</v>
      </c>
      <c r="D8">
        <v>370</v>
      </c>
      <c r="E8" s="1" t="e">
        <f>D8/B8*C8</f>
        <v>#REF!</v>
      </c>
    </row>
    <row r="9" spans="1:5" x14ac:dyDescent="0.2">
      <c r="A9" t="s">
        <v>19</v>
      </c>
      <c r="B9">
        <v>1000</v>
      </c>
      <c r="C9" t="e">
        <f>#REF!</f>
        <v>#REF!</v>
      </c>
      <c r="D9">
        <v>0</v>
      </c>
      <c r="E9" s="1" t="e">
        <f t="shared" ref="E9:E16" si="0">D9/B9*C9</f>
        <v>#REF!</v>
      </c>
    </row>
    <row r="10" spans="1:5" x14ac:dyDescent="0.2">
      <c r="A10" t="s">
        <v>3</v>
      </c>
      <c r="B10">
        <v>1000</v>
      </c>
      <c r="C10" t="e">
        <f>#REF!</f>
        <v>#REF!</v>
      </c>
      <c r="D10">
        <v>30</v>
      </c>
      <c r="E10" s="1" t="e">
        <f t="shared" si="0"/>
        <v>#REF!</v>
      </c>
    </row>
    <row r="11" spans="1:5" x14ac:dyDescent="0.2">
      <c r="A11" t="s">
        <v>20</v>
      </c>
      <c r="B11">
        <v>500</v>
      </c>
      <c r="C11" t="e">
        <f>#REF!</f>
        <v>#REF!</v>
      </c>
      <c r="D11">
        <v>7</v>
      </c>
      <c r="E11" s="1" t="e">
        <f t="shared" si="0"/>
        <v>#REF!</v>
      </c>
    </row>
    <row r="12" spans="1:5" x14ac:dyDescent="0.2">
      <c r="A12" t="s">
        <v>84</v>
      </c>
      <c r="B12">
        <v>500</v>
      </c>
      <c r="C12" t="e">
        <f>#REF!</f>
        <v>#REF!</v>
      </c>
      <c r="D12">
        <v>7</v>
      </c>
      <c r="E12" s="1" t="e">
        <f t="shared" si="0"/>
        <v>#REF!</v>
      </c>
    </row>
    <row r="13" spans="1:5" x14ac:dyDescent="0.2">
      <c r="A13" t="s">
        <v>6</v>
      </c>
      <c r="B13">
        <v>1000</v>
      </c>
      <c r="C13" t="e">
        <f>#REF!</f>
        <v>#REF!</v>
      </c>
      <c r="D13">
        <v>0</v>
      </c>
      <c r="E13" s="1" t="e">
        <f t="shared" si="0"/>
        <v>#REF!</v>
      </c>
    </row>
    <row r="14" spans="1:5" x14ac:dyDescent="0.2">
      <c r="A14" t="s">
        <v>128</v>
      </c>
      <c r="B14">
        <v>600</v>
      </c>
      <c r="C14" t="e">
        <f>#REF!</f>
        <v>#REF!</v>
      </c>
      <c r="D14">
        <v>15</v>
      </c>
      <c r="E14" s="1" t="e">
        <f t="shared" si="0"/>
        <v>#REF!</v>
      </c>
    </row>
    <row r="15" spans="1:5" x14ac:dyDescent="0.2">
      <c r="A15" t="s">
        <v>4</v>
      </c>
      <c r="B15">
        <v>50</v>
      </c>
      <c r="C15" t="e">
        <f>#REF!</f>
        <v>#REF!</v>
      </c>
      <c r="D15">
        <v>0</v>
      </c>
      <c r="E15" s="1" t="e">
        <f t="shared" si="0"/>
        <v>#REF!</v>
      </c>
    </row>
    <row r="16" spans="1:5" x14ac:dyDescent="0.2">
      <c r="A16" t="s">
        <v>14</v>
      </c>
      <c r="B16">
        <v>1000</v>
      </c>
      <c r="C16" t="e">
        <f>#REF!</f>
        <v>#REF!</v>
      </c>
      <c r="D16">
        <v>250</v>
      </c>
      <c r="E16" s="1" t="e">
        <f t="shared" si="0"/>
        <v>#REF!</v>
      </c>
    </row>
    <row r="18" spans="1:7" x14ac:dyDescent="0.2">
      <c r="A18" t="s">
        <v>22</v>
      </c>
      <c r="D18">
        <f>D8+D9+D10+D11+D12+D13+D14+D15+D16</f>
        <v>679</v>
      </c>
      <c r="E18" t="e">
        <f>E8+E9+E10+E11+E12+E13+E14+E15+E16</f>
        <v>#REF!</v>
      </c>
      <c r="F18" t="s">
        <v>24</v>
      </c>
      <c r="G18" t="s">
        <v>25</v>
      </c>
    </row>
    <row r="19" spans="1:7" x14ac:dyDescent="0.2">
      <c r="A19" t="s">
        <v>23</v>
      </c>
      <c r="C19" s="3">
        <v>500</v>
      </c>
      <c r="D19" s="2">
        <f>D18/C19</f>
        <v>1.3580000000000001</v>
      </c>
      <c r="E19" t="e">
        <f>E18/D19</f>
        <v>#REF!</v>
      </c>
      <c r="F19">
        <v>30000</v>
      </c>
      <c r="G19" t="e">
        <f>E19*100/F19</f>
        <v>#REF!</v>
      </c>
    </row>
    <row r="20" spans="1:7" x14ac:dyDescent="0.2">
      <c r="C20" s="4">
        <v>60</v>
      </c>
      <c r="D20" s="5">
        <f>D18/C20</f>
        <v>11.316666666666666</v>
      </c>
      <c r="E20" s="4" t="e">
        <f>E18/D20</f>
        <v>#REF!</v>
      </c>
      <c r="F20" s="4">
        <v>3000</v>
      </c>
      <c r="G20" s="4" t="e">
        <f>E20*100/F20</f>
        <v>#REF!</v>
      </c>
    </row>
    <row r="21" spans="1:7" x14ac:dyDescent="0.2">
      <c r="C21">
        <v>60</v>
      </c>
      <c r="D21" s="2">
        <f>D18/C21</f>
        <v>11.316666666666666</v>
      </c>
      <c r="E21" t="e">
        <f>E18/D21</f>
        <v>#REF!</v>
      </c>
      <c r="F21">
        <v>1800</v>
      </c>
      <c r="G21" t="e">
        <f>E21*100/F21</f>
        <v>#REF!</v>
      </c>
    </row>
    <row r="22" spans="1:7" x14ac:dyDescent="0.2">
      <c r="C22">
        <v>50</v>
      </c>
      <c r="D22" s="2">
        <f>D18/C22</f>
        <v>13.58</v>
      </c>
      <c r="E22" t="e">
        <f>E18/D22</f>
        <v>#REF!</v>
      </c>
      <c r="F22">
        <v>1500</v>
      </c>
      <c r="G22" t="e">
        <f>E22*100/F22</f>
        <v>#REF!</v>
      </c>
    </row>
    <row r="23" spans="1:7" x14ac:dyDescent="0.2">
      <c r="C23">
        <v>40</v>
      </c>
      <c r="D23" s="2">
        <f>D18/C23</f>
        <v>16.975000000000001</v>
      </c>
      <c r="E23" t="e">
        <f>E18/D23</f>
        <v>#REF!</v>
      </c>
      <c r="F23">
        <v>1200</v>
      </c>
      <c r="G23" t="e">
        <f>E23*100/F23</f>
        <v>#REF!</v>
      </c>
    </row>
  </sheetData>
  <mergeCells count="1">
    <mergeCell ref="A1:E2"/>
  </mergeCell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Ruler="0" topLeftCell="A20" workbookViewId="0">
      <selection activeCell="F16" sqref="F16"/>
    </sheetView>
  </sheetViews>
  <sheetFormatPr baseColWidth="10" defaultRowHeight="16" x14ac:dyDescent="0.2"/>
  <cols>
    <col min="1" max="1" width="19.83203125" customWidth="1"/>
    <col min="2" max="2" width="19.33203125" customWidth="1"/>
    <col min="6" max="6" width="20.33203125" customWidth="1"/>
  </cols>
  <sheetData>
    <row r="1" spans="1:7" x14ac:dyDescent="0.2">
      <c r="A1" s="106" t="s">
        <v>10</v>
      </c>
      <c r="B1" s="106"/>
      <c r="C1" s="106"/>
      <c r="D1" s="106"/>
      <c r="E1" s="106"/>
    </row>
    <row r="2" spans="1:7" x14ac:dyDescent="0.2">
      <c r="A2" s="106"/>
      <c r="B2" s="106"/>
      <c r="C2" s="106"/>
      <c r="D2" s="106"/>
      <c r="E2" s="106"/>
    </row>
    <row r="3" spans="1:7" x14ac:dyDescent="0.2">
      <c r="A3" t="s">
        <v>11</v>
      </c>
      <c r="B3" t="s">
        <v>130</v>
      </c>
    </row>
    <row r="4" spans="1:7" x14ac:dyDescent="0.2">
      <c r="A4" t="s">
        <v>12</v>
      </c>
      <c r="B4">
        <v>110</v>
      </c>
    </row>
    <row r="6" spans="1:7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7" x14ac:dyDescent="0.2">
      <c r="A8" t="s">
        <v>2</v>
      </c>
      <c r="B8">
        <v>25000</v>
      </c>
      <c r="C8" t="e">
        <f>#REF!</f>
        <v>#REF!</v>
      </c>
      <c r="D8">
        <v>1000</v>
      </c>
      <c r="E8" s="1" t="e">
        <f>D8/B8*C8</f>
        <v>#REF!</v>
      </c>
    </row>
    <row r="9" spans="1:7" x14ac:dyDescent="0.2">
      <c r="A9" t="s">
        <v>19</v>
      </c>
      <c r="B9">
        <v>1000</v>
      </c>
      <c r="C9" t="e">
        <f>#REF!</f>
        <v>#REF!</v>
      </c>
      <c r="D9">
        <v>20</v>
      </c>
      <c r="E9" s="1" t="e">
        <f>D9/B9*C9</f>
        <v>#REF!</v>
      </c>
    </row>
    <row r="10" spans="1:7" x14ac:dyDescent="0.2">
      <c r="A10" t="s">
        <v>131</v>
      </c>
      <c r="B10">
        <v>150</v>
      </c>
      <c r="C10" t="e">
        <f>#REF!</f>
        <v>#REF!</v>
      </c>
      <c r="D10">
        <v>20</v>
      </c>
      <c r="E10" s="1" t="e">
        <f>D10/B10*C10</f>
        <v>#REF!</v>
      </c>
    </row>
    <row r="11" spans="1:7" x14ac:dyDescent="0.2">
      <c r="A11" t="s">
        <v>20</v>
      </c>
      <c r="B11">
        <v>500</v>
      </c>
      <c r="C11" t="e">
        <f>#REF!</f>
        <v>#REF!</v>
      </c>
      <c r="D11">
        <v>15</v>
      </c>
      <c r="E11" s="1" t="e">
        <f>D11/B11*C11</f>
        <v>#REF!</v>
      </c>
    </row>
    <row r="12" spans="1:7" x14ac:dyDescent="0.2">
      <c r="A12" t="s">
        <v>14</v>
      </c>
      <c r="B12">
        <v>1000</v>
      </c>
      <c r="C12" t="e">
        <f>#REF!</f>
        <v>#REF!</v>
      </c>
      <c r="D12">
        <v>600</v>
      </c>
      <c r="E12" s="1" t="e">
        <f>D12/B12*C12</f>
        <v>#REF!</v>
      </c>
    </row>
    <row r="13" spans="1:7" x14ac:dyDescent="0.2">
      <c r="E13" s="1"/>
    </row>
    <row r="14" spans="1:7" x14ac:dyDescent="0.2">
      <c r="C14" t="s">
        <v>27</v>
      </c>
      <c r="D14">
        <f>D8+D9+D10+D11+D12</f>
        <v>1655</v>
      </c>
      <c r="E14" s="1" t="e">
        <f>E8+E9+E10+E11+E12</f>
        <v>#REF!</v>
      </c>
      <c r="F14" t="s">
        <v>24</v>
      </c>
      <c r="G14" t="s">
        <v>25</v>
      </c>
    </row>
    <row r="15" spans="1:7" x14ac:dyDescent="0.2">
      <c r="B15" t="s">
        <v>23</v>
      </c>
      <c r="C15">
        <v>40</v>
      </c>
      <c r="D15">
        <f>D14/C15</f>
        <v>41.375</v>
      </c>
      <c r="E15" s="1" t="e">
        <f>E14/D15</f>
        <v>#REF!</v>
      </c>
      <c r="F15">
        <v>1500</v>
      </c>
      <c r="G15" t="e">
        <f>E15*100/F15</f>
        <v>#REF!</v>
      </c>
    </row>
    <row r="16" spans="1:7" x14ac:dyDescent="0.2">
      <c r="C16">
        <v>150</v>
      </c>
      <c r="D16">
        <f>D14/C16</f>
        <v>11.033333333333333</v>
      </c>
      <c r="E16" t="e">
        <f>E14/D16</f>
        <v>#REF!</v>
      </c>
      <c r="F16">
        <v>7000</v>
      </c>
      <c r="G16" t="e">
        <f>E16*100/F16</f>
        <v>#REF!</v>
      </c>
    </row>
    <row r="17" spans="3:7" x14ac:dyDescent="0.2">
      <c r="C17">
        <v>400</v>
      </c>
      <c r="D17">
        <f>D14/C17</f>
        <v>4.1375000000000002</v>
      </c>
      <c r="E17" t="e">
        <f>E14/D17</f>
        <v>#REF!</v>
      </c>
      <c r="F17">
        <v>15000</v>
      </c>
      <c r="G17" t="e">
        <f>E17*100/F17</f>
        <v>#REF!</v>
      </c>
    </row>
    <row r="19" spans="3:7" x14ac:dyDescent="0.2">
      <c r="C19" s="3" t="s">
        <v>29</v>
      </c>
      <c r="D19" s="2" t="s">
        <v>54</v>
      </c>
    </row>
    <row r="20" spans="3:7" x14ac:dyDescent="0.2">
      <c r="D20" s="2" t="s">
        <v>61</v>
      </c>
    </row>
    <row r="21" spans="3:7" x14ac:dyDescent="0.2">
      <c r="D21" s="2" t="s">
        <v>32</v>
      </c>
    </row>
  </sheetData>
  <mergeCells count="1">
    <mergeCell ref="A1:E2"/>
  </mergeCells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Ruler="0" topLeftCell="A19" zoomScale="94" workbookViewId="0">
      <selection activeCell="B29" sqref="B29"/>
    </sheetView>
  </sheetViews>
  <sheetFormatPr baseColWidth="10" defaultRowHeight="16" x14ac:dyDescent="0.2"/>
  <cols>
    <col min="1" max="1" width="17.83203125" customWidth="1"/>
    <col min="2" max="2" width="17.5" customWidth="1"/>
    <col min="6" max="6" width="16.83203125" customWidth="1"/>
    <col min="7" max="7" width="11.5" customWidth="1"/>
    <col min="8" max="8" width="13.6640625" customWidth="1"/>
    <col min="10" max="10" width="13.1640625" customWidth="1"/>
    <col min="12" max="12" width="13.1640625" customWidth="1"/>
    <col min="14" max="14" width="14.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133</v>
      </c>
    </row>
    <row r="4" spans="1:5" x14ac:dyDescent="0.2">
      <c r="A4" t="s">
        <v>12</v>
      </c>
      <c r="B4">
        <v>75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2</v>
      </c>
      <c r="B8">
        <v>25000</v>
      </c>
      <c r="C8" t="e">
        <f>#REF!</f>
        <v>#REF!</v>
      </c>
      <c r="D8">
        <v>1000</v>
      </c>
      <c r="E8" s="1" t="e">
        <f>D8/B8*C8</f>
        <v>#REF!</v>
      </c>
    </row>
    <row r="9" spans="1:5" x14ac:dyDescent="0.2">
      <c r="A9" t="s">
        <v>19</v>
      </c>
      <c r="B9">
        <v>1000</v>
      </c>
      <c r="C9" t="e">
        <f>#REF!</f>
        <v>#REF!</v>
      </c>
      <c r="D9">
        <v>20</v>
      </c>
      <c r="E9" s="1" t="e">
        <f t="shared" ref="E9:E16" si="0">D9/B9*C9</f>
        <v>#REF!</v>
      </c>
    </row>
    <row r="10" spans="1:5" x14ac:dyDescent="0.2">
      <c r="A10" t="s">
        <v>3</v>
      </c>
      <c r="B10">
        <v>5000</v>
      </c>
      <c r="C10" t="e">
        <f>#REF!</f>
        <v>#REF!</v>
      </c>
      <c r="D10">
        <v>60</v>
      </c>
      <c r="E10" s="1" t="e">
        <f t="shared" si="0"/>
        <v>#REF!</v>
      </c>
    </row>
    <row r="11" spans="1:5" x14ac:dyDescent="0.2">
      <c r="A11" t="s">
        <v>20</v>
      </c>
      <c r="B11">
        <v>500</v>
      </c>
      <c r="C11" t="e">
        <f>#REF!</f>
        <v>#REF!</v>
      </c>
      <c r="D11">
        <v>20</v>
      </c>
      <c r="E11" s="1" t="e">
        <f t="shared" si="0"/>
        <v>#REF!</v>
      </c>
    </row>
    <row r="12" spans="1:5" x14ac:dyDescent="0.2">
      <c r="A12" t="s">
        <v>21</v>
      </c>
      <c r="B12">
        <v>500</v>
      </c>
      <c r="C12" t="e">
        <f>#REF!</f>
        <v>#REF!</v>
      </c>
      <c r="D12">
        <v>10</v>
      </c>
      <c r="E12" s="1" t="e">
        <f t="shared" si="0"/>
        <v>#REF!</v>
      </c>
    </row>
    <row r="13" spans="1:5" x14ac:dyDescent="0.2">
      <c r="A13" t="s">
        <v>6</v>
      </c>
      <c r="B13">
        <v>1000</v>
      </c>
      <c r="C13" t="e">
        <f>#REF!</f>
        <v>#REF!</v>
      </c>
      <c r="D13">
        <v>30</v>
      </c>
      <c r="E13" s="1" t="e">
        <f t="shared" si="0"/>
        <v>#REF!</v>
      </c>
    </row>
    <row r="14" spans="1:5" x14ac:dyDescent="0.2">
      <c r="A14" t="s">
        <v>132</v>
      </c>
      <c r="B14">
        <v>3000</v>
      </c>
      <c r="C14" t="e">
        <f>#REF!</f>
        <v>#REF!</v>
      </c>
      <c r="D14">
        <v>100</v>
      </c>
      <c r="E14" s="1" t="e">
        <f t="shared" si="0"/>
        <v>#REF!</v>
      </c>
    </row>
    <row r="15" spans="1:5" x14ac:dyDescent="0.2">
      <c r="A15" t="s">
        <v>4</v>
      </c>
      <c r="B15">
        <v>50</v>
      </c>
      <c r="C15" t="e">
        <f>#REF!</f>
        <v>#REF!</v>
      </c>
      <c r="D15">
        <v>2</v>
      </c>
      <c r="E15" s="1" t="e">
        <f t="shared" si="0"/>
        <v>#REF!</v>
      </c>
    </row>
    <row r="16" spans="1:5" x14ac:dyDescent="0.2">
      <c r="A16" t="s">
        <v>14</v>
      </c>
      <c r="B16">
        <v>1000</v>
      </c>
      <c r="C16" t="e">
        <f>#REF!</f>
        <v>#REF!</v>
      </c>
      <c r="D16">
        <v>500</v>
      </c>
      <c r="E16" s="1" t="e">
        <f t="shared" si="0"/>
        <v>#REF!</v>
      </c>
    </row>
    <row r="18" spans="1:14" x14ac:dyDescent="0.2">
      <c r="A18" t="s">
        <v>22</v>
      </c>
      <c r="D18">
        <f>D8+D9+D10+D11+D12+D13+D14+D15+D16</f>
        <v>1742</v>
      </c>
      <c r="E18" t="e">
        <f>E8+E9+E10+E11+E12+E13+E14+E15+E16</f>
        <v>#REF!</v>
      </c>
      <c r="F18" t="s">
        <v>24</v>
      </c>
      <c r="G18" t="s">
        <v>25</v>
      </c>
    </row>
    <row r="19" spans="1:14" x14ac:dyDescent="0.2">
      <c r="A19" t="s">
        <v>23</v>
      </c>
      <c r="C19" s="3">
        <v>84</v>
      </c>
      <c r="D19" s="2">
        <f>D18/C19</f>
        <v>20.738095238095237</v>
      </c>
      <c r="E19" t="e">
        <f>E18/D19</f>
        <v>#REF!</v>
      </c>
      <c r="F19">
        <v>4000</v>
      </c>
      <c r="G19" t="e">
        <f>E19*100/F19</f>
        <v>#REF!</v>
      </c>
    </row>
    <row r="20" spans="1:14" x14ac:dyDescent="0.2">
      <c r="C20">
        <v>75</v>
      </c>
      <c r="D20" s="2">
        <f>D18/C20</f>
        <v>23.226666666666667</v>
      </c>
      <c r="E20" t="e">
        <f>E18/D20</f>
        <v>#REF!</v>
      </c>
      <c r="F20">
        <v>2700</v>
      </c>
      <c r="G20" t="e">
        <f>E20*100/F20</f>
        <v>#REF!</v>
      </c>
    </row>
    <row r="21" spans="1:14" x14ac:dyDescent="0.2">
      <c r="C21">
        <v>60</v>
      </c>
      <c r="D21" s="2">
        <f>D18/C21</f>
        <v>29.033333333333335</v>
      </c>
      <c r="E21" t="e">
        <f>E18/D21</f>
        <v>#REF!</v>
      </c>
      <c r="F21">
        <v>2000</v>
      </c>
      <c r="G21" t="e">
        <f>E21*100/F21</f>
        <v>#REF!</v>
      </c>
    </row>
    <row r="22" spans="1:14" x14ac:dyDescent="0.2">
      <c r="C22">
        <v>40</v>
      </c>
      <c r="D22" s="2">
        <f>D18/C22</f>
        <v>43.55</v>
      </c>
      <c r="E22" t="e">
        <f>E18/D22</f>
        <v>#REF!</v>
      </c>
      <c r="F22">
        <v>1500</v>
      </c>
      <c r="G22" t="e">
        <f>E22*100/F22</f>
        <v>#REF!</v>
      </c>
    </row>
    <row r="23" spans="1:14" x14ac:dyDescent="0.2">
      <c r="C23">
        <v>25</v>
      </c>
      <c r="D23" s="2">
        <f>D18/C23</f>
        <v>69.680000000000007</v>
      </c>
      <c r="E23" t="e">
        <f>E18/D23</f>
        <v>#REF!</v>
      </c>
      <c r="F23">
        <v>1000</v>
      </c>
      <c r="G23" t="e">
        <f>E23*100/F23</f>
        <v>#REF!</v>
      </c>
    </row>
    <row r="24" spans="1:14" ht="17" thickBot="1" x14ac:dyDescent="0.25"/>
    <row r="25" spans="1:14" x14ac:dyDescent="0.2">
      <c r="A25" s="92" t="s">
        <v>218</v>
      </c>
      <c r="B25" s="93"/>
      <c r="C25" s="93"/>
      <c r="D25" s="93"/>
      <c r="E25" s="93"/>
      <c r="F25" s="93"/>
      <c r="G25" s="93"/>
      <c r="H25" s="93"/>
      <c r="I25" s="129"/>
    </row>
    <row r="26" spans="1:14" ht="17" thickBot="1" x14ac:dyDescent="0.25">
      <c r="A26" s="95"/>
      <c r="B26" s="96"/>
      <c r="C26" s="96"/>
      <c r="D26" s="96"/>
      <c r="E26" s="96"/>
      <c r="F26" s="96"/>
      <c r="G26" s="96"/>
      <c r="H26" s="96"/>
      <c r="I26" s="130"/>
    </row>
    <row r="27" spans="1:14" x14ac:dyDescent="0.2">
      <c r="A27" s="11" t="s">
        <v>11</v>
      </c>
      <c r="B27" s="128" t="s">
        <v>269</v>
      </c>
      <c r="C27" s="128"/>
      <c r="D27" s="128"/>
      <c r="E27" s="12"/>
      <c r="F27" s="12"/>
      <c r="G27" s="12"/>
      <c r="H27" s="12"/>
      <c r="I27" s="46"/>
    </row>
    <row r="28" spans="1:14" x14ac:dyDescent="0.2">
      <c r="A28" s="11" t="s">
        <v>12</v>
      </c>
      <c r="B28" s="79" t="s">
        <v>291</v>
      </c>
      <c r="C28" s="79"/>
      <c r="D28" s="79"/>
      <c r="E28" s="79"/>
      <c r="F28" s="12"/>
      <c r="G28" s="12"/>
      <c r="H28" s="12"/>
      <c r="I28" s="12"/>
    </row>
    <row r="29" spans="1:14" ht="17" thickBot="1" x14ac:dyDescent="0.25">
      <c r="A29" s="11"/>
      <c r="B29" s="12"/>
      <c r="C29" s="12"/>
      <c r="D29" s="12"/>
      <c r="E29" s="12"/>
      <c r="F29" s="12"/>
      <c r="G29" s="12"/>
      <c r="H29" s="12"/>
    </row>
    <row r="30" spans="1:14" x14ac:dyDescent="0.2">
      <c r="A30" s="98" t="s">
        <v>217</v>
      </c>
      <c r="B30" s="131" t="s">
        <v>216</v>
      </c>
      <c r="C30" s="138">
        <v>40</v>
      </c>
      <c r="D30" s="139"/>
      <c r="E30" s="142">
        <v>60</v>
      </c>
      <c r="F30" s="143"/>
      <c r="G30" s="142">
        <v>70</v>
      </c>
      <c r="H30" s="143"/>
      <c r="I30" s="142">
        <v>80</v>
      </c>
      <c r="J30" s="143"/>
      <c r="K30" s="142">
        <v>90</v>
      </c>
      <c r="L30" s="143"/>
      <c r="M30" s="138">
        <v>100</v>
      </c>
      <c r="N30" s="139"/>
    </row>
    <row r="31" spans="1:14" ht="17" thickBot="1" x14ac:dyDescent="0.25">
      <c r="A31" s="99"/>
      <c r="B31" s="132"/>
      <c r="C31" s="140"/>
      <c r="D31" s="141"/>
      <c r="E31" s="144"/>
      <c r="F31" s="137"/>
      <c r="G31" s="144"/>
      <c r="H31" s="137"/>
      <c r="I31" s="144"/>
      <c r="J31" s="137"/>
      <c r="K31" s="144"/>
      <c r="L31" s="137"/>
      <c r="M31" s="140"/>
      <c r="N31" s="141"/>
    </row>
    <row r="32" spans="1:14" x14ac:dyDescent="0.2">
      <c r="A32" s="11" t="s">
        <v>263</v>
      </c>
      <c r="B32" s="39">
        <v>1000</v>
      </c>
      <c r="C32" s="42">
        <v>39</v>
      </c>
      <c r="D32" s="42">
        <f>B32/C32</f>
        <v>25.641025641025642</v>
      </c>
      <c r="E32" s="42">
        <v>25</v>
      </c>
      <c r="F32" s="42">
        <f>B32/E32</f>
        <v>40</v>
      </c>
      <c r="G32" s="43">
        <v>22</v>
      </c>
      <c r="H32" s="43">
        <f>B32/G32</f>
        <v>45.454545454545453</v>
      </c>
      <c r="I32" s="42">
        <v>19</v>
      </c>
      <c r="J32" s="42">
        <f>B32/I32</f>
        <v>52.631578947368418</v>
      </c>
      <c r="K32" s="43">
        <v>17</v>
      </c>
      <c r="L32" s="43">
        <f>B32/K32</f>
        <v>58.823529411764703</v>
      </c>
      <c r="M32" s="42">
        <v>15</v>
      </c>
      <c r="N32" s="42">
        <f>B32/M32</f>
        <v>66.666666666666671</v>
      </c>
    </row>
    <row r="33" spans="1:14" x14ac:dyDescent="0.2">
      <c r="A33" s="29" t="s">
        <v>242</v>
      </c>
      <c r="B33" s="40">
        <v>20</v>
      </c>
      <c r="C33" s="43">
        <v>39</v>
      </c>
      <c r="D33" s="43">
        <f t="shared" ref="D33:D37" si="1">B33/C33</f>
        <v>0.51282051282051277</v>
      </c>
      <c r="E33" s="43">
        <v>25</v>
      </c>
      <c r="F33" s="43">
        <f t="shared" ref="F33:F37" si="2">B33/E33</f>
        <v>0.8</v>
      </c>
      <c r="G33" s="43">
        <v>22</v>
      </c>
      <c r="H33" s="43">
        <f t="shared" ref="H33:H37" si="3">B33/G33</f>
        <v>0.90909090909090906</v>
      </c>
      <c r="I33" s="43">
        <v>19</v>
      </c>
      <c r="J33" s="43">
        <f t="shared" ref="J33:J37" si="4">B33/I33</f>
        <v>1.0526315789473684</v>
      </c>
      <c r="K33" s="43">
        <v>17</v>
      </c>
      <c r="L33" s="43">
        <f t="shared" ref="L33:L37" si="5">B33/K33</f>
        <v>1.1764705882352942</v>
      </c>
      <c r="M33" s="43">
        <v>15</v>
      </c>
      <c r="N33" s="43">
        <f t="shared" ref="N33:N37" si="6">B33/M33</f>
        <v>1.3333333333333333</v>
      </c>
    </row>
    <row r="34" spans="1:14" x14ac:dyDescent="0.2">
      <c r="A34" s="29" t="s">
        <v>3</v>
      </c>
      <c r="B34" s="40">
        <v>60</v>
      </c>
      <c r="C34" s="43">
        <v>39</v>
      </c>
      <c r="D34" s="43">
        <f t="shared" si="1"/>
        <v>1.5384615384615385</v>
      </c>
      <c r="E34" s="43">
        <v>25</v>
      </c>
      <c r="F34" s="43">
        <f t="shared" si="2"/>
        <v>2.4</v>
      </c>
      <c r="G34" s="43">
        <v>22</v>
      </c>
      <c r="H34" s="43">
        <f t="shared" si="3"/>
        <v>2.7272727272727271</v>
      </c>
      <c r="I34" s="43">
        <v>19</v>
      </c>
      <c r="J34" s="43">
        <f t="shared" si="4"/>
        <v>3.1578947368421053</v>
      </c>
      <c r="K34" s="43">
        <v>17</v>
      </c>
      <c r="L34" s="43">
        <f t="shared" si="5"/>
        <v>3.5294117647058822</v>
      </c>
      <c r="M34" s="43">
        <v>15</v>
      </c>
      <c r="N34" s="43">
        <f t="shared" si="6"/>
        <v>4</v>
      </c>
    </row>
    <row r="35" spans="1:14" x14ac:dyDescent="0.2">
      <c r="A35" s="11" t="s">
        <v>20</v>
      </c>
      <c r="B35" s="40">
        <v>20</v>
      </c>
      <c r="C35" s="43">
        <v>39</v>
      </c>
      <c r="D35" s="43">
        <f t="shared" si="1"/>
        <v>0.51282051282051277</v>
      </c>
      <c r="E35" s="43">
        <v>25</v>
      </c>
      <c r="F35" s="43">
        <f t="shared" si="2"/>
        <v>0.8</v>
      </c>
      <c r="G35" s="43">
        <v>22</v>
      </c>
      <c r="H35" s="43">
        <f t="shared" si="3"/>
        <v>0.90909090909090906</v>
      </c>
      <c r="I35" s="43">
        <v>19</v>
      </c>
      <c r="J35" s="43">
        <f t="shared" si="4"/>
        <v>1.0526315789473684</v>
      </c>
      <c r="K35" s="43">
        <v>17</v>
      </c>
      <c r="L35" s="43">
        <f t="shared" si="5"/>
        <v>1.1764705882352942</v>
      </c>
      <c r="M35" s="43">
        <v>15</v>
      </c>
      <c r="N35" s="43">
        <f t="shared" si="6"/>
        <v>1.3333333333333333</v>
      </c>
    </row>
    <row r="36" spans="1:14" x14ac:dyDescent="0.2">
      <c r="A36" s="11" t="s">
        <v>21</v>
      </c>
      <c r="B36" s="40">
        <v>10</v>
      </c>
      <c r="C36" s="43">
        <v>39</v>
      </c>
      <c r="D36" s="43">
        <f t="shared" si="1"/>
        <v>0.25641025641025639</v>
      </c>
      <c r="E36" s="43">
        <v>25</v>
      </c>
      <c r="F36" s="43">
        <f t="shared" si="2"/>
        <v>0.4</v>
      </c>
      <c r="G36" s="43">
        <v>22</v>
      </c>
      <c r="H36" s="43">
        <f t="shared" si="3"/>
        <v>0.45454545454545453</v>
      </c>
      <c r="I36" s="43">
        <v>19</v>
      </c>
      <c r="J36" s="43">
        <f t="shared" si="4"/>
        <v>0.52631578947368418</v>
      </c>
      <c r="K36" s="43">
        <v>17</v>
      </c>
      <c r="L36" s="43">
        <f t="shared" si="5"/>
        <v>0.58823529411764708</v>
      </c>
      <c r="M36" s="43">
        <v>15</v>
      </c>
      <c r="N36" s="43">
        <f t="shared" si="6"/>
        <v>0.66666666666666663</v>
      </c>
    </row>
    <row r="37" spans="1:14" x14ac:dyDescent="0.2">
      <c r="A37" s="11" t="s">
        <v>243</v>
      </c>
      <c r="B37" s="40">
        <v>500</v>
      </c>
      <c r="C37" s="43">
        <v>39</v>
      </c>
      <c r="D37" s="55">
        <f t="shared" si="1"/>
        <v>12.820512820512821</v>
      </c>
      <c r="E37" s="43">
        <v>25</v>
      </c>
      <c r="F37" s="23">
        <f t="shared" si="2"/>
        <v>20</v>
      </c>
      <c r="G37" s="43">
        <v>22</v>
      </c>
      <c r="H37" s="43">
        <f t="shared" si="3"/>
        <v>22.727272727272727</v>
      </c>
      <c r="I37" s="43">
        <v>19</v>
      </c>
      <c r="J37" s="23">
        <f t="shared" si="4"/>
        <v>26.315789473684209</v>
      </c>
      <c r="K37" s="43">
        <v>17</v>
      </c>
      <c r="L37" s="43">
        <f t="shared" si="5"/>
        <v>29.411764705882351</v>
      </c>
      <c r="M37" s="43">
        <v>15</v>
      </c>
      <c r="N37" s="55">
        <f t="shared" si="6"/>
        <v>33.333333333333336</v>
      </c>
    </row>
    <row r="38" spans="1:14" ht="17" thickBot="1" x14ac:dyDescent="0.25">
      <c r="A38" s="11"/>
      <c r="B38" s="41"/>
      <c r="C38" s="44"/>
      <c r="D38" s="15"/>
      <c r="E38" s="24"/>
      <c r="F38" s="24"/>
      <c r="G38" s="45"/>
      <c r="H38" s="45"/>
      <c r="I38" s="24"/>
      <c r="J38" s="24"/>
      <c r="K38" s="45"/>
      <c r="L38" s="45"/>
      <c r="M38" s="44"/>
      <c r="N38" s="15"/>
    </row>
    <row r="39" spans="1:14" ht="17" thickBot="1" x14ac:dyDescent="0.25">
      <c r="A39" s="14" t="s">
        <v>22</v>
      </c>
      <c r="B39" s="21">
        <f>SUM(B32:B37)</f>
        <v>1610</v>
      </c>
      <c r="C39" s="107">
        <f>SUM(D32:D37)</f>
        <v>41.282051282051285</v>
      </c>
      <c r="D39" s="85"/>
      <c r="E39" s="86">
        <f>SUM(F32:F37)</f>
        <v>64.399999999999991</v>
      </c>
      <c r="F39" s="87"/>
      <c r="G39" s="88">
        <f>SUM(H32:H37)</f>
        <v>73.181818181818173</v>
      </c>
      <c r="H39" s="149"/>
      <c r="I39" s="86">
        <f>SUM(J32:J37)</f>
        <v>84.73684210526315</v>
      </c>
      <c r="J39" s="87"/>
      <c r="K39" s="88">
        <f>SUM(L32:L37)</f>
        <v>94.705882352941174</v>
      </c>
      <c r="L39" s="149"/>
      <c r="M39" s="107">
        <f>SUM(N32:N37)</f>
        <v>107.33333333333334</v>
      </c>
      <c r="N39" s="85"/>
    </row>
  </sheetData>
  <mergeCells count="18">
    <mergeCell ref="C39:D39"/>
    <mergeCell ref="E39:F39"/>
    <mergeCell ref="G39:H39"/>
    <mergeCell ref="A1:E2"/>
    <mergeCell ref="A25:I26"/>
    <mergeCell ref="B27:D27"/>
    <mergeCell ref="A30:A31"/>
    <mergeCell ref="B30:B31"/>
    <mergeCell ref="C30:D31"/>
    <mergeCell ref="E30:F31"/>
    <mergeCell ref="G30:H31"/>
    <mergeCell ref="I30:J31"/>
    <mergeCell ref="B28:E28"/>
    <mergeCell ref="I39:J39"/>
    <mergeCell ref="K39:L39"/>
    <mergeCell ref="M39:N39"/>
    <mergeCell ref="K30:L31"/>
    <mergeCell ref="M30:N31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sqref="A1:N40"/>
    </sheetView>
  </sheetViews>
  <sheetFormatPr baseColWidth="10" defaultRowHeight="16" x14ac:dyDescent="0.2"/>
  <cols>
    <col min="1" max="1" width="19" customWidth="1"/>
    <col min="2" max="2" width="16.6640625" customWidth="1"/>
    <col min="3" max="3" width="7.83203125" customWidth="1"/>
    <col min="5" max="5" width="8" customWidth="1"/>
    <col min="6" max="6" width="14" customWidth="1"/>
    <col min="7" max="7" width="8.5" customWidth="1"/>
    <col min="8" max="8" width="15.6640625" customWidth="1"/>
    <col min="9" max="9" width="9.1640625" customWidth="1"/>
    <col min="10" max="10" width="16" customWidth="1"/>
    <col min="11" max="11" width="8.83203125" customWidth="1"/>
    <col min="12" max="12" width="15.1640625" customWidth="1"/>
    <col min="13" max="13" width="8.6640625" customWidth="1"/>
    <col min="14" max="14" width="15.164062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284</v>
      </c>
    </row>
    <row r="4" spans="1:5" x14ac:dyDescent="0.2">
      <c r="A4" t="s">
        <v>12</v>
      </c>
      <c r="B4">
        <v>75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2</v>
      </c>
      <c r="B8">
        <v>25000</v>
      </c>
      <c r="C8" t="e">
        <f>#REF!</f>
        <v>#REF!</v>
      </c>
      <c r="D8">
        <v>1000</v>
      </c>
      <c r="E8" s="1" t="e">
        <f>D8/B8*C8</f>
        <v>#REF!</v>
      </c>
    </row>
    <row r="9" spans="1:5" x14ac:dyDescent="0.2">
      <c r="A9" t="s">
        <v>19</v>
      </c>
      <c r="B9">
        <v>1000</v>
      </c>
      <c r="C9" t="e">
        <f>#REF!</f>
        <v>#REF!</v>
      </c>
      <c r="D9">
        <v>20</v>
      </c>
      <c r="E9" s="1" t="e">
        <f t="shared" ref="E9:E16" si="0">D9/B9*C9</f>
        <v>#REF!</v>
      </c>
    </row>
    <row r="10" spans="1:5" x14ac:dyDescent="0.2">
      <c r="A10" t="s">
        <v>3</v>
      </c>
      <c r="B10">
        <v>5000</v>
      </c>
      <c r="C10" t="e">
        <f>#REF!</f>
        <v>#REF!</v>
      </c>
      <c r="D10">
        <v>60</v>
      </c>
      <c r="E10" s="1" t="e">
        <f t="shared" si="0"/>
        <v>#REF!</v>
      </c>
    </row>
    <row r="11" spans="1:5" x14ac:dyDescent="0.2">
      <c r="A11" t="s">
        <v>20</v>
      </c>
      <c r="B11">
        <v>500</v>
      </c>
      <c r="C11" t="e">
        <f>#REF!</f>
        <v>#REF!</v>
      </c>
      <c r="D11">
        <v>20</v>
      </c>
      <c r="E11" s="1" t="e">
        <f t="shared" si="0"/>
        <v>#REF!</v>
      </c>
    </row>
    <row r="12" spans="1:5" x14ac:dyDescent="0.2">
      <c r="A12" t="s">
        <v>21</v>
      </c>
      <c r="B12">
        <v>500</v>
      </c>
      <c r="C12" t="e">
        <f>#REF!</f>
        <v>#REF!</v>
      </c>
      <c r="D12">
        <v>10</v>
      </c>
      <c r="E12" s="1" t="e">
        <f t="shared" si="0"/>
        <v>#REF!</v>
      </c>
    </row>
    <row r="13" spans="1:5" x14ac:dyDescent="0.2">
      <c r="A13" t="s">
        <v>6</v>
      </c>
      <c r="B13">
        <v>1000</v>
      </c>
      <c r="C13" t="e">
        <f>#REF!</f>
        <v>#REF!</v>
      </c>
      <c r="D13">
        <v>30</v>
      </c>
      <c r="E13" s="1" t="e">
        <f t="shared" si="0"/>
        <v>#REF!</v>
      </c>
    </row>
    <row r="14" spans="1:5" x14ac:dyDescent="0.2">
      <c r="A14" t="s">
        <v>132</v>
      </c>
      <c r="B14">
        <v>3000</v>
      </c>
      <c r="C14" t="e">
        <f>#REF!</f>
        <v>#REF!</v>
      </c>
      <c r="D14">
        <v>100</v>
      </c>
      <c r="E14" s="1" t="e">
        <f t="shared" si="0"/>
        <v>#REF!</v>
      </c>
    </row>
    <row r="15" spans="1:5" x14ac:dyDescent="0.2">
      <c r="A15" t="s">
        <v>4</v>
      </c>
      <c r="B15">
        <v>50</v>
      </c>
      <c r="C15" t="e">
        <f>#REF!</f>
        <v>#REF!</v>
      </c>
      <c r="D15">
        <v>2</v>
      </c>
      <c r="E15" s="1" t="e">
        <f t="shared" si="0"/>
        <v>#REF!</v>
      </c>
    </row>
    <row r="16" spans="1:5" x14ac:dyDescent="0.2">
      <c r="A16" t="s">
        <v>14</v>
      </c>
      <c r="B16">
        <v>1000</v>
      </c>
      <c r="C16" t="e">
        <f>#REF!</f>
        <v>#REF!</v>
      </c>
      <c r="D16">
        <v>500</v>
      </c>
      <c r="E16" s="1" t="e">
        <f t="shared" si="0"/>
        <v>#REF!</v>
      </c>
    </row>
    <row r="18" spans="1:14" x14ac:dyDescent="0.2">
      <c r="A18" t="s">
        <v>22</v>
      </c>
      <c r="D18">
        <f>D8+D9+D10+D11+D12+D13+D14+D15+D16</f>
        <v>1742</v>
      </c>
      <c r="E18" t="e">
        <f>E8+E9+E10+E11+E12+E13+E14+E15+E16</f>
        <v>#REF!</v>
      </c>
      <c r="F18" t="s">
        <v>24</v>
      </c>
      <c r="G18" t="s">
        <v>25</v>
      </c>
    </row>
    <row r="19" spans="1:14" x14ac:dyDescent="0.2">
      <c r="A19" t="s">
        <v>23</v>
      </c>
      <c r="C19" s="3">
        <v>84</v>
      </c>
      <c r="D19" s="2">
        <f>D18/C19</f>
        <v>20.738095238095237</v>
      </c>
      <c r="E19" t="e">
        <f>E18/D19</f>
        <v>#REF!</v>
      </c>
      <c r="F19">
        <v>4000</v>
      </c>
      <c r="G19" t="e">
        <f>E19*100/F19</f>
        <v>#REF!</v>
      </c>
    </row>
    <row r="20" spans="1:14" x14ac:dyDescent="0.2">
      <c r="C20">
        <v>75</v>
      </c>
      <c r="D20" s="2">
        <f>D18/C20</f>
        <v>23.226666666666667</v>
      </c>
      <c r="E20" t="e">
        <f>E18/D20</f>
        <v>#REF!</v>
      </c>
      <c r="F20">
        <v>2700</v>
      </c>
      <c r="G20" t="e">
        <f>E20*100/F20</f>
        <v>#REF!</v>
      </c>
    </row>
    <row r="21" spans="1:14" x14ac:dyDescent="0.2">
      <c r="C21">
        <v>60</v>
      </c>
      <c r="D21" s="2">
        <f>D18/C21</f>
        <v>29.033333333333335</v>
      </c>
      <c r="E21" t="e">
        <f>E18/D21</f>
        <v>#REF!</v>
      </c>
      <c r="F21">
        <v>2000</v>
      </c>
      <c r="G21" t="e">
        <f>E21*100/F21</f>
        <v>#REF!</v>
      </c>
    </row>
    <row r="22" spans="1:14" x14ac:dyDescent="0.2">
      <c r="C22">
        <v>40</v>
      </c>
      <c r="D22" s="2">
        <f>D18/C22</f>
        <v>43.55</v>
      </c>
      <c r="E22" t="e">
        <f>E18/D22</f>
        <v>#REF!</v>
      </c>
      <c r="F22">
        <v>1500</v>
      </c>
      <c r="G22" t="e">
        <f>E22*100/F22</f>
        <v>#REF!</v>
      </c>
    </row>
    <row r="23" spans="1:14" x14ac:dyDescent="0.2">
      <c r="C23">
        <v>25</v>
      </c>
      <c r="D23" s="2">
        <f>D18/C23</f>
        <v>69.680000000000007</v>
      </c>
      <c r="E23" t="e">
        <f>E18/D23</f>
        <v>#REF!</v>
      </c>
      <c r="F23">
        <v>1000</v>
      </c>
      <c r="G23" t="e">
        <f>E23*100/F23</f>
        <v>#REF!</v>
      </c>
    </row>
    <row r="24" spans="1:14" ht="17" thickBot="1" x14ac:dyDescent="0.25"/>
    <row r="25" spans="1:14" x14ac:dyDescent="0.2">
      <c r="A25" s="92" t="s">
        <v>218</v>
      </c>
      <c r="B25" s="93"/>
      <c r="C25" s="93"/>
      <c r="D25" s="93"/>
      <c r="E25" s="93"/>
      <c r="F25" s="93"/>
      <c r="G25" s="93"/>
      <c r="H25" s="93"/>
      <c r="I25" s="129"/>
    </row>
    <row r="26" spans="1:14" ht="17" thickBot="1" x14ac:dyDescent="0.25">
      <c r="A26" s="95"/>
      <c r="B26" s="96"/>
      <c r="C26" s="96"/>
      <c r="D26" s="96"/>
      <c r="E26" s="96"/>
      <c r="F26" s="96"/>
      <c r="G26" s="96"/>
      <c r="H26" s="96"/>
      <c r="I26" s="130"/>
    </row>
    <row r="27" spans="1:14" x14ac:dyDescent="0.2">
      <c r="A27" s="11" t="s">
        <v>11</v>
      </c>
      <c r="B27" s="128" t="s">
        <v>283</v>
      </c>
      <c r="C27" s="128"/>
      <c r="D27" s="128"/>
      <c r="E27" s="12"/>
      <c r="F27" s="12"/>
      <c r="G27" s="12"/>
      <c r="H27" s="12"/>
      <c r="I27" s="46"/>
    </row>
    <row r="28" spans="1:14" x14ac:dyDescent="0.2">
      <c r="A28" s="11" t="s">
        <v>12</v>
      </c>
      <c r="B28" s="79" t="s">
        <v>280</v>
      </c>
      <c r="C28" s="79"/>
      <c r="D28" s="79"/>
      <c r="E28" s="79"/>
      <c r="F28" s="12"/>
      <c r="G28" s="12"/>
      <c r="H28" s="12"/>
      <c r="I28" s="12"/>
    </row>
    <row r="29" spans="1:14" ht="17" thickBot="1" x14ac:dyDescent="0.25">
      <c r="A29" s="11"/>
      <c r="B29" s="12"/>
      <c r="C29" s="12"/>
      <c r="D29" s="12"/>
      <c r="E29" s="12"/>
      <c r="F29" s="12"/>
      <c r="G29" s="12"/>
      <c r="H29" s="12"/>
    </row>
    <row r="30" spans="1:14" x14ac:dyDescent="0.2">
      <c r="A30" s="98" t="s">
        <v>217</v>
      </c>
      <c r="B30" s="131" t="s">
        <v>216</v>
      </c>
      <c r="C30" s="138">
        <v>40</v>
      </c>
      <c r="D30" s="139"/>
      <c r="E30" s="142">
        <v>60</v>
      </c>
      <c r="F30" s="143"/>
      <c r="G30" s="142">
        <v>70</v>
      </c>
      <c r="H30" s="143"/>
      <c r="I30" s="142">
        <v>80</v>
      </c>
      <c r="J30" s="143"/>
      <c r="K30" s="142">
        <v>90</v>
      </c>
      <c r="L30" s="143"/>
      <c r="M30" s="138">
        <v>100</v>
      </c>
      <c r="N30" s="139"/>
    </row>
    <row r="31" spans="1:14" ht="17" thickBot="1" x14ac:dyDescent="0.25">
      <c r="A31" s="99"/>
      <c r="B31" s="132"/>
      <c r="C31" s="140"/>
      <c r="D31" s="141"/>
      <c r="E31" s="144"/>
      <c r="F31" s="137"/>
      <c r="G31" s="144"/>
      <c r="H31" s="137"/>
      <c r="I31" s="144"/>
      <c r="J31" s="137"/>
      <c r="K31" s="144"/>
      <c r="L31" s="137"/>
      <c r="M31" s="140"/>
      <c r="N31" s="141"/>
    </row>
    <row r="32" spans="1:14" x14ac:dyDescent="0.2">
      <c r="A32" s="11" t="s">
        <v>263</v>
      </c>
      <c r="B32" s="39">
        <v>1000</v>
      </c>
      <c r="C32" s="42">
        <v>39</v>
      </c>
      <c r="D32" s="42">
        <f>B32/C32</f>
        <v>25.641025641025642</v>
      </c>
      <c r="E32" s="42">
        <v>25</v>
      </c>
      <c r="F32" s="42">
        <f>B32/E32</f>
        <v>40</v>
      </c>
      <c r="G32" s="43">
        <v>22</v>
      </c>
      <c r="H32" s="43">
        <f>B32/G32</f>
        <v>45.454545454545453</v>
      </c>
      <c r="I32" s="42">
        <v>19</v>
      </c>
      <c r="J32" s="42">
        <f>B32/I32</f>
        <v>52.631578947368418</v>
      </c>
      <c r="K32" s="43">
        <v>17</v>
      </c>
      <c r="L32" s="43">
        <f>B32/K32</f>
        <v>58.823529411764703</v>
      </c>
      <c r="M32" s="42">
        <v>15</v>
      </c>
      <c r="N32" s="42">
        <f>B32/M32</f>
        <v>66.666666666666671</v>
      </c>
    </row>
    <row r="33" spans="1:14" x14ac:dyDescent="0.2">
      <c r="A33" s="29" t="s">
        <v>242</v>
      </c>
      <c r="B33" s="40">
        <v>20</v>
      </c>
      <c r="C33" s="43">
        <v>39</v>
      </c>
      <c r="D33" s="43">
        <f t="shared" ref="D33:D37" si="1">B33/C33</f>
        <v>0.51282051282051277</v>
      </c>
      <c r="E33" s="43">
        <v>25</v>
      </c>
      <c r="F33" s="43">
        <f t="shared" ref="F33:F37" si="2">B33/E33</f>
        <v>0.8</v>
      </c>
      <c r="G33" s="43">
        <v>22</v>
      </c>
      <c r="H33" s="43">
        <f t="shared" ref="H33:H37" si="3">B33/G33</f>
        <v>0.90909090909090906</v>
      </c>
      <c r="I33" s="43">
        <v>19</v>
      </c>
      <c r="J33" s="43">
        <f t="shared" ref="J33:J37" si="4">B33/I33</f>
        <v>1.0526315789473684</v>
      </c>
      <c r="K33" s="43">
        <v>17</v>
      </c>
      <c r="L33" s="43">
        <f t="shared" ref="L33:L37" si="5">B33/K33</f>
        <v>1.1764705882352942</v>
      </c>
      <c r="M33" s="43">
        <v>15</v>
      </c>
      <c r="N33" s="43">
        <f t="shared" ref="N33:N37" si="6">B33/M33</f>
        <v>1.3333333333333333</v>
      </c>
    </row>
    <row r="34" spans="1:14" x14ac:dyDescent="0.2">
      <c r="A34" s="29" t="s">
        <v>3</v>
      </c>
      <c r="B34" s="40">
        <v>60</v>
      </c>
      <c r="C34" s="43">
        <v>39</v>
      </c>
      <c r="D34" s="43">
        <f t="shared" si="1"/>
        <v>1.5384615384615385</v>
      </c>
      <c r="E34" s="43">
        <v>25</v>
      </c>
      <c r="F34" s="43">
        <f t="shared" si="2"/>
        <v>2.4</v>
      </c>
      <c r="G34" s="43">
        <v>22</v>
      </c>
      <c r="H34" s="43">
        <f t="shared" si="3"/>
        <v>2.7272727272727271</v>
      </c>
      <c r="I34" s="43">
        <v>19</v>
      </c>
      <c r="J34" s="43">
        <f t="shared" si="4"/>
        <v>3.1578947368421053</v>
      </c>
      <c r="K34" s="43">
        <v>17</v>
      </c>
      <c r="L34" s="43">
        <f t="shared" si="5"/>
        <v>3.5294117647058822</v>
      </c>
      <c r="M34" s="43">
        <v>15</v>
      </c>
      <c r="N34" s="43">
        <f t="shared" si="6"/>
        <v>4</v>
      </c>
    </row>
    <row r="35" spans="1:14" x14ac:dyDescent="0.2">
      <c r="A35" s="11" t="s">
        <v>20</v>
      </c>
      <c r="B35" s="40">
        <v>20</v>
      </c>
      <c r="C35" s="43">
        <v>39</v>
      </c>
      <c r="D35" s="43">
        <f t="shared" si="1"/>
        <v>0.51282051282051277</v>
      </c>
      <c r="E35" s="43">
        <v>25</v>
      </c>
      <c r="F35" s="43">
        <f t="shared" si="2"/>
        <v>0.8</v>
      </c>
      <c r="G35" s="43">
        <v>22</v>
      </c>
      <c r="H35" s="43">
        <f t="shared" si="3"/>
        <v>0.90909090909090906</v>
      </c>
      <c r="I35" s="43">
        <v>19</v>
      </c>
      <c r="J35" s="43">
        <f t="shared" si="4"/>
        <v>1.0526315789473684</v>
      </c>
      <c r="K35" s="43">
        <v>17</v>
      </c>
      <c r="L35" s="43">
        <f t="shared" si="5"/>
        <v>1.1764705882352942</v>
      </c>
      <c r="M35" s="43">
        <v>15</v>
      </c>
      <c r="N35" s="43">
        <f t="shared" si="6"/>
        <v>1.3333333333333333</v>
      </c>
    </row>
    <row r="36" spans="1:14" x14ac:dyDescent="0.2">
      <c r="A36" s="11" t="s">
        <v>21</v>
      </c>
      <c r="B36" s="40">
        <v>10</v>
      </c>
      <c r="C36" s="43">
        <v>39</v>
      </c>
      <c r="D36" s="43">
        <f t="shared" si="1"/>
        <v>0.25641025641025639</v>
      </c>
      <c r="E36" s="43">
        <v>25</v>
      </c>
      <c r="F36" s="43">
        <f t="shared" si="2"/>
        <v>0.4</v>
      </c>
      <c r="G36" s="43">
        <v>22</v>
      </c>
      <c r="H36" s="43">
        <f t="shared" si="3"/>
        <v>0.45454545454545453</v>
      </c>
      <c r="I36" s="43">
        <v>19</v>
      </c>
      <c r="J36" s="43">
        <f t="shared" si="4"/>
        <v>0.52631578947368418</v>
      </c>
      <c r="K36" s="43">
        <v>17</v>
      </c>
      <c r="L36" s="43">
        <f t="shared" si="5"/>
        <v>0.58823529411764708</v>
      </c>
      <c r="M36" s="43">
        <v>15</v>
      </c>
      <c r="N36" s="43">
        <f t="shared" si="6"/>
        <v>0.66666666666666663</v>
      </c>
    </row>
    <row r="37" spans="1:14" x14ac:dyDescent="0.2">
      <c r="A37" s="11" t="s">
        <v>282</v>
      </c>
      <c r="B37" s="40">
        <v>500</v>
      </c>
      <c r="C37" s="43">
        <v>39</v>
      </c>
      <c r="D37" s="55">
        <f t="shared" si="1"/>
        <v>12.820512820512821</v>
      </c>
      <c r="E37" s="43">
        <v>25</v>
      </c>
      <c r="F37" s="23">
        <f t="shared" si="2"/>
        <v>20</v>
      </c>
      <c r="G37" s="43">
        <v>22</v>
      </c>
      <c r="H37" s="43">
        <f t="shared" si="3"/>
        <v>22.727272727272727</v>
      </c>
      <c r="I37" s="43">
        <v>19</v>
      </c>
      <c r="J37" s="23">
        <f t="shared" si="4"/>
        <v>26.315789473684209</v>
      </c>
      <c r="K37" s="43">
        <v>17</v>
      </c>
      <c r="L37" s="43">
        <f t="shared" si="5"/>
        <v>29.411764705882351</v>
      </c>
      <c r="M37" s="43">
        <v>15</v>
      </c>
      <c r="N37" s="55">
        <f t="shared" si="6"/>
        <v>33.333333333333336</v>
      </c>
    </row>
    <row r="38" spans="1:14" ht="17" thickBot="1" x14ac:dyDescent="0.25">
      <c r="A38" s="11"/>
      <c r="B38" s="41"/>
      <c r="C38" s="44"/>
      <c r="D38" s="15"/>
      <c r="E38" s="24"/>
      <c r="F38" s="24"/>
      <c r="G38" s="45"/>
      <c r="H38" s="45"/>
      <c r="I38" s="24"/>
      <c r="J38" s="24"/>
      <c r="K38" s="45"/>
      <c r="L38" s="45"/>
      <c r="M38" s="44"/>
      <c r="N38" s="15"/>
    </row>
    <row r="39" spans="1:14" ht="17" thickBot="1" x14ac:dyDescent="0.25">
      <c r="A39" s="14" t="s">
        <v>22</v>
      </c>
      <c r="B39" s="21">
        <f>SUM(B32:B37)</f>
        <v>1610</v>
      </c>
      <c r="C39" s="107">
        <f>SUM(D32:D37)</f>
        <v>41.282051282051285</v>
      </c>
      <c r="D39" s="85"/>
      <c r="E39" s="86">
        <f>SUM(F32:F37)</f>
        <v>64.399999999999991</v>
      </c>
      <c r="F39" s="87"/>
      <c r="G39" s="88">
        <f>SUM(H32:H37)</f>
        <v>73.181818181818173</v>
      </c>
      <c r="H39" s="149"/>
      <c r="I39" s="86">
        <f>SUM(J32:J37)</f>
        <v>84.73684210526315</v>
      </c>
      <c r="J39" s="87"/>
      <c r="K39" s="88">
        <f>SUM(L32:L37)</f>
        <v>94.705882352941174</v>
      </c>
      <c r="L39" s="149"/>
      <c r="M39" s="107">
        <f>SUM(N32:N37)</f>
        <v>107.33333333333334</v>
      </c>
      <c r="N39" s="85"/>
    </row>
  </sheetData>
  <mergeCells count="18">
    <mergeCell ref="A1:E2"/>
    <mergeCell ref="A25:I26"/>
    <mergeCell ref="B27:D27"/>
    <mergeCell ref="A30:A31"/>
    <mergeCell ref="B30:B31"/>
    <mergeCell ref="C30:D31"/>
    <mergeCell ref="E30:F31"/>
    <mergeCell ref="G30:H31"/>
    <mergeCell ref="I30:J31"/>
    <mergeCell ref="B28:E28"/>
    <mergeCell ref="K30:L31"/>
    <mergeCell ref="M30:N31"/>
    <mergeCell ref="C39:D39"/>
    <mergeCell ref="E39:F39"/>
    <mergeCell ref="G39:H39"/>
    <mergeCell ref="I39:J39"/>
    <mergeCell ref="K39:L39"/>
    <mergeCell ref="M39:N3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showRuler="0" topLeftCell="A25" zoomScale="86" workbookViewId="0">
      <selection activeCell="H51" sqref="H51"/>
    </sheetView>
  </sheetViews>
  <sheetFormatPr baseColWidth="10" defaultRowHeight="16" x14ac:dyDescent="0.2"/>
  <cols>
    <col min="1" max="1" width="19.1640625" customWidth="1"/>
    <col min="2" max="2" width="23" customWidth="1"/>
    <col min="6" max="6" width="16.83203125" customWidth="1"/>
    <col min="8" max="8" width="16.33203125" customWidth="1"/>
    <col min="10" max="10" width="16.6640625" customWidth="1"/>
    <col min="12" max="12" width="15.83203125" customWidth="1"/>
    <col min="14" max="14" width="16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214</v>
      </c>
    </row>
    <row r="4" spans="1:5" x14ac:dyDescent="0.2">
      <c r="A4" t="s">
        <v>12</v>
      </c>
      <c r="B4">
        <v>80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2</v>
      </c>
      <c r="B8">
        <v>25000</v>
      </c>
      <c r="C8">
        <v>0</v>
      </c>
      <c r="D8">
        <v>800</v>
      </c>
      <c r="E8" s="1">
        <f>D8/B8*C8</f>
        <v>0</v>
      </c>
    </row>
    <row r="9" spans="1:5" x14ac:dyDescent="0.2">
      <c r="A9" t="s">
        <v>151</v>
      </c>
      <c r="B9">
        <v>1000</v>
      </c>
      <c r="C9">
        <v>0</v>
      </c>
      <c r="D9">
        <v>200</v>
      </c>
      <c r="E9" s="1">
        <f>D9/B9*C9</f>
        <v>0</v>
      </c>
    </row>
    <row r="10" spans="1:5" x14ac:dyDescent="0.2">
      <c r="A10" t="s">
        <v>19</v>
      </c>
      <c r="B10">
        <v>1000</v>
      </c>
      <c r="C10">
        <v>0</v>
      </c>
      <c r="D10">
        <v>12</v>
      </c>
      <c r="E10" s="1">
        <f t="shared" ref="E10:E18" si="0">D10/B10*C10</f>
        <v>0</v>
      </c>
    </row>
    <row r="11" spans="1:5" x14ac:dyDescent="0.2">
      <c r="A11" t="s">
        <v>3</v>
      </c>
      <c r="B11">
        <v>5000</v>
      </c>
      <c r="C11">
        <v>0</v>
      </c>
      <c r="D11">
        <v>100</v>
      </c>
      <c r="E11" s="1">
        <f t="shared" si="0"/>
        <v>0</v>
      </c>
    </row>
    <row r="12" spans="1:5" x14ac:dyDescent="0.2">
      <c r="A12" t="s">
        <v>20</v>
      </c>
      <c r="B12">
        <v>500</v>
      </c>
      <c r="C12">
        <v>0</v>
      </c>
      <c r="D12">
        <v>7</v>
      </c>
      <c r="E12" s="1">
        <f t="shared" si="0"/>
        <v>0</v>
      </c>
    </row>
    <row r="13" spans="1:5" x14ac:dyDescent="0.2">
      <c r="A13" t="s">
        <v>21</v>
      </c>
      <c r="B13">
        <v>500</v>
      </c>
      <c r="C13">
        <v>0</v>
      </c>
      <c r="D13">
        <v>3</v>
      </c>
      <c r="E13" s="1">
        <f t="shared" si="0"/>
        <v>0</v>
      </c>
    </row>
    <row r="14" spans="1:5" x14ac:dyDescent="0.2">
      <c r="A14" t="s">
        <v>46</v>
      </c>
      <c r="B14">
        <v>1000</v>
      </c>
      <c r="C14">
        <v>0</v>
      </c>
      <c r="D14">
        <v>200</v>
      </c>
      <c r="E14" s="1">
        <f t="shared" si="0"/>
        <v>0</v>
      </c>
    </row>
    <row r="15" spans="1:5" x14ac:dyDescent="0.2">
      <c r="A15" t="s">
        <v>132</v>
      </c>
      <c r="B15">
        <v>3000</v>
      </c>
      <c r="C15">
        <v>0</v>
      </c>
      <c r="D15">
        <v>50</v>
      </c>
      <c r="E15" s="1">
        <f t="shared" si="0"/>
        <v>0</v>
      </c>
    </row>
    <row r="16" spans="1:5" x14ac:dyDescent="0.2">
      <c r="A16" t="s">
        <v>4</v>
      </c>
      <c r="B16">
        <v>1</v>
      </c>
      <c r="C16">
        <v>0</v>
      </c>
      <c r="D16">
        <v>2</v>
      </c>
      <c r="E16" s="1">
        <f t="shared" si="0"/>
        <v>0</v>
      </c>
    </row>
    <row r="17" spans="1:14" x14ac:dyDescent="0.2">
      <c r="A17" t="s">
        <v>149</v>
      </c>
      <c r="B17">
        <v>15000</v>
      </c>
      <c r="C17">
        <v>0</v>
      </c>
      <c r="D17">
        <v>30</v>
      </c>
      <c r="E17" s="1">
        <f t="shared" si="0"/>
        <v>0</v>
      </c>
    </row>
    <row r="18" spans="1:14" x14ac:dyDescent="0.2">
      <c r="A18" t="s">
        <v>14</v>
      </c>
      <c r="B18">
        <v>1000</v>
      </c>
      <c r="C18">
        <v>0</v>
      </c>
      <c r="D18">
        <v>300</v>
      </c>
      <c r="E18" s="1">
        <f t="shared" si="0"/>
        <v>0</v>
      </c>
    </row>
    <row r="20" spans="1:14" x14ac:dyDescent="0.2">
      <c r="A20" t="s">
        <v>22</v>
      </c>
      <c r="D20">
        <f>D8+D9+D10+D11+D12+D13+D14+D15+D16+D17+D18</f>
        <v>1704</v>
      </c>
      <c r="E20">
        <f>E8+E9+E10+E11+E12+E13+E14+E15+E16+E17+E18</f>
        <v>0</v>
      </c>
      <c r="F20" t="s">
        <v>24</v>
      </c>
      <c r="G20" t="s">
        <v>25</v>
      </c>
    </row>
    <row r="21" spans="1:14" x14ac:dyDescent="0.2">
      <c r="A21" t="s">
        <v>23</v>
      </c>
      <c r="C21" s="3">
        <v>80</v>
      </c>
      <c r="D21" s="2">
        <f>D20/C21</f>
        <v>21.3</v>
      </c>
      <c r="E21">
        <f>E20/D21</f>
        <v>0</v>
      </c>
      <c r="F21">
        <v>5000</v>
      </c>
      <c r="G21">
        <f>E21*100/F21</f>
        <v>0</v>
      </c>
    </row>
    <row r="22" spans="1:14" x14ac:dyDescent="0.2">
      <c r="C22">
        <v>60</v>
      </c>
      <c r="D22" s="2">
        <f>D20/C22</f>
        <v>28.4</v>
      </c>
      <c r="E22">
        <f>E20/D22</f>
        <v>0</v>
      </c>
      <c r="F22">
        <v>2700</v>
      </c>
      <c r="G22">
        <f>E22*100/F22</f>
        <v>0</v>
      </c>
    </row>
    <row r="23" spans="1:14" x14ac:dyDescent="0.2">
      <c r="C23">
        <v>40</v>
      </c>
      <c r="D23" s="2">
        <f>D20/C23</f>
        <v>42.6</v>
      </c>
      <c r="E23">
        <f>E20/D23</f>
        <v>0</v>
      </c>
      <c r="F23">
        <v>3500</v>
      </c>
      <c r="G23">
        <f>E23*100/F23</f>
        <v>0</v>
      </c>
    </row>
    <row r="24" spans="1:14" x14ac:dyDescent="0.2">
      <c r="C24">
        <v>30</v>
      </c>
      <c r="D24" s="2">
        <f>D20/C24</f>
        <v>56.8</v>
      </c>
      <c r="E24">
        <f>E20/D24</f>
        <v>0</v>
      </c>
      <c r="F24">
        <v>1500</v>
      </c>
      <c r="G24">
        <f>E24*100/F24</f>
        <v>0</v>
      </c>
    </row>
    <row r="25" spans="1:14" x14ac:dyDescent="0.2">
      <c r="C25">
        <v>20</v>
      </c>
      <c r="D25" s="2">
        <f>D20/C25</f>
        <v>85.2</v>
      </c>
      <c r="E25">
        <f>E20/D25</f>
        <v>0</v>
      </c>
      <c r="F25">
        <v>1000</v>
      </c>
      <c r="G25">
        <f>E25*100/F25</f>
        <v>0</v>
      </c>
    </row>
    <row r="26" spans="1:14" ht="17" thickBot="1" x14ac:dyDescent="0.25"/>
    <row r="27" spans="1:14" x14ac:dyDescent="0.2">
      <c r="A27" s="92" t="s">
        <v>218</v>
      </c>
      <c r="B27" s="93"/>
      <c r="C27" s="93"/>
      <c r="D27" s="93"/>
      <c r="E27" s="93"/>
      <c r="F27" s="93"/>
      <c r="G27" s="93"/>
      <c r="H27" s="93"/>
      <c r="I27" s="129"/>
    </row>
    <row r="28" spans="1:14" ht="17" thickBot="1" x14ac:dyDescent="0.25">
      <c r="A28" s="95"/>
      <c r="B28" s="96"/>
      <c r="C28" s="96"/>
      <c r="D28" s="96"/>
      <c r="E28" s="96"/>
      <c r="F28" s="96"/>
      <c r="G28" s="96"/>
      <c r="H28" s="96"/>
      <c r="I28" s="130"/>
    </row>
    <row r="29" spans="1:14" x14ac:dyDescent="0.2">
      <c r="A29" s="11" t="s">
        <v>11</v>
      </c>
      <c r="B29" s="128" t="s">
        <v>270</v>
      </c>
      <c r="C29" s="128"/>
      <c r="D29" s="128"/>
      <c r="E29" s="12"/>
      <c r="F29" s="12"/>
      <c r="G29" s="12"/>
      <c r="H29" s="12"/>
      <c r="I29" s="46"/>
    </row>
    <row r="30" spans="1:14" x14ac:dyDescent="0.2">
      <c r="A30" s="11" t="s">
        <v>12</v>
      </c>
      <c r="B30" s="79" t="s">
        <v>276</v>
      </c>
      <c r="C30" s="79"/>
      <c r="D30" s="58"/>
      <c r="E30" s="58"/>
      <c r="F30" s="58"/>
      <c r="G30" s="12"/>
      <c r="H30" s="12"/>
      <c r="I30" s="12"/>
    </row>
    <row r="31" spans="1:14" ht="17" thickBot="1" x14ac:dyDescent="0.25">
      <c r="A31" s="11"/>
      <c r="B31" s="12"/>
      <c r="C31" s="12"/>
      <c r="D31" s="12"/>
      <c r="E31" s="12"/>
      <c r="F31" s="12"/>
      <c r="G31" s="12"/>
      <c r="H31" s="12"/>
    </row>
    <row r="32" spans="1:14" x14ac:dyDescent="0.2">
      <c r="A32" s="98" t="s">
        <v>217</v>
      </c>
      <c r="B32" s="131" t="s">
        <v>216</v>
      </c>
      <c r="C32" s="138">
        <v>40</v>
      </c>
      <c r="D32" s="139"/>
      <c r="E32" s="142">
        <v>60</v>
      </c>
      <c r="F32" s="143"/>
      <c r="G32" s="142">
        <v>70</v>
      </c>
      <c r="H32" s="143"/>
      <c r="I32" s="142">
        <v>85</v>
      </c>
      <c r="J32" s="143"/>
      <c r="K32" s="142">
        <v>90</v>
      </c>
      <c r="L32" s="143"/>
      <c r="M32" s="138">
        <v>100</v>
      </c>
      <c r="N32" s="139"/>
    </row>
    <row r="33" spans="1:14" ht="17" thickBot="1" x14ac:dyDescent="0.25">
      <c r="A33" s="99"/>
      <c r="B33" s="132"/>
      <c r="C33" s="140"/>
      <c r="D33" s="141"/>
      <c r="E33" s="144"/>
      <c r="F33" s="137"/>
      <c r="G33" s="144"/>
      <c r="H33" s="137"/>
      <c r="I33" s="144"/>
      <c r="J33" s="137"/>
      <c r="K33" s="144"/>
      <c r="L33" s="137"/>
      <c r="M33" s="140"/>
      <c r="N33" s="141"/>
    </row>
    <row r="34" spans="1:14" x14ac:dyDescent="0.2">
      <c r="A34" s="11" t="s">
        <v>263</v>
      </c>
      <c r="B34" s="39">
        <v>980</v>
      </c>
      <c r="C34" s="42">
        <v>49</v>
      </c>
      <c r="D34" s="42">
        <f>B34/C34</f>
        <v>20</v>
      </c>
      <c r="E34" s="42">
        <v>33</v>
      </c>
      <c r="F34" s="42">
        <f>B34/E34</f>
        <v>29.696969696969695</v>
      </c>
      <c r="G34" s="43">
        <v>28.5</v>
      </c>
      <c r="H34" s="43">
        <f>B34/G34</f>
        <v>34.385964912280699</v>
      </c>
      <c r="I34" s="42">
        <v>23.5</v>
      </c>
      <c r="J34" s="42">
        <f>B34/I34</f>
        <v>41.702127659574465</v>
      </c>
      <c r="K34" s="43">
        <v>22</v>
      </c>
      <c r="L34" s="43">
        <f>B34/K34</f>
        <v>44.545454545454547</v>
      </c>
      <c r="M34" s="42">
        <v>19</v>
      </c>
      <c r="N34" s="42">
        <f>B34/M34</f>
        <v>51.578947368421055</v>
      </c>
    </row>
    <row r="35" spans="1:14" x14ac:dyDescent="0.2">
      <c r="A35" s="11" t="s">
        <v>274</v>
      </c>
      <c r="B35" s="40">
        <v>50</v>
      </c>
      <c r="C35" s="43">
        <v>49</v>
      </c>
      <c r="D35" s="43">
        <f t="shared" ref="D35:D46" si="1">B35/C35</f>
        <v>1.0204081632653061</v>
      </c>
      <c r="E35" s="43">
        <v>33</v>
      </c>
      <c r="F35" s="43">
        <f t="shared" ref="F35:F46" si="2">B35/E35</f>
        <v>1.5151515151515151</v>
      </c>
      <c r="G35" s="43">
        <v>28.5</v>
      </c>
      <c r="H35" s="43">
        <f t="shared" ref="H35:H46" si="3">B35/G35</f>
        <v>1.7543859649122806</v>
      </c>
      <c r="I35" s="43">
        <v>23.5</v>
      </c>
      <c r="J35" s="43">
        <f t="shared" ref="J35:J46" si="4">B35/I35</f>
        <v>2.1276595744680851</v>
      </c>
      <c r="K35" s="43">
        <v>22</v>
      </c>
      <c r="L35" s="43">
        <f t="shared" ref="L35:L46" si="5">B35/K35</f>
        <v>2.2727272727272729</v>
      </c>
      <c r="M35" s="43">
        <v>19</v>
      </c>
      <c r="N35" s="43">
        <f t="shared" ref="N35:N46" si="6">B35/M35</f>
        <v>2.6315789473684212</v>
      </c>
    </row>
    <row r="36" spans="1:14" x14ac:dyDescent="0.2">
      <c r="A36" s="29" t="s">
        <v>196</v>
      </c>
      <c r="B36" s="40">
        <v>20</v>
      </c>
      <c r="C36" s="43">
        <v>49</v>
      </c>
      <c r="D36" s="43">
        <f t="shared" si="1"/>
        <v>0.40816326530612246</v>
      </c>
      <c r="E36" s="43">
        <v>33</v>
      </c>
      <c r="F36" s="43">
        <f t="shared" si="2"/>
        <v>0.60606060606060608</v>
      </c>
      <c r="G36" s="43">
        <v>28.5</v>
      </c>
      <c r="H36" s="43">
        <f t="shared" si="3"/>
        <v>0.70175438596491224</v>
      </c>
      <c r="I36" s="43">
        <v>23.5</v>
      </c>
      <c r="J36" s="43">
        <f t="shared" si="4"/>
        <v>0.85106382978723405</v>
      </c>
      <c r="K36" s="43">
        <v>22</v>
      </c>
      <c r="L36" s="43">
        <f t="shared" si="5"/>
        <v>0.90909090909090906</v>
      </c>
      <c r="M36" s="43">
        <v>19</v>
      </c>
      <c r="N36" s="43">
        <f t="shared" si="6"/>
        <v>1.0526315789473684</v>
      </c>
    </row>
    <row r="37" spans="1:14" x14ac:dyDescent="0.2">
      <c r="A37" s="29" t="s">
        <v>242</v>
      </c>
      <c r="B37" s="40">
        <v>25</v>
      </c>
      <c r="C37" s="43">
        <v>49</v>
      </c>
      <c r="D37" s="43">
        <f t="shared" si="1"/>
        <v>0.51020408163265307</v>
      </c>
      <c r="E37" s="43">
        <v>33</v>
      </c>
      <c r="F37" s="43">
        <f t="shared" si="2"/>
        <v>0.75757575757575757</v>
      </c>
      <c r="G37" s="43">
        <v>28.5</v>
      </c>
      <c r="H37" s="43">
        <f t="shared" si="3"/>
        <v>0.8771929824561403</v>
      </c>
      <c r="I37" s="43">
        <v>23.5</v>
      </c>
      <c r="J37" s="43">
        <f t="shared" si="4"/>
        <v>1.0638297872340425</v>
      </c>
      <c r="K37" s="43">
        <v>22</v>
      </c>
      <c r="L37" s="43">
        <f t="shared" si="5"/>
        <v>1.1363636363636365</v>
      </c>
      <c r="M37" s="43">
        <v>19</v>
      </c>
      <c r="N37" s="43">
        <f t="shared" si="6"/>
        <v>1.3157894736842106</v>
      </c>
    </row>
    <row r="38" spans="1:14" x14ac:dyDescent="0.2">
      <c r="A38" s="11" t="s">
        <v>271</v>
      </c>
      <c r="B38" s="40">
        <v>90</v>
      </c>
      <c r="C38" s="43">
        <v>49</v>
      </c>
      <c r="D38" s="43">
        <f t="shared" si="1"/>
        <v>1.8367346938775511</v>
      </c>
      <c r="E38" s="43">
        <v>33</v>
      </c>
      <c r="F38" s="43">
        <f t="shared" si="2"/>
        <v>2.7272727272727271</v>
      </c>
      <c r="G38" s="43">
        <v>28.5</v>
      </c>
      <c r="H38" s="43">
        <f t="shared" si="3"/>
        <v>3.1578947368421053</v>
      </c>
      <c r="I38" s="43">
        <v>23.5</v>
      </c>
      <c r="J38" s="43">
        <f t="shared" si="4"/>
        <v>3.8297872340425534</v>
      </c>
      <c r="K38" s="43">
        <v>22</v>
      </c>
      <c r="L38" s="43">
        <f t="shared" si="5"/>
        <v>4.0909090909090908</v>
      </c>
      <c r="M38" s="43">
        <v>19</v>
      </c>
      <c r="N38" s="43">
        <f t="shared" si="6"/>
        <v>4.7368421052631575</v>
      </c>
    </row>
    <row r="39" spans="1:14" x14ac:dyDescent="0.2">
      <c r="A39" s="11" t="s">
        <v>168</v>
      </c>
      <c r="B39" s="40">
        <v>10</v>
      </c>
      <c r="C39" s="43">
        <v>49</v>
      </c>
      <c r="D39" s="43">
        <f t="shared" si="1"/>
        <v>0.20408163265306123</v>
      </c>
      <c r="E39" s="43">
        <v>33</v>
      </c>
      <c r="F39" s="43">
        <f t="shared" si="2"/>
        <v>0.30303030303030304</v>
      </c>
      <c r="G39" s="43">
        <v>28.5</v>
      </c>
      <c r="H39" s="43">
        <f t="shared" si="3"/>
        <v>0.35087719298245612</v>
      </c>
      <c r="I39" s="52">
        <v>23.5</v>
      </c>
      <c r="J39" s="43">
        <f t="shared" si="4"/>
        <v>0.42553191489361702</v>
      </c>
      <c r="K39" s="43">
        <v>22</v>
      </c>
      <c r="L39" s="43">
        <f t="shared" si="5"/>
        <v>0.45454545454545453</v>
      </c>
      <c r="M39" s="43">
        <v>19</v>
      </c>
      <c r="N39" s="43">
        <f t="shared" si="6"/>
        <v>0.52631578947368418</v>
      </c>
    </row>
    <row r="40" spans="1:14" x14ac:dyDescent="0.2">
      <c r="A40" s="11" t="s">
        <v>21</v>
      </c>
      <c r="B40" s="40">
        <v>8</v>
      </c>
      <c r="C40" s="43">
        <v>49</v>
      </c>
      <c r="D40" s="55">
        <f t="shared" si="1"/>
        <v>0.16326530612244897</v>
      </c>
      <c r="E40" s="43">
        <v>33</v>
      </c>
      <c r="F40" s="23">
        <f t="shared" si="2"/>
        <v>0.24242424242424243</v>
      </c>
      <c r="G40" s="43">
        <v>28.5</v>
      </c>
      <c r="H40" s="43">
        <f t="shared" si="3"/>
        <v>0.2807017543859649</v>
      </c>
      <c r="I40" s="52">
        <v>23.5</v>
      </c>
      <c r="J40" s="23">
        <f t="shared" si="4"/>
        <v>0.34042553191489361</v>
      </c>
      <c r="K40" s="43">
        <v>22</v>
      </c>
      <c r="L40" s="43">
        <f t="shared" si="5"/>
        <v>0.36363636363636365</v>
      </c>
      <c r="M40" s="43">
        <v>19</v>
      </c>
      <c r="N40" s="55">
        <f t="shared" si="6"/>
        <v>0.42105263157894735</v>
      </c>
    </row>
    <row r="41" spans="1:14" x14ac:dyDescent="0.2">
      <c r="A41" s="11" t="s">
        <v>272</v>
      </c>
      <c r="B41" s="40">
        <v>1</v>
      </c>
      <c r="C41" s="43">
        <v>49</v>
      </c>
      <c r="D41" s="55">
        <f t="shared" si="1"/>
        <v>2.0408163265306121E-2</v>
      </c>
      <c r="E41" s="51">
        <v>33</v>
      </c>
      <c r="F41" s="23">
        <f t="shared" si="2"/>
        <v>3.0303030303030304E-2</v>
      </c>
      <c r="G41" s="43">
        <v>28.5</v>
      </c>
      <c r="H41" s="43">
        <f t="shared" si="3"/>
        <v>3.5087719298245612E-2</v>
      </c>
      <c r="I41" s="51">
        <v>23.5</v>
      </c>
      <c r="J41" s="23">
        <f t="shared" si="4"/>
        <v>4.2553191489361701E-2</v>
      </c>
      <c r="K41" s="43">
        <v>22</v>
      </c>
      <c r="L41" s="43">
        <f t="shared" si="5"/>
        <v>4.5454545454545456E-2</v>
      </c>
      <c r="M41" s="43">
        <v>19</v>
      </c>
      <c r="N41" s="55">
        <f t="shared" si="6"/>
        <v>5.2631578947368418E-2</v>
      </c>
    </row>
    <row r="42" spans="1:14" x14ac:dyDescent="0.2">
      <c r="A42" s="11" t="s">
        <v>132</v>
      </c>
      <c r="B42" s="40">
        <v>50</v>
      </c>
      <c r="C42" s="43">
        <v>49</v>
      </c>
      <c r="D42" s="55">
        <f t="shared" si="1"/>
        <v>1.0204081632653061</v>
      </c>
      <c r="E42" s="51">
        <v>33</v>
      </c>
      <c r="F42" s="23">
        <f t="shared" si="2"/>
        <v>1.5151515151515151</v>
      </c>
      <c r="G42" s="43">
        <v>28.5</v>
      </c>
      <c r="H42" s="43">
        <f t="shared" si="3"/>
        <v>1.7543859649122806</v>
      </c>
      <c r="I42" s="51">
        <v>23.5</v>
      </c>
      <c r="J42" s="23">
        <f t="shared" si="4"/>
        <v>2.1276595744680851</v>
      </c>
      <c r="K42" s="43">
        <v>22</v>
      </c>
      <c r="L42" s="43">
        <f t="shared" si="5"/>
        <v>2.2727272727272729</v>
      </c>
      <c r="M42" s="43">
        <v>19</v>
      </c>
      <c r="N42" s="55">
        <f t="shared" si="6"/>
        <v>2.6315789473684212</v>
      </c>
    </row>
    <row r="43" spans="1:14" x14ac:dyDescent="0.2">
      <c r="A43" s="11" t="s">
        <v>248</v>
      </c>
      <c r="B43" s="40">
        <v>50</v>
      </c>
      <c r="C43" s="43">
        <v>49</v>
      </c>
      <c r="D43" s="55">
        <f t="shared" si="1"/>
        <v>1.0204081632653061</v>
      </c>
      <c r="E43" s="51">
        <v>33</v>
      </c>
      <c r="F43" s="23">
        <f t="shared" si="2"/>
        <v>1.5151515151515151</v>
      </c>
      <c r="G43" s="43">
        <v>28.5</v>
      </c>
      <c r="H43" s="43">
        <f t="shared" si="3"/>
        <v>1.7543859649122806</v>
      </c>
      <c r="I43" s="51">
        <v>23.5</v>
      </c>
      <c r="J43" s="23">
        <f t="shared" si="4"/>
        <v>2.1276595744680851</v>
      </c>
      <c r="K43" s="43">
        <v>22</v>
      </c>
      <c r="L43" s="43">
        <f t="shared" si="5"/>
        <v>2.2727272727272729</v>
      </c>
      <c r="M43" s="43">
        <v>19</v>
      </c>
      <c r="N43" s="55">
        <f t="shared" si="6"/>
        <v>2.6315789473684212</v>
      </c>
    </row>
    <row r="44" spans="1:14" x14ac:dyDescent="0.2">
      <c r="A44" s="11" t="s">
        <v>69</v>
      </c>
      <c r="B44" s="40">
        <v>100</v>
      </c>
      <c r="C44" s="43">
        <v>49</v>
      </c>
      <c r="D44" s="55">
        <f t="shared" si="1"/>
        <v>2.0408163265306123</v>
      </c>
      <c r="E44" s="51">
        <v>33</v>
      </c>
      <c r="F44" s="23">
        <f t="shared" si="2"/>
        <v>3.0303030303030303</v>
      </c>
      <c r="G44" s="43">
        <v>28.5</v>
      </c>
      <c r="H44" s="43">
        <f t="shared" si="3"/>
        <v>3.5087719298245612</v>
      </c>
      <c r="I44" s="51">
        <v>23.5</v>
      </c>
      <c r="J44" s="23">
        <f t="shared" si="4"/>
        <v>4.2553191489361701</v>
      </c>
      <c r="K44" s="43">
        <v>22</v>
      </c>
      <c r="L44" s="43">
        <f t="shared" si="5"/>
        <v>4.5454545454545459</v>
      </c>
      <c r="M44" s="43">
        <v>19</v>
      </c>
      <c r="N44" s="55">
        <f t="shared" si="6"/>
        <v>5.2631578947368425</v>
      </c>
    </row>
    <row r="45" spans="1:14" x14ac:dyDescent="0.2">
      <c r="A45" s="11" t="s">
        <v>273</v>
      </c>
      <c r="B45" s="40">
        <v>200</v>
      </c>
      <c r="C45" s="43">
        <v>49</v>
      </c>
      <c r="D45" s="55">
        <f t="shared" si="1"/>
        <v>4.0816326530612246</v>
      </c>
      <c r="E45" s="51">
        <v>33</v>
      </c>
      <c r="F45" s="23">
        <f t="shared" si="2"/>
        <v>6.0606060606060606</v>
      </c>
      <c r="G45" s="43">
        <v>28.5</v>
      </c>
      <c r="H45" s="43">
        <f t="shared" si="3"/>
        <v>7.0175438596491224</v>
      </c>
      <c r="I45" s="51">
        <v>23.5</v>
      </c>
      <c r="J45" s="23">
        <f t="shared" si="4"/>
        <v>8.5106382978723403</v>
      </c>
      <c r="K45" s="43">
        <v>22</v>
      </c>
      <c r="L45" s="43">
        <f t="shared" si="5"/>
        <v>9.0909090909090917</v>
      </c>
      <c r="M45" s="43">
        <v>19</v>
      </c>
      <c r="N45" s="55">
        <f t="shared" si="6"/>
        <v>10.526315789473685</v>
      </c>
    </row>
    <row r="46" spans="1:14" x14ac:dyDescent="0.2">
      <c r="A46" s="11" t="s">
        <v>245</v>
      </c>
      <c r="B46" s="40">
        <v>440</v>
      </c>
      <c r="C46" s="43">
        <v>49</v>
      </c>
      <c r="D46" s="55">
        <f t="shared" si="1"/>
        <v>8.9795918367346932</v>
      </c>
      <c r="E46" s="51">
        <v>33</v>
      </c>
      <c r="F46" s="23">
        <f t="shared" si="2"/>
        <v>13.333333333333334</v>
      </c>
      <c r="G46" s="43">
        <v>28.5</v>
      </c>
      <c r="H46" s="43">
        <f t="shared" si="3"/>
        <v>15.43859649122807</v>
      </c>
      <c r="I46" s="51">
        <v>23.5</v>
      </c>
      <c r="J46" s="23">
        <f t="shared" si="4"/>
        <v>18.723404255319149</v>
      </c>
      <c r="K46" s="43">
        <v>22</v>
      </c>
      <c r="L46" s="43">
        <f t="shared" si="5"/>
        <v>20</v>
      </c>
      <c r="M46" s="43">
        <v>19</v>
      </c>
      <c r="N46" s="55">
        <f t="shared" si="6"/>
        <v>23.157894736842106</v>
      </c>
    </row>
    <row r="47" spans="1:14" ht="17" thickBot="1" x14ac:dyDescent="0.25">
      <c r="A47" s="11"/>
      <c r="B47" s="41"/>
      <c r="C47" s="44"/>
      <c r="D47" s="15"/>
      <c r="E47" s="24"/>
      <c r="F47" s="24"/>
      <c r="G47" s="45"/>
      <c r="H47" s="45"/>
      <c r="I47" s="24"/>
      <c r="J47" s="24"/>
      <c r="K47" s="45"/>
      <c r="L47" s="59"/>
      <c r="M47" s="44"/>
      <c r="N47" s="15"/>
    </row>
    <row r="48" spans="1:14" ht="17" thickBot="1" x14ac:dyDescent="0.25">
      <c r="A48" s="14" t="s">
        <v>22</v>
      </c>
      <c r="B48" s="21">
        <f>SUM(B34:B46)</f>
        <v>2024</v>
      </c>
      <c r="C48" s="107">
        <f>SUM(D34:D46)</f>
        <v>41.306122448979586</v>
      </c>
      <c r="D48" s="85"/>
      <c r="E48" s="86">
        <f>SUM(F34:F46)</f>
        <v>61.333333333333336</v>
      </c>
      <c r="F48" s="87"/>
      <c r="G48" s="88">
        <f>SUM(H34:H46)</f>
        <v>71.017543859649123</v>
      </c>
      <c r="H48" s="149"/>
      <c r="I48" s="86">
        <f>SUM(J34:J46)</f>
        <v>86.127659574468098</v>
      </c>
      <c r="J48" s="87"/>
      <c r="K48" s="88">
        <f>SUM(L34:L46)</f>
        <v>92</v>
      </c>
      <c r="L48" s="149"/>
      <c r="M48" s="107">
        <f>SUM(N34:N46)</f>
        <v>106.52631578947371</v>
      </c>
      <c r="N48" s="85"/>
    </row>
  </sheetData>
  <mergeCells count="18">
    <mergeCell ref="A1:E2"/>
    <mergeCell ref="A27:I28"/>
    <mergeCell ref="B29:D29"/>
    <mergeCell ref="A32:A33"/>
    <mergeCell ref="B32:B33"/>
    <mergeCell ref="C32:D33"/>
    <mergeCell ref="E32:F33"/>
    <mergeCell ref="G32:H33"/>
    <mergeCell ref="I32:J33"/>
    <mergeCell ref="B30:C30"/>
    <mergeCell ref="K32:L33"/>
    <mergeCell ref="M32:N33"/>
    <mergeCell ref="C48:D48"/>
    <mergeCell ref="E48:F48"/>
    <mergeCell ref="G48:H48"/>
    <mergeCell ref="I48:J48"/>
    <mergeCell ref="K48:L48"/>
    <mergeCell ref="M48:N48"/>
  </mergeCells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sqref="A1:N40"/>
    </sheetView>
  </sheetViews>
  <sheetFormatPr baseColWidth="10" defaultRowHeight="16" x14ac:dyDescent="0.2"/>
  <cols>
    <col min="1" max="1" width="17.5" customWidth="1"/>
    <col min="2" max="2" width="11.83203125" customWidth="1"/>
    <col min="3" max="3" width="8.5" customWidth="1"/>
    <col min="4" max="4" width="14.1640625" customWidth="1"/>
    <col min="5" max="5" width="8.83203125" customWidth="1"/>
    <col min="6" max="6" width="15.33203125" customWidth="1"/>
    <col min="7" max="7" width="8.5" customWidth="1"/>
    <col min="8" max="8" width="16.1640625" customWidth="1"/>
    <col min="9" max="9" width="8.1640625" customWidth="1"/>
    <col min="10" max="10" width="15.83203125" customWidth="1"/>
    <col min="11" max="11" width="8.1640625" customWidth="1"/>
    <col min="12" max="12" width="16.1640625" customWidth="1"/>
    <col min="13" max="13" width="8" customWidth="1"/>
    <col min="14" max="14" width="15.164062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s="60" t="s">
        <v>285</v>
      </c>
      <c r="C3" s="60"/>
    </row>
    <row r="4" spans="1:5" x14ac:dyDescent="0.2">
      <c r="A4" t="s">
        <v>12</v>
      </c>
      <c r="B4">
        <v>75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2</v>
      </c>
      <c r="B8">
        <v>25000</v>
      </c>
      <c r="C8" t="e">
        <f>#REF!</f>
        <v>#REF!</v>
      </c>
      <c r="D8">
        <v>1000</v>
      </c>
      <c r="E8" s="1" t="e">
        <f>D8/B8*C8</f>
        <v>#REF!</v>
      </c>
    </row>
    <row r="9" spans="1:5" x14ac:dyDescent="0.2">
      <c r="A9" t="s">
        <v>19</v>
      </c>
      <c r="B9">
        <v>1000</v>
      </c>
      <c r="C9" t="e">
        <f>#REF!</f>
        <v>#REF!</v>
      </c>
      <c r="D9">
        <v>20</v>
      </c>
      <c r="E9" s="1" t="e">
        <f t="shared" ref="E9:E16" si="0">D9/B9*C9</f>
        <v>#REF!</v>
      </c>
    </row>
    <row r="10" spans="1:5" x14ac:dyDescent="0.2">
      <c r="A10" t="s">
        <v>3</v>
      </c>
      <c r="B10">
        <v>5000</v>
      </c>
      <c r="C10" t="e">
        <f>#REF!</f>
        <v>#REF!</v>
      </c>
      <c r="D10">
        <v>60</v>
      </c>
      <c r="E10" s="1" t="e">
        <f t="shared" si="0"/>
        <v>#REF!</v>
      </c>
    </row>
    <row r="11" spans="1:5" x14ac:dyDescent="0.2">
      <c r="A11" t="s">
        <v>20</v>
      </c>
      <c r="B11">
        <v>500</v>
      </c>
      <c r="C11" t="e">
        <f>#REF!</f>
        <v>#REF!</v>
      </c>
      <c r="D11">
        <v>20</v>
      </c>
      <c r="E11" s="1" t="e">
        <f t="shared" si="0"/>
        <v>#REF!</v>
      </c>
    </row>
    <row r="12" spans="1:5" x14ac:dyDescent="0.2">
      <c r="A12" t="s">
        <v>21</v>
      </c>
      <c r="B12">
        <v>500</v>
      </c>
      <c r="C12" t="e">
        <f>#REF!</f>
        <v>#REF!</v>
      </c>
      <c r="D12">
        <v>10</v>
      </c>
      <c r="E12" s="1" t="e">
        <f t="shared" si="0"/>
        <v>#REF!</v>
      </c>
    </row>
    <row r="13" spans="1:5" x14ac:dyDescent="0.2">
      <c r="A13" t="s">
        <v>6</v>
      </c>
      <c r="B13">
        <v>1000</v>
      </c>
      <c r="C13" t="e">
        <f>#REF!</f>
        <v>#REF!</v>
      </c>
      <c r="D13">
        <v>30</v>
      </c>
      <c r="E13" s="1" t="e">
        <f t="shared" si="0"/>
        <v>#REF!</v>
      </c>
    </row>
    <row r="14" spans="1:5" x14ac:dyDescent="0.2">
      <c r="A14" t="s">
        <v>132</v>
      </c>
      <c r="B14">
        <v>3000</v>
      </c>
      <c r="C14" t="e">
        <f>#REF!</f>
        <v>#REF!</v>
      </c>
      <c r="D14">
        <v>100</v>
      </c>
      <c r="E14" s="1" t="e">
        <f t="shared" si="0"/>
        <v>#REF!</v>
      </c>
    </row>
    <row r="15" spans="1:5" x14ac:dyDescent="0.2">
      <c r="A15" t="s">
        <v>4</v>
      </c>
      <c r="B15">
        <v>50</v>
      </c>
      <c r="C15" t="e">
        <f>#REF!</f>
        <v>#REF!</v>
      </c>
      <c r="D15">
        <v>2</v>
      </c>
      <c r="E15" s="1" t="e">
        <f t="shared" si="0"/>
        <v>#REF!</v>
      </c>
    </row>
    <row r="16" spans="1:5" x14ac:dyDescent="0.2">
      <c r="A16" t="s">
        <v>14</v>
      </c>
      <c r="B16">
        <v>1000</v>
      </c>
      <c r="C16" t="e">
        <f>#REF!</f>
        <v>#REF!</v>
      </c>
      <c r="D16">
        <v>500</v>
      </c>
      <c r="E16" s="1" t="e">
        <f t="shared" si="0"/>
        <v>#REF!</v>
      </c>
    </row>
    <row r="18" spans="1:14" x14ac:dyDescent="0.2">
      <c r="A18" t="s">
        <v>22</v>
      </c>
      <c r="D18">
        <f>D8+D9+D10+D11+D12+D13+D14+D15+D16</f>
        <v>1742</v>
      </c>
      <c r="E18" t="e">
        <f>E8+E9+E10+E11+E12+E13+E14+E15+E16</f>
        <v>#REF!</v>
      </c>
      <c r="F18" t="s">
        <v>24</v>
      </c>
      <c r="G18" t="s">
        <v>25</v>
      </c>
    </row>
    <row r="19" spans="1:14" x14ac:dyDescent="0.2">
      <c r="A19" t="s">
        <v>23</v>
      </c>
      <c r="C19" s="3">
        <v>84</v>
      </c>
      <c r="D19" s="2">
        <f>D18/C19</f>
        <v>20.738095238095237</v>
      </c>
      <c r="E19" t="e">
        <f>E18/D19</f>
        <v>#REF!</v>
      </c>
      <c r="F19">
        <v>4000</v>
      </c>
      <c r="G19" t="e">
        <f>E19*100/F19</f>
        <v>#REF!</v>
      </c>
    </row>
    <row r="20" spans="1:14" x14ac:dyDescent="0.2">
      <c r="C20">
        <v>75</v>
      </c>
      <c r="D20" s="2">
        <f>D18/C20</f>
        <v>23.226666666666667</v>
      </c>
      <c r="E20" t="e">
        <f>E18/D20</f>
        <v>#REF!</v>
      </c>
      <c r="F20">
        <v>2700</v>
      </c>
      <c r="G20" t="e">
        <f>E20*100/F20</f>
        <v>#REF!</v>
      </c>
    </row>
    <row r="21" spans="1:14" x14ac:dyDescent="0.2">
      <c r="C21">
        <v>60</v>
      </c>
      <c r="D21" s="2">
        <f>D18/C21</f>
        <v>29.033333333333335</v>
      </c>
      <c r="E21" t="e">
        <f>E18/D21</f>
        <v>#REF!</v>
      </c>
      <c r="F21">
        <v>2000</v>
      </c>
      <c r="G21" t="e">
        <f>E21*100/F21</f>
        <v>#REF!</v>
      </c>
    </row>
    <row r="22" spans="1:14" x14ac:dyDescent="0.2">
      <c r="C22">
        <v>40</v>
      </c>
      <c r="D22" s="2">
        <f>D18/C22</f>
        <v>43.55</v>
      </c>
      <c r="E22" t="e">
        <f>E18/D22</f>
        <v>#REF!</v>
      </c>
      <c r="F22">
        <v>1500</v>
      </c>
      <c r="G22" t="e">
        <f>E22*100/F22</f>
        <v>#REF!</v>
      </c>
    </row>
    <row r="23" spans="1:14" x14ac:dyDescent="0.2">
      <c r="C23">
        <v>25</v>
      </c>
      <c r="D23" s="2">
        <f>D18/C23</f>
        <v>69.680000000000007</v>
      </c>
      <c r="E23" t="e">
        <f>E18/D23</f>
        <v>#REF!</v>
      </c>
      <c r="F23">
        <v>1000</v>
      </c>
      <c r="G23" t="e">
        <f>E23*100/F23</f>
        <v>#REF!</v>
      </c>
    </row>
    <row r="24" spans="1:14" ht="17" thickBot="1" x14ac:dyDescent="0.25"/>
    <row r="25" spans="1:14" x14ac:dyDescent="0.2">
      <c r="A25" s="92" t="s">
        <v>218</v>
      </c>
      <c r="B25" s="93"/>
      <c r="C25" s="93"/>
      <c r="D25" s="93"/>
      <c r="E25" s="93"/>
      <c r="F25" s="93"/>
      <c r="G25" s="93"/>
      <c r="H25" s="93"/>
      <c r="I25" s="129"/>
    </row>
    <row r="26" spans="1:14" ht="17" thickBot="1" x14ac:dyDescent="0.25">
      <c r="A26" s="95"/>
      <c r="B26" s="96"/>
      <c r="C26" s="96"/>
      <c r="D26" s="96"/>
      <c r="E26" s="96"/>
      <c r="F26" s="96"/>
      <c r="G26" s="96"/>
      <c r="H26" s="96"/>
      <c r="I26" s="130"/>
    </row>
    <row r="27" spans="1:14" x14ac:dyDescent="0.2">
      <c r="A27" s="11" t="s">
        <v>11</v>
      </c>
      <c r="B27" s="128" t="s">
        <v>287</v>
      </c>
      <c r="C27" s="128"/>
      <c r="D27" s="128"/>
      <c r="E27" s="12"/>
      <c r="F27" s="12"/>
      <c r="G27" s="12"/>
      <c r="H27" s="12"/>
      <c r="I27" s="46"/>
    </row>
    <row r="28" spans="1:14" x14ac:dyDescent="0.2">
      <c r="A28" s="11" t="s">
        <v>12</v>
      </c>
      <c r="B28" s="79" t="s">
        <v>280</v>
      </c>
      <c r="C28" s="79"/>
      <c r="D28" s="79"/>
      <c r="E28" s="79"/>
      <c r="F28" s="12"/>
      <c r="G28" s="12"/>
      <c r="H28" s="12"/>
      <c r="I28" s="12"/>
    </row>
    <row r="29" spans="1:14" ht="17" thickBot="1" x14ac:dyDescent="0.25">
      <c r="A29" s="11"/>
      <c r="B29" s="12"/>
      <c r="C29" s="12"/>
      <c r="D29" s="12"/>
      <c r="E29" s="12"/>
      <c r="F29" s="12"/>
      <c r="G29" s="12"/>
      <c r="H29" s="12"/>
    </row>
    <row r="30" spans="1:14" x14ac:dyDescent="0.2">
      <c r="A30" s="98" t="s">
        <v>217</v>
      </c>
      <c r="B30" s="131" t="s">
        <v>216</v>
      </c>
      <c r="C30" s="138">
        <v>40</v>
      </c>
      <c r="D30" s="139"/>
      <c r="E30" s="142">
        <v>60</v>
      </c>
      <c r="F30" s="143"/>
      <c r="G30" s="142">
        <v>70</v>
      </c>
      <c r="H30" s="143"/>
      <c r="I30" s="142">
        <v>80</v>
      </c>
      <c r="J30" s="143"/>
      <c r="K30" s="142">
        <v>90</v>
      </c>
      <c r="L30" s="143"/>
      <c r="M30" s="138">
        <v>100</v>
      </c>
      <c r="N30" s="139"/>
    </row>
    <row r="31" spans="1:14" ht="17" thickBot="1" x14ac:dyDescent="0.25">
      <c r="A31" s="99"/>
      <c r="B31" s="132"/>
      <c r="C31" s="140"/>
      <c r="D31" s="141"/>
      <c r="E31" s="144"/>
      <c r="F31" s="137"/>
      <c r="G31" s="144"/>
      <c r="H31" s="137"/>
      <c r="I31" s="144"/>
      <c r="J31" s="137"/>
      <c r="K31" s="144"/>
      <c r="L31" s="137"/>
      <c r="M31" s="140"/>
      <c r="N31" s="141"/>
    </row>
    <row r="32" spans="1:14" x14ac:dyDescent="0.2">
      <c r="A32" s="11" t="s">
        <v>263</v>
      </c>
      <c r="B32" s="39">
        <v>1000</v>
      </c>
      <c r="C32" s="42">
        <v>39</v>
      </c>
      <c r="D32" s="42">
        <f>B32/C32</f>
        <v>25.641025641025642</v>
      </c>
      <c r="E32" s="42">
        <v>25</v>
      </c>
      <c r="F32" s="42">
        <f>B32/E32</f>
        <v>40</v>
      </c>
      <c r="G32" s="43">
        <v>22</v>
      </c>
      <c r="H32" s="43">
        <f>B32/G32</f>
        <v>45.454545454545453</v>
      </c>
      <c r="I32" s="42">
        <v>19</v>
      </c>
      <c r="J32" s="42">
        <f>B32/I32</f>
        <v>52.631578947368418</v>
      </c>
      <c r="K32" s="43">
        <v>17</v>
      </c>
      <c r="L32" s="43">
        <f>B32/K32</f>
        <v>58.823529411764703</v>
      </c>
      <c r="M32" s="42">
        <v>15</v>
      </c>
      <c r="N32" s="42">
        <f>B32/M32</f>
        <v>66.666666666666671</v>
      </c>
    </row>
    <row r="33" spans="1:14" x14ac:dyDescent="0.2">
      <c r="A33" s="29" t="s">
        <v>242</v>
      </c>
      <c r="B33" s="40">
        <v>20</v>
      </c>
      <c r="C33" s="43">
        <v>39</v>
      </c>
      <c r="D33" s="43">
        <f t="shared" ref="D33:D37" si="1">B33/C33</f>
        <v>0.51282051282051277</v>
      </c>
      <c r="E33" s="43">
        <v>25</v>
      </c>
      <c r="F33" s="43">
        <f t="shared" ref="F33:F37" si="2">B33/E33</f>
        <v>0.8</v>
      </c>
      <c r="G33" s="43">
        <v>22</v>
      </c>
      <c r="H33" s="43">
        <f t="shared" ref="H33:H37" si="3">B33/G33</f>
        <v>0.90909090909090906</v>
      </c>
      <c r="I33" s="43">
        <v>19</v>
      </c>
      <c r="J33" s="43">
        <f t="shared" ref="J33:J37" si="4">B33/I33</f>
        <v>1.0526315789473684</v>
      </c>
      <c r="K33" s="43">
        <v>17</v>
      </c>
      <c r="L33" s="43">
        <f t="shared" ref="L33:L37" si="5">B33/K33</f>
        <v>1.1764705882352942</v>
      </c>
      <c r="M33" s="43">
        <v>15</v>
      </c>
      <c r="N33" s="43">
        <f t="shared" ref="N33:N37" si="6">B33/M33</f>
        <v>1.3333333333333333</v>
      </c>
    </row>
    <row r="34" spans="1:14" x14ac:dyDescent="0.2">
      <c r="A34" s="29" t="s">
        <v>3</v>
      </c>
      <c r="B34" s="40">
        <v>60</v>
      </c>
      <c r="C34" s="43">
        <v>39</v>
      </c>
      <c r="D34" s="43">
        <f t="shared" si="1"/>
        <v>1.5384615384615385</v>
      </c>
      <c r="E34" s="43">
        <v>25</v>
      </c>
      <c r="F34" s="43">
        <f t="shared" si="2"/>
        <v>2.4</v>
      </c>
      <c r="G34" s="43">
        <v>22</v>
      </c>
      <c r="H34" s="43">
        <f t="shared" si="3"/>
        <v>2.7272727272727271</v>
      </c>
      <c r="I34" s="43">
        <v>19</v>
      </c>
      <c r="J34" s="43">
        <f t="shared" si="4"/>
        <v>3.1578947368421053</v>
      </c>
      <c r="K34" s="43">
        <v>17</v>
      </c>
      <c r="L34" s="43">
        <f t="shared" si="5"/>
        <v>3.5294117647058822</v>
      </c>
      <c r="M34" s="43">
        <v>15</v>
      </c>
      <c r="N34" s="43">
        <f t="shared" si="6"/>
        <v>4</v>
      </c>
    </row>
    <row r="35" spans="1:14" x14ac:dyDescent="0.2">
      <c r="A35" s="11" t="s">
        <v>20</v>
      </c>
      <c r="B35" s="40">
        <v>20</v>
      </c>
      <c r="C35" s="43">
        <v>39</v>
      </c>
      <c r="D35" s="43">
        <f t="shared" si="1"/>
        <v>0.51282051282051277</v>
      </c>
      <c r="E35" s="43">
        <v>25</v>
      </c>
      <c r="F35" s="43">
        <f t="shared" si="2"/>
        <v>0.8</v>
      </c>
      <c r="G35" s="43">
        <v>22</v>
      </c>
      <c r="H35" s="43">
        <f t="shared" si="3"/>
        <v>0.90909090909090906</v>
      </c>
      <c r="I35" s="43">
        <v>19</v>
      </c>
      <c r="J35" s="43">
        <f t="shared" si="4"/>
        <v>1.0526315789473684</v>
      </c>
      <c r="K35" s="43">
        <v>17</v>
      </c>
      <c r="L35" s="43">
        <f t="shared" si="5"/>
        <v>1.1764705882352942</v>
      </c>
      <c r="M35" s="43">
        <v>15</v>
      </c>
      <c r="N35" s="43">
        <f t="shared" si="6"/>
        <v>1.3333333333333333</v>
      </c>
    </row>
    <row r="36" spans="1:14" x14ac:dyDescent="0.2">
      <c r="A36" s="11" t="s">
        <v>21</v>
      </c>
      <c r="B36" s="40">
        <v>10</v>
      </c>
      <c r="C36" s="43">
        <v>39</v>
      </c>
      <c r="D36" s="43">
        <f t="shared" si="1"/>
        <v>0.25641025641025639</v>
      </c>
      <c r="E36" s="43">
        <v>25</v>
      </c>
      <c r="F36" s="43">
        <f t="shared" si="2"/>
        <v>0.4</v>
      </c>
      <c r="G36" s="43">
        <v>22</v>
      </c>
      <c r="H36" s="43">
        <f t="shared" si="3"/>
        <v>0.45454545454545453</v>
      </c>
      <c r="I36" s="43">
        <v>19</v>
      </c>
      <c r="J36" s="43">
        <f t="shared" si="4"/>
        <v>0.52631578947368418</v>
      </c>
      <c r="K36" s="43">
        <v>17</v>
      </c>
      <c r="L36" s="43">
        <f t="shared" si="5"/>
        <v>0.58823529411764708</v>
      </c>
      <c r="M36" s="43">
        <v>15</v>
      </c>
      <c r="N36" s="43">
        <f t="shared" si="6"/>
        <v>0.66666666666666663</v>
      </c>
    </row>
    <row r="37" spans="1:14" x14ac:dyDescent="0.2">
      <c r="A37" s="11" t="s">
        <v>286</v>
      </c>
      <c r="B37" s="40">
        <v>500</v>
      </c>
      <c r="C37" s="43">
        <v>39</v>
      </c>
      <c r="D37" s="55">
        <f t="shared" si="1"/>
        <v>12.820512820512821</v>
      </c>
      <c r="E37" s="43">
        <v>25</v>
      </c>
      <c r="F37" s="23">
        <f t="shared" si="2"/>
        <v>20</v>
      </c>
      <c r="G37" s="43">
        <v>22</v>
      </c>
      <c r="H37" s="43">
        <f t="shared" si="3"/>
        <v>22.727272727272727</v>
      </c>
      <c r="I37" s="43">
        <v>19</v>
      </c>
      <c r="J37" s="23">
        <f t="shared" si="4"/>
        <v>26.315789473684209</v>
      </c>
      <c r="K37" s="43">
        <v>17</v>
      </c>
      <c r="L37" s="43">
        <f t="shared" si="5"/>
        <v>29.411764705882351</v>
      </c>
      <c r="M37" s="43">
        <v>15</v>
      </c>
      <c r="N37" s="55">
        <f t="shared" si="6"/>
        <v>33.333333333333336</v>
      </c>
    </row>
    <row r="38" spans="1:14" ht="17" thickBot="1" x14ac:dyDescent="0.25">
      <c r="A38" s="11"/>
      <c r="B38" s="41"/>
      <c r="C38" s="44"/>
      <c r="D38" s="15"/>
      <c r="E38" s="24"/>
      <c r="F38" s="24"/>
      <c r="G38" s="45"/>
      <c r="H38" s="45"/>
      <c r="I38" s="24"/>
      <c r="J38" s="24"/>
      <c r="K38" s="45"/>
      <c r="L38" s="45"/>
      <c r="M38" s="44"/>
      <c r="N38" s="15"/>
    </row>
    <row r="39" spans="1:14" ht="17" thickBot="1" x14ac:dyDescent="0.25">
      <c r="A39" s="14" t="s">
        <v>22</v>
      </c>
      <c r="B39" s="21">
        <f>SUM(B32:B37)</f>
        <v>1610</v>
      </c>
      <c r="C39" s="107">
        <f>SUM(D32:D37)</f>
        <v>41.282051282051285</v>
      </c>
      <c r="D39" s="85"/>
      <c r="E39" s="86">
        <f>SUM(F32:F37)</f>
        <v>64.399999999999991</v>
      </c>
      <c r="F39" s="87"/>
      <c r="G39" s="88">
        <f>SUM(H32:H37)</f>
        <v>73.181818181818173</v>
      </c>
      <c r="H39" s="149"/>
      <c r="I39" s="86">
        <f>SUM(J32:J37)</f>
        <v>84.73684210526315</v>
      </c>
      <c r="J39" s="87"/>
      <c r="K39" s="88">
        <f>SUM(L32:L37)</f>
        <v>94.705882352941174</v>
      </c>
      <c r="L39" s="149"/>
      <c r="M39" s="107">
        <f>SUM(N32:N37)</f>
        <v>107.33333333333334</v>
      </c>
      <c r="N39" s="85"/>
    </row>
  </sheetData>
  <mergeCells count="18">
    <mergeCell ref="A1:E2"/>
    <mergeCell ref="A25:I26"/>
    <mergeCell ref="B27:D27"/>
    <mergeCell ref="B28:E28"/>
    <mergeCell ref="A30:A31"/>
    <mergeCell ref="B30:B31"/>
    <mergeCell ref="C30:D31"/>
    <mergeCell ref="E30:F31"/>
    <mergeCell ref="G30:H31"/>
    <mergeCell ref="I30:J31"/>
    <mergeCell ref="K30:L31"/>
    <mergeCell ref="M30:N31"/>
    <mergeCell ref="C39:D39"/>
    <mergeCell ref="E39:F39"/>
    <mergeCell ref="G39:H39"/>
    <mergeCell ref="I39:J39"/>
    <mergeCell ref="K39:L39"/>
    <mergeCell ref="M39:N3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20" workbookViewId="0">
      <selection activeCell="A34" sqref="A34"/>
    </sheetView>
  </sheetViews>
  <sheetFormatPr baseColWidth="10" defaultRowHeight="16" x14ac:dyDescent="0.2"/>
  <cols>
    <col min="1" max="1" width="17.5" customWidth="1"/>
    <col min="2" max="2" width="13" customWidth="1"/>
    <col min="3" max="3" width="7.6640625" customWidth="1"/>
    <col min="4" max="4" width="14.1640625" customWidth="1"/>
    <col min="5" max="5" width="7.83203125" customWidth="1"/>
    <col min="6" max="6" width="15.1640625" customWidth="1"/>
    <col min="7" max="7" width="8.5" customWidth="1"/>
    <col min="8" max="8" width="15.6640625" customWidth="1"/>
    <col min="9" max="9" width="9" customWidth="1"/>
    <col min="10" max="10" width="15.33203125" customWidth="1"/>
    <col min="11" max="11" width="8" customWidth="1"/>
    <col min="12" max="12" width="15.33203125" customWidth="1"/>
    <col min="13" max="13" width="8.33203125" customWidth="1"/>
    <col min="14" max="14" width="15.164062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s="60" t="s">
        <v>288</v>
      </c>
      <c r="C3" s="60"/>
    </row>
    <row r="4" spans="1:5" x14ac:dyDescent="0.2">
      <c r="A4" t="s">
        <v>12</v>
      </c>
      <c r="B4">
        <v>75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2</v>
      </c>
      <c r="B8">
        <v>25000</v>
      </c>
      <c r="C8" t="e">
        <f>#REF!</f>
        <v>#REF!</v>
      </c>
      <c r="D8">
        <v>1000</v>
      </c>
      <c r="E8" s="1" t="e">
        <f>D8/B8*C8</f>
        <v>#REF!</v>
      </c>
    </row>
    <row r="9" spans="1:5" x14ac:dyDescent="0.2">
      <c r="A9" t="s">
        <v>19</v>
      </c>
      <c r="B9">
        <v>1000</v>
      </c>
      <c r="C9" t="e">
        <f>#REF!</f>
        <v>#REF!</v>
      </c>
      <c r="D9">
        <v>20</v>
      </c>
      <c r="E9" s="1" t="e">
        <f t="shared" ref="E9:E16" si="0">D9/B9*C9</f>
        <v>#REF!</v>
      </c>
    </row>
    <row r="10" spans="1:5" x14ac:dyDescent="0.2">
      <c r="A10" t="s">
        <v>3</v>
      </c>
      <c r="B10">
        <v>5000</v>
      </c>
      <c r="C10" t="e">
        <f>#REF!</f>
        <v>#REF!</v>
      </c>
      <c r="D10">
        <v>60</v>
      </c>
      <c r="E10" s="1" t="e">
        <f t="shared" si="0"/>
        <v>#REF!</v>
      </c>
    </row>
    <row r="11" spans="1:5" x14ac:dyDescent="0.2">
      <c r="A11" t="s">
        <v>20</v>
      </c>
      <c r="B11">
        <v>500</v>
      </c>
      <c r="C11" t="e">
        <f>#REF!</f>
        <v>#REF!</v>
      </c>
      <c r="D11">
        <v>20</v>
      </c>
      <c r="E11" s="1" t="e">
        <f t="shared" si="0"/>
        <v>#REF!</v>
      </c>
    </row>
    <row r="12" spans="1:5" x14ac:dyDescent="0.2">
      <c r="A12" t="s">
        <v>21</v>
      </c>
      <c r="B12">
        <v>500</v>
      </c>
      <c r="C12" t="e">
        <f>#REF!</f>
        <v>#REF!</v>
      </c>
      <c r="D12">
        <v>10</v>
      </c>
      <c r="E12" s="1" t="e">
        <f t="shared" si="0"/>
        <v>#REF!</v>
      </c>
    </row>
    <row r="13" spans="1:5" x14ac:dyDescent="0.2">
      <c r="A13" t="s">
        <v>6</v>
      </c>
      <c r="B13">
        <v>1000</v>
      </c>
      <c r="C13" t="e">
        <f>#REF!</f>
        <v>#REF!</v>
      </c>
      <c r="D13">
        <v>30</v>
      </c>
      <c r="E13" s="1" t="e">
        <f t="shared" si="0"/>
        <v>#REF!</v>
      </c>
    </row>
    <row r="14" spans="1:5" x14ac:dyDescent="0.2">
      <c r="A14" t="s">
        <v>132</v>
      </c>
      <c r="B14">
        <v>3000</v>
      </c>
      <c r="C14" t="e">
        <f>#REF!</f>
        <v>#REF!</v>
      </c>
      <c r="D14">
        <v>100</v>
      </c>
      <c r="E14" s="1" t="e">
        <f t="shared" si="0"/>
        <v>#REF!</v>
      </c>
    </row>
    <row r="15" spans="1:5" x14ac:dyDescent="0.2">
      <c r="A15" t="s">
        <v>4</v>
      </c>
      <c r="B15">
        <v>50</v>
      </c>
      <c r="C15" t="e">
        <f>#REF!</f>
        <v>#REF!</v>
      </c>
      <c r="D15">
        <v>2</v>
      </c>
      <c r="E15" s="1" t="e">
        <f t="shared" si="0"/>
        <v>#REF!</v>
      </c>
    </row>
    <row r="16" spans="1:5" x14ac:dyDescent="0.2">
      <c r="A16" t="s">
        <v>14</v>
      </c>
      <c r="B16">
        <v>1000</v>
      </c>
      <c r="C16" t="e">
        <f>#REF!</f>
        <v>#REF!</v>
      </c>
      <c r="D16">
        <v>500</v>
      </c>
      <c r="E16" s="1" t="e">
        <f t="shared" si="0"/>
        <v>#REF!</v>
      </c>
    </row>
    <row r="18" spans="1:14" x14ac:dyDescent="0.2">
      <c r="A18" t="s">
        <v>22</v>
      </c>
      <c r="D18">
        <f>D8+D9+D10+D11+D12+D13+D14+D15+D16</f>
        <v>1742</v>
      </c>
      <c r="E18" t="e">
        <f>E8+E9+E10+E11+E12+E13+E14+E15+E16</f>
        <v>#REF!</v>
      </c>
      <c r="F18" t="s">
        <v>24</v>
      </c>
      <c r="G18" t="s">
        <v>25</v>
      </c>
    </row>
    <row r="19" spans="1:14" x14ac:dyDescent="0.2">
      <c r="A19" t="s">
        <v>23</v>
      </c>
      <c r="C19" s="3">
        <v>84</v>
      </c>
      <c r="D19" s="2">
        <f>D18/C19</f>
        <v>20.738095238095237</v>
      </c>
      <c r="E19" t="e">
        <f>E18/D19</f>
        <v>#REF!</v>
      </c>
      <c r="F19">
        <v>4000</v>
      </c>
      <c r="G19" t="e">
        <f>E19*100/F19</f>
        <v>#REF!</v>
      </c>
    </row>
    <row r="20" spans="1:14" x14ac:dyDescent="0.2">
      <c r="C20">
        <v>75</v>
      </c>
      <c r="D20" s="2">
        <f>D18/C20</f>
        <v>23.226666666666667</v>
      </c>
      <c r="E20" t="e">
        <f>E18/D20</f>
        <v>#REF!</v>
      </c>
      <c r="F20">
        <v>2700</v>
      </c>
      <c r="G20" t="e">
        <f>E20*100/F20</f>
        <v>#REF!</v>
      </c>
    </row>
    <row r="21" spans="1:14" x14ac:dyDescent="0.2">
      <c r="C21">
        <v>60</v>
      </c>
      <c r="D21" s="2">
        <f>D18/C21</f>
        <v>29.033333333333335</v>
      </c>
      <c r="E21" t="e">
        <f>E18/D21</f>
        <v>#REF!</v>
      </c>
      <c r="F21">
        <v>2000</v>
      </c>
      <c r="G21" t="e">
        <f>E21*100/F21</f>
        <v>#REF!</v>
      </c>
    </row>
    <row r="22" spans="1:14" x14ac:dyDescent="0.2">
      <c r="C22">
        <v>40</v>
      </c>
      <c r="D22" s="2">
        <f>D18/C22</f>
        <v>43.55</v>
      </c>
      <c r="E22" t="e">
        <f>E18/D22</f>
        <v>#REF!</v>
      </c>
      <c r="F22">
        <v>1500</v>
      </c>
      <c r="G22" t="e">
        <f>E22*100/F22</f>
        <v>#REF!</v>
      </c>
    </row>
    <row r="23" spans="1:14" x14ac:dyDescent="0.2">
      <c r="C23">
        <v>25</v>
      </c>
      <c r="D23" s="2">
        <f>D18/C23</f>
        <v>69.680000000000007</v>
      </c>
      <c r="E23" t="e">
        <f>E18/D23</f>
        <v>#REF!</v>
      </c>
      <c r="F23">
        <v>1000</v>
      </c>
      <c r="G23" t="e">
        <f>E23*100/F23</f>
        <v>#REF!</v>
      </c>
    </row>
    <row r="24" spans="1:14" ht="17" thickBot="1" x14ac:dyDescent="0.25"/>
    <row r="25" spans="1:14" x14ac:dyDescent="0.2">
      <c r="A25" s="92" t="s">
        <v>218</v>
      </c>
      <c r="B25" s="93"/>
      <c r="C25" s="93"/>
      <c r="D25" s="93"/>
      <c r="E25" s="93"/>
      <c r="F25" s="93"/>
      <c r="G25" s="93"/>
      <c r="H25" s="93"/>
      <c r="I25" s="129"/>
    </row>
    <row r="26" spans="1:14" ht="17" thickBot="1" x14ac:dyDescent="0.25">
      <c r="A26" s="95"/>
      <c r="B26" s="96"/>
      <c r="C26" s="96"/>
      <c r="D26" s="96"/>
      <c r="E26" s="96"/>
      <c r="F26" s="96"/>
      <c r="G26" s="96"/>
      <c r="H26" s="96"/>
      <c r="I26" s="130"/>
    </row>
    <row r="27" spans="1:14" x14ac:dyDescent="0.2">
      <c r="A27" s="11" t="s">
        <v>11</v>
      </c>
      <c r="B27" s="128" t="s">
        <v>289</v>
      </c>
      <c r="C27" s="128"/>
      <c r="D27" s="128"/>
      <c r="E27" s="12"/>
      <c r="F27" s="12"/>
      <c r="G27" s="12"/>
      <c r="H27" s="12"/>
      <c r="I27" s="46"/>
    </row>
    <row r="28" spans="1:14" x14ac:dyDescent="0.2">
      <c r="A28" s="11" t="s">
        <v>12</v>
      </c>
      <c r="B28" s="79" t="s">
        <v>280</v>
      </c>
      <c r="C28" s="79"/>
      <c r="D28" s="79"/>
      <c r="E28" s="79"/>
      <c r="F28" s="12"/>
      <c r="G28" s="12"/>
      <c r="H28" s="12"/>
      <c r="I28" s="12"/>
    </row>
    <row r="29" spans="1:14" ht="17" thickBot="1" x14ac:dyDescent="0.25">
      <c r="A29" s="11"/>
      <c r="B29" s="12"/>
      <c r="C29" s="12"/>
      <c r="D29" s="12"/>
      <c r="E29" s="12"/>
      <c r="F29" s="12"/>
      <c r="G29" s="12"/>
      <c r="H29" s="12"/>
    </row>
    <row r="30" spans="1:14" x14ac:dyDescent="0.2">
      <c r="A30" s="98" t="s">
        <v>217</v>
      </c>
      <c r="B30" s="131" t="s">
        <v>216</v>
      </c>
      <c r="C30" s="138">
        <v>40</v>
      </c>
      <c r="D30" s="139"/>
      <c r="E30" s="142">
        <v>60</v>
      </c>
      <c r="F30" s="143"/>
      <c r="G30" s="142">
        <v>70</v>
      </c>
      <c r="H30" s="143"/>
      <c r="I30" s="142">
        <v>80</v>
      </c>
      <c r="J30" s="143"/>
      <c r="K30" s="142">
        <v>90</v>
      </c>
      <c r="L30" s="143"/>
      <c r="M30" s="138">
        <v>100</v>
      </c>
      <c r="N30" s="139"/>
    </row>
    <row r="31" spans="1:14" ht="17" thickBot="1" x14ac:dyDescent="0.25">
      <c r="A31" s="99"/>
      <c r="B31" s="132"/>
      <c r="C31" s="140"/>
      <c r="D31" s="141"/>
      <c r="E31" s="144"/>
      <c r="F31" s="137"/>
      <c r="G31" s="144"/>
      <c r="H31" s="137"/>
      <c r="I31" s="144"/>
      <c r="J31" s="137"/>
      <c r="K31" s="144"/>
      <c r="L31" s="137"/>
      <c r="M31" s="140"/>
      <c r="N31" s="141"/>
    </row>
    <row r="32" spans="1:14" x14ac:dyDescent="0.2">
      <c r="A32" s="11" t="s">
        <v>263</v>
      </c>
      <c r="B32" s="39">
        <v>1000</v>
      </c>
      <c r="C32" s="42">
        <v>39</v>
      </c>
      <c r="D32" s="42">
        <f>B32/C32</f>
        <v>25.641025641025642</v>
      </c>
      <c r="E32" s="42">
        <v>25</v>
      </c>
      <c r="F32" s="42">
        <f>B32/E32</f>
        <v>40</v>
      </c>
      <c r="G32" s="43">
        <v>22</v>
      </c>
      <c r="H32" s="43">
        <f>B32/G32</f>
        <v>45.454545454545453</v>
      </c>
      <c r="I32" s="42">
        <v>19</v>
      </c>
      <c r="J32" s="42">
        <f>B32/I32</f>
        <v>52.631578947368418</v>
      </c>
      <c r="K32" s="43">
        <v>17</v>
      </c>
      <c r="L32" s="43">
        <f>B32/K32</f>
        <v>58.823529411764703</v>
      </c>
      <c r="M32" s="42">
        <v>15</v>
      </c>
      <c r="N32" s="42">
        <f>B32/M32</f>
        <v>66.666666666666671</v>
      </c>
    </row>
    <row r="33" spans="1:14" x14ac:dyDescent="0.2">
      <c r="A33" s="11" t="s">
        <v>131</v>
      </c>
      <c r="B33" s="40">
        <v>30</v>
      </c>
      <c r="C33" s="43">
        <v>39</v>
      </c>
      <c r="D33" s="43">
        <f t="shared" ref="D33:D38" si="1">B33/C33</f>
        <v>0.76923076923076927</v>
      </c>
      <c r="E33" s="43">
        <v>25</v>
      </c>
      <c r="F33" s="43">
        <f t="shared" ref="F33:F38" si="2">B33/E33</f>
        <v>1.2</v>
      </c>
      <c r="G33" s="43">
        <v>22</v>
      </c>
      <c r="H33" s="43">
        <f t="shared" ref="H33:H38" si="3">B33/G33</f>
        <v>1.3636363636363635</v>
      </c>
      <c r="I33" s="43">
        <v>19</v>
      </c>
      <c r="J33" s="43">
        <f t="shared" ref="J33:J38" si="4">B33/I33</f>
        <v>1.5789473684210527</v>
      </c>
      <c r="K33" s="43">
        <v>17</v>
      </c>
      <c r="L33" s="43">
        <f t="shared" ref="L33:L38" si="5">B33/K33</f>
        <v>1.7647058823529411</v>
      </c>
      <c r="M33" s="43">
        <v>15</v>
      </c>
      <c r="N33" s="43">
        <f t="shared" ref="N33:N38" si="6">B33/M33</f>
        <v>2</v>
      </c>
    </row>
    <row r="34" spans="1:14" x14ac:dyDescent="0.2">
      <c r="A34" s="29" t="s">
        <v>242</v>
      </c>
      <c r="B34" s="40">
        <v>20</v>
      </c>
      <c r="C34" s="43">
        <v>39</v>
      </c>
      <c r="D34" s="43">
        <f t="shared" si="1"/>
        <v>0.51282051282051277</v>
      </c>
      <c r="E34" s="43">
        <v>25</v>
      </c>
      <c r="F34" s="43">
        <f t="shared" si="2"/>
        <v>0.8</v>
      </c>
      <c r="G34" s="43">
        <v>22</v>
      </c>
      <c r="H34" s="43">
        <f t="shared" si="3"/>
        <v>0.90909090909090906</v>
      </c>
      <c r="I34" s="43">
        <v>19</v>
      </c>
      <c r="J34" s="43">
        <f t="shared" si="4"/>
        <v>1.0526315789473684</v>
      </c>
      <c r="K34" s="43">
        <v>17</v>
      </c>
      <c r="L34" s="43">
        <f t="shared" si="5"/>
        <v>1.1764705882352942</v>
      </c>
      <c r="M34" s="43">
        <v>15</v>
      </c>
      <c r="N34" s="43">
        <f t="shared" si="6"/>
        <v>1.3333333333333333</v>
      </c>
    </row>
    <row r="35" spans="1:14" x14ac:dyDescent="0.2">
      <c r="A35" s="29" t="s">
        <v>3</v>
      </c>
      <c r="B35" s="40">
        <v>60</v>
      </c>
      <c r="C35" s="43">
        <v>39</v>
      </c>
      <c r="D35" s="43">
        <f t="shared" si="1"/>
        <v>1.5384615384615385</v>
      </c>
      <c r="E35" s="43">
        <v>25</v>
      </c>
      <c r="F35" s="43">
        <f t="shared" si="2"/>
        <v>2.4</v>
      </c>
      <c r="G35" s="43">
        <v>22</v>
      </c>
      <c r="H35" s="43">
        <f t="shared" si="3"/>
        <v>2.7272727272727271</v>
      </c>
      <c r="I35" s="43">
        <v>19</v>
      </c>
      <c r="J35" s="43">
        <f t="shared" si="4"/>
        <v>3.1578947368421053</v>
      </c>
      <c r="K35" s="43">
        <v>17</v>
      </c>
      <c r="L35" s="43">
        <f t="shared" si="5"/>
        <v>3.5294117647058822</v>
      </c>
      <c r="M35" s="43">
        <v>15</v>
      </c>
      <c r="N35" s="43">
        <f t="shared" si="6"/>
        <v>4</v>
      </c>
    </row>
    <row r="36" spans="1:14" x14ac:dyDescent="0.2">
      <c r="A36" s="11" t="s">
        <v>20</v>
      </c>
      <c r="B36" s="40">
        <v>20</v>
      </c>
      <c r="C36" s="43">
        <v>39</v>
      </c>
      <c r="D36" s="43">
        <f t="shared" si="1"/>
        <v>0.51282051282051277</v>
      </c>
      <c r="E36" s="43">
        <v>25</v>
      </c>
      <c r="F36" s="43">
        <f t="shared" si="2"/>
        <v>0.8</v>
      </c>
      <c r="G36" s="43">
        <v>22</v>
      </c>
      <c r="H36" s="43">
        <f t="shared" si="3"/>
        <v>0.90909090909090906</v>
      </c>
      <c r="I36" s="43">
        <v>19</v>
      </c>
      <c r="J36" s="43">
        <f t="shared" si="4"/>
        <v>1.0526315789473684</v>
      </c>
      <c r="K36" s="43">
        <v>17</v>
      </c>
      <c r="L36" s="43">
        <f t="shared" si="5"/>
        <v>1.1764705882352942</v>
      </c>
      <c r="M36" s="43">
        <v>15</v>
      </c>
      <c r="N36" s="43">
        <f t="shared" si="6"/>
        <v>1.3333333333333333</v>
      </c>
    </row>
    <row r="37" spans="1:14" x14ac:dyDescent="0.2">
      <c r="A37" s="11" t="s">
        <v>21</v>
      </c>
      <c r="B37" s="40">
        <v>10</v>
      </c>
      <c r="C37" s="43">
        <v>39</v>
      </c>
      <c r="D37" s="43">
        <f t="shared" si="1"/>
        <v>0.25641025641025639</v>
      </c>
      <c r="E37" s="43">
        <v>25</v>
      </c>
      <c r="F37" s="43">
        <f t="shared" si="2"/>
        <v>0.4</v>
      </c>
      <c r="G37" s="43">
        <v>22</v>
      </c>
      <c r="H37" s="43">
        <f t="shared" si="3"/>
        <v>0.45454545454545453</v>
      </c>
      <c r="I37" s="43">
        <v>19</v>
      </c>
      <c r="J37" s="43">
        <f t="shared" si="4"/>
        <v>0.52631578947368418</v>
      </c>
      <c r="K37" s="43">
        <v>17</v>
      </c>
      <c r="L37" s="43">
        <f t="shared" si="5"/>
        <v>0.58823529411764708</v>
      </c>
      <c r="M37" s="43">
        <v>15</v>
      </c>
      <c r="N37" s="43">
        <f t="shared" si="6"/>
        <v>0.66666666666666663</v>
      </c>
    </row>
    <row r="38" spans="1:14" x14ac:dyDescent="0.2">
      <c r="A38" s="11" t="s">
        <v>290</v>
      </c>
      <c r="B38" s="40">
        <v>500</v>
      </c>
      <c r="C38" s="43">
        <v>39</v>
      </c>
      <c r="D38" s="55">
        <f t="shared" si="1"/>
        <v>12.820512820512821</v>
      </c>
      <c r="E38" s="43">
        <v>25</v>
      </c>
      <c r="F38" s="23">
        <f t="shared" si="2"/>
        <v>20</v>
      </c>
      <c r="G38" s="43">
        <v>22</v>
      </c>
      <c r="H38" s="43">
        <f t="shared" si="3"/>
        <v>22.727272727272727</v>
      </c>
      <c r="I38" s="43">
        <v>19</v>
      </c>
      <c r="J38" s="23">
        <f t="shared" si="4"/>
        <v>26.315789473684209</v>
      </c>
      <c r="K38" s="43">
        <v>17</v>
      </c>
      <c r="L38" s="43">
        <f t="shared" si="5"/>
        <v>29.411764705882351</v>
      </c>
      <c r="M38" s="43">
        <v>15</v>
      </c>
      <c r="N38" s="55">
        <f t="shared" si="6"/>
        <v>33.333333333333336</v>
      </c>
    </row>
    <row r="39" spans="1:14" ht="17" thickBot="1" x14ac:dyDescent="0.25">
      <c r="A39" s="11"/>
      <c r="B39" s="41"/>
      <c r="C39" s="44"/>
      <c r="D39" s="15"/>
      <c r="E39" s="24"/>
      <c r="F39" s="24"/>
      <c r="G39" s="45"/>
      <c r="H39" s="45"/>
      <c r="I39" s="24"/>
      <c r="J39" s="24"/>
      <c r="K39" s="45"/>
      <c r="L39" s="45"/>
      <c r="M39" s="44"/>
      <c r="N39" s="15"/>
    </row>
    <row r="40" spans="1:14" ht="17" thickBot="1" x14ac:dyDescent="0.25">
      <c r="A40" s="14" t="s">
        <v>22</v>
      </c>
      <c r="B40" s="21">
        <f>SUM(B32:B38)</f>
        <v>1640</v>
      </c>
      <c r="C40" s="107">
        <f>SUM(D32:D38)</f>
        <v>42.051282051282058</v>
      </c>
      <c r="D40" s="85"/>
      <c r="E40" s="86">
        <f>SUM(F32:F38)</f>
        <v>65.599999999999994</v>
      </c>
      <c r="F40" s="87"/>
      <c r="G40" s="88">
        <f>SUM(H32:H38)</f>
        <v>74.545454545454533</v>
      </c>
      <c r="H40" s="149"/>
      <c r="I40" s="86">
        <f>SUM(J32:J38)</f>
        <v>86.315789473684205</v>
      </c>
      <c r="J40" s="87"/>
      <c r="K40" s="88">
        <f>SUM(L32:L38)</f>
        <v>96.470588235294116</v>
      </c>
      <c r="L40" s="149"/>
      <c r="M40" s="107">
        <f>SUM(N32:N38)</f>
        <v>109.33333333333334</v>
      </c>
      <c r="N40" s="85"/>
    </row>
  </sheetData>
  <mergeCells count="18">
    <mergeCell ref="A1:E2"/>
    <mergeCell ref="A25:I26"/>
    <mergeCell ref="B27:D27"/>
    <mergeCell ref="B28:E28"/>
    <mergeCell ref="A30:A31"/>
    <mergeCell ref="B30:B31"/>
    <mergeCell ref="C30:D31"/>
    <mergeCell ref="E30:F31"/>
    <mergeCell ref="G30:H31"/>
    <mergeCell ref="I30:J31"/>
    <mergeCell ref="K30:L31"/>
    <mergeCell ref="M30:N31"/>
    <mergeCell ref="C40:D40"/>
    <mergeCell ref="E40:F40"/>
    <mergeCell ref="G40:H40"/>
    <mergeCell ref="I40:J40"/>
    <mergeCell ref="K40:L40"/>
    <mergeCell ref="M40:N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showRuler="0" topLeftCell="A2" zoomScale="66" workbookViewId="0">
      <selection activeCell="C26" sqref="C26:T36"/>
    </sheetView>
  </sheetViews>
  <sheetFormatPr baseColWidth="10" defaultRowHeight="16" x14ac:dyDescent="0.2"/>
  <cols>
    <col min="1" max="2" width="22.6640625" customWidth="1"/>
    <col min="3" max="3" width="14.33203125" customWidth="1"/>
    <col min="4" max="4" width="22.6640625" customWidth="1"/>
    <col min="5" max="5" width="11.5" customWidth="1"/>
    <col min="6" max="6" width="22.6640625" customWidth="1"/>
    <col min="7" max="7" width="14.6640625" customWidth="1"/>
    <col min="8" max="8" width="22.6640625" customWidth="1"/>
    <col min="9" max="9" width="12.6640625" customWidth="1"/>
    <col min="12" max="12" width="12.33203125" customWidth="1"/>
    <col min="15" max="15" width="15.1640625" customWidth="1"/>
    <col min="18" max="18" width="12.6640625" customWidth="1"/>
  </cols>
  <sheetData>
    <row r="1" spans="1:7" x14ac:dyDescent="0.2">
      <c r="A1" s="106" t="s">
        <v>10</v>
      </c>
      <c r="B1" s="106"/>
      <c r="C1" s="106"/>
      <c r="D1" s="106"/>
      <c r="E1" s="106"/>
    </row>
    <row r="2" spans="1:7" x14ac:dyDescent="0.2">
      <c r="A2" s="106"/>
      <c r="B2" s="106"/>
      <c r="C2" s="106"/>
      <c r="D2" s="106"/>
      <c r="E2" s="106"/>
    </row>
    <row r="3" spans="1:7" x14ac:dyDescent="0.2">
      <c r="A3" t="s">
        <v>11</v>
      </c>
      <c r="B3" t="s">
        <v>37</v>
      </c>
    </row>
    <row r="4" spans="1:7" x14ac:dyDescent="0.2">
      <c r="A4" t="s">
        <v>12</v>
      </c>
      <c r="B4">
        <v>400</v>
      </c>
    </row>
    <row r="6" spans="1:7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7" x14ac:dyDescent="0.2">
      <c r="A8" t="s">
        <v>2</v>
      </c>
      <c r="B8">
        <v>25000</v>
      </c>
      <c r="C8" t="e">
        <f>#REF!</f>
        <v>#REF!</v>
      </c>
      <c r="D8">
        <v>500</v>
      </c>
      <c r="E8" s="1" t="e">
        <f t="shared" ref="E8:E13" si="0">D8/B8*C8</f>
        <v>#REF!</v>
      </c>
    </row>
    <row r="9" spans="1:7" x14ac:dyDescent="0.2">
      <c r="A9" t="s">
        <v>19</v>
      </c>
      <c r="B9">
        <v>1000</v>
      </c>
      <c r="C9" t="e">
        <f>#REF!</f>
        <v>#REF!</v>
      </c>
      <c r="D9">
        <v>10</v>
      </c>
      <c r="E9" s="1" t="e">
        <f t="shared" si="0"/>
        <v>#REF!</v>
      </c>
    </row>
    <row r="10" spans="1:7" x14ac:dyDescent="0.2">
      <c r="A10" t="s">
        <v>26</v>
      </c>
      <c r="B10">
        <v>2000</v>
      </c>
      <c r="C10" t="e">
        <f>#REF!</f>
        <v>#REF!</v>
      </c>
      <c r="D10">
        <v>400</v>
      </c>
      <c r="E10" s="1" t="e">
        <f t="shared" si="0"/>
        <v>#REF!</v>
      </c>
    </row>
    <row r="11" spans="1:7" x14ac:dyDescent="0.2">
      <c r="A11" t="s">
        <v>20</v>
      </c>
      <c r="B11">
        <v>500</v>
      </c>
      <c r="C11" t="e">
        <f>#REF!</f>
        <v>#REF!</v>
      </c>
      <c r="D11">
        <v>5</v>
      </c>
      <c r="E11" s="1" t="e">
        <f t="shared" si="0"/>
        <v>#REF!</v>
      </c>
    </row>
    <row r="12" spans="1:7" x14ac:dyDescent="0.2">
      <c r="A12" t="s">
        <v>38</v>
      </c>
      <c r="B12">
        <v>2000</v>
      </c>
      <c r="C12" t="e">
        <f>#REF!</f>
        <v>#REF!</v>
      </c>
      <c r="D12">
        <v>50</v>
      </c>
      <c r="E12" s="1" t="e">
        <f t="shared" si="0"/>
        <v>#REF!</v>
      </c>
    </row>
    <row r="13" spans="1:7" x14ac:dyDescent="0.2">
      <c r="A13" t="s">
        <v>14</v>
      </c>
      <c r="B13">
        <v>1000</v>
      </c>
      <c r="C13" t="e">
        <f>#REF!</f>
        <v>#REF!</v>
      </c>
      <c r="D13">
        <v>300</v>
      </c>
      <c r="E13" s="1" t="e">
        <f t="shared" si="0"/>
        <v>#REF!</v>
      </c>
    </row>
    <row r="14" spans="1:7" x14ac:dyDescent="0.2">
      <c r="E14" s="1"/>
    </row>
    <row r="15" spans="1:7" x14ac:dyDescent="0.2">
      <c r="C15" t="s">
        <v>27</v>
      </c>
      <c r="D15">
        <f>D8+D9+D10+D11+D12+D13</f>
        <v>1265</v>
      </c>
      <c r="E15" s="1" t="e">
        <f>E8+E9+E10+E11+E12+E13</f>
        <v>#REF!</v>
      </c>
      <c r="F15" t="s">
        <v>24</v>
      </c>
      <c r="G15" t="s">
        <v>25</v>
      </c>
    </row>
    <row r="16" spans="1:7" x14ac:dyDescent="0.2">
      <c r="B16" t="s">
        <v>23</v>
      </c>
      <c r="C16">
        <v>130</v>
      </c>
      <c r="D16">
        <f>D15/C16</f>
        <v>9.7307692307692299</v>
      </c>
      <c r="E16" s="1" t="e">
        <f>E15/D16</f>
        <v>#REF!</v>
      </c>
      <c r="F16">
        <v>5000</v>
      </c>
      <c r="G16" t="e">
        <f>E16*100/F16</f>
        <v>#REF!</v>
      </c>
    </row>
    <row r="17" spans="1:20" x14ac:dyDescent="0.2">
      <c r="C17">
        <v>350</v>
      </c>
      <c r="D17">
        <f>D15/C17</f>
        <v>3.6142857142857143</v>
      </c>
      <c r="E17" t="e">
        <f>E15/D17</f>
        <v>#REF!</v>
      </c>
      <c r="F17">
        <v>14000</v>
      </c>
      <c r="G17" t="e">
        <f>E17*100/F17</f>
        <v>#REF!</v>
      </c>
    </row>
    <row r="18" spans="1:20" x14ac:dyDescent="0.2">
      <c r="C18">
        <v>400</v>
      </c>
      <c r="D18">
        <f>D15/C18</f>
        <v>3.1625000000000001</v>
      </c>
      <c r="E18" t="e">
        <f>E15/D18</f>
        <v>#REF!</v>
      </c>
      <c r="F18">
        <v>16000</v>
      </c>
      <c r="G18" t="e">
        <f>E18*100/F18</f>
        <v>#REF!</v>
      </c>
    </row>
    <row r="20" spans="1:20" ht="17" thickBot="1" x14ac:dyDescent="0.25"/>
    <row r="21" spans="1:20" x14ac:dyDescent="0.2">
      <c r="A21" s="92" t="s">
        <v>218</v>
      </c>
      <c r="B21" s="93"/>
      <c r="C21" s="93"/>
      <c r="D21" s="93"/>
      <c r="E21" s="93"/>
      <c r="F21" s="93"/>
      <c r="G21" s="93"/>
      <c r="H21" s="93"/>
      <c r="I21" s="94"/>
    </row>
    <row r="22" spans="1:20" ht="17" thickBot="1" x14ac:dyDescent="0.25">
      <c r="A22" s="95"/>
      <c r="B22" s="96"/>
      <c r="C22" s="96"/>
      <c r="D22" s="96"/>
      <c r="E22" s="96"/>
      <c r="F22" s="96"/>
      <c r="G22" s="96"/>
      <c r="H22" s="96"/>
      <c r="I22" s="97"/>
    </row>
    <row r="23" spans="1:20" x14ac:dyDescent="0.2">
      <c r="A23" s="11" t="s">
        <v>11</v>
      </c>
      <c r="B23" s="12" t="s">
        <v>226</v>
      </c>
      <c r="C23" s="12"/>
      <c r="D23" s="12"/>
      <c r="E23" s="12"/>
      <c r="F23" s="12"/>
      <c r="G23" s="12"/>
      <c r="H23" s="12"/>
      <c r="I23" s="46"/>
    </row>
    <row r="24" spans="1:20" x14ac:dyDescent="0.2">
      <c r="A24" s="11" t="s">
        <v>12</v>
      </c>
      <c r="B24" s="12" t="s">
        <v>223</v>
      </c>
      <c r="C24" s="12"/>
      <c r="D24" s="12"/>
      <c r="E24" s="12"/>
      <c r="F24" s="12"/>
      <c r="G24" s="12"/>
      <c r="H24" s="12"/>
      <c r="I24" s="12"/>
    </row>
    <row r="25" spans="1:20" ht="17" thickBot="1" x14ac:dyDescent="0.25">
      <c r="A25" s="11"/>
      <c r="B25" s="12"/>
      <c r="C25" s="12"/>
    </row>
    <row r="26" spans="1:20" x14ac:dyDescent="0.2">
      <c r="A26" s="98" t="s">
        <v>217</v>
      </c>
      <c r="B26" s="100" t="s">
        <v>216</v>
      </c>
      <c r="C26" s="102">
        <v>400</v>
      </c>
      <c r="D26" s="103"/>
      <c r="E26" s="73">
        <v>250</v>
      </c>
      <c r="F26" s="75"/>
      <c r="G26" s="73">
        <v>140</v>
      </c>
      <c r="H26" s="75"/>
      <c r="I26" s="73">
        <v>120</v>
      </c>
      <c r="J26" s="74"/>
      <c r="K26" s="90"/>
      <c r="L26" s="73">
        <v>110</v>
      </c>
      <c r="M26" s="74"/>
      <c r="N26" s="90"/>
      <c r="O26" s="73">
        <v>100</v>
      </c>
      <c r="P26" s="74"/>
      <c r="Q26" s="75"/>
      <c r="R26" s="73">
        <v>75</v>
      </c>
      <c r="S26" s="74"/>
      <c r="T26" s="75"/>
    </row>
    <row r="27" spans="1:20" ht="17" thickBot="1" x14ac:dyDescent="0.25">
      <c r="A27" s="99"/>
      <c r="B27" s="101"/>
      <c r="C27" s="104"/>
      <c r="D27" s="105"/>
      <c r="E27" s="76"/>
      <c r="F27" s="78"/>
      <c r="G27" s="76"/>
      <c r="H27" s="78"/>
      <c r="I27" s="76"/>
      <c r="J27" s="77"/>
      <c r="K27" s="91"/>
      <c r="L27" s="76"/>
      <c r="M27" s="77"/>
      <c r="N27" s="91"/>
      <c r="O27" s="76"/>
      <c r="P27" s="77"/>
      <c r="Q27" s="78"/>
      <c r="R27" s="76"/>
      <c r="S27" s="77"/>
      <c r="T27" s="78"/>
    </row>
    <row r="28" spans="1:20" x14ac:dyDescent="0.2">
      <c r="A28" s="11" t="s">
        <v>2</v>
      </c>
      <c r="B28" s="22">
        <v>980</v>
      </c>
      <c r="C28" s="53">
        <v>4.5999999999999996</v>
      </c>
      <c r="D28" s="68">
        <f>B28/C28</f>
        <v>213.04347826086959</v>
      </c>
      <c r="E28" s="22">
        <v>7.5</v>
      </c>
      <c r="F28" s="62">
        <f>B28/E28</f>
        <v>130.66666666666666</v>
      </c>
      <c r="G28" s="22">
        <v>13</v>
      </c>
      <c r="H28" s="22">
        <f>B28/G28</f>
        <v>75.384615384615387</v>
      </c>
      <c r="I28" s="40">
        <v>15.5</v>
      </c>
      <c r="J28" s="113">
        <f>B28/I28</f>
        <v>63.225806451612904</v>
      </c>
      <c r="K28" s="114"/>
      <c r="L28" s="43">
        <v>17</v>
      </c>
      <c r="M28" s="113">
        <f>B28/L28</f>
        <v>57.647058823529413</v>
      </c>
      <c r="N28" s="114"/>
      <c r="O28" s="69">
        <v>18</v>
      </c>
      <c r="P28" s="113">
        <f>B28/O28</f>
        <v>54.444444444444443</v>
      </c>
      <c r="Q28" s="114"/>
      <c r="R28" s="43">
        <v>24</v>
      </c>
      <c r="S28" s="113">
        <f>B28/R28</f>
        <v>40.833333333333336</v>
      </c>
      <c r="T28" s="114"/>
    </row>
    <row r="29" spans="1:20" x14ac:dyDescent="0.2">
      <c r="A29" s="29" t="s">
        <v>196</v>
      </c>
      <c r="B29" s="23">
        <v>20</v>
      </c>
      <c r="C29" s="40">
        <v>4.5999999999999996</v>
      </c>
      <c r="D29" s="56">
        <f t="shared" ref="D29:D34" si="1">B29/C29</f>
        <v>4.3478260869565224</v>
      </c>
      <c r="E29" s="23">
        <v>7.5</v>
      </c>
      <c r="F29" s="62">
        <f t="shared" ref="F29:F34" si="2">B29/E29</f>
        <v>2.6666666666666665</v>
      </c>
      <c r="G29" s="23">
        <v>13</v>
      </c>
      <c r="H29" s="23">
        <f t="shared" ref="H29:H34" si="3">B29/G29</f>
        <v>1.5384615384615385</v>
      </c>
      <c r="I29" s="40">
        <v>15.5</v>
      </c>
      <c r="J29" s="109">
        <f t="shared" ref="J29:J34" si="4">B29/I29</f>
        <v>1.2903225806451613</v>
      </c>
      <c r="K29" s="80"/>
      <c r="L29" s="43">
        <v>17</v>
      </c>
      <c r="M29" s="109">
        <f t="shared" ref="M29:M34" si="5">B29/L29</f>
        <v>1.1764705882352942</v>
      </c>
      <c r="N29" s="80"/>
      <c r="O29" s="69">
        <v>18</v>
      </c>
      <c r="P29" s="109">
        <f t="shared" ref="P29:P34" si="6">B29/O29</f>
        <v>1.1111111111111112</v>
      </c>
      <c r="Q29" s="80"/>
      <c r="R29" s="43">
        <v>24</v>
      </c>
      <c r="S29" s="109">
        <f t="shared" ref="S29:S34" si="7">B29/R29</f>
        <v>0.83333333333333337</v>
      </c>
      <c r="T29" s="80"/>
    </row>
    <row r="30" spans="1:20" x14ac:dyDescent="0.2">
      <c r="A30" s="29" t="s">
        <v>227</v>
      </c>
      <c r="B30" s="23">
        <v>40</v>
      </c>
      <c r="C30" s="61">
        <v>4.5999999999999996</v>
      </c>
      <c r="D30" s="56">
        <f t="shared" si="1"/>
        <v>8.6956521739130448</v>
      </c>
      <c r="E30" s="23">
        <v>7.5</v>
      </c>
      <c r="F30" s="62">
        <f t="shared" si="2"/>
        <v>5.333333333333333</v>
      </c>
      <c r="G30" s="23">
        <v>13</v>
      </c>
      <c r="H30" s="23">
        <f t="shared" si="3"/>
        <v>3.0769230769230771</v>
      </c>
      <c r="I30" s="40">
        <v>15.5</v>
      </c>
      <c r="J30" s="109">
        <f t="shared" si="4"/>
        <v>2.5806451612903225</v>
      </c>
      <c r="K30" s="80"/>
      <c r="L30" s="43">
        <v>17</v>
      </c>
      <c r="M30" s="109">
        <f t="shared" si="5"/>
        <v>2.3529411764705883</v>
      </c>
      <c r="N30" s="80"/>
      <c r="O30" s="69">
        <v>18</v>
      </c>
      <c r="P30" s="109">
        <f t="shared" si="6"/>
        <v>2.2222222222222223</v>
      </c>
      <c r="Q30" s="80"/>
      <c r="R30" s="43">
        <v>24</v>
      </c>
      <c r="S30" s="109">
        <f t="shared" si="7"/>
        <v>1.6666666666666667</v>
      </c>
      <c r="T30" s="80"/>
    </row>
    <row r="31" spans="1:20" x14ac:dyDescent="0.2">
      <c r="A31" s="11" t="s">
        <v>19</v>
      </c>
      <c r="B31" s="23">
        <v>22</v>
      </c>
      <c r="C31" s="40">
        <v>4.5999999999999996</v>
      </c>
      <c r="D31" s="56">
        <f t="shared" si="1"/>
        <v>4.7826086956521747</v>
      </c>
      <c r="E31" s="23">
        <v>7.5</v>
      </c>
      <c r="F31" s="62">
        <f t="shared" si="2"/>
        <v>2.9333333333333331</v>
      </c>
      <c r="G31" s="23">
        <v>13</v>
      </c>
      <c r="H31" s="23">
        <f t="shared" si="3"/>
        <v>1.6923076923076923</v>
      </c>
      <c r="I31" s="40">
        <v>15.5</v>
      </c>
      <c r="J31" s="109">
        <f t="shared" si="4"/>
        <v>1.4193548387096775</v>
      </c>
      <c r="K31" s="80"/>
      <c r="L31" s="43">
        <v>17</v>
      </c>
      <c r="M31" s="109">
        <f t="shared" si="5"/>
        <v>1.2941176470588236</v>
      </c>
      <c r="N31" s="80"/>
      <c r="O31" s="69">
        <v>18</v>
      </c>
      <c r="P31" s="109">
        <f t="shared" si="6"/>
        <v>1.2222222222222223</v>
      </c>
      <c r="Q31" s="80"/>
      <c r="R31" s="43">
        <v>24</v>
      </c>
      <c r="S31" s="109">
        <f t="shared" si="7"/>
        <v>0.91666666666666663</v>
      </c>
      <c r="T31" s="80"/>
    </row>
    <row r="32" spans="1:20" x14ac:dyDescent="0.2">
      <c r="A32" s="11" t="s">
        <v>20</v>
      </c>
      <c r="B32" s="23">
        <v>5</v>
      </c>
      <c r="C32" s="40">
        <v>4.5999999999999996</v>
      </c>
      <c r="D32" s="56">
        <f t="shared" si="1"/>
        <v>1.0869565217391306</v>
      </c>
      <c r="E32" s="23">
        <v>7.5</v>
      </c>
      <c r="F32" s="62">
        <f t="shared" si="2"/>
        <v>0.66666666666666663</v>
      </c>
      <c r="G32" s="23">
        <v>13</v>
      </c>
      <c r="H32" s="23">
        <f t="shared" si="3"/>
        <v>0.38461538461538464</v>
      </c>
      <c r="I32" s="40">
        <v>15.5</v>
      </c>
      <c r="J32" s="109">
        <f t="shared" si="4"/>
        <v>0.32258064516129031</v>
      </c>
      <c r="K32" s="80"/>
      <c r="L32" s="43">
        <v>17</v>
      </c>
      <c r="M32" s="109">
        <f t="shared" si="5"/>
        <v>0.29411764705882354</v>
      </c>
      <c r="N32" s="80"/>
      <c r="O32" s="69">
        <v>18</v>
      </c>
      <c r="P32" s="109">
        <f t="shared" si="6"/>
        <v>0.27777777777777779</v>
      </c>
      <c r="Q32" s="80"/>
      <c r="R32" s="43">
        <v>24</v>
      </c>
      <c r="S32" s="109">
        <f t="shared" si="7"/>
        <v>0.20833333333333334</v>
      </c>
      <c r="T32" s="80"/>
    </row>
    <row r="33" spans="1:20" x14ac:dyDescent="0.2">
      <c r="A33" s="11" t="s">
        <v>14</v>
      </c>
      <c r="B33" s="23">
        <v>650</v>
      </c>
      <c r="C33" s="61">
        <v>4.5999999999999996</v>
      </c>
      <c r="D33" s="56">
        <f t="shared" si="1"/>
        <v>141.30434782608697</v>
      </c>
      <c r="E33" s="23">
        <v>7.5</v>
      </c>
      <c r="F33" s="62">
        <f t="shared" si="2"/>
        <v>86.666666666666671</v>
      </c>
      <c r="G33" s="23">
        <v>13</v>
      </c>
      <c r="H33" s="23">
        <f t="shared" si="3"/>
        <v>50</v>
      </c>
      <c r="I33" s="40">
        <v>15.5</v>
      </c>
      <c r="J33" s="109">
        <f t="shared" si="4"/>
        <v>41.935483870967744</v>
      </c>
      <c r="K33" s="80"/>
      <c r="L33" s="43">
        <v>17</v>
      </c>
      <c r="M33" s="109">
        <f t="shared" si="5"/>
        <v>38.235294117647058</v>
      </c>
      <c r="N33" s="80"/>
      <c r="O33" s="69">
        <v>18</v>
      </c>
      <c r="P33" s="109">
        <f t="shared" si="6"/>
        <v>36.111111111111114</v>
      </c>
      <c r="Q33" s="80"/>
      <c r="R33" s="43">
        <v>24</v>
      </c>
      <c r="S33" s="109">
        <f t="shared" si="7"/>
        <v>27.083333333333332</v>
      </c>
      <c r="T33" s="80"/>
    </row>
    <row r="34" spans="1:20" x14ac:dyDescent="0.2">
      <c r="A34" s="11" t="s">
        <v>26</v>
      </c>
      <c r="B34" s="23">
        <v>200</v>
      </c>
      <c r="C34" s="40">
        <v>4.5999999999999996</v>
      </c>
      <c r="D34" s="56">
        <f t="shared" si="1"/>
        <v>43.478260869565219</v>
      </c>
      <c r="E34" s="23">
        <v>7.5</v>
      </c>
      <c r="F34" s="62">
        <f t="shared" si="2"/>
        <v>26.666666666666668</v>
      </c>
      <c r="G34" s="23">
        <v>13</v>
      </c>
      <c r="H34" s="23">
        <f t="shared" si="3"/>
        <v>15.384615384615385</v>
      </c>
      <c r="I34" s="40">
        <v>15.5</v>
      </c>
      <c r="J34" s="109">
        <f t="shared" si="4"/>
        <v>12.903225806451612</v>
      </c>
      <c r="K34" s="80"/>
      <c r="L34" s="43">
        <v>17</v>
      </c>
      <c r="M34" s="109">
        <f t="shared" si="5"/>
        <v>11.764705882352942</v>
      </c>
      <c r="N34" s="80"/>
      <c r="O34" s="69">
        <v>18</v>
      </c>
      <c r="P34" s="109">
        <f t="shared" si="6"/>
        <v>11.111111111111111</v>
      </c>
      <c r="Q34" s="80"/>
      <c r="R34" s="43">
        <v>24</v>
      </c>
      <c r="S34" s="109">
        <f t="shared" si="7"/>
        <v>8.3333333333333339</v>
      </c>
      <c r="T34" s="80"/>
    </row>
    <row r="35" spans="1:20" ht="17" thickBot="1" x14ac:dyDescent="0.25">
      <c r="A35" s="11"/>
      <c r="B35" s="24"/>
      <c r="C35" s="63"/>
      <c r="D35" s="15"/>
      <c r="E35" s="24"/>
      <c r="F35" s="24"/>
      <c r="G35" s="45"/>
      <c r="H35" s="45"/>
      <c r="I35" s="54"/>
      <c r="J35" s="110"/>
      <c r="K35" s="111"/>
      <c r="L35" s="54"/>
      <c r="M35" s="110"/>
      <c r="N35" s="111"/>
      <c r="O35" s="54"/>
      <c r="P35" s="110"/>
      <c r="Q35" s="111"/>
      <c r="R35" s="54"/>
      <c r="S35" s="110"/>
      <c r="T35" s="112"/>
    </row>
    <row r="36" spans="1:20" ht="17" thickBot="1" x14ac:dyDescent="0.25">
      <c r="A36" s="14" t="s">
        <v>22</v>
      </c>
      <c r="B36" s="21">
        <f>SUM(B28:B34)</f>
        <v>1917</v>
      </c>
      <c r="C36" s="107">
        <f>SUM(D28:D34)</f>
        <v>416.73913043478262</v>
      </c>
      <c r="D36" s="85"/>
      <c r="E36" s="86">
        <f>SUM(F28:F34)</f>
        <v>255.6</v>
      </c>
      <c r="F36" s="87"/>
      <c r="G36" s="88">
        <f>SUM(H28:H34)</f>
        <v>147.46153846153848</v>
      </c>
      <c r="H36" s="108"/>
      <c r="I36" s="81">
        <f>SUM(J28:K34)</f>
        <v>123.67741935483872</v>
      </c>
      <c r="J36" s="82"/>
      <c r="K36" s="83"/>
      <c r="L36" s="81">
        <f>SUM(M28:N34)</f>
        <v>112.76470588235294</v>
      </c>
      <c r="M36" s="82"/>
      <c r="N36" s="83"/>
      <c r="O36" s="81">
        <f>SUM(P28:Q34)</f>
        <v>106.5</v>
      </c>
      <c r="P36" s="82"/>
      <c r="Q36" s="83"/>
      <c r="R36" s="81">
        <f>SUM(S28:T34)</f>
        <v>79.875</v>
      </c>
      <c r="S36" s="82"/>
      <c r="T36" s="83"/>
    </row>
  </sheetData>
  <mergeCells count="50">
    <mergeCell ref="A1:E2"/>
    <mergeCell ref="A21:I22"/>
    <mergeCell ref="A26:A27"/>
    <mergeCell ref="B26:B27"/>
    <mergeCell ref="C26:D27"/>
    <mergeCell ref="E26:F27"/>
    <mergeCell ref="G26:H27"/>
    <mergeCell ref="I26:K27"/>
    <mergeCell ref="L26:N27"/>
    <mergeCell ref="O26:Q27"/>
    <mergeCell ref="R26:T27"/>
    <mergeCell ref="J28:K28"/>
    <mergeCell ref="M28:N28"/>
    <mergeCell ref="P28:Q28"/>
    <mergeCell ref="S28:T28"/>
    <mergeCell ref="J29:K29"/>
    <mergeCell ref="M29:N29"/>
    <mergeCell ref="P29:Q29"/>
    <mergeCell ref="S29:T29"/>
    <mergeCell ref="J30:K30"/>
    <mergeCell ref="M30:N30"/>
    <mergeCell ref="P30:Q30"/>
    <mergeCell ref="S30:T30"/>
    <mergeCell ref="J31:K31"/>
    <mergeCell ref="M31:N31"/>
    <mergeCell ref="P31:Q31"/>
    <mergeCell ref="S31:T31"/>
    <mergeCell ref="J32:K32"/>
    <mergeCell ref="M32:N32"/>
    <mergeCell ref="P32:Q32"/>
    <mergeCell ref="S32:T32"/>
    <mergeCell ref="J33:K33"/>
    <mergeCell ref="M33:N33"/>
    <mergeCell ref="P33:Q33"/>
    <mergeCell ref="S33:T33"/>
    <mergeCell ref="J34:K34"/>
    <mergeCell ref="M34:N34"/>
    <mergeCell ref="P34:Q34"/>
    <mergeCell ref="S34:T34"/>
    <mergeCell ref="J35:K35"/>
    <mergeCell ref="M35:N35"/>
    <mergeCell ref="P35:Q35"/>
    <mergeCell ref="S35:T35"/>
    <mergeCell ref="C36:D36"/>
    <mergeCell ref="E36:F36"/>
    <mergeCell ref="G36:H36"/>
    <mergeCell ref="I36:K36"/>
    <mergeCell ref="L36:N36"/>
    <mergeCell ref="O36:Q36"/>
    <mergeCell ref="R36:T36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Ruler="0" workbookViewId="0">
      <selection sqref="A1:N47"/>
    </sheetView>
  </sheetViews>
  <sheetFormatPr baseColWidth="10" defaultRowHeight="16" x14ac:dyDescent="0.2"/>
  <cols>
    <col min="1" max="1" width="19.1640625" customWidth="1"/>
    <col min="2" max="2" width="23" customWidth="1"/>
    <col min="4" max="4" width="13" customWidth="1"/>
    <col min="6" max="6" width="15.1640625" customWidth="1"/>
    <col min="8" max="8" width="14" customWidth="1"/>
    <col min="10" max="10" width="14.6640625" customWidth="1"/>
    <col min="12" max="12" width="13.1640625" customWidth="1"/>
    <col min="14" max="14" width="14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150</v>
      </c>
    </row>
    <row r="4" spans="1:5" x14ac:dyDescent="0.2">
      <c r="A4" t="s">
        <v>12</v>
      </c>
      <c r="B4">
        <v>75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2</v>
      </c>
      <c r="B8">
        <v>25000</v>
      </c>
      <c r="C8" t="e">
        <f>#REF!</f>
        <v>#REF!</v>
      </c>
      <c r="D8">
        <v>800</v>
      </c>
      <c r="E8" s="1" t="e">
        <f>D8/B8*C8</f>
        <v>#REF!</v>
      </c>
    </row>
    <row r="9" spans="1:5" x14ac:dyDescent="0.2">
      <c r="A9" t="s">
        <v>151</v>
      </c>
      <c r="B9">
        <v>1000</v>
      </c>
      <c r="C9">
        <v>15000</v>
      </c>
      <c r="D9">
        <v>200</v>
      </c>
      <c r="E9" s="1">
        <f>D9/B9*C9</f>
        <v>3000</v>
      </c>
    </row>
    <row r="10" spans="1:5" x14ac:dyDescent="0.2">
      <c r="A10" t="s">
        <v>19</v>
      </c>
      <c r="B10">
        <v>1000</v>
      </c>
      <c r="C10" t="e">
        <f>#REF!</f>
        <v>#REF!</v>
      </c>
      <c r="D10">
        <v>20</v>
      </c>
      <c r="E10" s="1" t="e">
        <f t="shared" ref="E10:E18" si="0">D10/B10*C10</f>
        <v>#REF!</v>
      </c>
    </row>
    <row r="11" spans="1:5" x14ac:dyDescent="0.2">
      <c r="A11" t="s">
        <v>3</v>
      </c>
      <c r="B11">
        <v>5000</v>
      </c>
      <c r="C11" t="e">
        <f>#REF!</f>
        <v>#REF!</v>
      </c>
      <c r="D11">
        <v>85</v>
      </c>
      <c r="E11" s="1" t="e">
        <f t="shared" si="0"/>
        <v>#REF!</v>
      </c>
    </row>
    <row r="12" spans="1:5" x14ac:dyDescent="0.2">
      <c r="A12" t="s">
        <v>20</v>
      </c>
      <c r="B12">
        <v>500</v>
      </c>
      <c r="C12" t="e">
        <f>#REF!</f>
        <v>#REF!</v>
      </c>
      <c r="D12">
        <v>7</v>
      </c>
      <c r="E12" s="1" t="e">
        <f t="shared" si="0"/>
        <v>#REF!</v>
      </c>
    </row>
    <row r="13" spans="1:5" x14ac:dyDescent="0.2">
      <c r="A13" t="s">
        <v>21</v>
      </c>
      <c r="B13">
        <v>500</v>
      </c>
      <c r="C13" t="e">
        <f>#REF!</f>
        <v>#REF!</v>
      </c>
      <c r="D13">
        <v>2</v>
      </c>
      <c r="E13" s="1" t="e">
        <f t="shared" si="0"/>
        <v>#REF!</v>
      </c>
    </row>
    <row r="14" spans="1:5" x14ac:dyDescent="0.2">
      <c r="A14" t="s">
        <v>46</v>
      </c>
      <c r="B14">
        <v>1000</v>
      </c>
      <c r="C14" t="e">
        <f>#REF!</f>
        <v>#REF!</v>
      </c>
      <c r="D14">
        <v>200</v>
      </c>
      <c r="E14" s="1" t="e">
        <f t="shared" si="0"/>
        <v>#REF!</v>
      </c>
    </row>
    <row r="15" spans="1:5" x14ac:dyDescent="0.2">
      <c r="A15" t="s">
        <v>132</v>
      </c>
      <c r="B15">
        <v>3000</v>
      </c>
      <c r="C15" t="e">
        <f>#REF!</f>
        <v>#REF!</v>
      </c>
      <c r="D15">
        <v>50</v>
      </c>
      <c r="E15" s="1" t="e">
        <f t="shared" si="0"/>
        <v>#REF!</v>
      </c>
    </row>
    <row r="16" spans="1:5" x14ac:dyDescent="0.2">
      <c r="A16" t="s">
        <v>4</v>
      </c>
      <c r="B16">
        <v>1</v>
      </c>
      <c r="C16" t="e">
        <f>#REF!</f>
        <v>#REF!</v>
      </c>
      <c r="D16">
        <v>2</v>
      </c>
      <c r="E16" s="1" t="e">
        <f t="shared" si="0"/>
        <v>#REF!</v>
      </c>
    </row>
    <row r="17" spans="1:9" x14ac:dyDescent="0.2">
      <c r="A17" t="s">
        <v>149</v>
      </c>
      <c r="B17">
        <v>15000</v>
      </c>
      <c r="C17" t="e">
        <f>#REF!</f>
        <v>#REF!</v>
      </c>
      <c r="D17">
        <v>20</v>
      </c>
      <c r="E17" s="1" t="e">
        <f t="shared" si="0"/>
        <v>#REF!</v>
      </c>
    </row>
    <row r="18" spans="1:9" x14ac:dyDescent="0.2">
      <c r="A18" t="s">
        <v>14</v>
      </c>
      <c r="B18">
        <v>1000</v>
      </c>
      <c r="C18" t="e">
        <f>#REF!</f>
        <v>#REF!</v>
      </c>
      <c r="D18">
        <v>300</v>
      </c>
      <c r="E18" s="1" t="e">
        <f t="shared" si="0"/>
        <v>#REF!</v>
      </c>
    </row>
    <row r="20" spans="1:9" x14ac:dyDescent="0.2">
      <c r="A20" t="s">
        <v>22</v>
      </c>
      <c r="D20">
        <f>D8+D9+D10+D11+D12+D13+D14+D15+D16+D17+D18</f>
        <v>1686</v>
      </c>
      <c r="E20" t="e">
        <f>E8+E9+E10+E11+E12+E13+E14+E15+E16+E17+E18</f>
        <v>#REF!</v>
      </c>
      <c r="F20" t="s">
        <v>24</v>
      </c>
      <c r="G20" t="s">
        <v>25</v>
      </c>
    </row>
    <row r="21" spans="1:9" x14ac:dyDescent="0.2">
      <c r="A21" t="s">
        <v>23</v>
      </c>
      <c r="C21" s="3">
        <v>80</v>
      </c>
      <c r="D21" s="2">
        <f>D20/C21</f>
        <v>21.074999999999999</v>
      </c>
      <c r="E21" t="e">
        <f>E20/D21</f>
        <v>#REF!</v>
      </c>
      <c r="F21">
        <v>5000</v>
      </c>
      <c r="G21" t="e">
        <f>E21*100/F21</f>
        <v>#REF!</v>
      </c>
    </row>
    <row r="22" spans="1:9" x14ac:dyDescent="0.2">
      <c r="C22">
        <v>75</v>
      </c>
      <c r="D22" s="2">
        <f>D20/C22</f>
        <v>22.48</v>
      </c>
      <c r="E22" t="e">
        <f>E20/D22</f>
        <v>#REF!</v>
      </c>
      <c r="F22">
        <v>2700</v>
      </c>
      <c r="G22" t="e">
        <f>E22*100/F22</f>
        <v>#REF!</v>
      </c>
    </row>
    <row r="23" spans="1:9" x14ac:dyDescent="0.2">
      <c r="C23">
        <v>60</v>
      </c>
      <c r="D23" s="2">
        <f>D20/C23</f>
        <v>28.1</v>
      </c>
      <c r="E23" t="e">
        <f>E20/D23</f>
        <v>#REF!</v>
      </c>
      <c r="F23">
        <v>3500</v>
      </c>
      <c r="G23" t="e">
        <f>E23*100/F23</f>
        <v>#REF!</v>
      </c>
    </row>
    <row r="24" spans="1:9" x14ac:dyDescent="0.2">
      <c r="C24">
        <v>40</v>
      </c>
      <c r="D24" s="2">
        <f>D20/C24</f>
        <v>42.15</v>
      </c>
      <c r="E24" t="e">
        <f>E20/D24</f>
        <v>#REF!</v>
      </c>
      <c r="F24">
        <v>1500</v>
      </c>
      <c r="G24" t="e">
        <f>E24*100/F24</f>
        <v>#REF!</v>
      </c>
    </row>
    <row r="25" spans="1:9" x14ac:dyDescent="0.2">
      <c r="C25">
        <v>25</v>
      </c>
      <c r="D25" s="2">
        <f>D20/C25</f>
        <v>67.44</v>
      </c>
      <c r="E25" t="e">
        <f>E20/D25</f>
        <v>#REF!</v>
      </c>
      <c r="F25">
        <v>1000</v>
      </c>
      <c r="G25" t="e">
        <f>E25*100/F25</f>
        <v>#REF!</v>
      </c>
    </row>
    <row r="27" spans="1:9" ht="17" thickBot="1" x14ac:dyDescent="0.25"/>
    <row r="28" spans="1:9" x14ac:dyDescent="0.2">
      <c r="A28" s="92" t="s">
        <v>218</v>
      </c>
      <c r="B28" s="93"/>
      <c r="C28" s="93"/>
      <c r="D28" s="93"/>
      <c r="E28" s="93"/>
      <c r="F28" s="93"/>
      <c r="G28" s="93"/>
      <c r="H28" s="93"/>
      <c r="I28" s="129"/>
    </row>
    <row r="29" spans="1:9" ht="17" thickBot="1" x14ac:dyDescent="0.25">
      <c r="A29" s="95"/>
      <c r="B29" s="96"/>
      <c r="C29" s="96"/>
      <c r="D29" s="96"/>
      <c r="E29" s="96"/>
      <c r="F29" s="96"/>
      <c r="G29" s="96"/>
      <c r="H29" s="96"/>
      <c r="I29" s="130"/>
    </row>
    <row r="30" spans="1:9" x14ac:dyDescent="0.2">
      <c r="A30" s="11" t="s">
        <v>11</v>
      </c>
      <c r="B30" s="128" t="s">
        <v>275</v>
      </c>
      <c r="C30" s="128"/>
      <c r="D30" s="128"/>
      <c r="E30" s="12"/>
      <c r="F30" s="12"/>
      <c r="G30" s="12"/>
      <c r="H30" s="12"/>
      <c r="I30" s="46"/>
    </row>
    <row r="31" spans="1:9" x14ac:dyDescent="0.2">
      <c r="A31" s="11" t="s">
        <v>12</v>
      </c>
      <c r="B31" s="79" t="s">
        <v>277</v>
      </c>
      <c r="C31" s="79"/>
      <c r="D31" s="79"/>
      <c r="E31" s="58"/>
      <c r="F31" s="12"/>
      <c r="G31" s="12"/>
      <c r="H31" s="12"/>
      <c r="I31" s="12"/>
    </row>
    <row r="32" spans="1:9" ht="17" thickBot="1" x14ac:dyDescent="0.25">
      <c r="A32" s="11"/>
      <c r="B32" s="12"/>
      <c r="C32" s="12"/>
      <c r="D32" s="12"/>
      <c r="E32" s="12"/>
      <c r="F32" s="12"/>
      <c r="G32" s="12"/>
      <c r="H32" s="12"/>
    </row>
    <row r="33" spans="1:14" x14ac:dyDescent="0.2">
      <c r="A33" s="98" t="s">
        <v>217</v>
      </c>
      <c r="B33" s="131" t="s">
        <v>216</v>
      </c>
      <c r="C33" s="138">
        <v>40</v>
      </c>
      <c r="D33" s="139"/>
      <c r="E33" s="142">
        <v>60</v>
      </c>
      <c r="F33" s="143"/>
      <c r="G33" s="142">
        <v>70</v>
      </c>
      <c r="H33" s="143"/>
      <c r="I33" s="142">
        <v>80</v>
      </c>
      <c r="J33" s="143"/>
      <c r="K33" s="142">
        <v>90</v>
      </c>
      <c r="L33" s="143"/>
      <c r="M33" s="138">
        <v>100</v>
      </c>
      <c r="N33" s="139"/>
    </row>
    <row r="34" spans="1:14" ht="17" thickBot="1" x14ac:dyDescent="0.25">
      <c r="A34" s="99"/>
      <c r="B34" s="132"/>
      <c r="C34" s="140"/>
      <c r="D34" s="141"/>
      <c r="E34" s="144"/>
      <c r="F34" s="137"/>
      <c r="G34" s="144"/>
      <c r="H34" s="137"/>
      <c r="I34" s="144"/>
      <c r="J34" s="137"/>
      <c r="K34" s="144"/>
      <c r="L34" s="137"/>
      <c r="M34" s="140"/>
      <c r="N34" s="141"/>
    </row>
    <row r="35" spans="1:14" x14ac:dyDescent="0.2">
      <c r="A35" s="11" t="s">
        <v>263</v>
      </c>
      <c r="B35" s="39">
        <v>1000</v>
      </c>
      <c r="C35" s="42">
        <v>45</v>
      </c>
      <c r="D35" s="42">
        <f>B35/C35</f>
        <v>22.222222222222221</v>
      </c>
      <c r="E35" s="42">
        <v>30</v>
      </c>
      <c r="F35" s="42">
        <f>B35/E35</f>
        <v>33.333333333333336</v>
      </c>
      <c r="G35" s="43">
        <v>25</v>
      </c>
      <c r="H35" s="43">
        <f>B35/G35</f>
        <v>40</v>
      </c>
      <c r="I35" s="42">
        <v>22</v>
      </c>
      <c r="J35" s="42">
        <f>B35/I35</f>
        <v>45.454545454545453</v>
      </c>
      <c r="K35" s="43">
        <v>20</v>
      </c>
      <c r="L35" s="43">
        <f>B35/K35</f>
        <v>50</v>
      </c>
      <c r="M35" s="42">
        <v>18.399999999999999</v>
      </c>
      <c r="N35" s="42">
        <f>B35/M35</f>
        <v>54.347826086956523</v>
      </c>
    </row>
    <row r="36" spans="1:14" x14ac:dyDescent="0.2">
      <c r="A36" s="11" t="s">
        <v>242</v>
      </c>
      <c r="B36" s="40">
        <v>14</v>
      </c>
      <c r="C36" s="43">
        <v>45</v>
      </c>
      <c r="D36" s="43">
        <f t="shared" ref="D36:D43" si="1">B36/C36</f>
        <v>0.31111111111111112</v>
      </c>
      <c r="E36" s="43">
        <v>30</v>
      </c>
      <c r="F36" s="43">
        <f t="shared" ref="F36:F43" si="2">B36/E36</f>
        <v>0.46666666666666667</v>
      </c>
      <c r="G36" s="43">
        <v>25</v>
      </c>
      <c r="H36" s="43">
        <f t="shared" ref="H36:H43" si="3">B36/G36</f>
        <v>0.56000000000000005</v>
      </c>
      <c r="I36" s="43">
        <v>22</v>
      </c>
      <c r="J36" s="43">
        <f t="shared" ref="J36:J43" si="4">B36/I36</f>
        <v>0.63636363636363635</v>
      </c>
      <c r="K36" s="43">
        <v>20</v>
      </c>
      <c r="L36" s="43">
        <f t="shared" ref="L36:L43" si="5">B36/K36</f>
        <v>0.7</v>
      </c>
      <c r="M36" s="43">
        <v>18.399999999999999</v>
      </c>
      <c r="N36" s="43">
        <f t="shared" ref="N36:N43" si="6">B36/M36</f>
        <v>0.76086956521739135</v>
      </c>
    </row>
    <row r="37" spans="1:14" x14ac:dyDescent="0.2">
      <c r="A37" s="29" t="s">
        <v>168</v>
      </c>
      <c r="B37" s="40">
        <v>4</v>
      </c>
      <c r="C37" s="43">
        <v>45</v>
      </c>
      <c r="D37" s="43">
        <f t="shared" si="1"/>
        <v>8.8888888888888892E-2</v>
      </c>
      <c r="E37" s="43">
        <v>30</v>
      </c>
      <c r="F37" s="43">
        <f t="shared" si="2"/>
        <v>0.13333333333333333</v>
      </c>
      <c r="G37" s="43">
        <v>25</v>
      </c>
      <c r="H37" s="43">
        <f t="shared" si="3"/>
        <v>0.16</v>
      </c>
      <c r="I37" s="43">
        <v>22</v>
      </c>
      <c r="J37" s="43">
        <f t="shared" si="4"/>
        <v>0.18181818181818182</v>
      </c>
      <c r="K37" s="43">
        <v>20</v>
      </c>
      <c r="L37" s="43">
        <f t="shared" si="5"/>
        <v>0.2</v>
      </c>
      <c r="M37" s="43">
        <v>18.399999999999999</v>
      </c>
      <c r="N37" s="43">
        <f t="shared" si="6"/>
        <v>0.21739130434782611</v>
      </c>
    </row>
    <row r="38" spans="1:14" x14ac:dyDescent="0.2">
      <c r="A38" s="29" t="s">
        <v>21</v>
      </c>
      <c r="B38" s="40">
        <v>2</v>
      </c>
      <c r="C38" s="43">
        <v>45</v>
      </c>
      <c r="D38" s="43">
        <f t="shared" si="1"/>
        <v>4.4444444444444446E-2</v>
      </c>
      <c r="E38" s="43">
        <v>30</v>
      </c>
      <c r="F38" s="43">
        <f t="shared" si="2"/>
        <v>6.6666666666666666E-2</v>
      </c>
      <c r="G38" s="43">
        <v>25</v>
      </c>
      <c r="H38" s="43">
        <f t="shared" si="3"/>
        <v>0.08</v>
      </c>
      <c r="I38" s="43">
        <v>22</v>
      </c>
      <c r="J38" s="43">
        <f t="shared" si="4"/>
        <v>9.0909090909090912E-2</v>
      </c>
      <c r="K38" s="43">
        <v>20</v>
      </c>
      <c r="L38" s="43">
        <f t="shared" si="5"/>
        <v>0.1</v>
      </c>
      <c r="M38" s="43">
        <v>18.399999999999999</v>
      </c>
      <c r="N38" s="43">
        <f t="shared" si="6"/>
        <v>0.10869565217391305</v>
      </c>
    </row>
    <row r="39" spans="1:14" x14ac:dyDescent="0.2">
      <c r="A39" s="11" t="s">
        <v>271</v>
      </c>
      <c r="B39" s="40">
        <v>60</v>
      </c>
      <c r="C39" s="43">
        <v>45</v>
      </c>
      <c r="D39" s="43">
        <f t="shared" si="1"/>
        <v>1.3333333333333333</v>
      </c>
      <c r="E39" s="43">
        <v>30</v>
      </c>
      <c r="F39" s="43">
        <f t="shared" si="2"/>
        <v>2</v>
      </c>
      <c r="G39" s="43">
        <v>25</v>
      </c>
      <c r="H39" s="43">
        <f t="shared" si="3"/>
        <v>2.4</v>
      </c>
      <c r="I39" s="43">
        <v>22</v>
      </c>
      <c r="J39" s="43">
        <f t="shared" si="4"/>
        <v>2.7272727272727271</v>
      </c>
      <c r="K39" s="43">
        <v>20</v>
      </c>
      <c r="L39" s="43">
        <f t="shared" si="5"/>
        <v>3</v>
      </c>
      <c r="M39" s="43">
        <v>18.399999999999999</v>
      </c>
      <c r="N39" s="43">
        <f t="shared" si="6"/>
        <v>3.2608695652173916</v>
      </c>
    </row>
    <row r="40" spans="1:14" x14ac:dyDescent="0.2">
      <c r="A40" s="11" t="s">
        <v>132</v>
      </c>
      <c r="B40" s="40">
        <v>100</v>
      </c>
      <c r="C40" s="43">
        <v>45</v>
      </c>
      <c r="D40" s="43">
        <f t="shared" si="1"/>
        <v>2.2222222222222223</v>
      </c>
      <c r="E40" s="43">
        <v>30</v>
      </c>
      <c r="F40" s="43">
        <f t="shared" si="2"/>
        <v>3.3333333333333335</v>
      </c>
      <c r="G40" s="43">
        <v>25</v>
      </c>
      <c r="H40" s="43">
        <f t="shared" si="3"/>
        <v>4</v>
      </c>
      <c r="I40" s="43">
        <v>22</v>
      </c>
      <c r="J40" s="43">
        <f t="shared" si="4"/>
        <v>4.5454545454545459</v>
      </c>
      <c r="K40" s="43">
        <v>20</v>
      </c>
      <c r="L40" s="43">
        <f t="shared" si="5"/>
        <v>5</v>
      </c>
      <c r="M40" s="43">
        <v>18.399999999999999</v>
      </c>
      <c r="N40" s="43">
        <f t="shared" si="6"/>
        <v>5.4347826086956523</v>
      </c>
    </row>
    <row r="41" spans="1:14" x14ac:dyDescent="0.2">
      <c r="A41" s="11" t="s">
        <v>248</v>
      </c>
      <c r="B41" s="40">
        <v>40</v>
      </c>
      <c r="C41" s="43">
        <v>45</v>
      </c>
      <c r="D41" s="55">
        <f t="shared" si="1"/>
        <v>0.88888888888888884</v>
      </c>
      <c r="E41" s="43">
        <v>30</v>
      </c>
      <c r="F41" s="23">
        <f t="shared" si="2"/>
        <v>1.3333333333333333</v>
      </c>
      <c r="G41" s="43">
        <v>25</v>
      </c>
      <c r="H41" s="43">
        <f t="shared" si="3"/>
        <v>1.6</v>
      </c>
      <c r="I41" s="56">
        <v>22</v>
      </c>
      <c r="J41" s="23">
        <f t="shared" si="4"/>
        <v>1.8181818181818181</v>
      </c>
      <c r="K41" s="43">
        <v>20</v>
      </c>
      <c r="L41" s="43">
        <f t="shared" si="5"/>
        <v>2</v>
      </c>
      <c r="M41" s="43">
        <v>18.399999999999999</v>
      </c>
      <c r="N41" s="55">
        <f t="shared" si="6"/>
        <v>2.1739130434782612</v>
      </c>
    </row>
    <row r="42" spans="1:14" x14ac:dyDescent="0.2">
      <c r="A42" s="11" t="s">
        <v>169</v>
      </c>
      <c r="B42" s="40">
        <v>200</v>
      </c>
      <c r="C42" s="43">
        <v>45</v>
      </c>
      <c r="D42" s="55">
        <f t="shared" si="1"/>
        <v>4.4444444444444446</v>
      </c>
      <c r="E42" s="51">
        <v>30</v>
      </c>
      <c r="F42" s="23">
        <f t="shared" si="2"/>
        <v>6.666666666666667</v>
      </c>
      <c r="G42" s="43">
        <v>25</v>
      </c>
      <c r="H42" s="43">
        <f t="shared" si="3"/>
        <v>8</v>
      </c>
      <c r="I42" s="56">
        <v>22</v>
      </c>
      <c r="J42" s="23">
        <f t="shared" si="4"/>
        <v>9.0909090909090917</v>
      </c>
      <c r="K42" s="43">
        <v>20</v>
      </c>
      <c r="L42" s="43">
        <f t="shared" si="5"/>
        <v>10</v>
      </c>
      <c r="M42" s="43">
        <v>18.399999999999999</v>
      </c>
      <c r="N42" s="55">
        <f t="shared" si="6"/>
        <v>10.869565217391305</v>
      </c>
    </row>
    <row r="43" spans="1:14" x14ac:dyDescent="0.2">
      <c r="A43" s="11" t="s">
        <v>243</v>
      </c>
      <c r="B43" s="40">
        <v>440</v>
      </c>
      <c r="C43" s="43">
        <v>45</v>
      </c>
      <c r="D43" s="55">
        <f t="shared" si="1"/>
        <v>9.7777777777777786</v>
      </c>
      <c r="E43" s="51">
        <v>30</v>
      </c>
      <c r="F43" s="23">
        <f t="shared" si="2"/>
        <v>14.666666666666666</v>
      </c>
      <c r="G43" s="43">
        <v>25</v>
      </c>
      <c r="H43" s="43">
        <f t="shared" si="3"/>
        <v>17.600000000000001</v>
      </c>
      <c r="I43" s="56">
        <v>22</v>
      </c>
      <c r="J43" s="23">
        <f t="shared" si="4"/>
        <v>20</v>
      </c>
      <c r="K43" s="43">
        <v>20</v>
      </c>
      <c r="L43" s="43">
        <f t="shared" si="5"/>
        <v>22</v>
      </c>
      <c r="M43" s="43">
        <v>18.399999999999999</v>
      </c>
      <c r="N43" s="55">
        <f t="shared" si="6"/>
        <v>23.913043478260871</v>
      </c>
    </row>
    <row r="44" spans="1:14" ht="17" thickBot="1" x14ac:dyDescent="0.25">
      <c r="A44" s="11"/>
      <c r="B44" s="41"/>
      <c r="C44" s="44"/>
      <c r="D44" s="15"/>
      <c r="E44" s="24"/>
      <c r="F44" s="24"/>
      <c r="G44" s="45"/>
      <c r="H44" s="45"/>
      <c r="I44" s="43"/>
      <c r="J44" s="24"/>
      <c r="K44" s="45"/>
      <c r="L44" s="59"/>
      <c r="M44" s="44"/>
      <c r="N44" s="15"/>
    </row>
    <row r="45" spans="1:14" ht="17" thickBot="1" x14ac:dyDescent="0.25">
      <c r="A45" s="14" t="s">
        <v>22</v>
      </c>
      <c r="B45" s="21">
        <f>SUM(B35:B43)</f>
        <v>1860</v>
      </c>
      <c r="C45" s="107">
        <f>SUM(D35:D43)</f>
        <v>41.333333333333329</v>
      </c>
      <c r="D45" s="85"/>
      <c r="E45" s="86">
        <f>SUM(F35:F43)</f>
        <v>62.000000000000007</v>
      </c>
      <c r="F45" s="87"/>
      <c r="G45" s="88">
        <f>SUM(H35:H43)</f>
        <v>74.400000000000006</v>
      </c>
      <c r="H45" s="149"/>
      <c r="I45" s="86">
        <f>SUM(J35:J43)</f>
        <v>84.545454545454547</v>
      </c>
      <c r="J45" s="87"/>
      <c r="K45" s="88">
        <f>SUM(L35:L43)</f>
        <v>93</v>
      </c>
      <c r="L45" s="149"/>
      <c r="M45" s="107">
        <f>SUM(N35:N43)</f>
        <v>101.08695652173915</v>
      </c>
      <c r="N45" s="85"/>
    </row>
  </sheetData>
  <mergeCells count="18">
    <mergeCell ref="A1:E2"/>
    <mergeCell ref="A28:I29"/>
    <mergeCell ref="B30:D30"/>
    <mergeCell ref="A33:A34"/>
    <mergeCell ref="B33:B34"/>
    <mergeCell ref="C33:D34"/>
    <mergeCell ref="E33:F34"/>
    <mergeCell ref="G33:H34"/>
    <mergeCell ref="I33:J34"/>
    <mergeCell ref="B31:D31"/>
    <mergeCell ref="K33:L34"/>
    <mergeCell ref="M33:N34"/>
    <mergeCell ref="C45:D45"/>
    <mergeCell ref="E45:F45"/>
    <mergeCell ref="G45:H45"/>
    <mergeCell ref="I45:J45"/>
    <mergeCell ref="K45:L45"/>
    <mergeCell ref="M45:N45"/>
  </mergeCells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20" workbookViewId="0">
      <selection activeCell="M46" sqref="M46"/>
    </sheetView>
  </sheetViews>
  <sheetFormatPr baseColWidth="10" defaultRowHeight="16" x14ac:dyDescent="0.2"/>
  <cols>
    <col min="1" max="1" width="21.1640625" customWidth="1"/>
    <col min="2" max="2" width="14.33203125" customWidth="1"/>
    <col min="3" max="3" width="8.83203125" customWidth="1"/>
    <col min="4" max="4" width="12.83203125" customWidth="1"/>
    <col min="5" max="5" width="9" customWidth="1"/>
    <col min="6" max="6" width="12.6640625" customWidth="1"/>
    <col min="7" max="7" width="9.1640625" customWidth="1"/>
    <col min="8" max="8" width="15.6640625" customWidth="1"/>
    <col min="9" max="9" width="8.1640625" customWidth="1"/>
    <col min="10" max="10" width="16" customWidth="1"/>
    <col min="11" max="11" width="8.33203125" customWidth="1"/>
    <col min="12" max="12" width="13.83203125" customWidth="1"/>
    <col min="13" max="13" width="8.33203125" customWidth="1"/>
    <col min="14" max="14" width="15.8320312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278</v>
      </c>
    </row>
    <row r="4" spans="1:5" x14ac:dyDescent="0.2">
      <c r="A4" t="s">
        <v>12</v>
      </c>
      <c r="B4">
        <v>75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2</v>
      </c>
      <c r="B8">
        <v>25000</v>
      </c>
      <c r="C8" t="e">
        <f>#REF!</f>
        <v>#REF!</v>
      </c>
      <c r="D8">
        <v>800</v>
      </c>
      <c r="E8" s="1" t="e">
        <f>D8/B8*C8</f>
        <v>#REF!</v>
      </c>
    </row>
    <row r="9" spans="1:5" x14ac:dyDescent="0.2">
      <c r="A9" t="s">
        <v>151</v>
      </c>
      <c r="B9">
        <v>1000</v>
      </c>
      <c r="C9">
        <v>15000</v>
      </c>
      <c r="D9">
        <v>200</v>
      </c>
      <c r="E9" s="1">
        <f>D9/B9*C9</f>
        <v>3000</v>
      </c>
    </row>
    <row r="10" spans="1:5" x14ac:dyDescent="0.2">
      <c r="A10" t="s">
        <v>19</v>
      </c>
      <c r="B10">
        <v>1000</v>
      </c>
      <c r="C10" t="e">
        <f>#REF!</f>
        <v>#REF!</v>
      </c>
      <c r="D10">
        <v>20</v>
      </c>
      <c r="E10" s="1" t="e">
        <f t="shared" ref="E10:E18" si="0">D10/B10*C10</f>
        <v>#REF!</v>
      </c>
    </row>
    <row r="11" spans="1:5" x14ac:dyDescent="0.2">
      <c r="A11" t="s">
        <v>3</v>
      </c>
      <c r="B11">
        <v>5000</v>
      </c>
      <c r="C11" t="e">
        <f>#REF!</f>
        <v>#REF!</v>
      </c>
      <c r="D11">
        <v>85</v>
      </c>
      <c r="E11" s="1" t="e">
        <f t="shared" si="0"/>
        <v>#REF!</v>
      </c>
    </row>
    <row r="12" spans="1:5" x14ac:dyDescent="0.2">
      <c r="A12" t="s">
        <v>20</v>
      </c>
      <c r="B12">
        <v>500</v>
      </c>
      <c r="C12" t="e">
        <f>#REF!</f>
        <v>#REF!</v>
      </c>
      <c r="D12">
        <v>7</v>
      </c>
      <c r="E12" s="1" t="e">
        <f t="shared" si="0"/>
        <v>#REF!</v>
      </c>
    </row>
    <row r="13" spans="1:5" x14ac:dyDescent="0.2">
      <c r="A13" t="s">
        <v>21</v>
      </c>
      <c r="B13">
        <v>500</v>
      </c>
      <c r="C13" t="e">
        <f>#REF!</f>
        <v>#REF!</v>
      </c>
      <c r="D13">
        <v>2</v>
      </c>
      <c r="E13" s="1" t="e">
        <f t="shared" si="0"/>
        <v>#REF!</v>
      </c>
    </row>
    <row r="14" spans="1:5" x14ac:dyDescent="0.2">
      <c r="A14" t="s">
        <v>46</v>
      </c>
      <c r="B14">
        <v>1000</v>
      </c>
      <c r="C14" t="e">
        <f>#REF!</f>
        <v>#REF!</v>
      </c>
      <c r="D14">
        <v>200</v>
      </c>
      <c r="E14" s="1" t="e">
        <f t="shared" si="0"/>
        <v>#REF!</v>
      </c>
    </row>
    <row r="15" spans="1:5" x14ac:dyDescent="0.2">
      <c r="A15" t="s">
        <v>132</v>
      </c>
      <c r="B15">
        <v>3000</v>
      </c>
      <c r="C15" t="e">
        <f>#REF!</f>
        <v>#REF!</v>
      </c>
      <c r="D15">
        <v>50</v>
      </c>
      <c r="E15" s="1" t="e">
        <f t="shared" si="0"/>
        <v>#REF!</v>
      </c>
    </row>
    <row r="16" spans="1:5" x14ac:dyDescent="0.2">
      <c r="A16" t="s">
        <v>4</v>
      </c>
      <c r="B16">
        <v>1</v>
      </c>
      <c r="C16" t="e">
        <f>#REF!</f>
        <v>#REF!</v>
      </c>
      <c r="D16">
        <v>2</v>
      </c>
      <c r="E16" s="1" t="e">
        <f t="shared" si="0"/>
        <v>#REF!</v>
      </c>
    </row>
    <row r="17" spans="1:9" x14ac:dyDescent="0.2">
      <c r="A17" t="s">
        <v>149</v>
      </c>
      <c r="B17">
        <v>15000</v>
      </c>
      <c r="C17" t="e">
        <f>#REF!</f>
        <v>#REF!</v>
      </c>
      <c r="D17">
        <v>20</v>
      </c>
      <c r="E17" s="1" t="e">
        <f t="shared" si="0"/>
        <v>#REF!</v>
      </c>
    </row>
    <row r="18" spans="1:9" x14ac:dyDescent="0.2">
      <c r="A18" t="s">
        <v>14</v>
      </c>
      <c r="B18">
        <v>1000</v>
      </c>
      <c r="C18" t="e">
        <f>#REF!</f>
        <v>#REF!</v>
      </c>
      <c r="D18">
        <v>300</v>
      </c>
      <c r="E18" s="1" t="e">
        <f t="shared" si="0"/>
        <v>#REF!</v>
      </c>
    </row>
    <row r="20" spans="1:9" x14ac:dyDescent="0.2">
      <c r="A20" t="s">
        <v>22</v>
      </c>
      <c r="D20">
        <f>D8+D9+D10+D11+D12+D13+D14+D15+D16+D17+D18</f>
        <v>1686</v>
      </c>
      <c r="E20" t="e">
        <f>E8+E9+E10+E11+E12+E13+E14+E15+E16+E17+E18</f>
        <v>#REF!</v>
      </c>
      <c r="F20" t="s">
        <v>24</v>
      </c>
      <c r="G20" t="s">
        <v>25</v>
      </c>
    </row>
    <row r="21" spans="1:9" x14ac:dyDescent="0.2">
      <c r="A21" t="s">
        <v>23</v>
      </c>
      <c r="C21" s="3">
        <v>80</v>
      </c>
      <c r="D21" s="2">
        <f>D20/C21</f>
        <v>21.074999999999999</v>
      </c>
      <c r="E21" t="e">
        <f>E20/D21</f>
        <v>#REF!</v>
      </c>
      <c r="F21">
        <v>5000</v>
      </c>
      <c r="G21" t="e">
        <f>E21*100/F21</f>
        <v>#REF!</v>
      </c>
    </row>
    <row r="22" spans="1:9" x14ac:dyDescent="0.2">
      <c r="C22">
        <v>75</v>
      </c>
      <c r="D22" s="2">
        <f>D20/C22</f>
        <v>22.48</v>
      </c>
      <c r="E22" t="e">
        <f>E20/D22</f>
        <v>#REF!</v>
      </c>
      <c r="F22">
        <v>2700</v>
      </c>
      <c r="G22" t="e">
        <f>E22*100/F22</f>
        <v>#REF!</v>
      </c>
    </row>
    <row r="23" spans="1:9" x14ac:dyDescent="0.2">
      <c r="C23">
        <v>60</v>
      </c>
      <c r="D23" s="2">
        <f>D20/C23</f>
        <v>28.1</v>
      </c>
      <c r="E23" t="e">
        <f>E20/D23</f>
        <v>#REF!</v>
      </c>
      <c r="F23">
        <v>3500</v>
      </c>
      <c r="G23" t="e">
        <f>E23*100/F23</f>
        <v>#REF!</v>
      </c>
    </row>
    <row r="24" spans="1:9" x14ac:dyDescent="0.2">
      <c r="C24">
        <v>40</v>
      </c>
      <c r="D24" s="2">
        <f>D20/C24</f>
        <v>42.15</v>
      </c>
      <c r="E24" t="e">
        <f>E20/D24</f>
        <v>#REF!</v>
      </c>
      <c r="F24">
        <v>1500</v>
      </c>
      <c r="G24" t="e">
        <f>E24*100/F24</f>
        <v>#REF!</v>
      </c>
    </row>
    <row r="25" spans="1:9" x14ac:dyDescent="0.2">
      <c r="C25">
        <v>25</v>
      </c>
      <c r="D25" s="2">
        <f>D20/C25</f>
        <v>67.44</v>
      </c>
      <c r="E25" t="e">
        <f>E20/D25</f>
        <v>#REF!</v>
      </c>
      <c r="F25">
        <v>1000</v>
      </c>
      <c r="G25" t="e">
        <f>E25*100/F25</f>
        <v>#REF!</v>
      </c>
    </row>
    <row r="27" spans="1:9" ht="17" thickBot="1" x14ac:dyDescent="0.25"/>
    <row r="28" spans="1:9" x14ac:dyDescent="0.2">
      <c r="A28" s="92" t="s">
        <v>218</v>
      </c>
      <c r="B28" s="93"/>
      <c r="C28" s="93"/>
      <c r="D28" s="93"/>
      <c r="E28" s="93"/>
      <c r="F28" s="93"/>
      <c r="G28" s="93"/>
      <c r="H28" s="93"/>
      <c r="I28" s="129"/>
    </row>
    <row r="29" spans="1:9" ht="17" thickBot="1" x14ac:dyDescent="0.25">
      <c r="A29" s="95"/>
      <c r="B29" s="96"/>
      <c r="C29" s="96"/>
      <c r="D29" s="96"/>
      <c r="E29" s="96"/>
      <c r="F29" s="96"/>
      <c r="G29" s="96"/>
      <c r="H29" s="96"/>
      <c r="I29" s="130"/>
    </row>
    <row r="30" spans="1:9" x14ac:dyDescent="0.2">
      <c r="A30" s="11" t="s">
        <v>11</v>
      </c>
      <c r="B30" s="128" t="s">
        <v>279</v>
      </c>
      <c r="C30" s="128"/>
      <c r="D30" s="128"/>
      <c r="E30" s="12"/>
      <c r="F30" s="12"/>
      <c r="G30" s="12"/>
      <c r="H30" s="12"/>
      <c r="I30" s="46"/>
    </row>
    <row r="31" spans="1:9" x14ac:dyDescent="0.2">
      <c r="A31" s="11" t="s">
        <v>12</v>
      </c>
      <c r="B31" s="79" t="s">
        <v>280</v>
      </c>
      <c r="C31" s="79"/>
      <c r="D31" s="79"/>
      <c r="E31" s="79"/>
      <c r="F31" s="12"/>
      <c r="G31" s="12"/>
      <c r="H31" s="12"/>
      <c r="I31" s="12"/>
    </row>
    <row r="32" spans="1:9" ht="17" thickBot="1" x14ac:dyDescent="0.25">
      <c r="A32" s="11"/>
      <c r="B32" s="12"/>
      <c r="C32" s="12"/>
      <c r="D32" s="12"/>
      <c r="E32" s="12"/>
      <c r="F32" s="12"/>
      <c r="G32" s="12"/>
      <c r="H32" s="12"/>
    </row>
    <row r="33" spans="1:14" x14ac:dyDescent="0.2">
      <c r="A33" s="98" t="s">
        <v>217</v>
      </c>
      <c r="B33" s="151" t="s">
        <v>216</v>
      </c>
      <c r="C33" s="138">
        <v>40</v>
      </c>
      <c r="D33" s="139"/>
      <c r="E33" s="142">
        <v>60</v>
      </c>
      <c r="F33" s="143"/>
      <c r="G33" s="142">
        <v>70</v>
      </c>
      <c r="H33" s="143"/>
      <c r="I33" s="142">
        <v>80</v>
      </c>
      <c r="J33" s="143"/>
      <c r="K33" s="142">
        <v>90</v>
      </c>
      <c r="L33" s="143"/>
      <c r="M33" s="138">
        <v>100</v>
      </c>
      <c r="N33" s="139"/>
    </row>
    <row r="34" spans="1:14" ht="17" thickBot="1" x14ac:dyDescent="0.25">
      <c r="A34" s="99"/>
      <c r="B34" s="152"/>
      <c r="C34" s="140"/>
      <c r="D34" s="141"/>
      <c r="E34" s="144"/>
      <c r="F34" s="137"/>
      <c r="G34" s="144"/>
      <c r="H34" s="137"/>
      <c r="I34" s="144"/>
      <c r="J34" s="137"/>
      <c r="K34" s="144"/>
      <c r="L34" s="137"/>
      <c r="M34" s="140"/>
      <c r="N34" s="141"/>
    </row>
    <row r="35" spans="1:14" x14ac:dyDescent="0.2">
      <c r="A35" s="26" t="s">
        <v>263</v>
      </c>
      <c r="B35" s="51">
        <v>1000</v>
      </c>
      <c r="C35" s="42">
        <v>40</v>
      </c>
      <c r="D35" s="42">
        <f>B35/C35</f>
        <v>25</v>
      </c>
      <c r="E35" s="42">
        <v>25</v>
      </c>
      <c r="F35" s="42">
        <f>B35/E35</f>
        <v>40</v>
      </c>
      <c r="G35" s="43">
        <v>23</v>
      </c>
      <c r="H35" s="43">
        <f>B35/G35</f>
        <v>43.478260869565219</v>
      </c>
      <c r="I35" s="42">
        <v>20</v>
      </c>
      <c r="J35" s="42">
        <f>B35/I35</f>
        <v>50</v>
      </c>
      <c r="K35" s="43">
        <v>17.5</v>
      </c>
      <c r="L35" s="43">
        <f>B35/K35</f>
        <v>57.142857142857146</v>
      </c>
      <c r="M35" s="42">
        <v>16</v>
      </c>
      <c r="N35" s="42">
        <f>B35/M35</f>
        <v>62.5</v>
      </c>
    </row>
    <row r="36" spans="1:14" x14ac:dyDescent="0.2">
      <c r="A36" s="27" t="s">
        <v>3</v>
      </c>
      <c r="B36" s="51">
        <v>70</v>
      </c>
      <c r="C36" s="43">
        <v>40</v>
      </c>
      <c r="D36" s="43">
        <f t="shared" ref="D36:D43" si="1">B36/C36</f>
        <v>1.75</v>
      </c>
      <c r="E36" s="43">
        <v>25</v>
      </c>
      <c r="F36" s="43">
        <f t="shared" ref="F36:F43" si="2">B36/E36</f>
        <v>2.8</v>
      </c>
      <c r="G36" s="43">
        <v>23</v>
      </c>
      <c r="H36" s="43">
        <f t="shared" ref="H36:H43" si="3">B36/G36</f>
        <v>3.0434782608695654</v>
      </c>
      <c r="I36" s="43">
        <v>20</v>
      </c>
      <c r="J36" s="43">
        <f t="shared" ref="J36:J43" si="4">B36/I36</f>
        <v>3.5</v>
      </c>
      <c r="K36" s="43">
        <v>17.5</v>
      </c>
      <c r="L36" s="43">
        <f t="shared" ref="L36:L43" si="5">B36/K36</f>
        <v>4</v>
      </c>
      <c r="M36" s="43">
        <v>16</v>
      </c>
      <c r="N36" s="43">
        <f t="shared" ref="N36:N43" si="6">B36/M36</f>
        <v>4.375</v>
      </c>
    </row>
    <row r="37" spans="1:14" x14ac:dyDescent="0.2">
      <c r="A37" s="27" t="s">
        <v>242</v>
      </c>
      <c r="B37" s="51">
        <v>15</v>
      </c>
      <c r="C37" s="43">
        <v>40</v>
      </c>
      <c r="D37" s="43">
        <f t="shared" si="1"/>
        <v>0.375</v>
      </c>
      <c r="E37" s="43">
        <v>25</v>
      </c>
      <c r="F37" s="43">
        <f t="shared" si="2"/>
        <v>0.6</v>
      </c>
      <c r="G37" s="43">
        <v>23</v>
      </c>
      <c r="H37" s="43">
        <f t="shared" si="3"/>
        <v>0.65217391304347827</v>
      </c>
      <c r="I37" s="43">
        <v>20</v>
      </c>
      <c r="J37" s="43">
        <f t="shared" si="4"/>
        <v>0.75</v>
      </c>
      <c r="K37" s="43">
        <v>17.5</v>
      </c>
      <c r="L37" s="43">
        <f t="shared" si="5"/>
        <v>0.8571428571428571</v>
      </c>
      <c r="M37" s="43">
        <v>16</v>
      </c>
      <c r="N37" s="43">
        <f t="shared" si="6"/>
        <v>0.9375</v>
      </c>
    </row>
    <row r="38" spans="1:14" x14ac:dyDescent="0.2">
      <c r="A38" s="27" t="s">
        <v>168</v>
      </c>
      <c r="B38" s="51">
        <v>10</v>
      </c>
      <c r="C38" s="43">
        <v>40</v>
      </c>
      <c r="D38" s="43">
        <f t="shared" si="1"/>
        <v>0.25</v>
      </c>
      <c r="E38" s="43">
        <v>25</v>
      </c>
      <c r="F38" s="43">
        <f t="shared" si="2"/>
        <v>0.4</v>
      </c>
      <c r="G38" s="43">
        <v>23</v>
      </c>
      <c r="H38" s="43">
        <f t="shared" si="3"/>
        <v>0.43478260869565216</v>
      </c>
      <c r="I38" s="43">
        <v>20</v>
      </c>
      <c r="J38" s="43">
        <f t="shared" si="4"/>
        <v>0.5</v>
      </c>
      <c r="K38" s="43">
        <v>17.5</v>
      </c>
      <c r="L38" s="43">
        <f t="shared" si="5"/>
        <v>0.5714285714285714</v>
      </c>
      <c r="M38" s="43">
        <v>16</v>
      </c>
      <c r="N38" s="43">
        <f t="shared" si="6"/>
        <v>0.625</v>
      </c>
    </row>
    <row r="39" spans="1:14" x14ac:dyDescent="0.2">
      <c r="A39" s="27" t="s">
        <v>21</v>
      </c>
      <c r="B39" s="51">
        <v>7</v>
      </c>
      <c r="C39" s="43">
        <v>40</v>
      </c>
      <c r="D39" s="43">
        <f t="shared" si="1"/>
        <v>0.17499999999999999</v>
      </c>
      <c r="E39" s="43">
        <v>25</v>
      </c>
      <c r="F39" s="43">
        <f t="shared" si="2"/>
        <v>0.28000000000000003</v>
      </c>
      <c r="G39" s="43">
        <v>23</v>
      </c>
      <c r="H39" s="43">
        <f t="shared" si="3"/>
        <v>0.30434782608695654</v>
      </c>
      <c r="I39" s="43">
        <v>20</v>
      </c>
      <c r="J39" s="43">
        <f t="shared" si="4"/>
        <v>0.35</v>
      </c>
      <c r="K39" s="43">
        <v>17.5</v>
      </c>
      <c r="L39" s="43">
        <f t="shared" si="5"/>
        <v>0.4</v>
      </c>
      <c r="M39" s="43">
        <v>16</v>
      </c>
      <c r="N39" s="43">
        <f t="shared" si="6"/>
        <v>0.4375</v>
      </c>
    </row>
    <row r="40" spans="1:14" x14ac:dyDescent="0.2">
      <c r="A40" s="27" t="s">
        <v>69</v>
      </c>
      <c r="B40" s="51">
        <v>200</v>
      </c>
      <c r="C40" s="43">
        <v>40</v>
      </c>
      <c r="D40" s="43">
        <f t="shared" si="1"/>
        <v>5</v>
      </c>
      <c r="E40" s="43">
        <v>25</v>
      </c>
      <c r="F40" s="43">
        <f t="shared" si="2"/>
        <v>8</v>
      </c>
      <c r="G40" s="43">
        <v>23</v>
      </c>
      <c r="H40" s="43">
        <f t="shared" si="3"/>
        <v>8.695652173913043</v>
      </c>
      <c r="I40" s="43">
        <v>20</v>
      </c>
      <c r="J40" s="43">
        <f t="shared" si="4"/>
        <v>10</v>
      </c>
      <c r="K40" s="43">
        <v>17.5</v>
      </c>
      <c r="L40" s="43">
        <f t="shared" si="5"/>
        <v>11.428571428571429</v>
      </c>
      <c r="M40" s="43">
        <v>16</v>
      </c>
      <c r="N40" s="43">
        <f t="shared" si="6"/>
        <v>12.5</v>
      </c>
    </row>
    <row r="41" spans="1:14" x14ac:dyDescent="0.2">
      <c r="A41" s="27" t="s">
        <v>243</v>
      </c>
      <c r="B41" s="51">
        <v>300</v>
      </c>
      <c r="C41" s="43">
        <v>40</v>
      </c>
      <c r="D41" s="55">
        <f t="shared" si="1"/>
        <v>7.5</v>
      </c>
      <c r="E41" s="43">
        <v>25</v>
      </c>
      <c r="F41" s="23">
        <f t="shared" si="2"/>
        <v>12</v>
      </c>
      <c r="G41" s="43">
        <v>23</v>
      </c>
      <c r="H41" s="43">
        <f t="shared" si="3"/>
        <v>13.043478260869565</v>
      </c>
      <c r="I41" s="56">
        <v>20</v>
      </c>
      <c r="J41" s="23">
        <f t="shared" si="4"/>
        <v>15</v>
      </c>
      <c r="K41" s="43">
        <v>17.5</v>
      </c>
      <c r="L41" s="43">
        <f t="shared" si="5"/>
        <v>17.142857142857142</v>
      </c>
      <c r="M41" s="43">
        <v>16</v>
      </c>
      <c r="N41" s="55">
        <f t="shared" si="6"/>
        <v>18.75</v>
      </c>
    </row>
    <row r="42" spans="1:14" x14ac:dyDescent="0.2">
      <c r="A42" s="27" t="s">
        <v>281</v>
      </c>
      <c r="B42" s="51">
        <v>40</v>
      </c>
      <c r="C42" s="43">
        <v>40</v>
      </c>
      <c r="D42" s="55">
        <f t="shared" si="1"/>
        <v>1</v>
      </c>
      <c r="E42" s="51">
        <v>25</v>
      </c>
      <c r="F42" s="23">
        <f t="shared" si="2"/>
        <v>1.6</v>
      </c>
      <c r="G42" s="43">
        <v>23</v>
      </c>
      <c r="H42" s="43">
        <f t="shared" si="3"/>
        <v>1.7391304347826086</v>
      </c>
      <c r="I42" s="56">
        <v>20</v>
      </c>
      <c r="J42" s="23">
        <f t="shared" si="4"/>
        <v>2</v>
      </c>
      <c r="K42" s="43">
        <v>17.5</v>
      </c>
      <c r="L42" s="43">
        <f t="shared" si="5"/>
        <v>2.2857142857142856</v>
      </c>
      <c r="M42" s="43">
        <v>16</v>
      </c>
      <c r="N42" s="55">
        <f t="shared" si="6"/>
        <v>2.5</v>
      </c>
    </row>
    <row r="43" spans="1:14" x14ac:dyDescent="0.2">
      <c r="A43" s="27" t="s">
        <v>4</v>
      </c>
      <c r="B43" s="51">
        <v>2</v>
      </c>
      <c r="C43" s="43">
        <v>40</v>
      </c>
      <c r="D43" s="55">
        <f t="shared" si="1"/>
        <v>0.05</v>
      </c>
      <c r="E43" s="51">
        <v>25</v>
      </c>
      <c r="F43" s="23">
        <f t="shared" si="2"/>
        <v>0.08</v>
      </c>
      <c r="G43" s="43">
        <v>23</v>
      </c>
      <c r="H43" s="43">
        <f t="shared" si="3"/>
        <v>8.6956521739130432E-2</v>
      </c>
      <c r="I43" s="56">
        <v>20</v>
      </c>
      <c r="J43" s="23">
        <f t="shared" si="4"/>
        <v>0.1</v>
      </c>
      <c r="K43" s="43">
        <v>17.5</v>
      </c>
      <c r="L43" s="43">
        <f t="shared" si="5"/>
        <v>0.11428571428571428</v>
      </c>
      <c r="M43" s="43">
        <v>16</v>
      </c>
      <c r="N43" s="55">
        <f t="shared" si="6"/>
        <v>0.125</v>
      </c>
    </row>
    <row r="44" spans="1:14" ht="17" thickBot="1" x14ac:dyDescent="0.25">
      <c r="A44" s="11"/>
      <c r="B44" s="41"/>
      <c r="C44" s="44"/>
      <c r="D44" s="15"/>
      <c r="E44" s="24"/>
      <c r="F44" s="24"/>
      <c r="G44" s="45"/>
      <c r="H44" s="45"/>
      <c r="I44" s="43"/>
      <c r="J44" s="24"/>
      <c r="K44" s="45"/>
      <c r="L44" s="59"/>
      <c r="M44" s="44"/>
      <c r="N44" s="15"/>
    </row>
    <row r="45" spans="1:14" ht="17" thickBot="1" x14ac:dyDescent="0.25">
      <c r="A45" s="14" t="s">
        <v>22</v>
      </c>
      <c r="B45" s="21">
        <f>SUM(B35:B43)</f>
        <v>1644</v>
      </c>
      <c r="C45" s="107">
        <f>SUM(D35:D43)</f>
        <v>41.099999999999994</v>
      </c>
      <c r="D45" s="85"/>
      <c r="E45" s="86">
        <f>SUM(F35:F43)</f>
        <v>65.759999999999991</v>
      </c>
      <c r="F45" s="87"/>
      <c r="G45" s="88">
        <f>SUM(H35:H43)</f>
        <v>71.478260869565204</v>
      </c>
      <c r="H45" s="149"/>
      <c r="I45" s="86">
        <f>SUM(J35:J43)</f>
        <v>82.199999999999989</v>
      </c>
      <c r="J45" s="87"/>
      <c r="K45" s="88">
        <f>SUM(L35:L43)</f>
        <v>93.942857142857136</v>
      </c>
      <c r="L45" s="149"/>
      <c r="M45" s="107">
        <f>SUM(N35:N43)</f>
        <v>102.75</v>
      </c>
      <c r="N45" s="85"/>
    </row>
  </sheetData>
  <mergeCells count="18">
    <mergeCell ref="A1:E2"/>
    <mergeCell ref="A28:I29"/>
    <mergeCell ref="B30:D30"/>
    <mergeCell ref="A33:A34"/>
    <mergeCell ref="B33:B34"/>
    <mergeCell ref="C33:D34"/>
    <mergeCell ref="E33:F34"/>
    <mergeCell ref="G33:H34"/>
    <mergeCell ref="I33:J34"/>
    <mergeCell ref="B31:E31"/>
    <mergeCell ref="K33:L34"/>
    <mergeCell ref="M33:N34"/>
    <mergeCell ref="C45:D45"/>
    <mergeCell ref="E45:F45"/>
    <mergeCell ref="G45:H45"/>
    <mergeCell ref="I45:J45"/>
    <mergeCell ref="K45:L45"/>
    <mergeCell ref="M45:N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showRuler="0" workbookViewId="0">
      <selection activeCell="D13" sqref="D13"/>
    </sheetView>
  </sheetViews>
  <sheetFormatPr baseColWidth="10" defaultRowHeight="16" x14ac:dyDescent="0.2"/>
  <cols>
    <col min="1" max="1" width="19.33203125" customWidth="1"/>
    <col min="2" max="2" width="17" customWidth="1"/>
    <col min="6" max="6" width="19.5" customWidth="1"/>
  </cols>
  <sheetData>
    <row r="1" spans="1:7" x14ac:dyDescent="0.2">
      <c r="A1" s="150" t="s">
        <v>10</v>
      </c>
      <c r="B1" s="150"/>
      <c r="C1" s="150"/>
      <c r="D1" s="150"/>
      <c r="E1" s="150"/>
      <c r="F1" s="6"/>
      <c r="G1" s="6"/>
    </row>
    <row r="2" spans="1:7" x14ac:dyDescent="0.2">
      <c r="A2" s="150"/>
      <c r="B2" s="150"/>
      <c r="C2" s="150"/>
      <c r="D2" s="150"/>
      <c r="E2" s="150"/>
      <c r="F2" s="6"/>
      <c r="G2" s="6"/>
    </row>
    <row r="3" spans="1:7" x14ac:dyDescent="0.2">
      <c r="A3" s="6" t="s">
        <v>11</v>
      </c>
      <c r="B3" s="6" t="s">
        <v>160</v>
      </c>
      <c r="C3" s="6"/>
      <c r="D3" s="6"/>
      <c r="E3" s="6"/>
      <c r="F3" s="6"/>
      <c r="G3" s="6"/>
    </row>
    <row r="4" spans="1:7" x14ac:dyDescent="0.2">
      <c r="A4" s="6" t="s">
        <v>12</v>
      </c>
      <c r="B4" s="6"/>
      <c r="C4" s="6"/>
      <c r="D4" s="6"/>
      <c r="E4" s="6"/>
      <c r="F4" s="6"/>
      <c r="G4" s="6"/>
    </row>
    <row r="5" spans="1:7" x14ac:dyDescent="0.2">
      <c r="A5" s="6"/>
      <c r="B5" s="6"/>
      <c r="C5" s="6"/>
      <c r="D5" s="6"/>
      <c r="E5" s="6"/>
      <c r="F5" s="6"/>
      <c r="G5" s="6"/>
    </row>
    <row r="6" spans="1:7" x14ac:dyDescent="0.2">
      <c r="A6" s="6" t="s">
        <v>13</v>
      </c>
      <c r="B6" s="6" t="s">
        <v>15</v>
      </c>
      <c r="C6" s="6" t="s">
        <v>16</v>
      </c>
      <c r="D6" s="6" t="s">
        <v>17</v>
      </c>
      <c r="E6" s="6" t="s">
        <v>18</v>
      </c>
      <c r="F6" s="6"/>
      <c r="G6" s="6"/>
    </row>
    <row r="7" spans="1:7" x14ac:dyDescent="0.2">
      <c r="A7" s="6"/>
      <c r="B7" s="6"/>
      <c r="C7" s="6"/>
      <c r="D7" s="6"/>
      <c r="E7" s="6"/>
      <c r="F7" s="6"/>
      <c r="G7" s="6"/>
    </row>
    <row r="8" spans="1:7" x14ac:dyDescent="0.2">
      <c r="A8" s="8" t="s">
        <v>9</v>
      </c>
      <c r="B8" s="6">
        <v>1000</v>
      </c>
      <c r="C8" s="6" t="e">
        <f>#REF!</f>
        <v>#REF!</v>
      </c>
      <c r="D8" s="6">
        <v>65</v>
      </c>
      <c r="E8" s="6" t="e">
        <f>D8/B8*C8</f>
        <v>#REF!</v>
      </c>
      <c r="F8" s="6"/>
      <c r="G8" s="6"/>
    </row>
    <row r="9" spans="1:7" x14ac:dyDescent="0.2">
      <c r="A9" s="6" t="s">
        <v>19</v>
      </c>
      <c r="B9" s="6">
        <v>1000</v>
      </c>
      <c r="C9" s="6" t="e">
        <f>#REF!</f>
        <v>#REF!</v>
      </c>
      <c r="D9" s="6">
        <v>2</v>
      </c>
      <c r="E9" s="6" t="e">
        <f t="shared" ref="E9:E15" si="0">D9/B9*C9</f>
        <v>#REF!</v>
      </c>
      <c r="F9" s="6"/>
      <c r="G9" s="6"/>
    </row>
    <row r="10" spans="1:7" x14ac:dyDescent="0.2">
      <c r="A10" s="8" t="s">
        <v>3</v>
      </c>
      <c r="B10" s="6">
        <v>5000</v>
      </c>
      <c r="C10" s="6" t="e">
        <f>#REF!</f>
        <v>#REF!</v>
      </c>
      <c r="D10" s="6">
        <v>360</v>
      </c>
      <c r="E10" s="6" t="e">
        <f t="shared" si="0"/>
        <v>#REF!</v>
      </c>
      <c r="F10" s="6"/>
      <c r="G10" s="6"/>
    </row>
    <row r="11" spans="1:7" x14ac:dyDescent="0.2">
      <c r="A11" s="8" t="s">
        <v>159</v>
      </c>
      <c r="B11" s="6">
        <v>25000</v>
      </c>
      <c r="C11" s="6" t="e">
        <f>#REF!</f>
        <v>#REF!</v>
      </c>
      <c r="D11" s="6">
        <v>250</v>
      </c>
      <c r="E11" s="6" t="e">
        <f t="shared" si="0"/>
        <v>#REF!</v>
      </c>
      <c r="F11" s="6"/>
      <c r="G11" s="6"/>
    </row>
    <row r="12" spans="1:7" x14ac:dyDescent="0.2">
      <c r="A12" s="9" t="s">
        <v>7</v>
      </c>
      <c r="B12" s="6">
        <v>1000</v>
      </c>
      <c r="C12" s="6" t="e">
        <f>#REF!</f>
        <v>#REF!</v>
      </c>
      <c r="D12" s="6">
        <v>80</v>
      </c>
      <c r="E12" s="6" t="e">
        <f t="shared" si="0"/>
        <v>#REF!</v>
      </c>
      <c r="F12" s="6"/>
      <c r="G12" s="6"/>
    </row>
    <row r="13" spans="1:7" x14ac:dyDescent="0.2">
      <c r="A13" s="8" t="s">
        <v>4</v>
      </c>
      <c r="B13" s="6">
        <v>50</v>
      </c>
      <c r="C13" s="6" t="e">
        <f>#REF!</f>
        <v>#REF!</v>
      </c>
      <c r="D13" s="6">
        <v>200</v>
      </c>
      <c r="E13" s="6" t="e">
        <f t="shared" si="0"/>
        <v>#REF!</v>
      </c>
      <c r="F13" s="6"/>
      <c r="G13" s="6"/>
    </row>
    <row r="14" spans="1:7" x14ac:dyDescent="0.2">
      <c r="A14" s="8" t="s">
        <v>161</v>
      </c>
      <c r="B14" s="6">
        <v>2000</v>
      </c>
      <c r="C14" s="6" t="e">
        <f>#REF!</f>
        <v>#REF!</v>
      </c>
      <c r="D14" s="6">
        <v>100</v>
      </c>
      <c r="E14" s="6" t="e">
        <f t="shared" si="0"/>
        <v>#REF!</v>
      </c>
      <c r="F14" s="6"/>
      <c r="G14" s="6"/>
    </row>
    <row r="15" spans="1:7" x14ac:dyDescent="0.2">
      <c r="A15" s="8" t="s">
        <v>162</v>
      </c>
      <c r="B15" s="6">
        <v>1000</v>
      </c>
      <c r="C15" s="6" t="e">
        <f>#REF!</f>
        <v>#REF!</v>
      </c>
      <c r="D15" s="6">
        <v>200</v>
      </c>
      <c r="E15" s="6" t="e">
        <f t="shared" si="0"/>
        <v>#REF!</v>
      </c>
      <c r="F15" s="6"/>
      <c r="G15" s="6"/>
    </row>
    <row r="16" spans="1:7" x14ac:dyDescent="0.2">
      <c r="A16" s="6"/>
      <c r="B16" s="6"/>
      <c r="C16" s="6"/>
      <c r="D16" s="6"/>
      <c r="E16" s="6"/>
      <c r="F16" s="6"/>
      <c r="G16" s="6"/>
    </row>
    <row r="17" spans="1:7" x14ac:dyDescent="0.2">
      <c r="A17" s="6" t="s">
        <v>22</v>
      </c>
      <c r="B17" s="6"/>
      <c r="C17" s="6"/>
      <c r="D17" s="6">
        <f>D8+D9+D10+D11+D12+D13+D14+D15</f>
        <v>1257</v>
      </c>
      <c r="E17" s="6" t="e">
        <f>E8+E9+E10+E11+E12+E13+E14+E15</f>
        <v>#REF!</v>
      </c>
      <c r="F17" s="6" t="s">
        <v>24</v>
      </c>
      <c r="G17" s="6" t="s">
        <v>25</v>
      </c>
    </row>
    <row r="18" spans="1:7" x14ac:dyDescent="0.2">
      <c r="A18" s="6" t="s">
        <v>23</v>
      </c>
      <c r="B18" s="6"/>
      <c r="C18" s="7">
        <v>1257</v>
      </c>
      <c r="D18" s="6">
        <f>D17/C18</f>
        <v>1</v>
      </c>
      <c r="E18" s="6" t="e">
        <f>E17/D18</f>
        <v>#REF!</v>
      </c>
      <c r="F18" s="6">
        <v>120000</v>
      </c>
      <c r="G18" s="6" t="e">
        <f>E18*100/F18</f>
        <v>#REF!</v>
      </c>
    </row>
    <row r="20" spans="1:7" x14ac:dyDescent="0.2">
      <c r="F20" t="s">
        <v>166</v>
      </c>
    </row>
  </sheetData>
  <mergeCells count="1">
    <mergeCell ref="A1:E2"/>
  </mergeCells>
  <pageMargins left="0.75" right="0.75" top="1" bottom="1" header="0.3" footer="0.3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Ruler="0" topLeftCell="C1" workbookViewId="0">
      <selection activeCell="F20" sqref="F20"/>
    </sheetView>
  </sheetViews>
  <sheetFormatPr baseColWidth="10" defaultRowHeight="16" x14ac:dyDescent="0.2"/>
  <cols>
    <col min="1" max="1" width="19.33203125" customWidth="1"/>
    <col min="2" max="2" width="17" customWidth="1"/>
    <col min="6" max="6" width="19.5" customWidth="1"/>
  </cols>
  <sheetData>
    <row r="1" spans="1:7" x14ac:dyDescent="0.2">
      <c r="A1" s="150" t="s">
        <v>10</v>
      </c>
      <c r="B1" s="150"/>
      <c r="C1" s="150"/>
      <c r="D1" s="150"/>
      <c r="E1" s="150"/>
      <c r="F1" s="6"/>
      <c r="G1" s="6"/>
    </row>
    <row r="2" spans="1:7" x14ac:dyDescent="0.2">
      <c r="A2" s="150"/>
      <c r="B2" s="150"/>
      <c r="C2" s="150"/>
      <c r="D2" s="150"/>
      <c r="E2" s="150"/>
      <c r="F2" s="6"/>
      <c r="G2" s="6"/>
    </row>
    <row r="3" spans="1:7" x14ac:dyDescent="0.2">
      <c r="A3" s="6" t="s">
        <v>11</v>
      </c>
      <c r="B3" s="6" t="s">
        <v>163</v>
      </c>
      <c r="C3" s="6"/>
      <c r="D3" s="6"/>
      <c r="E3" s="6"/>
      <c r="F3" s="6"/>
      <c r="G3" s="6"/>
    </row>
    <row r="4" spans="1:7" x14ac:dyDescent="0.2">
      <c r="A4" s="6" t="s">
        <v>12</v>
      </c>
      <c r="B4" s="6"/>
      <c r="C4" s="6"/>
      <c r="D4" s="6"/>
      <c r="E4" s="6"/>
      <c r="F4" s="6"/>
      <c r="G4" s="6"/>
    </row>
    <row r="5" spans="1:7" x14ac:dyDescent="0.2">
      <c r="A5" s="6"/>
      <c r="B5" s="6"/>
      <c r="C5" s="6"/>
      <c r="D5" s="6"/>
      <c r="E5" s="6"/>
      <c r="F5" s="6"/>
      <c r="G5" s="6"/>
    </row>
    <row r="6" spans="1:7" x14ac:dyDescent="0.2">
      <c r="A6" s="6" t="s">
        <v>13</v>
      </c>
      <c r="B6" s="6" t="s">
        <v>15</v>
      </c>
      <c r="C6" s="6" t="s">
        <v>16</v>
      </c>
      <c r="D6" s="6" t="s">
        <v>17</v>
      </c>
      <c r="E6" s="6" t="s">
        <v>18</v>
      </c>
      <c r="F6" s="6"/>
      <c r="G6" s="6"/>
    </row>
    <row r="7" spans="1:7" x14ac:dyDescent="0.2">
      <c r="A7" s="6"/>
      <c r="B7" s="6"/>
      <c r="C7" s="6"/>
      <c r="D7" s="6"/>
      <c r="E7" s="6"/>
      <c r="F7" s="6"/>
      <c r="G7" s="6"/>
    </row>
    <row r="8" spans="1:7" x14ac:dyDescent="0.2">
      <c r="A8" s="6" t="s">
        <v>9</v>
      </c>
      <c r="B8" s="6">
        <v>1000</v>
      </c>
      <c r="C8" s="6" t="e">
        <f>#REF!</f>
        <v>#REF!</v>
      </c>
      <c r="D8" s="6">
        <v>1500</v>
      </c>
      <c r="E8" s="6" t="e">
        <f>D8/B8*C8</f>
        <v>#REF!</v>
      </c>
      <c r="F8" s="6"/>
      <c r="G8" s="6"/>
    </row>
    <row r="9" spans="1:7" x14ac:dyDescent="0.2">
      <c r="A9" s="6" t="s">
        <v>19</v>
      </c>
      <c r="B9" s="6">
        <v>1000</v>
      </c>
      <c r="C9" s="6" t="e">
        <f>#REF!</f>
        <v>#REF!</v>
      </c>
      <c r="D9" s="6">
        <v>5</v>
      </c>
      <c r="E9" s="6" t="e">
        <f t="shared" ref="E9:E16" si="0">D9/B9*C9</f>
        <v>#REF!</v>
      </c>
      <c r="F9" s="6"/>
      <c r="G9" s="6"/>
    </row>
    <row r="10" spans="1:7" x14ac:dyDescent="0.2">
      <c r="A10" s="6" t="s">
        <v>3</v>
      </c>
      <c r="B10" s="6">
        <v>5000</v>
      </c>
      <c r="C10" s="6" t="e">
        <f>#REF!</f>
        <v>#REF!</v>
      </c>
      <c r="D10" s="6">
        <v>750</v>
      </c>
      <c r="E10" s="6" t="e">
        <f t="shared" si="0"/>
        <v>#REF!</v>
      </c>
      <c r="F10" s="6"/>
      <c r="G10" s="6"/>
    </row>
    <row r="11" spans="1:7" x14ac:dyDescent="0.2">
      <c r="A11" s="6" t="s">
        <v>159</v>
      </c>
      <c r="B11" s="6">
        <v>25000</v>
      </c>
      <c r="C11" s="6" t="e">
        <f>#REF!</f>
        <v>#REF!</v>
      </c>
      <c r="D11" s="6">
        <v>1000</v>
      </c>
      <c r="E11" s="6" t="e">
        <f t="shared" si="0"/>
        <v>#REF!</v>
      </c>
      <c r="F11" s="6"/>
      <c r="G11" s="6"/>
    </row>
    <row r="12" spans="1:7" x14ac:dyDescent="0.2">
      <c r="A12" s="6" t="s">
        <v>64</v>
      </c>
      <c r="B12" s="6">
        <v>1000</v>
      </c>
      <c r="C12" s="6" t="e">
        <f>#REF!</f>
        <v>#REF!</v>
      </c>
      <c r="D12" s="6">
        <v>15</v>
      </c>
      <c r="E12" s="6" t="e">
        <f t="shared" si="0"/>
        <v>#REF!</v>
      </c>
      <c r="F12" s="6"/>
      <c r="G12" s="6"/>
    </row>
    <row r="13" spans="1:7" x14ac:dyDescent="0.2">
      <c r="A13" s="10" t="s">
        <v>68</v>
      </c>
      <c r="B13" s="6">
        <v>1000</v>
      </c>
      <c r="C13" s="6" t="e">
        <f>#REF!</f>
        <v>#REF!</v>
      </c>
      <c r="D13" s="6">
        <v>0</v>
      </c>
      <c r="E13" s="6" t="e">
        <f t="shared" si="0"/>
        <v>#REF!</v>
      </c>
      <c r="F13" s="6"/>
      <c r="G13" s="6"/>
    </row>
    <row r="14" spans="1:7" x14ac:dyDescent="0.2">
      <c r="A14" s="6" t="s">
        <v>4</v>
      </c>
      <c r="B14" s="6">
        <v>50</v>
      </c>
      <c r="C14" s="6" t="e">
        <f>#REF!</f>
        <v>#REF!</v>
      </c>
      <c r="D14" s="6">
        <v>300</v>
      </c>
      <c r="E14" s="6" t="e">
        <f t="shared" si="0"/>
        <v>#REF!</v>
      </c>
      <c r="F14" s="6"/>
      <c r="G14" s="6"/>
    </row>
    <row r="15" spans="1:7" x14ac:dyDescent="0.2">
      <c r="A15" s="6" t="s">
        <v>161</v>
      </c>
      <c r="B15" s="6">
        <v>2000</v>
      </c>
      <c r="C15" s="6" t="e">
        <f>#REF!</f>
        <v>#REF!</v>
      </c>
      <c r="D15" s="6">
        <v>500</v>
      </c>
      <c r="E15" s="6" t="e">
        <f t="shared" si="0"/>
        <v>#REF!</v>
      </c>
      <c r="F15" s="6"/>
      <c r="G15" s="6"/>
    </row>
    <row r="16" spans="1:7" x14ac:dyDescent="0.2">
      <c r="A16" s="6" t="s">
        <v>162</v>
      </c>
      <c r="B16" s="6">
        <v>1000</v>
      </c>
      <c r="C16" s="6" t="e">
        <f>#REF!</f>
        <v>#REF!</v>
      </c>
      <c r="D16" s="6">
        <v>1000</v>
      </c>
      <c r="E16" s="6" t="e">
        <f t="shared" si="0"/>
        <v>#REF!</v>
      </c>
      <c r="F16" s="6"/>
      <c r="G16" s="6"/>
    </row>
    <row r="17" spans="1:7" x14ac:dyDescent="0.2">
      <c r="A17" s="6"/>
      <c r="B17" s="6"/>
      <c r="C17" s="6"/>
      <c r="D17" s="6"/>
      <c r="E17" s="6"/>
      <c r="F17" s="6"/>
      <c r="G17" s="6"/>
    </row>
    <row r="18" spans="1:7" x14ac:dyDescent="0.2">
      <c r="A18" s="6" t="s">
        <v>22</v>
      </c>
      <c r="B18" s="6"/>
      <c r="C18" s="6"/>
      <c r="D18" s="6">
        <f>D8+D9+D10+D11+D12+D13+D14+D15+D16</f>
        <v>5070</v>
      </c>
      <c r="E18" s="6" t="e">
        <f>E8+E9+E10+E11+E12+E13+E14+E15+E16</f>
        <v>#REF!</v>
      </c>
      <c r="F18" s="6" t="s">
        <v>24</v>
      </c>
      <c r="G18" s="6" t="s">
        <v>25</v>
      </c>
    </row>
    <row r="19" spans="1:7" x14ac:dyDescent="0.2">
      <c r="A19" s="6" t="s">
        <v>23</v>
      </c>
      <c r="B19" s="6"/>
      <c r="C19" s="7">
        <v>70</v>
      </c>
      <c r="D19" s="6">
        <f>D18/C19</f>
        <v>72.428571428571431</v>
      </c>
      <c r="E19" s="6" t="e">
        <f>E18/D19</f>
        <v>#REF!</v>
      </c>
      <c r="F19" s="6">
        <v>10000</v>
      </c>
      <c r="G19" s="6" t="e">
        <f>E19*100/F19</f>
        <v>#REF!</v>
      </c>
    </row>
    <row r="21" spans="1:7" x14ac:dyDescent="0.2">
      <c r="F21" t="s">
        <v>165</v>
      </c>
      <c r="G21">
        <v>6000</v>
      </c>
    </row>
  </sheetData>
  <mergeCells count="1">
    <mergeCell ref="A1:E2"/>
  </mergeCells>
  <pageMargins left="0.75" right="0.75" top="1" bottom="1" header="0.3" footer="0.3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Ruler="0" workbookViewId="0">
      <selection activeCell="F23" sqref="F23"/>
    </sheetView>
  </sheetViews>
  <sheetFormatPr baseColWidth="10" defaultRowHeight="16" x14ac:dyDescent="0.2"/>
  <cols>
    <col min="1" max="1" width="19.6640625" customWidth="1"/>
    <col min="2" max="2" width="20" customWidth="1"/>
    <col min="6" max="6" width="19.664062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167</v>
      </c>
    </row>
    <row r="4" spans="1:5" x14ac:dyDescent="0.2">
      <c r="A4" t="s">
        <v>12</v>
      </c>
      <c r="B4">
        <v>150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2</v>
      </c>
      <c r="B8">
        <v>25000</v>
      </c>
      <c r="C8" t="e">
        <f>#REF!</f>
        <v>#REF!</v>
      </c>
      <c r="D8">
        <v>1000</v>
      </c>
      <c r="E8" s="1" t="e">
        <f>D8/B8*C8</f>
        <v>#REF!</v>
      </c>
    </row>
    <row r="9" spans="1:5" x14ac:dyDescent="0.2">
      <c r="A9" t="s">
        <v>19</v>
      </c>
      <c r="B9">
        <v>1000</v>
      </c>
      <c r="C9" t="e">
        <f>#REF!</f>
        <v>#REF!</v>
      </c>
      <c r="D9">
        <v>20</v>
      </c>
      <c r="E9" s="1" t="e">
        <f t="shared" ref="E9:E18" si="0">D9/B9*C9</f>
        <v>#REF!</v>
      </c>
    </row>
    <row r="10" spans="1:5" x14ac:dyDescent="0.2">
      <c r="A10" t="s">
        <v>3</v>
      </c>
      <c r="B10">
        <v>5000</v>
      </c>
      <c r="C10" t="e">
        <f>#REF!</f>
        <v>#REF!</v>
      </c>
      <c r="D10">
        <v>100</v>
      </c>
      <c r="E10" s="1" t="e">
        <f t="shared" si="0"/>
        <v>#REF!</v>
      </c>
    </row>
    <row r="11" spans="1:5" x14ac:dyDescent="0.2">
      <c r="A11" t="s">
        <v>168</v>
      </c>
      <c r="B11">
        <v>500</v>
      </c>
      <c r="C11" t="e">
        <f>#REF!</f>
        <v>#REF!</v>
      </c>
      <c r="D11">
        <v>10</v>
      </c>
      <c r="E11" s="1" t="e">
        <f t="shared" si="0"/>
        <v>#REF!</v>
      </c>
    </row>
    <row r="12" spans="1:5" x14ac:dyDescent="0.2">
      <c r="A12" t="s">
        <v>6</v>
      </c>
      <c r="B12">
        <v>1000</v>
      </c>
      <c r="C12" t="e">
        <f>#REF!</f>
        <v>#REF!</v>
      </c>
      <c r="D12">
        <v>50</v>
      </c>
      <c r="E12" s="1" t="e">
        <f t="shared" si="0"/>
        <v>#REF!</v>
      </c>
    </row>
    <row r="13" spans="1:5" x14ac:dyDescent="0.2">
      <c r="A13" t="s">
        <v>141</v>
      </c>
      <c r="B13">
        <v>25000</v>
      </c>
      <c r="C13" t="e">
        <f>#REF!</f>
        <v>#REF!</v>
      </c>
      <c r="D13">
        <v>300</v>
      </c>
      <c r="E13" s="1" t="e">
        <f t="shared" si="0"/>
        <v>#REF!</v>
      </c>
    </row>
    <row r="14" spans="1:5" x14ac:dyDescent="0.2">
      <c r="A14" t="s">
        <v>4</v>
      </c>
      <c r="B14">
        <v>50</v>
      </c>
      <c r="C14" t="e">
        <f>#REF!</f>
        <v>#REF!</v>
      </c>
      <c r="D14">
        <v>400</v>
      </c>
      <c r="E14" s="1" t="e">
        <f t="shared" si="0"/>
        <v>#REF!</v>
      </c>
    </row>
    <row r="15" spans="1:5" x14ac:dyDescent="0.2">
      <c r="A15" t="s">
        <v>169</v>
      </c>
      <c r="B15">
        <v>1000</v>
      </c>
      <c r="C15" t="e">
        <f>#REF!</f>
        <v>#REF!</v>
      </c>
      <c r="D15">
        <v>180</v>
      </c>
      <c r="E15" s="1" t="e">
        <f t="shared" si="0"/>
        <v>#REF!</v>
      </c>
    </row>
    <row r="16" spans="1:5" x14ac:dyDescent="0.2">
      <c r="A16" t="s">
        <v>8</v>
      </c>
      <c r="B16">
        <v>1000</v>
      </c>
      <c r="C16" t="e">
        <f>#REF!</f>
        <v>#REF!</v>
      </c>
      <c r="D16">
        <v>400</v>
      </c>
      <c r="E16" s="1" t="e">
        <f t="shared" si="0"/>
        <v>#REF!</v>
      </c>
    </row>
    <row r="17" spans="1:7" x14ac:dyDescent="0.2">
      <c r="A17" t="s">
        <v>14</v>
      </c>
      <c r="B17">
        <v>1000</v>
      </c>
      <c r="C17" t="e">
        <f>#REF!</f>
        <v>#REF!</v>
      </c>
      <c r="D17">
        <v>550</v>
      </c>
      <c r="E17" s="1" t="e">
        <f t="shared" si="0"/>
        <v>#REF!</v>
      </c>
    </row>
    <row r="18" spans="1:7" x14ac:dyDescent="0.2">
      <c r="A18" t="s">
        <v>170</v>
      </c>
      <c r="B18">
        <v>1000</v>
      </c>
      <c r="C18" t="e">
        <f>#REF!</f>
        <v>#REF!</v>
      </c>
      <c r="D18">
        <v>50</v>
      </c>
      <c r="E18" s="1" t="e">
        <f t="shared" si="0"/>
        <v>#REF!</v>
      </c>
    </row>
    <row r="20" spans="1:7" x14ac:dyDescent="0.2">
      <c r="A20" t="s">
        <v>22</v>
      </c>
      <c r="D20">
        <f>D8+D9+D10+D11+D12+D13+D14+D15+D16+D18</f>
        <v>2510</v>
      </c>
      <c r="E20" t="e">
        <f>E8+E9+E10+E11+E13+E14+E15+E16+E18</f>
        <v>#REF!</v>
      </c>
      <c r="F20" t="s">
        <v>24</v>
      </c>
      <c r="G20" t="s">
        <v>25</v>
      </c>
    </row>
    <row r="21" spans="1:7" x14ac:dyDescent="0.2">
      <c r="A21" t="s">
        <v>23</v>
      </c>
      <c r="C21" s="3">
        <v>650</v>
      </c>
      <c r="D21" s="2">
        <f>D20/C21</f>
        <v>3.8615384615384616</v>
      </c>
      <c r="E21" t="e">
        <f>E20/D21</f>
        <v>#REF!</v>
      </c>
      <c r="F21">
        <v>30000</v>
      </c>
      <c r="G21" t="e">
        <f>E21*100/F21</f>
        <v>#REF!</v>
      </c>
    </row>
    <row r="22" spans="1:7" x14ac:dyDescent="0.2">
      <c r="C22">
        <v>150</v>
      </c>
      <c r="D22" s="2">
        <f>D20/C22</f>
        <v>16.733333333333334</v>
      </c>
      <c r="E22" t="e">
        <f>E20/D22</f>
        <v>#REF!</v>
      </c>
      <c r="F22">
        <v>15000</v>
      </c>
      <c r="G22" t="e">
        <f>E22*100/F22</f>
        <v>#REF!</v>
      </c>
    </row>
    <row r="23" spans="1:7" x14ac:dyDescent="0.2">
      <c r="C23">
        <v>80</v>
      </c>
      <c r="D23" s="2">
        <f>D20/C23</f>
        <v>31.375</v>
      </c>
      <c r="E23" t="e">
        <f>E20/D23</f>
        <v>#REF!</v>
      </c>
      <c r="F23">
        <v>10000</v>
      </c>
      <c r="G23" t="e">
        <f>E23*100/F23</f>
        <v>#REF!</v>
      </c>
    </row>
    <row r="24" spans="1:7" x14ac:dyDescent="0.2">
      <c r="C24">
        <v>70</v>
      </c>
      <c r="D24" s="2">
        <f>D20/C24</f>
        <v>35.857142857142854</v>
      </c>
      <c r="E24" t="e">
        <f>E20/D24</f>
        <v>#REF!</v>
      </c>
      <c r="F24">
        <v>4000</v>
      </c>
      <c r="G24" t="e">
        <f>E24*100/F24</f>
        <v>#REF!</v>
      </c>
    </row>
    <row r="25" spans="1:7" x14ac:dyDescent="0.2">
      <c r="C25">
        <v>40</v>
      </c>
      <c r="D25" s="2">
        <f>D20/C25</f>
        <v>62.75</v>
      </c>
      <c r="E25" t="e">
        <f>E20/D25</f>
        <v>#REF!</v>
      </c>
      <c r="F25">
        <v>2500</v>
      </c>
      <c r="G25" t="e">
        <f>E25*100/F25</f>
        <v>#REF!</v>
      </c>
    </row>
  </sheetData>
  <mergeCells count="1">
    <mergeCell ref="A1:E2"/>
  </mergeCells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Ruler="0" workbookViewId="0">
      <selection activeCell="E12" sqref="E12"/>
    </sheetView>
  </sheetViews>
  <sheetFormatPr baseColWidth="10" defaultRowHeight="16" x14ac:dyDescent="0.2"/>
  <cols>
    <col min="1" max="1" width="19.6640625" customWidth="1"/>
    <col min="2" max="2" width="20" customWidth="1"/>
    <col min="6" max="6" width="19.664062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171</v>
      </c>
    </row>
    <row r="4" spans="1:5" x14ac:dyDescent="0.2">
      <c r="A4" t="s">
        <v>12</v>
      </c>
      <c r="B4">
        <v>150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2</v>
      </c>
      <c r="B8">
        <v>25000</v>
      </c>
      <c r="C8" t="e">
        <f>#REF!</f>
        <v>#REF!</v>
      </c>
      <c r="D8">
        <v>1000</v>
      </c>
      <c r="E8" s="1" t="e">
        <f>D8/B8*C8</f>
        <v>#REF!</v>
      </c>
    </row>
    <row r="9" spans="1:5" x14ac:dyDescent="0.2">
      <c r="A9" t="s">
        <v>19</v>
      </c>
      <c r="B9">
        <v>1000</v>
      </c>
      <c r="C9" t="e">
        <f>#REF!</f>
        <v>#REF!</v>
      </c>
      <c r="D9">
        <v>20</v>
      </c>
      <c r="E9" s="1" t="e">
        <f t="shared" ref="E9:E19" si="0">D9/B9*C9</f>
        <v>#REF!</v>
      </c>
    </row>
    <row r="10" spans="1:5" x14ac:dyDescent="0.2">
      <c r="A10" t="s">
        <v>3</v>
      </c>
      <c r="B10">
        <v>5000</v>
      </c>
      <c r="C10" t="e">
        <f>#REF!</f>
        <v>#REF!</v>
      </c>
      <c r="D10">
        <v>100</v>
      </c>
      <c r="E10" s="1" t="e">
        <f t="shared" si="0"/>
        <v>#REF!</v>
      </c>
    </row>
    <row r="11" spans="1:5" x14ac:dyDescent="0.2">
      <c r="A11" t="s">
        <v>168</v>
      </c>
      <c r="B11">
        <v>500</v>
      </c>
      <c r="C11" t="e">
        <f>#REF!</f>
        <v>#REF!</v>
      </c>
      <c r="D11">
        <v>10</v>
      </c>
      <c r="E11" s="1" t="e">
        <f t="shared" si="0"/>
        <v>#REF!</v>
      </c>
    </row>
    <row r="12" spans="1:5" x14ac:dyDescent="0.2">
      <c r="A12" t="s">
        <v>7</v>
      </c>
      <c r="B12">
        <v>500</v>
      </c>
      <c r="C12" t="e">
        <f>#REF!</f>
        <v>#REF!</v>
      </c>
      <c r="D12">
        <v>100</v>
      </c>
      <c r="E12" s="1" t="e">
        <f t="shared" si="0"/>
        <v>#REF!</v>
      </c>
    </row>
    <row r="13" spans="1:5" x14ac:dyDescent="0.2">
      <c r="A13" t="s">
        <v>6</v>
      </c>
      <c r="B13">
        <v>1000</v>
      </c>
      <c r="C13" t="e">
        <f>#REF!</f>
        <v>#REF!</v>
      </c>
      <c r="D13">
        <v>50</v>
      </c>
      <c r="E13" s="1" t="e">
        <f t="shared" si="0"/>
        <v>#REF!</v>
      </c>
    </row>
    <row r="14" spans="1:5" x14ac:dyDescent="0.2">
      <c r="A14" t="s">
        <v>141</v>
      </c>
      <c r="B14">
        <v>25000</v>
      </c>
      <c r="C14" t="e">
        <f>#REF!</f>
        <v>#REF!</v>
      </c>
      <c r="D14">
        <v>300</v>
      </c>
      <c r="E14" s="1" t="e">
        <f t="shared" si="0"/>
        <v>#REF!</v>
      </c>
    </row>
    <row r="15" spans="1:5" x14ac:dyDescent="0.2">
      <c r="A15" t="s">
        <v>4</v>
      </c>
      <c r="B15">
        <v>50</v>
      </c>
      <c r="C15" t="e">
        <f>#REF!</f>
        <v>#REF!</v>
      </c>
      <c r="D15">
        <v>400</v>
      </c>
      <c r="E15" s="1" t="e">
        <f t="shared" si="0"/>
        <v>#REF!</v>
      </c>
    </row>
    <row r="16" spans="1:5" x14ac:dyDescent="0.2">
      <c r="A16" t="s">
        <v>169</v>
      </c>
      <c r="B16">
        <v>1000</v>
      </c>
      <c r="C16" t="e">
        <f>#REF!</f>
        <v>#REF!</v>
      </c>
      <c r="D16">
        <v>180</v>
      </c>
      <c r="E16" s="1" t="e">
        <f t="shared" si="0"/>
        <v>#REF!</v>
      </c>
    </row>
    <row r="17" spans="1:7" x14ac:dyDescent="0.2">
      <c r="A17" t="s">
        <v>172</v>
      </c>
      <c r="B17">
        <v>150</v>
      </c>
      <c r="C17" t="e">
        <f>#REF!</f>
        <v>#REF!</v>
      </c>
      <c r="D17">
        <v>400</v>
      </c>
      <c r="E17" s="1" t="e">
        <f t="shared" si="0"/>
        <v>#REF!</v>
      </c>
    </row>
    <row r="18" spans="1:7" x14ac:dyDescent="0.2">
      <c r="A18" t="s">
        <v>14</v>
      </c>
      <c r="B18">
        <v>1000</v>
      </c>
      <c r="C18" t="e">
        <f>#REF!</f>
        <v>#REF!</v>
      </c>
      <c r="D18">
        <v>550</v>
      </c>
      <c r="E18" s="1" t="e">
        <f t="shared" si="0"/>
        <v>#REF!</v>
      </c>
    </row>
    <row r="19" spans="1:7" x14ac:dyDescent="0.2">
      <c r="A19" t="s">
        <v>170</v>
      </c>
      <c r="B19">
        <v>1000</v>
      </c>
      <c r="C19" t="e">
        <f>#REF!</f>
        <v>#REF!</v>
      </c>
      <c r="D19">
        <v>50</v>
      </c>
      <c r="E19" s="1" t="e">
        <f t="shared" si="0"/>
        <v>#REF!</v>
      </c>
    </row>
    <row r="21" spans="1:7" x14ac:dyDescent="0.2">
      <c r="A21" t="s">
        <v>22</v>
      </c>
      <c r="D21">
        <f>D8+D9+D10+D11+D13+D14+D15+D16+D17+D19</f>
        <v>2510</v>
      </c>
      <c r="E21" t="e">
        <f>E8+E9+E10+E11+E14+E15+E16+E17+E19</f>
        <v>#REF!</v>
      </c>
      <c r="F21" t="s">
        <v>24</v>
      </c>
      <c r="G21" t="s">
        <v>25</v>
      </c>
    </row>
    <row r="22" spans="1:7" x14ac:dyDescent="0.2">
      <c r="A22" t="s">
        <v>23</v>
      </c>
      <c r="C22" s="3">
        <v>650</v>
      </c>
      <c r="D22" s="2">
        <f>D21/C22</f>
        <v>3.8615384615384616</v>
      </c>
      <c r="E22" t="e">
        <f>E21/D22</f>
        <v>#REF!</v>
      </c>
      <c r="F22">
        <v>30000</v>
      </c>
      <c r="G22" t="e">
        <f>E22*100/F22</f>
        <v>#REF!</v>
      </c>
    </row>
    <row r="23" spans="1:7" x14ac:dyDescent="0.2">
      <c r="C23">
        <v>150</v>
      </c>
      <c r="D23" s="2">
        <f>D21/C23</f>
        <v>16.733333333333334</v>
      </c>
      <c r="E23" t="e">
        <f>E21/D23</f>
        <v>#REF!</v>
      </c>
      <c r="F23">
        <v>15000</v>
      </c>
      <c r="G23" t="e">
        <f>E23*100/F23</f>
        <v>#REF!</v>
      </c>
    </row>
    <row r="24" spans="1:7" x14ac:dyDescent="0.2">
      <c r="C24">
        <v>80</v>
      </c>
      <c r="D24" s="2">
        <f>D21/C24</f>
        <v>31.375</v>
      </c>
      <c r="E24" t="e">
        <f>E21/D24</f>
        <v>#REF!</v>
      </c>
      <c r="F24">
        <v>4500</v>
      </c>
      <c r="G24" t="e">
        <f>E24*100/F24</f>
        <v>#REF!</v>
      </c>
    </row>
    <row r="25" spans="1:7" x14ac:dyDescent="0.2">
      <c r="C25">
        <v>70</v>
      </c>
      <c r="D25" s="2">
        <f>D21/C25</f>
        <v>35.857142857142854</v>
      </c>
      <c r="E25" t="e">
        <f>E21/D25</f>
        <v>#REF!</v>
      </c>
      <c r="F25">
        <v>4000</v>
      </c>
      <c r="G25" t="e">
        <f>E25*100/F25</f>
        <v>#REF!</v>
      </c>
    </row>
    <row r="26" spans="1:7" x14ac:dyDescent="0.2">
      <c r="C26">
        <v>40</v>
      </c>
      <c r="D26" s="2">
        <f>D21/C26</f>
        <v>62.75</v>
      </c>
      <c r="E26" t="e">
        <f>E21/D26</f>
        <v>#REF!</v>
      </c>
      <c r="F26">
        <v>2500</v>
      </c>
      <c r="G26" t="e">
        <f>E26*100/F26</f>
        <v>#REF!</v>
      </c>
    </row>
  </sheetData>
  <mergeCells count="1">
    <mergeCell ref="A1:E2"/>
  </mergeCells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Ruler="0" workbookViewId="0">
      <selection activeCell="F25" sqref="F25"/>
    </sheetView>
  </sheetViews>
  <sheetFormatPr baseColWidth="10" defaultRowHeight="16" x14ac:dyDescent="0.2"/>
  <cols>
    <col min="1" max="1" width="19.6640625" customWidth="1"/>
    <col min="2" max="2" width="20" customWidth="1"/>
    <col min="6" max="6" width="19.664062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173</v>
      </c>
    </row>
    <row r="4" spans="1:5" x14ac:dyDescent="0.2">
      <c r="A4" t="s">
        <v>12</v>
      </c>
      <c r="B4">
        <v>150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81</v>
      </c>
      <c r="B8">
        <v>25000</v>
      </c>
      <c r="C8" t="e">
        <f>#REF!</f>
        <v>#REF!</v>
      </c>
      <c r="D8">
        <v>60</v>
      </c>
      <c r="E8" s="1" t="e">
        <f>D8/B8*C8</f>
        <v>#REF!</v>
      </c>
    </row>
    <row r="9" spans="1:5" x14ac:dyDescent="0.2">
      <c r="A9" t="s">
        <v>19</v>
      </c>
      <c r="B9">
        <v>1000</v>
      </c>
      <c r="C9" t="e">
        <f>#REF!</f>
        <v>#REF!</v>
      </c>
      <c r="D9">
        <v>2</v>
      </c>
      <c r="E9" s="1" t="e">
        <f t="shared" ref="E9:E20" si="0">D9/B9*C9</f>
        <v>#REF!</v>
      </c>
    </row>
    <row r="10" spans="1:5" x14ac:dyDescent="0.2">
      <c r="A10" t="s">
        <v>82</v>
      </c>
      <c r="B10">
        <v>1000</v>
      </c>
      <c r="C10" t="e">
        <f>#REF!</f>
        <v>#REF!</v>
      </c>
      <c r="D10">
        <v>200</v>
      </c>
      <c r="E10" s="1" t="e">
        <f t="shared" si="0"/>
        <v>#REF!</v>
      </c>
    </row>
    <row r="11" spans="1:5" x14ac:dyDescent="0.2">
      <c r="A11" t="s">
        <v>91</v>
      </c>
      <c r="B11">
        <v>34</v>
      </c>
      <c r="C11" t="e">
        <f>#REF!</f>
        <v>#REF!</v>
      </c>
      <c r="D11">
        <v>5</v>
      </c>
      <c r="E11" s="1" t="e">
        <f t="shared" si="0"/>
        <v>#REF!</v>
      </c>
    </row>
    <row r="12" spans="1:5" x14ac:dyDescent="0.2">
      <c r="A12" t="s">
        <v>175</v>
      </c>
      <c r="B12">
        <v>1000</v>
      </c>
      <c r="C12" t="e">
        <f>#REF!</f>
        <v>#REF!</v>
      </c>
      <c r="D12">
        <v>100</v>
      </c>
      <c r="E12" s="1" t="e">
        <f t="shared" si="0"/>
        <v>#REF!</v>
      </c>
    </row>
    <row r="13" spans="1:5" x14ac:dyDescent="0.2">
      <c r="A13" t="s">
        <v>176</v>
      </c>
      <c r="B13">
        <v>1000</v>
      </c>
      <c r="C13">
        <v>100000</v>
      </c>
      <c r="D13">
        <v>450</v>
      </c>
      <c r="E13" s="1">
        <f t="shared" si="0"/>
        <v>45000</v>
      </c>
    </row>
    <row r="14" spans="1:5" x14ac:dyDescent="0.2">
      <c r="A14" t="s">
        <v>8</v>
      </c>
      <c r="B14">
        <v>1000</v>
      </c>
      <c r="C14" t="e">
        <f>#REF!</f>
        <v>#REF!</v>
      </c>
      <c r="D14">
        <v>250</v>
      </c>
      <c r="E14" s="1" t="e">
        <f t="shared" si="0"/>
        <v>#REF!</v>
      </c>
    </row>
    <row r="15" spans="1:5" x14ac:dyDescent="0.2">
      <c r="A15" t="s">
        <v>4</v>
      </c>
      <c r="B15">
        <v>50</v>
      </c>
      <c r="C15" t="e">
        <f>#REF!</f>
        <v>#REF!</v>
      </c>
      <c r="D15">
        <v>200</v>
      </c>
      <c r="E15" s="1" t="e">
        <f t="shared" si="0"/>
        <v>#REF!</v>
      </c>
    </row>
    <row r="16" spans="1:5" x14ac:dyDescent="0.2">
      <c r="A16" t="s">
        <v>177</v>
      </c>
      <c r="B16">
        <v>2000</v>
      </c>
      <c r="C16" t="e">
        <f>#REF!</f>
        <v>#REF!</v>
      </c>
      <c r="D16">
        <v>75</v>
      </c>
      <c r="E16" s="1" t="e">
        <f t="shared" si="0"/>
        <v>#REF!</v>
      </c>
    </row>
    <row r="17" spans="1:7" x14ac:dyDescent="0.2">
      <c r="A17" t="s">
        <v>178</v>
      </c>
      <c r="B17">
        <v>150</v>
      </c>
      <c r="C17" t="e">
        <f>#REF!</f>
        <v>#REF!</v>
      </c>
      <c r="D17">
        <v>0</v>
      </c>
      <c r="E17" s="1" t="e">
        <f t="shared" si="0"/>
        <v>#REF!</v>
      </c>
    </row>
    <row r="18" spans="1:7" x14ac:dyDescent="0.2">
      <c r="A18" t="s">
        <v>174</v>
      </c>
      <c r="B18">
        <v>34</v>
      </c>
      <c r="C18">
        <v>12000</v>
      </c>
      <c r="D18">
        <v>5</v>
      </c>
      <c r="E18" s="1">
        <f t="shared" si="0"/>
        <v>1764.7058823529412</v>
      </c>
    </row>
    <row r="19" spans="1:7" x14ac:dyDescent="0.2">
      <c r="A19" t="s">
        <v>179</v>
      </c>
      <c r="B19">
        <v>750</v>
      </c>
      <c r="C19">
        <v>370000</v>
      </c>
      <c r="D19">
        <v>120</v>
      </c>
      <c r="E19" s="1">
        <f t="shared" si="0"/>
        <v>59200</v>
      </c>
    </row>
    <row r="20" spans="1:7" x14ac:dyDescent="0.2">
      <c r="A20" t="s">
        <v>170</v>
      </c>
      <c r="B20">
        <v>1000</v>
      </c>
      <c r="C20" t="e">
        <f>#REF!</f>
        <v>#REF!</v>
      </c>
      <c r="D20">
        <v>30</v>
      </c>
      <c r="E20" s="1" t="e">
        <f t="shared" si="0"/>
        <v>#REF!</v>
      </c>
    </row>
    <row r="22" spans="1:7" x14ac:dyDescent="0.2">
      <c r="A22" t="s">
        <v>22</v>
      </c>
      <c r="D22">
        <f>D8+D9+D10+D11+D13+D14+D15+D16+D17+D18+D19+D20</f>
        <v>1397</v>
      </c>
      <c r="E22" t="e">
        <f>E8+E9+E10+E11+E14+E15+E16+E17+E20</f>
        <v>#REF!</v>
      </c>
      <c r="F22" t="s">
        <v>24</v>
      </c>
      <c r="G22" t="s">
        <v>25</v>
      </c>
    </row>
    <row r="23" spans="1:7" x14ac:dyDescent="0.2">
      <c r="A23" t="s">
        <v>23</v>
      </c>
      <c r="C23" s="3">
        <v>650</v>
      </c>
      <c r="D23" s="2">
        <f>D22/C23</f>
        <v>2.1492307692307691</v>
      </c>
      <c r="E23" t="e">
        <f>E22/D23</f>
        <v>#REF!</v>
      </c>
      <c r="F23">
        <v>30000</v>
      </c>
      <c r="G23" t="e">
        <f>E23*100/F23</f>
        <v>#REF!</v>
      </c>
    </row>
    <row r="24" spans="1:7" x14ac:dyDescent="0.2">
      <c r="C24">
        <v>150</v>
      </c>
      <c r="D24" s="2">
        <f>D22/C24</f>
        <v>9.3133333333333326</v>
      </c>
      <c r="E24" t="e">
        <f>E22/D24</f>
        <v>#REF!</v>
      </c>
      <c r="F24">
        <v>15000</v>
      </c>
      <c r="G24" t="e">
        <f>E24*100/F24</f>
        <v>#REF!</v>
      </c>
    </row>
    <row r="25" spans="1:7" x14ac:dyDescent="0.2">
      <c r="C25">
        <v>80</v>
      </c>
      <c r="D25" s="2">
        <f>D22/C25</f>
        <v>17.462499999999999</v>
      </c>
      <c r="E25" t="e">
        <f>E22/D25</f>
        <v>#REF!</v>
      </c>
      <c r="F25">
        <v>7000</v>
      </c>
      <c r="G25" t="e">
        <f>E25*100/F25</f>
        <v>#REF!</v>
      </c>
    </row>
    <row r="26" spans="1:7" x14ac:dyDescent="0.2">
      <c r="C26">
        <v>70</v>
      </c>
      <c r="D26" s="2">
        <f>D22/C26</f>
        <v>19.957142857142856</v>
      </c>
      <c r="E26" t="e">
        <f>E22/D26</f>
        <v>#REF!</v>
      </c>
      <c r="F26">
        <v>4000</v>
      </c>
      <c r="G26" t="e">
        <f>E26*100/F26</f>
        <v>#REF!</v>
      </c>
    </row>
    <row r="27" spans="1:7" x14ac:dyDescent="0.2">
      <c r="C27">
        <v>40</v>
      </c>
      <c r="D27" s="2">
        <f>D22/C27</f>
        <v>34.924999999999997</v>
      </c>
      <c r="E27" t="e">
        <f>E22/D27</f>
        <v>#REF!</v>
      </c>
      <c r="F27">
        <v>2500</v>
      </c>
      <c r="G27" t="e">
        <f>E27*100/F27</f>
        <v>#REF!</v>
      </c>
    </row>
  </sheetData>
  <mergeCells count="1">
    <mergeCell ref="A1:E2"/>
  </mergeCells>
  <pageMargins left="0.75" right="0.75" top="1" bottom="1" header="0.5" footer="0.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Ruler="0" workbookViewId="0">
      <selection activeCell="G14" sqref="G14"/>
    </sheetView>
  </sheetViews>
  <sheetFormatPr baseColWidth="10" defaultRowHeight="16" x14ac:dyDescent="0.2"/>
  <cols>
    <col min="1" max="1" width="19.6640625" customWidth="1"/>
    <col min="2" max="2" width="9.83203125" customWidth="1"/>
    <col min="4" max="4" width="17.6640625" customWidth="1"/>
    <col min="6" max="6" width="19.6640625" customWidth="1"/>
  </cols>
  <sheetData>
    <row r="1" spans="1:7" x14ac:dyDescent="0.2">
      <c r="A1" s="106" t="s">
        <v>10</v>
      </c>
      <c r="B1" s="106"/>
      <c r="C1" s="106"/>
      <c r="D1" s="106"/>
      <c r="E1" s="106"/>
    </row>
    <row r="2" spans="1:7" x14ac:dyDescent="0.2">
      <c r="A2" s="106"/>
      <c r="B2" s="106"/>
      <c r="C2" s="106"/>
      <c r="D2" s="106"/>
      <c r="E2" s="106"/>
    </row>
    <row r="3" spans="1:7" x14ac:dyDescent="0.2">
      <c r="A3" t="s">
        <v>11</v>
      </c>
      <c r="B3" t="s">
        <v>202</v>
      </c>
    </row>
    <row r="4" spans="1:7" x14ac:dyDescent="0.2">
      <c r="A4" t="s">
        <v>199</v>
      </c>
      <c r="B4">
        <v>1</v>
      </c>
    </row>
    <row r="6" spans="1:7" x14ac:dyDescent="0.2">
      <c r="A6" t="s">
        <v>13</v>
      </c>
      <c r="B6" t="s">
        <v>0</v>
      </c>
      <c r="C6" t="s">
        <v>1</v>
      </c>
      <c r="D6" t="s">
        <v>201</v>
      </c>
      <c r="E6" t="s">
        <v>18</v>
      </c>
    </row>
    <row r="8" spans="1:7" x14ac:dyDescent="0.2">
      <c r="A8" t="s">
        <v>200</v>
      </c>
      <c r="B8">
        <v>1000</v>
      </c>
      <c r="C8" t="e">
        <f>#REF!</f>
        <v>#REF!</v>
      </c>
      <c r="D8">
        <v>18</v>
      </c>
      <c r="E8" s="1" t="e">
        <f>D8/B8*C8</f>
        <v>#REF!</v>
      </c>
    </row>
    <row r="9" spans="1:7" x14ac:dyDescent="0.2">
      <c r="A9" t="s">
        <v>110</v>
      </c>
      <c r="B9">
        <v>19000</v>
      </c>
      <c r="C9" t="e">
        <f>#REF!</f>
        <v>#REF!</v>
      </c>
      <c r="D9">
        <v>50</v>
      </c>
      <c r="E9" s="1" t="e">
        <f t="shared" ref="E9:E11" si="0">D9/B9*C9</f>
        <v>#REF!</v>
      </c>
    </row>
    <row r="10" spans="1:7" x14ac:dyDescent="0.2">
      <c r="A10" t="s">
        <v>69</v>
      </c>
      <c r="B10">
        <v>1000</v>
      </c>
      <c r="C10" t="e">
        <f>#REF!</f>
        <v>#REF!</v>
      </c>
      <c r="D10">
        <v>200</v>
      </c>
      <c r="E10" s="1" t="e">
        <f t="shared" si="0"/>
        <v>#REF!</v>
      </c>
    </row>
    <row r="11" spans="1:7" x14ac:dyDescent="0.2">
      <c r="A11" t="s">
        <v>203</v>
      </c>
      <c r="B11">
        <v>1</v>
      </c>
      <c r="C11" t="e">
        <f>#REF!</f>
        <v>#REF!</v>
      </c>
      <c r="D11">
        <v>1</v>
      </c>
      <c r="E11" s="1" t="e">
        <f t="shared" si="0"/>
        <v>#REF!</v>
      </c>
    </row>
    <row r="13" spans="1:7" x14ac:dyDescent="0.2">
      <c r="A13" t="s">
        <v>22</v>
      </c>
      <c r="D13">
        <f>SUM(D8:D11)</f>
        <v>269</v>
      </c>
      <c r="E13" t="e">
        <f>SUM(E8:E11)</f>
        <v>#REF!</v>
      </c>
      <c r="F13" t="s">
        <v>24</v>
      </c>
      <c r="G13" t="s">
        <v>25</v>
      </c>
    </row>
    <row r="14" spans="1:7" x14ac:dyDescent="0.2">
      <c r="A14" t="s">
        <v>204</v>
      </c>
      <c r="C14" s="3">
        <v>269</v>
      </c>
      <c r="D14" s="2">
        <f>D13/C14</f>
        <v>1</v>
      </c>
      <c r="E14" t="e">
        <f>E13/D14</f>
        <v>#REF!</v>
      </c>
      <c r="F14">
        <v>30000</v>
      </c>
      <c r="G14" t="e">
        <f>E14*100/F14</f>
        <v>#REF!</v>
      </c>
    </row>
    <row r="15" spans="1:7" x14ac:dyDescent="0.2">
      <c r="D15" s="2"/>
    </row>
    <row r="16" spans="1:7" x14ac:dyDescent="0.2">
      <c r="D16" s="2"/>
    </row>
    <row r="17" spans="4:4" x14ac:dyDescent="0.2">
      <c r="D17" s="2"/>
    </row>
    <row r="18" spans="4:4" x14ac:dyDescent="0.2">
      <c r="D18" s="2"/>
    </row>
  </sheetData>
  <mergeCells count="1">
    <mergeCell ref="A1:E2"/>
  </mergeCells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Ruler="0" topLeftCell="A24" workbookViewId="0">
      <selection activeCell="O49" sqref="O49"/>
    </sheetView>
  </sheetViews>
  <sheetFormatPr baseColWidth="10" defaultRowHeight="16" x14ac:dyDescent="0.2"/>
  <cols>
    <col min="1" max="1" width="19.6640625" customWidth="1"/>
    <col min="2" max="2" width="20" customWidth="1"/>
    <col min="6" max="6" width="19.6640625" customWidth="1"/>
    <col min="9" max="9" width="18" customWidth="1"/>
    <col min="10" max="10" width="18.5" customWidth="1"/>
    <col min="11" max="11" width="8.1640625" customWidth="1"/>
    <col min="13" max="13" width="12.1640625" customWidth="1"/>
    <col min="14" max="14" width="14.6640625" customWidth="1"/>
  </cols>
  <sheetData>
    <row r="1" spans="1:15" x14ac:dyDescent="0.2">
      <c r="A1" s="106" t="s">
        <v>10</v>
      </c>
      <c r="B1" s="106"/>
      <c r="C1" s="106"/>
      <c r="D1" s="106"/>
      <c r="E1" s="106"/>
      <c r="I1" s="106" t="s">
        <v>10</v>
      </c>
      <c r="J1" s="106"/>
      <c r="K1" s="106"/>
      <c r="L1" s="106"/>
      <c r="M1" s="106"/>
    </row>
    <row r="2" spans="1:15" x14ac:dyDescent="0.2">
      <c r="A2" s="106"/>
      <c r="B2" s="106"/>
      <c r="C2" s="106"/>
      <c r="D2" s="106"/>
      <c r="E2" s="106"/>
      <c r="I2" s="106"/>
      <c r="J2" s="106"/>
      <c r="K2" s="106"/>
      <c r="L2" s="106"/>
      <c r="M2" s="106"/>
    </row>
    <row r="3" spans="1:15" x14ac:dyDescent="0.2">
      <c r="A3" t="s">
        <v>11</v>
      </c>
      <c r="B3" t="s">
        <v>180</v>
      </c>
      <c r="I3" t="s">
        <v>11</v>
      </c>
      <c r="J3" t="s">
        <v>190</v>
      </c>
    </row>
    <row r="4" spans="1:15" x14ac:dyDescent="0.2">
      <c r="A4" t="s">
        <v>12</v>
      </c>
      <c r="B4">
        <v>80</v>
      </c>
      <c r="I4" t="s">
        <v>12</v>
      </c>
      <c r="J4">
        <v>80</v>
      </c>
    </row>
    <row r="6" spans="1:1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  <c r="I6" t="s">
        <v>13</v>
      </c>
      <c r="J6" t="s">
        <v>15</v>
      </c>
      <c r="K6" t="s">
        <v>16</v>
      </c>
      <c r="L6" t="s">
        <v>17</v>
      </c>
      <c r="M6" t="s">
        <v>18</v>
      </c>
    </row>
    <row r="7" spans="1:15" x14ac:dyDescent="0.2">
      <c r="I7" t="s">
        <v>69</v>
      </c>
      <c r="J7">
        <v>1000</v>
      </c>
      <c r="K7" t="e">
        <f>#REF!</f>
        <v>#REF!</v>
      </c>
      <c r="L7">
        <v>50</v>
      </c>
      <c r="M7" s="1" t="e">
        <f>L7/J7*K7</f>
        <v>#REF!</v>
      </c>
    </row>
    <row r="8" spans="1:15" x14ac:dyDescent="0.2">
      <c r="A8" t="s">
        <v>81</v>
      </c>
      <c r="B8">
        <v>25000</v>
      </c>
      <c r="C8" t="e">
        <f>#REF!</f>
        <v>#REF!</v>
      </c>
      <c r="D8">
        <v>500</v>
      </c>
      <c r="E8" s="1" t="e">
        <f t="shared" ref="E8:E13" si="0">D8/B8*C8</f>
        <v>#REF!</v>
      </c>
      <c r="I8" t="s">
        <v>191</v>
      </c>
      <c r="J8">
        <v>1</v>
      </c>
      <c r="K8" t="e">
        <f>'Croissants SBKR'!E35</f>
        <v>#REF!</v>
      </c>
      <c r="L8">
        <v>1</v>
      </c>
      <c r="M8" s="1" t="e">
        <f>L8/J8*K8</f>
        <v>#REF!</v>
      </c>
    </row>
    <row r="9" spans="1:15" x14ac:dyDescent="0.2">
      <c r="A9" t="s">
        <v>19</v>
      </c>
      <c r="B9">
        <v>1000</v>
      </c>
      <c r="C9" t="e">
        <f>#REF!</f>
        <v>#REF!</v>
      </c>
      <c r="D9">
        <v>2</v>
      </c>
      <c r="E9" s="1" t="e">
        <f t="shared" si="0"/>
        <v>#REF!</v>
      </c>
      <c r="I9" t="s">
        <v>192</v>
      </c>
      <c r="J9">
        <v>1000</v>
      </c>
      <c r="K9" t="e">
        <f>#REF!</f>
        <v>#REF!</v>
      </c>
      <c r="L9">
        <v>50</v>
      </c>
      <c r="M9" s="1" t="e">
        <f>L9/J9*K9</f>
        <v>#REF!</v>
      </c>
    </row>
    <row r="10" spans="1:15" x14ac:dyDescent="0.2">
      <c r="A10" t="s">
        <v>181</v>
      </c>
      <c r="B10">
        <v>1000</v>
      </c>
      <c r="C10" t="e">
        <f>#REF!</f>
        <v>#REF!</v>
      </c>
      <c r="D10">
        <v>150</v>
      </c>
      <c r="E10" s="1" t="e">
        <f t="shared" si="0"/>
        <v>#REF!</v>
      </c>
      <c r="I10" t="s">
        <v>4</v>
      </c>
      <c r="J10">
        <v>50</v>
      </c>
      <c r="K10" t="e">
        <f>#REF!</f>
        <v>#REF!</v>
      </c>
      <c r="L10">
        <v>50</v>
      </c>
      <c r="M10" s="1" t="e">
        <f>L10/J10*K10</f>
        <v>#REF!</v>
      </c>
    </row>
    <row r="11" spans="1:15" x14ac:dyDescent="0.2">
      <c r="A11" t="s">
        <v>182</v>
      </c>
      <c r="B11">
        <v>25000</v>
      </c>
      <c r="C11" t="e">
        <f>#REF!</f>
        <v>#REF!</v>
      </c>
      <c r="D11">
        <v>300</v>
      </c>
      <c r="E11" s="1" t="e">
        <f t="shared" si="0"/>
        <v>#REF!</v>
      </c>
      <c r="N11" t="s">
        <v>24</v>
      </c>
      <c r="O11" t="s">
        <v>25</v>
      </c>
    </row>
    <row r="12" spans="1:15" x14ac:dyDescent="0.2">
      <c r="A12" t="s">
        <v>4</v>
      </c>
      <c r="B12">
        <v>50</v>
      </c>
      <c r="C12" t="e">
        <f>#REF!</f>
        <v>#REF!</v>
      </c>
      <c r="D12">
        <v>200</v>
      </c>
      <c r="E12" s="1" t="e">
        <f t="shared" si="0"/>
        <v>#REF!</v>
      </c>
      <c r="I12" t="s">
        <v>22</v>
      </c>
      <c r="L12">
        <f>L8+L9+L10</f>
        <v>101</v>
      </c>
      <c r="M12" t="e">
        <f>M7+M8+M9+M10</f>
        <v>#REF!</v>
      </c>
      <c r="N12">
        <v>9000</v>
      </c>
      <c r="O12" t="e">
        <f>M12*100/N12</f>
        <v>#REF!</v>
      </c>
    </row>
    <row r="13" spans="1:15" x14ac:dyDescent="0.2">
      <c r="A13" t="s">
        <v>170</v>
      </c>
      <c r="B13">
        <v>1000</v>
      </c>
      <c r="C13" t="e">
        <f>#REF!</f>
        <v>#REF!</v>
      </c>
      <c r="D13">
        <v>30</v>
      </c>
      <c r="E13" s="1" t="e">
        <f t="shared" si="0"/>
        <v>#REF!</v>
      </c>
      <c r="I13" t="s">
        <v>23</v>
      </c>
      <c r="K13" s="3">
        <v>1</v>
      </c>
      <c r="L13" s="2">
        <v>1</v>
      </c>
      <c r="M13" t="e">
        <f>M12/L13</f>
        <v>#REF!</v>
      </c>
      <c r="N13">
        <v>13000</v>
      </c>
      <c r="O13" t="e">
        <f>M13*100/N13</f>
        <v>#REF!</v>
      </c>
    </row>
    <row r="15" spans="1:15" x14ac:dyDescent="0.2">
      <c r="A15" t="s">
        <v>22</v>
      </c>
      <c r="D15">
        <f>D8+D9+D10+D11+D12+D13</f>
        <v>1182</v>
      </c>
      <c r="E15" t="e">
        <f>E8+E9+E10+E11+E12+E13</f>
        <v>#REF!</v>
      </c>
      <c r="F15" t="s">
        <v>24</v>
      </c>
      <c r="G15" t="s">
        <v>25</v>
      </c>
    </row>
    <row r="16" spans="1:15" x14ac:dyDescent="0.2">
      <c r="A16" t="s">
        <v>23</v>
      </c>
      <c r="C16" s="3">
        <v>80</v>
      </c>
      <c r="D16" s="2">
        <f>D15/C16</f>
        <v>14.775</v>
      </c>
      <c r="E16" t="e">
        <f>E15/D16</f>
        <v>#REF!</v>
      </c>
      <c r="F16">
        <v>4000</v>
      </c>
      <c r="G16" t="e">
        <f>E16*100/F16</f>
        <v>#REF!</v>
      </c>
    </row>
    <row r="17" spans="1:15" x14ac:dyDescent="0.2">
      <c r="D17" s="2"/>
    </row>
    <row r="18" spans="1:15" x14ac:dyDescent="0.2">
      <c r="D18" s="2"/>
    </row>
    <row r="19" spans="1:15" x14ac:dyDescent="0.2">
      <c r="A19" s="106" t="s">
        <v>10</v>
      </c>
      <c r="B19" s="106"/>
      <c r="C19" s="106"/>
      <c r="D19" s="106"/>
      <c r="E19" s="106"/>
      <c r="I19" s="106" t="s">
        <v>10</v>
      </c>
      <c r="J19" s="106"/>
      <c r="K19" s="106"/>
      <c r="L19" s="106"/>
      <c r="M19" s="106"/>
    </row>
    <row r="20" spans="1:15" x14ac:dyDescent="0.2">
      <c r="A20" s="106"/>
      <c r="B20" s="106"/>
      <c r="C20" s="106"/>
      <c r="D20" s="106"/>
      <c r="E20" s="106"/>
      <c r="I20" s="106"/>
      <c r="J20" s="106"/>
      <c r="K20" s="106"/>
      <c r="L20" s="106"/>
      <c r="M20" s="106"/>
    </row>
    <row r="21" spans="1:15" x14ac:dyDescent="0.2">
      <c r="A21" t="s">
        <v>11</v>
      </c>
      <c r="B21" t="s">
        <v>183</v>
      </c>
      <c r="I21" t="s">
        <v>11</v>
      </c>
      <c r="J21" t="s">
        <v>189</v>
      </c>
    </row>
    <row r="22" spans="1:15" x14ac:dyDescent="0.2">
      <c r="A22" t="s">
        <v>12</v>
      </c>
      <c r="B22">
        <v>80</v>
      </c>
      <c r="I22" t="s">
        <v>12</v>
      </c>
      <c r="J22">
        <v>80</v>
      </c>
    </row>
    <row r="24" spans="1:15" x14ac:dyDescent="0.2">
      <c r="A24" t="s">
        <v>13</v>
      </c>
      <c r="B24" t="s">
        <v>15</v>
      </c>
      <c r="C24" t="s">
        <v>16</v>
      </c>
      <c r="D24" t="s">
        <v>17</v>
      </c>
      <c r="E24" t="s">
        <v>18</v>
      </c>
      <c r="I24" t="s">
        <v>13</v>
      </c>
      <c r="J24" t="s">
        <v>15</v>
      </c>
      <c r="K24" t="s">
        <v>16</v>
      </c>
      <c r="L24" t="s">
        <v>17</v>
      </c>
      <c r="M24" t="s">
        <v>18</v>
      </c>
    </row>
    <row r="26" spans="1:15" x14ac:dyDescent="0.2">
      <c r="A26" t="s">
        <v>180</v>
      </c>
      <c r="B26">
        <v>80</v>
      </c>
      <c r="C26" t="e">
        <f>E16</f>
        <v>#REF!</v>
      </c>
      <c r="D26">
        <v>1000</v>
      </c>
      <c r="E26" s="1" t="e">
        <f>D26/B26*C26</f>
        <v>#REF!</v>
      </c>
      <c r="I26" t="s">
        <v>180</v>
      </c>
      <c r="J26">
        <v>80</v>
      </c>
      <c r="K26" t="e">
        <f>C26</f>
        <v>#REF!</v>
      </c>
      <c r="L26">
        <v>80</v>
      </c>
      <c r="M26" s="1" t="e">
        <f>L26/J26*K26</f>
        <v>#REF!</v>
      </c>
    </row>
    <row r="27" spans="1:15" x14ac:dyDescent="0.2">
      <c r="A27" t="s">
        <v>140</v>
      </c>
      <c r="B27">
        <v>884</v>
      </c>
      <c r="C27" t="e">
        <f>'Croissants SBKR'!E72</f>
        <v>#REF!</v>
      </c>
      <c r="D27">
        <v>0</v>
      </c>
      <c r="E27" s="1" t="e">
        <f>D27/B27*C27</f>
        <v>#REF!</v>
      </c>
      <c r="I27" t="s">
        <v>140</v>
      </c>
      <c r="J27">
        <v>884</v>
      </c>
      <c r="K27" t="e">
        <f>C27</f>
        <v>#REF!</v>
      </c>
      <c r="L27">
        <v>50</v>
      </c>
      <c r="M27" s="1" t="e">
        <f>L27/J27*K27</f>
        <v>#REF!</v>
      </c>
    </row>
    <row r="28" spans="1:15" x14ac:dyDescent="0.2">
      <c r="A28" t="s">
        <v>184</v>
      </c>
      <c r="B28">
        <v>1000</v>
      </c>
      <c r="C28" t="e">
        <f>#REF!</f>
        <v>#REF!</v>
      </c>
      <c r="D28">
        <v>1200</v>
      </c>
      <c r="E28" s="1" t="e">
        <f>D28/B28*C28</f>
        <v>#REF!</v>
      </c>
      <c r="I28" t="s">
        <v>188</v>
      </c>
      <c r="J28">
        <v>1000</v>
      </c>
      <c r="K28">
        <v>110000</v>
      </c>
      <c r="L28">
        <v>20</v>
      </c>
      <c r="M28" s="1">
        <f>L28/J28*K28</f>
        <v>2200</v>
      </c>
    </row>
    <row r="29" spans="1:15" x14ac:dyDescent="0.2">
      <c r="F29" t="s">
        <v>24</v>
      </c>
      <c r="G29" t="s">
        <v>25</v>
      </c>
      <c r="N29" t="s">
        <v>24</v>
      </c>
      <c r="O29" t="s">
        <v>25</v>
      </c>
    </row>
    <row r="30" spans="1:15" x14ac:dyDescent="0.2">
      <c r="A30" t="s">
        <v>22</v>
      </c>
      <c r="D30">
        <f>D26+D27+D28</f>
        <v>2200</v>
      </c>
      <c r="E30" t="e">
        <f>E26+E27+E28</f>
        <v>#REF!</v>
      </c>
      <c r="F30">
        <v>9500</v>
      </c>
      <c r="G30" t="e">
        <f>E30*100/F30</f>
        <v>#REF!</v>
      </c>
      <c r="I30" t="s">
        <v>22</v>
      </c>
      <c r="L30">
        <f>L26+L27+L28</f>
        <v>150</v>
      </c>
      <c r="M30" t="e">
        <f>M26+M27+M28</f>
        <v>#REF!</v>
      </c>
      <c r="N30">
        <v>25000</v>
      </c>
      <c r="O30" t="e">
        <f>M30*100/N30</f>
        <v>#REF!</v>
      </c>
    </row>
    <row r="31" spans="1:15" x14ac:dyDescent="0.2">
      <c r="A31" t="s">
        <v>23</v>
      </c>
      <c r="C31" s="3">
        <v>1</v>
      </c>
      <c r="D31" s="2">
        <v>1</v>
      </c>
      <c r="E31" t="e">
        <f>E30/D31</f>
        <v>#REF!</v>
      </c>
      <c r="F31">
        <v>210000</v>
      </c>
      <c r="G31" t="e">
        <f>E31*100/F31</f>
        <v>#REF!</v>
      </c>
      <c r="I31" t="s">
        <v>23</v>
      </c>
      <c r="K31" s="3">
        <v>1</v>
      </c>
      <c r="L31" s="2">
        <v>1</v>
      </c>
      <c r="M31" t="e">
        <f>M30/L31</f>
        <v>#REF!</v>
      </c>
      <c r="N31">
        <v>13000</v>
      </c>
      <c r="O31" t="e">
        <f>M31*100/N31</f>
        <v>#REF!</v>
      </c>
    </row>
    <row r="34" spans="1:15" x14ac:dyDescent="0.2">
      <c r="A34" s="106" t="s">
        <v>10</v>
      </c>
      <c r="B34" s="106"/>
      <c r="C34" s="106"/>
      <c r="D34" s="106"/>
      <c r="E34" s="106"/>
      <c r="I34" s="106" t="s">
        <v>10</v>
      </c>
      <c r="J34" s="106"/>
      <c r="K34" s="106"/>
      <c r="L34" s="106"/>
      <c r="M34" s="106"/>
    </row>
    <row r="35" spans="1:15" x14ac:dyDescent="0.2">
      <c r="A35" s="106"/>
      <c r="B35" s="106"/>
      <c r="C35" s="106"/>
      <c r="D35" s="106"/>
      <c r="E35" s="106"/>
      <c r="I35" s="106"/>
      <c r="J35" s="106"/>
      <c r="K35" s="106"/>
      <c r="L35" s="106"/>
      <c r="M35" s="106"/>
    </row>
    <row r="36" spans="1:15" x14ac:dyDescent="0.2">
      <c r="A36" t="s">
        <v>11</v>
      </c>
      <c r="B36" t="s">
        <v>185</v>
      </c>
      <c r="I36" t="s">
        <v>11</v>
      </c>
      <c r="J36" t="s">
        <v>210</v>
      </c>
    </row>
    <row r="37" spans="1:15" x14ac:dyDescent="0.2">
      <c r="A37" t="s">
        <v>12</v>
      </c>
      <c r="B37">
        <v>80</v>
      </c>
      <c r="I37" t="s">
        <v>12</v>
      </c>
      <c r="J37">
        <v>30</v>
      </c>
    </row>
    <row r="39" spans="1:15" x14ac:dyDescent="0.2">
      <c r="A39" t="s">
        <v>13</v>
      </c>
      <c r="B39" t="s">
        <v>15</v>
      </c>
      <c r="C39" t="s">
        <v>16</v>
      </c>
      <c r="D39" t="s">
        <v>17</v>
      </c>
      <c r="E39" t="s">
        <v>18</v>
      </c>
      <c r="I39" t="s">
        <v>13</v>
      </c>
      <c r="J39" t="s">
        <v>15</v>
      </c>
      <c r="K39" t="s">
        <v>16</v>
      </c>
      <c r="L39" t="s">
        <v>17</v>
      </c>
      <c r="M39" t="s">
        <v>18</v>
      </c>
    </row>
    <row r="40" spans="1:15" x14ac:dyDescent="0.2">
      <c r="I40" t="s">
        <v>211</v>
      </c>
      <c r="J40">
        <v>25000</v>
      </c>
      <c r="K40" t="e">
        <f>#REF!</f>
        <v>#REF!</v>
      </c>
      <c r="L40">
        <v>115</v>
      </c>
      <c r="M40" s="1" t="e">
        <f>L40/J40*K40</f>
        <v>#REF!</v>
      </c>
    </row>
    <row r="41" spans="1:15" x14ac:dyDescent="0.2">
      <c r="A41" t="s">
        <v>180</v>
      </c>
      <c r="B41">
        <v>80</v>
      </c>
      <c r="C41" t="e">
        <f>C26</f>
        <v>#REF!</v>
      </c>
      <c r="D41">
        <v>300</v>
      </c>
      <c r="E41" s="1" t="e">
        <f>D41/B41*C41</f>
        <v>#REF!</v>
      </c>
      <c r="I41" t="s">
        <v>4</v>
      </c>
      <c r="J41">
        <v>50</v>
      </c>
      <c r="K41" t="e">
        <f>#REF!</f>
        <v>#REF!</v>
      </c>
      <c r="L41">
        <v>150</v>
      </c>
      <c r="M41" s="1" t="e">
        <f t="shared" ref="M41:M44" si="1">L41/J41*K41</f>
        <v>#REF!</v>
      </c>
    </row>
    <row r="42" spans="1:15" x14ac:dyDescent="0.2">
      <c r="A42" t="s">
        <v>186</v>
      </c>
      <c r="B42">
        <v>650</v>
      </c>
      <c r="C42" t="e">
        <f>#REF!</f>
        <v>#REF!</v>
      </c>
      <c r="D42">
        <v>400</v>
      </c>
      <c r="E42" s="1" t="e">
        <f>D42/B42*C42</f>
        <v>#REF!</v>
      </c>
      <c r="I42" t="s">
        <v>81</v>
      </c>
      <c r="J42">
        <v>1000</v>
      </c>
      <c r="K42" t="e">
        <f>#REF!</f>
        <v>#REF!</v>
      </c>
      <c r="L42">
        <v>110</v>
      </c>
      <c r="M42" s="1" t="e">
        <f t="shared" si="1"/>
        <v>#REF!</v>
      </c>
    </row>
    <row r="43" spans="1:15" x14ac:dyDescent="0.2">
      <c r="A43" t="s">
        <v>187</v>
      </c>
      <c r="B43">
        <v>1000</v>
      </c>
      <c r="C43" t="e">
        <f>#REF!</f>
        <v>#REF!</v>
      </c>
      <c r="D43">
        <v>0</v>
      </c>
      <c r="E43" s="1" t="e">
        <f>D43/B43*C43</f>
        <v>#REF!</v>
      </c>
      <c r="I43" t="s">
        <v>212</v>
      </c>
      <c r="J43">
        <v>500</v>
      </c>
      <c r="K43" t="e">
        <f>#REF!</f>
        <v>#REF!</v>
      </c>
      <c r="L43">
        <v>5</v>
      </c>
      <c r="M43" s="1" t="e">
        <f t="shared" si="1"/>
        <v>#REF!</v>
      </c>
    </row>
    <row r="44" spans="1:15" x14ac:dyDescent="0.2">
      <c r="F44" t="s">
        <v>24</v>
      </c>
      <c r="G44" t="s">
        <v>25</v>
      </c>
      <c r="I44" t="s">
        <v>3</v>
      </c>
      <c r="J44">
        <v>5000</v>
      </c>
      <c r="K44" t="e">
        <f>#REF!</f>
        <v>#REF!</v>
      </c>
      <c r="L44">
        <v>250</v>
      </c>
      <c r="M44" s="1" t="e">
        <f t="shared" si="1"/>
        <v>#REF!</v>
      </c>
    </row>
    <row r="45" spans="1:15" x14ac:dyDescent="0.2">
      <c r="A45" t="s">
        <v>22</v>
      </c>
      <c r="D45">
        <f>D41+D42+D43</f>
        <v>700</v>
      </c>
      <c r="E45" t="e">
        <f>E41+E42+E43</f>
        <v>#REF!</v>
      </c>
      <c r="F45">
        <v>78000</v>
      </c>
      <c r="G45" t="e">
        <f>E45*100/F45</f>
        <v>#REF!</v>
      </c>
    </row>
    <row r="46" spans="1:15" x14ac:dyDescent="0.2">
      <c r="A46" t="s">
        <v>23</v>
      </c>
      <c r="C46" s="3">
        <v>1</v>
      </c>
      <c r="D46" s="2">
        <v>1</v>
      </c>
      <c r="E46" t="e">
        <f>E45/D46</f>
        <v>#REF!</v>
      </c>
      <c r="F46">
        <v>78000</v>
      </c>
      <c r="G46" t="e">
        <f>E46*100/F46</f>
        <v>#REF!</v>
      </c>
      <c r="I46" t="s">
        <v>22</v>
      </c>
      <c r="L46">
        <f>SUM(L40:L44)</f>
        <v>630</v>
      </c>
      <c r="M46" t="e">
        <f>SUM(M40:M44)</f>
        <v>#REF!</v>
      </c>
      <c r="N46" t="s">
        <v>24</v>
      </c>
      <c r="O46" t="s">
        <v>25</v>
      </c>
    </row>
    <row r="47" spans="1:15" x14ac:dyDescent="0.2">
      <c r="I47" t="s">
        <v>23</v>
      </c>
      <c r="K47" s="3">
        <v>30</v>
      </c>
      <c r="L47" s="2">
        <f>L46/K47</f>
        <v>21</v>
      </c>
      <c r="M47" t="e">
        <f>M46/K47</f>
        <v>#REF!</v>
      </c>
      <c r="N47">
        <v>3000</v>
      </c>
      <c r="O47" t="e">
        <f>M47*100/N47</f>
        <v>#REF!</v>
      </c>
    </row>
    <row r="48" spans="1:15" x14ac:dyDescent="0.2">
      <c r="K48">
        <v>60</v>
      </c>
      <c r="L48" s="2">
        <f>L46/K48</f>
        <v>10.5</v>
      </c>
      <c r="M48" t="e">
        <f>M46/L48</f>
        <v>#REF!</v>
      </c>
      <c r="N48">
        <v>6000</v>
      </c>
      <c r="O48" t="e">
        <f>M48*100/N48</f>
        <v>#REF!</v>
      </c>
    </row>
  </sheetData>
  <mergeCells count="6">
    <mergeCell ref="A1:E2"/>
    <mergeCell ref="A19:E20"/>
    <mergeCell ref="A34:E35"/>
    <mergeCell ref="I19:M20"/>
    <mergeCell ref="I1:M2"/>
    <mergeCell ref="I34:M35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showRuler="0" topLeftCell="A5" zoomScale="72" zoomScaleNormal="100" workbookViewId="0">
      <selection activeCell="C32" sqref="C32:T40"/>
    </sheetView>
  </sheetViews>
  <sheetFormatPr baseColWidth="10" defaultRowHeight="16" x14ac:dyDescent="0.2"/>
  <cols>
    <col min="1" max="2" width="19.33203125" customWidth="1"/>
    <col min="3" max="3" width="14" customWidth="1"/>
    <col min="4" max="4" width="21.1640625" customWidth="1"/>
    <col min="5" max="5" width="12" customWidth="1"/>
    <col min="6" max="6" width="22.6640625" customWidth="1"/>
    <col min="7" max="7" width="14.5" customWidth="1"/>
    <col min="8" max="8" width="21.5" customWidth="1"/>
    <col min="9" max="9" width="13.33203125" customWidth="1"/>
  </cols>
  <sheetData>
    <row r="1" spans="1:7" x14ac:dyDescent="0.2">
      <c r="A1" s="106" t="s">
        <v>10</v>
      </c>
      <c r="B1" s="106"/>
      <c r="C1" s="106"/>
      <c r="D1" s="106"/>
      <c r="E1" s="106"/>
    </row>
    <row r="2" spans="1:7" x14ac:dyDescent="0.2">
      <c r="A2" s="106"/>
      <c r="B2" s="106"/>
      <c r="C2" s="106"/>
      <c r="D2" s="106"/>
      <c r="E2" s="106"/>
      <c r="G2" t="s">
        <v>209</v>
      </c>
    </row>
    <row r="3" spans="1:7" x14ac:dyDescent="0.2">
      <c r="A3" t="s">
        <v>207</v>
      </c>
      <c r="B3" t="s">
        <v>208</v>
      </c>
    </row>
    <row r="4" spans="1:7" x14ac:dyDescent="0.2">
      <c r="A4" t="s">
        <v>12</v>
      </c>
      <c r="B4" t="s">
        <v>205</v>
      </c>
    </row>
    <row r="6" spans="1:7" x14ac:dyDescent="0.2">
      <c r="A6" t="s">
        <v>13</v>
      </c>
      <c r="B6" t="s">
        <v>206</v>
      </c>
      <c r="C6" t="s">
        <v>1</v>
      </c>
      <c r="D6" t="s">
        <v>201</v>
      </c>
      <c r="E6" t="s">
        <v>18</v>
      </c>
    </row>
    <row r="8" spans="1:7" x14ac:dyDescent="0.2">
      <c r="A8" t="s">
        <v>2</v>
      </c>
      <c r="B8">
        <v>25000</v>
      </c>
      <c r="C8" t="e">
        <f>#REF!</f>
        <v>#REF!</v>
      </c>
      <c r="D8">
        <v>1000</v>
      </c>
      <c r="E8" s="1" t="e">
        <f>D8/B8*C8</f>
        <v>#REF!</v>
      </c>
    </row>
    <row r="9" spans="1:7" x14ac:dyDescent="0.2">
      <c r="A9" t="s">
        <v>19</v>
      </c>
      <c r="B9">
        <v>1000</v>
      </c>
      <c r="C9" t="e">
        <f>#REF!</f>
        <v>#REF!</v>
      </c>
      <c r="D9">
        <v>20</v>
      </c>
      <c r="E9" s="1" t="e">
        <f>D9/B9*C9</f>
        <v>#REF!</v>
      </c>
    </row>
    <row r="10" spans="1:7" x14ac:dyDescent="0.2">
      <c r="A10" t="s">
        <v>46</v>
      </c>
      <c r="B10">
        <v>1000</v>
      </c>
      <c r="C10" t="e">
        <f>#REF!</f>
        <v>#REF!</v>
      </c>
      <c r="D10">
        <v>200</v>
      </c>
      <c r="E10" s="1" t="e">
        <f>D10/B10*C10</f>
        <v>#REF!</v>
      </c>
    </row>
    <row r="11" spans="1:7" x14ac:dyDescent="0.2">
      <c r="A11" t="s">
        <v>132</v>
      </c>
      <c r="B11">
        <v>5000</v>
      </c>
      <c r="C11" t="e">
        <f>#REF!</f>
        <v>#REF!</v>
      </c>
      <c r="D11">
        <v>50</v>
      </c>
      <c r="E11" s="1" t="e">
        <f>D11/B11*C11</f>
        <v>#REF!</v>
      </c>
    </row>
    <row r="12" spans="1:7" x14ac:dyDescent="0.2">
      <c r="A12" t="s">
        <v>14</v>
      </c>
      <c r="B12">
        <v>1000</v>
      </c>
      <c r="C12" t="e">
        <f>#REF!</f>
        <v>#REF!</v>
      </c>
      <c r="D12">
        <v>720</v>
      </c>
      <c r="E12" s="1" t="e">
        <f>D12/B12*C12</f>
        <v>#REF!</v>
      </c>
    </row>
    <row r="13" spans="1:7" x14ac:dyDescent="0.2">
      <c r="E13" s="1"/>
    </row>
    <row r="14" spans="1:7" x14ac:dyDescent="0.2">
      <c r="C14" t="s">
        <v>27</v>
      </c>
      <c r="D14">
        <f>D8+D9+D10+D11+D12</f>
        <v>1990</v>
      </c>
      <c r="E14" s="1" t="e">
        <f>E8+E9+E10+E11+E12</f>
        <v>#REF!</v>
      </c>
      <c r="F14" t="s">
        <v>24</v>
      </c>
      <c r="G14" t="s">
        <v>25</v>
      </c>
    </row>
    <row r="15" spans="1:7" x14ac:dyDescent="0.2">
      <c r="C15">
        <v>40</v>
      </c>
      <c r="D15">
        <f>D14/C15</f>
        <v>49.75</v>
      </c>
      <c r="E15" s="1" t="e">
        <f>E14/D15</f>
        <v>#REF!</v>
      </c>
      <c r="F15">
        <v>1200</v>
      </c>
      <c r="G15" t="e">
        <f t="shared" ref="G15:G21" si="0">E15*100/F15</f>
        <v>#REF!</v>
      </c>
    </row>
    <row r="16" spans="1:7" x14ac:dyDescent="0.2">
      <c r="C16">
        <v>60</v>
      </c>
      <c r="D16">
        <f>D14/C16</f>
        <v>33.166666666666664</v>
      </c>
      <c r="E16" s="1" t="e">
        <f>E14/D16</f>
        <v>#REF!</v>
      </c>
      <c r="F16">
        <v>1500</v>
      </c>
      <c r="G16" t="e">
        <f t="shared" si="0"/>
        <v>#REF!</v>
      </c>
    </row>
    <row r="17" spans="1:20" x14ac:dyDescent="0.2">
      <c r="C17">
        <v>1200</v>
      </c>
      <c r="D17">
        <f>D14/C17</f>
        <v>1.6583333333333334</v>
      </c>
      <c r="E17" s="1" t="e">
        <f>E14/D17</f>
        <v>#REF!</v>
      </c>
      <c r="F17">
        <v>36000</v>
      </c>
      <c r="G17" t="e">
        <f t="shared" si="0"/>
        <v>#REF!</v>
      </c>
    </row>
    <row r="18" spans="1:20" x14ac:dyDescent="0.2">
      <c r="C18">
        <v>400</v>
      </c>
      <c r="D18">
        <f>D14/C18</f>
        <v>4.9749999999999996</v>
      </c>
      <c r="E18" s="1" t="e">
        <f>E14/D18</f>
        <v>#REF!</v>
      </c>
      <c r="F18">
        <v>15000</v>
      </c>
      <c r="G18" t="e">
        <f t="shared" si="0"/>
        <v>#REF!</v>
      </c>
    </row>
    <row r="19" spans="1:20" x14ac:dyDescent="0.2">
      <c r="C19">
        <v>600</v>
      </c>
      <c r="D19">
        <f>D14/C19</f>
        <v>3.3166666666666669</v>
      </c>
      <c r="E19" t="e">
        <f>E14/D19</f>
        <v>#REF!</v>
      </c>
      <c r="F19">
        <v>18000</v>
      </c>
      <c r="G19" t="e">
        <f t="shared" si="0"/>
        <v>#REF!</v>
      </c>
    </row>
    <row r="20" spans="1:20" x14ac:dyDescent="0.2">
      <c r="C20">
        <v>800</v>
      </c>
      <c r="D20">
        <f>D14/C20</f>
        <v>2.4874999999999998</v>
      </c>
      <c r="E20" t="e">
        <f>E14/D20</f>
        <v>#REF!</v>
      </c>
      <c r="F20">
        <v>24000</v>
      </c>
      <c r="G20" t="e">
        <f t="shared" si="0"/>
        <v>#REF!</v>
      </c>
    </row>
    <row r="21" spans="1:20" x14ac:dyDescent="0.2">
      <c r="C21">
        <v>1000</v>
      </c>
      <c r="D21">
        <f>D14/C21</f>
        <v>1.99</v>
      </c>
      <c r="E21" t="e">
        <f>E14/D21</f>
        <v>#REF!</v>
      </c>
      <c r="F21">
        <v>20000</v>
      </c>
      <c r="G21" t="e">
        <f t="shared" si="0"/>
        <v>#REF!</v>
      </c>
    </row>
    <row r="22" spans="1:20" x14ac:dyDescent="0.2">
      <c r="C22" s="3" t="s">
        <v>29</v>
      </c>
      <c r="D22" s="2" t="s">
        <v>30</v>
      </c>
      <c r="E22" t="s">
        <v>40</v>
      </c>
    </row>
    <row r="23" spans="1:20" x14ac:dyDescent="0.2">
      <c r="D23" s="2" t="s">
        <v>31</v>
      </c>
      <c r="E23" t="s">
        <v>41</v>
      </c>
    </row>
    <row r="24" spans="1:20" x14ac:dyDescent="0.2">
      <c r="D24" s="2" t="s">
        <v>32</v>
      </c>
      <c r="E24" t="s">
        <v>42</v>
      </c>
    </row>
    <row r="26" spans="1:20" ht="17" thickBot="1" x14ac:dyDescent="0.25"/>
    <row r="27" spans="1:20" x14ac:dyDescent="0.2">
      <c r="A27" s="115" t="s">
        <v>218</v>
      </c>
      <c r="B27" s="116"/>
      <c r="C27" s="116"/>
      <c r="D27" s="116"/>
      <c r="E27" s="116"/>
      <c r="F27" s="116"/>
      <c r="G27" s="116"/>
      <c r="H27" s="116"/>
      <c r="I27" s="117"/>
    </row>
    <row r="28" spans="1:20" ht="17" thickBot="1" x14ac:dyDescent="0.25">
      <c r="A28" s="118"/>
      <c r="B28" s="119"/>
      <c r="C28" s="119"/>
      <c r="D28" s="119"/>
      <c r="E28" s="119"/>
      <c r="F28" s="119"/>
      <c r="G28" s="119"/>
      <c r="H28" s="119"/>
      <c r="I28" s="120"/>
    </row>
    <row r="29" spans="1:20" x14ac:dyDescent="0.2">
      <c r="A29" s="34" t="s">
        <v>11</v>
      </c>
      <c r="B29" s="6" t="s">
        <v>228</v>
      </c>
      <c r="C29" s="6"/>
      <c r="D29" s="6"/>
      <c r="E29" s="6"/>
      <c r="F29" s="6"/>
      <c r="G29" s="6"/>
      <c r="H29" s="6"/>
      <c r="I29" s="70"/>
      <c r="J29" s="12"/>
    </row>
    <row r="30" spans="1:20" x14ac:dyDescent="0.2">
      <c r="A30" s="34" t="s">
        <v>12</v>
      </c>
      <c r="B30" s="6" t="s">
        <v>229</v>
      </c>
      <c r="C30" s="6"/>
      <c r="D30" s="6"/>
      <c r="E30" s="6"/>
      <c r="F30" s="6"/>
      <c r="G30" s="6"/>
      <c r="H30" s="6"/>
      <c r="I30" s="70"/>
      <c r="J30" s="12"/>
    </row>
    <row r="31" spans="1:20" ht="17" thickBot="1" x14ac:dyDescent="0.25">
      <c r="A31" s="34"/>
      <c r="B31" s="6"/>
      <c r="C31" s="6"/>
      <c r="D31" s="6"/>
      <c r="E31" s="6"/>
      <c r="F31" s="6"/>
      <c r="G31" s="6"/>
      <c r="H31" s="6"/>
      <c r="I31" s="70"/>
      <c r="J31" s="12"/>
    </row>
    <row r="32" spans="1:20" x14ac:dyDescent="0.2">
      <c r="A32" s="121" t="s">
        <v>217</v>
      </c>
      <c r="B32" s="121" t="s">
        <v>216</v>
      </c>
      <c r="C32" s="102">
        <v>1200</v>
      </c>
      <c r="D32" s="103"/>
      <c r="E32" s="73">
        <v>1000</v>
      </c>
      <c r="F32" s="75"/>
      <c r="G32" s="73">
        <v>900</v>
      </c>
      <c r="H32" s="75"/>
      <c r="I32" s="73">
        <v>800</v>
      </c>
      <c r="J32" s="74"/>
      <c r="K32" s="90"/>
      <c r="L32" s="73">
        <v>650</v>
      </c>
      <c r="M32" s="74"/>
      <c r="N32" s="90"/>
      <c r="O32" s="73">
        <v>450</v>
      </c>
      <c r="P32" s="74"/>
      <c r="Q32" s="75"/>
      <c r="R32" s="73">
        <v>150</v>
      </c>
      <c r="S32" s="74"/>
      <c r="T32" s="75"/>
    </row>
    <row r="33" spans="1:20" ht="17" thickBot="1" x14ac:dyDescent="0.25">
      <c r="A33" s="122"/>
      <c r="B33" s="122"/>
      <c r="C33" s="104"/>
      <c r="D33" s="105"/>
      <c r="E33" s="76"/>
      <c r="F33" s="78"/>
      <c r="G33" s="76"/>
      <c r="H33" s="78"/>
      <c r="I33" s="76"/>
      <c r="J33" s="77"/>
      <c r="K33" s="91"/>
      <c r="L33" s="76"/>
      <c r="M33" s="77"/>
      <c r="N33" s="91"/>
      <c r="O33" s="76"/>
      <c r="P33" s="77"/>
      <c r="Q33" s="78"/>
      <c r="R33" s="76"/>
      <c r="S33" s="77"/>
      <c r="T33" s="78"/>
    </row>
    <row r="34" spans="1:20" x14ac:dyDescent="0.2">
      <c r="A34" s="34" t="s">
        <v>2</v>
      </c>
      <c r="B34" s="35">
        <v>980</v>
      </c>
      <c r="C34" s="49">
        <v>1.4</v>
      </c>
      <c r="D34" s="68">
        <f>B34/C34</f>
        <v>700</v>
      </c>
      <c r="E34" s="22">
        <v>1.7</v>
      </c>
      <c r="F34" s="62">
        <f>B34/E34</f>
        <v>576.47058823529414</v>
      </c>
      <c r="G34" s="22">
        <v>2</v>
      </c>
      <c r="H34" s="22">
        <f>B34/G34</f>
        <v>490</v>
      </c>
      <c r="I34" s="40">
        <v>2.2000000000000002</v>
      </c>
      <c r="J34" s="113">
        <f>B34/I34</f>
        <v>445.45454545454544</v>
      </c>
      <c r="K34" s="114"/>
      <c r="L34" s="43">
        <v>2.7</v>
      </c>
      <c r="M34" s="113">
        <f>B34/L34</f>
        <v>362.96296296296293</v>
      </c>
      <c r="N34" s="114"/>
      <c r="O34" s="69">
        <v>4.0999999999999996</v>
      </c>
      <c r="P34" s="113">
        <f>B34/O34</f>
        <v>239.02439024390247</v>
      </c>
      <c r="Q34" s="114"/>
      <c r="R34" s="43">
        <v>12</v>
      </c>
      <c r="S34" s="113">
        <f>B34/R34</f>
        <v>81.666666666666671</v>
      </c>
      <c r="T34" s="114"/>
    </row>
    <row r="35" spans="1:20" x14ac:dyDescent="0.2">
      <c r="A35" s="34" t="s">
        <v>196</v>
      </c>
      <c r="B35" s="35">
        <v>20</v>
      </c>
      <c r="C35" s="61">
        <v>1.4</v>
      </c>
      <c r="D35" s="56">
        <f t="shared" ref="D35:D38" si="1">B35/C35</f>
        <v>14.285714285714286</v>
      </c>
      <c r="E35" s="23">
        <v>1.7</v>
      </c>
      <c r="F35" s="62">
        <f t="shared" ref="F35:F38" si="2">B35/E35</f>
        <v>11.764705882352942</v>
      </c>
      <c r="G35" s="23">
        <v>2</v>
      </c>
      <c r="H35" s="23">
        <f t="shared" ref="H35:H38" si="3">B35/G35</f>
        <v>10</v>
      </c>
      <c r="I35" s="40">
        <v>2.2000000000000002</v>
      </c>
      <c r="J35" s="109">
        <f t="shared" ref="J35:J38" si="4">B35/I35</f>
        <v>9.0909090909090899</v>
      </c>
      <c r="K35" s="80"/>
      <c r="L35" s="43">
        <v>2.7</v>
      </c>
      <c r="M35" s="109">
        <f t="shared" ref="M35:M38" si="5">B35/L35</f>
        <v>7.4074074074074066</v>
      </c>
      <c r="N35" s="80"/>
      <c r="O35" s="69">
        <v>4.0999999999999996</v>
      </c>
      <c r="P35" s="109">
        <f t="shared" ref="P35:P38" si="6">B35/O35</f>
        <v>4.8780487804878057</v>
      </c>
      <c r="Q35" s="80"/>
      <c r="R35" s="43">
        <v>12</v>
      </c>
      <c r="S35" s="109">
        <f t="shared" ref="S35:S38" si="7">B35/R35</f>
        <v>1.6666666666666667</v>
      </c>
      <c r="T35" s="80"/>
    </row>
    <row r="36" spans="1:20" x14ac:dyDescent="0.2">
      <c r="A36" s="34" t="s">
        <v>19</v>
      </c>
      <c r="B36" s="35">
        <v>22</v>
      </c>
      <c r="C36" s="61">
        <v>1.4</v>
      </c>
      <c r="D36" s="56">
        <f t="shared" si="1"/>
        <v>15.714285714285715</v>
      </c>
      <c r="E36" s="23">
        <v>1.7</v>
      </c>
      <c r="F36" s="62">
        <f t="shared" si="2"/>
        <v>12.941176470588236</v>
      </c>
      <c r="G36" s="23">
        <v>2</v>
      </c>
      <c r="H36" s="23">
        <f t="shared" si="3"/>
        <v>11</v>
      </c>
      <c r="I36" s="40">
        <v>2.2000000000000002</v>
      </c>
      <c r="J36" s="109">
        <f t="shared" si="4"/>
        <v>10</v>
      </c>
      <c r="K36" s="80"/>
      <c r="L36" s="43">
        <v>2.7</v>
      </c>
      <c r="M36" s="109">
        <f t="shared" si="5"/>
        <v>8.148148148148147</v>
      </c>
      <c r="N36" s="80"/>
      <c r="O36" s="69">
        <v>4.0999999999999996</v>
      </c>
      <c r="P36" s="109">
        <f t="shared" si="6"/>
        <v>5.3658536585365857</v>
      </c>
      <c r="Q36" s="80"/>
      <c r="R36" s="43">
        <v>12</v>
      </c>
      <c r="S36" s="109">
        <f t="shared" si="7"/>
        <v>1.8333333333333333</v>
      </c>
      <c r="T36" s="80"/>
    </row>
    <row r="37" spans="1:20" x14ac:dyDescent="0.2">
      <c r="A37" s="34" t="s">
        <v>14</v>
      </c>
      <c r="B37" s="35">
        <v>650</v>
      </c>
      <c r="C37" s="61">
        <v>1.4</v>
      </c>
      <c r="D37" s="56">
        <f t="shared" si="1"/>
        <v>464.28571428571433</v>
      </c>
      <c r="E37" s="23">
        <v>1.7</v>
      </c>
      <c r="F37" s="62">
        <f t="shared" si="2"/>
        <v>382.35294117647061</v>
      </c>
      <c r="G37" s="23">
        <v>2</v>
      </c>
      <c r="H37" s="23">
        <f t="shared" si="3"/>
        <v>325</v>
      </c>
      <c r="I37" s="40">
        <v>2.2000000000000002</v>
      </c>
      <c r="J37" s="109">
        <f t="shared" si="4"/>
        <v>295.45454545454544</v>
      </c>
      <c r="K37" s="80"/>
      <c r="L37" s="43">
        <v>2.7</v>
      </c>
      <c r="M37" s="109">
        <f t="shared" si="5"/>
        <v>240.74074074074073</v>
      </c>
      <c r="N37" s="80"/>
      <c r="O37" s="69">
        <v>4.0999999999999996</v>
      </c>
      <c r="P37" s="109">
        <f t="shared" si="6"/>
        <v>158.53658536585368</v>
      </c>
      <c r="Q37" s="80"/>
      <c r="R37" s="43">
        <v>12</v>
      </c>
      <c r="S37" s="109">
        <f t="shared" si="7"/>
        <v>54.166666666666664</v>
      </c>
      <c r="T37" s="80"/>
    </row>
    <row r="38" spans="1:20" x14ac:dyDescent="0.2">
      <c r="A38" s="34" t="s">
        <v>26</v>
      </c>
      <c r="B38" s="35">
        <v>200</v>
      </c>
      <c r="C38" s="61">
        <v>1.4</v>
      </c>
      <c r="D38" s="56">
        <f t="shared" si="1"/>
        <v>142.85714285714286</v>
      </c>
      <c r="E38" s="23">
        <v>1.7</v>
      </c>
      <c r="F38" s="62">
        <f t="shared" si="2"/>
        <v>117.64705882352942</v>
      </c>
      <c r="G38" s="23">
        <v>2</v>
      </c>
      <c r="H38" s="23">
        <f t="shared" si="3"/>
        <v>100</v>
      </c>
      <c r="I38" s="40">
        <v>2.2000000000000002</v>
      </c>
      <c r="J38" s="109">
        <f t="shared" si="4"/>
        <v>90.909090909090907</v>
      </c>
      <c r="K38" s="80"/>
      <c r="L38" s="43">
        <v>2.7</v>
      </c>
      <c r="M38" s="109">
        <f t="shared" si="5"/>
        <v>74.074074074074076</v>
      </c>
      <c r="N38" s="80"/>
      <c r="O38" s="69">
        <v>4.0999999999999996</v>
      </c>
      <c r="P38" s="109">
        <f t="shared" si="6"/>
        <v>48.780487804878049</v>
      </c>
      <c r="Q38" s="80"/>
      <c r="R38" s="43">
        <v>12</v>
      </c>
      <c r="S38" s="109">
        <f t="shared" si="7"/>
        <v>16.666666666666668</v>
      </c>
      <c r="T38" s="80"/>
    </row>
    <row r="39" spans="1:20" ht="17" thickBot="1" x14ac:dyDescent="0.25">
      <c r="A39" s="34"/>
      <c r="B39" s="37"/>
      <c r="C39" s="61"/>
      <c r="D39" s="56"/>
      <c r="E39" s="23"/>
      <c r="F39" s="62"/>
      <c r="G39" s="23"/>
      <c r="H39" s="23"/>
      <c r="I39" s="40"/>
      <c r="J39" s="109"/>
      <c r="K39" s="80"/>
      <c r="L39" s="43"/>
      <c r="M39" s="109"/>
      <c r="N39" s="80"/>
      <c r="O39" s="69"/>
      <c r="P39" s="109"/>
      <c r="Q39" s="80"/>
      <c r="R39" s="43"/>
      <c r="S39" s="109"/>
      <c r="T39" s="80"/>
    </row>
    <row r="40" spans="1:20" ht="17" thickBot="1" x14ac:dyDescent="0.25">
      <c r="A40" s="36" t="s">
        <v>22</v>
      </c>
      <c r="B40" s="38">
        <f>SUM(B34:B38)</f>
        <v>1872</v>
      </c>
      <c r="C40" s="86">
        <f>SUM(D34:D38)</f>
        <v>1337.1428571428571</v>
      </c>
      <c r="D40" s="87"/>
      <c r="E40" s="86">
        <f>SUM(F34:F38)</f>
        <v>1101.1764705882354</v>
      </c>
      <c r="F40" s="87"/>
      <c r="G40" s="88">
        <f>SUM(H34:H38)</f>
        <v>936</v>
      </c>
      <c r="H40" s="108"/>
      <c r="I40" s="81">
        <f>SUM(J34:K38)</f>
        <v>850.90909090909088</v>
      </c>
      <c r="J40" s="82"/>
      <c r="K40" s="83"/>
      <c r="L40" s="81">
        <f>SUM(M34:N38)</f>
        <v>693.33333333333326</v>
      </c>
      <c r="M40" s="82"/>
      <c r="N40" s="83"/>
      <c r="O40" s="81">
        <f>SUM(P34:Q38)</f>
        <v>456.58536585365857</v>
      </c>
      <c r="P40" s="82"/>
      <c r="Q40" s="83"/>
      <c r="R40" s="81">
        <f>SUM(S34:T38)</f>
        <v>156</v>
      </c>
      <c r="S40" s="82"/>
      <c r="T40" s="83"/>
    </row>
  </sheetData>
  <mergeCells count="42">
    <mergeCell ref="A1:E2"/>
    <mergeCell ref="A27:I28"/>
    <mergeCell ref="A32:A33"/>
    <mergeCell ref="B32:B33"/>
    <mergeCell ref="C32:D33"/>
    <mergeCell ref="E32:F33"/>
    <mergeCell ref="G32:H33"/>
    <mergeCell ref="I32:K33"/>
    <mergeCell ref="L32:N33"/>
    <mergeCell ref="O32:Q33"/>
    <mergeCell ref="R32:T33"/>
    <mergeCell ref="J34:K34"/>
    <mergeCell ref="M34:N34"/>
    <mergeCell ref="P34:Q34"/>
    <mergeCell ref="S34:T34"/>
    <mergeCell ref="J35:K35"/>
    <mergeCell ref="M35:N35"/>
    <mergeCell ref="P35:Q35"/>
    <mergeCell ref="S35:T35"/>
    <mergeCell ref="J36:K36"/>
    <mergeCell ref="M36:N36"/>
    <mergeCell ref="P36:Q36"/>
    <mergeCell ref="S36:T36"/>
    <mergeCell ref="J37:K37"/>
    <mergeCell ref="M37:N37"/>
    <mergeCell ref="P37:Q37"/>
    <mergeCell ref="S37:T37"/>
    <mergeCell ref="J38:K38"/>
    <mergeCell ref="M38:N38"/>
    <mergeCell ref="P38:Q38"/>
    <mergeCell ref="S38:T38"/>
    <mergeCell ref="O40:Q40"/>
    <mergeCell ref="R40:T40"/>
    <mergeCell ref="J39:K39"/>
    <mergeCell ref="M39:N39"/>
    <mergeCell ref="P39:Q39"/>
    <mergeCell ref="S39:T39"/>
    <mergeCell ref="C40:D40"/>
    <mergeCell ref="E40:F40"/>
    <mergeCell ref="G40:H40"/>
    <mergeCell ref="I40:K40"/>
    <mergeCell ref="L40:N40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showRuler="0" topLeftCell="A19" zoomScale="70" workbookViewId="0">
      <selection activeCell="C35" sqref="C35:T46"/>
    </sheetView>
  </sheetViews>
  <sheetFormatPr baseColWidth="10" defaultRowHeight="16" x14ac:dyDescent="0.2"/>
  <cols>
    <col min="1" max="2" width="19.33203125" customWidth="1"/>
    <col min="3" max="3" width="11.6640625" customWidth="1"/>
    <col min="4" max="4" width="19.33203125" customWidth="1"/>
    <col min="5" max="5" width="12" customWidth="1"/>
    <col min="6" max="6" width="19.33203125" customWidth="1"/>
    <col min="7" max="7" width="11.1640625" customWidth="1"/>
    <col min="8" max="8" width="19.33203125" customWidth="1"/>
    <col min="9" max="9" width="11.6640625" customWidth="1"/>
    <col min="12" max="12" width="12.33203125" customWidth="1"/>
    <col min="15" max="15" width="12" customWidth="1"/>
    <col min="18" max="18" width="10.33203125" customWidth="1"/>
  </cols>
  <sheetData>
    <row r="1" spans="1:5" x14ac:dyDescent="0.2">
      <c r="A1" s="106" t="s">
        <v>10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t="s">
        <v>11</v>
      </c>
      <c r="B3" t="s">
        <v>197</v>
      </c>
    </row>
    <row r="4" spans="1:5" x14ac:dyDescent="0.2">
      <c r="A4" t="s">
        <v>12</v>
      </c>
    </row>
    <row r="6" spans="1:5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5" x14ac:dyDescent="0.2">
      <c r="A8" t="s">
        <v>2</v>
      </c>
      <c r="B8">
        <v>25000</v>
      </c>
      <c r="C8" t="e">
        <f>#REF!</f>
        <v>#REF!</v>
      </c>
      <c r="D8">
        <v>930</v>
      </c>
      <c r="E8" s="1" t="e">
        <f>D8/B8*C8</f>
        <v>#REF!</v>
      </c>
    </row>
    <row r="9" spans="1:5" x14ac:dyDescent="0.2">
      <c r="A9" t="s">
        <v>19</v>
      </c>
      <c r="B9">
        <v>1000</v>
      </c>
      <c r="C9" t="e">
        <f>#REF!</f>
        <v>#REF!</v>
      </c>
      <c r="D9">
        <v>22</v>
      </c>
      <c r="E9" s="1" t="e">
        <f>D9/B9*C9</f>
        <v>#REF!</v>
      </c>
    </row>
    <row r="10" spans="1:5" x14ac:dyDescent="0.2">
      <c r="A10" t="s">
        <v>193</v>
      </c>
      <c r="B10">
        <v>1000</v>
      </c>
      <c r="C10" t="e">
        <f>#REF!</f>
        <v>#REF!</v>
      </c>
      <c r="D10">
        <v>20</v>
      </c>
      <c r="E10" s="1" t="e">
        <f t="shared" ref="E10:E16" si="0">D10/B10*C10</f>
        <v>#REF!</v>
      </c>
    </row>
    <row r="11" spans="1:5" x14ac:dyDescent="0.2">
      <c r="A11" t="s">
        <v>194</v>
      </c>
      <c r="B11">
        <v>2000</v>
      </c>
      <c r="C11" t="e">
        <f>#REF!</f>
        <v>#REF!</v>
      </c>
      <c r="D11">
        <v>50</v>
      </c>
      <c r="E11" s="1" t="e">
        <f t="shared" si="0"/>
        <v>#REF!</v>
      </c>
    </row>
    <row r="12" spans="1:5" x14ac:dyDescent="0.2">
      <c r="A12" t="s">
        <v>26</v>
      </c>
      <c r="B12">
        <v>2000</v>
      </c>
      <c r="C12" t="e">
        <f>#REF!</f>
        <v>#REF!</v>
      </c>
      <c r="D12">
        <v>200</v>
      </c>
      <c r="E12" s="1" t="e">
        <f t="shared" si="0"/>
        <v>#REF!</v>
      </c>
    </row>
    <row r="13" spans="1:5" x14ac:dyDescent="0.2">
      <c r="A13" t="s">
        <v>168</v>
      </c>
      <c r="B13">
        <v>500</v>
      </c>
      <c r="C13" t="e">
        <f>#REF!</f>
        <v>#REF!</v>
      </c>
      <c r="D13">
        <v>1</v>
      </c>
      <c r="E13" s="1" t="e">
        <f t="shared" si="0"/>
        <v>#REF!</v>
      </c>
    </row>
    <row r="14" spans="1:5" x14ac:dyDescent="0.2">
      <c r="A14" t="s">
        <v>198</v>
      </c>
      <c r="B14">
        <v>1000</v>
      </c>
      <c r="C14" t="e">
        <f>#REF!</f>
        <v>#REF!</v>
      </c>
      <c r="D14">
        <v>150</v>
      </c>
      <c r="E14" s="1" t="e">
        <f t="shared" si="0"/>
        <v>#REF!</v>
      </c>
    </row>
    <row r="15" spans="1:5" x14ac:dyDescent="0.2">
      <c r="A15" t="s">
        <v>43</v>
      </c>
      <c r="B15">
        <v>10000</v>
      </c>
      <c r="C15" t="e">
        <f>#REF!</f>
        <v>#REF!</v>
      </c>
      <c r="D15">
        <v>20</v>
      </c>
      <c r="E15" s="1" t="e">
        <f t="shared" si="0"/>
        <v>#REF!</v>
      </c>
    </row>
    <row r="16" spans="1:5" x14ac:dyDescent="0.2">
      <c r="A16" t="s">
        <v>14</v>
      </c>
      <c r="B16">
        <v>1000</v>
      </c>
      <c r="C16" t="e">
        <f>#REF!</f>
        <v>#REF!</v>
      </c>
      <c r="D16">
        <v>700</v>
      </c>
      <c r="E16" s="1" t="e">
        <f t="shared" si="0"/>
        <v>#REF!</v>
      </c>
    </row>
    <row r="17" spans="1:9" x14ac:dyDescent="0.2">
      <c r="E17" s="1"/>
    </row>
    <row r="18" spans="1:9" x14ac:dyDescent="0.2">
      <c r="C18" t="s">
        <v>27</v>
      </c>
      <c r="D18">
        <f>D8+D9+D10+D11+D12+D13+D14+D15+D16</f>
        <v>2093</v>
      </c>
      <c r="E18" s="1" t="e">
        <f>E8+E9+E10+E11+E12+E13+E14+E15+E16</f>
        <v>#REF!</v>
      </c>
      <c r="F18" t="s">
        <v>24</v>
      </c>
      <c r="G18" t="s">
        <v>25</v>
      </c>
    </row>
    <row r="19" spans="1:9" x14ac:dyDescent="0.2">
      <c r="C19">
        <v>40</v>
      </c>
      <c r="D19">
        <f>D18/C19</f>
        <v>52.325000000000003</v>
      </c>
      <c r="E19" s="1" t="e">
        <f>E18/D19</f>
        <v>#REF!</v>
      </c>
      <c r="F19">
        <v>1500</v>
      </c>
      <c r="G19" t="e">
        <f t="shared" ref="G19:G25" si="1">E19*100/F19</f>
        <v>#REF!</v>
      </c>
    </row>
    <row r="20" spans="1:9" x14ac:dyDescent="0.2">
      <c r="C20">
        <v>60</v>
      </c>
      <c r="D20">
        <f>D18/C20</f>
        <v>34.883333333333333</v>
      </c>
      <c r="E20" s="1" t="e">
        <f>E18/D20</f>
        <v>#REF!</v>
      </c>
      <c r="F20">
        <v>1800</v>
      </c>
      <c r="G20" t="e">
        <f t="shared" si="1"/>
        <v>#REF!</v>
      </c>
    </row>
    <row r="21" spans="1:9" x14ac:dyDescent="0.2">
      <c r="C21">
        <v>80</v>
      </c>
      <c r="D21">
        <f>D18/C21</f>
        <v>26.162500000000001</v>
      </c>
      <c r="E21" s="1" t="e">
        <f>E18/D21</f>
        <v>#REF!</v>
      </c>
      <c r="F21">
        <v>2400</v>
      </c>
      <c r="G21" t="e">
        <f t="shared" si="1"/>
        <v>#REF!</v>
      </c>
    </row>
    <row r="22" spans="1:9" x14ac:dyDescent="0.2">
      <c r="C22">
        <v>130</v>
      </c>
      <c r="D22">
        <f>D18/C22</f>
        <v>16.100000000000001</v>
      </c>
      <c r="E22" s="1" t="e">
        <f>E18/D22</f>
        <v>#REF!</v>
      </c>
      <c r="F22">
        <v>3500</v>
      </c>
      <c r="G22" t="e">
        <f t="shared" si="1"/>
        <v>#REF!</v>
      </c>
    </row>
    <row r="23" spans="1:9" x14ac:dyDescent="0.2">
      <c r="C23">
        <v>350</v>
      </c>
      <c r="D23">
        <f>D18/C23</f>
        <v>5.98</v>
      </c>
      <c r="E23" t="e">
        <f>E18/D23</f>
        <v>#REF!</v>
      </c>
      <c r="F23">
        <v>9500</v>
      </c>
      <c r="G23" t="e">
        <f t="shared" si="1"/>
        <v>#REF!</v>
      </c>
    </row>
    <row r="24" spans="1:9" x14ac:dyDescent="0.2">
      <c r="C24">
        <v>400</v>
      </c>
      <c r="D24">
        <f>D18/C24</f>
        <v>5.2324999999999999</v>
      </c>
      <c r="E24" t="e">
        <f>E18/D24</f>
        <v>#REF!</v>
      </c>
      <c r="F24">
        <v>15000</v>
      </c>
      <c r="G24" t="e">
        <f t="shared" si="1"/>
        <v>#REF!</v>
      </c>
    </row>
    <row r="25" spans="1:9" x14ac:dyDescent="0.2">
      <c r="C25">
        <v>600</v>
      </c>
      <c r="D25">
        <f>D18/C25</f>
        <v>3.4883333333333333</v>
      </c>
      <c r="E25" t="e">
        <f>E18/D25</f>
        <v>#REF!</v>
      </c>
      <c r="F25">
        <v>22000</v>
      </c>
      <c r="G25" t="e">
        <f t="shared" si="1"/>
        <v>#REF!</v>
      </c>
    </row>
    <row r="26" spans="1:9" x14ac:dyDescent="0.2">
      <c r="C26" s="3" t="s">
        <v>29</v>
      </c>
      <c r="D26" s="2" t="s">
        <v>30</v>
      </c>
      <c r="E26" t="s">
        <v>40</v>
      </c>
    </row>
    <row r="27" spans="1:9" x14ac:dyDescent="0.2">
      <c r="D27" s="2" t="s">
        <v>31</v>
      </c>
      <c r="E27" t="s">
        <v>41</v>
      </c>
    </row>
    <row r="28" spans="1:9" x14ac:dyDescent="0.2">
      <c r="D28" s="2" t="s">
        <v>32</v>
      </c>
      <c r="E28" t="s">
        <v>42</v>
      </c>
    </row>
    <row r="29" spans="1:9" ht="17" thickBot="1" x14ac:dyDescent="0.25"/>
    <row r="30" spans="1:9" x14ac:dyDescent="0.2">
      <c r="A30" s="115" t="s">
        <v>218</v>
      </c>
      <c r="B30" s="116"/>
      <c r="C30" s="116"/>
      <c r="D30" s="116"/>
      <c r="E30" s="116"/>
      <c r="F30" s="116"/>
      <c r="G30" s="116"/>
      <c r="H30" s="116"/>
      <c r="I30" s="117"/>
    </row>
    <row r="31" spans="1:9" ht="17" thickBot="1" x14ac:dyDescent="0.25">
      <c r="A31" s="125"/>
      <c r="B31" s="126"/>
      <c r="C31" s="126"/>
      <c r="D31" s="126"/>
      <c r="E31" s="126"/>
      <c r="F31" s="126"/>
      <c r="G31" s="126"/>
      <c r="H31" s="126"/>
      <c r="I31" s="127"/>
    </row>
    <row r="32" spans="1:9" x14ac:dyDescent="0.2">
      <c r="A32" s="34" t="s">
        <v>11</v>
      </c>
      <c r="B32" s="6" t="s">
        <v>230</v>
      </c>
      <c r="C32" s="6"/>
      <c r="D32" s="6"/>
      <c r="E32" s="6"/>
      <c r="F32" s="6"/>
      <c r="G32" s="6"/>
      <c r="H32" s="6"/>
      <c r="I32" s="71"/>
    </row>
    <row r="33" spans="1:20" x14ac:dyDescent="0.2">
      <c r="A33" s="34" t="s">
        <v>12</v>
      </c>
      <c r="B33" s="6" t="s">
        <v>229</v>
      </c>
      <c r="C33" s="6"/>
      <c r="D33" s="6"/>
      <c r="E33" s="6"/>
      <c r="F33" s="6"/>
      <c r="G33" s="6"/>
      <c r="H33" s="6"/>
      <c r="I33" s="70"/>
    </row>
    <row r="34" spans="1:20" ht="17" thickBot="1" x14ac:dyDescent="0.25">
      <c r="A34" s="34"/>
      <c r="B34" s="6"/>
      <c r="C34" s="6"/>
      <c r="D34" s="6"/>
      <c r="E34" s="6"/>
      <c r="F34" s="6"/>
      <c r="G34" s="6"/>
      <c r="H34" s="6"/>
      <c r="I34" s="70"/>
    </row>
    <row r="35" spans="1:20" x14ac:dyDescent="0.2">
      <c r="A35" s="121" t="s">
        <v>217</v>
      </c>
      <c r="B35" s="121" t="s">
        <v>216</v>
      </c>
      <c r="C35" s="102">
        <v>1200</v>
      </c>
      <c r="D35" s="103"/>
      <c r="E35" s="73">
        <v>1000</v>
      </c>
      <c r="F35" s="75"/>
      <c r="G35" s="73">
        <v>900</v>
      </c>
      <c r="H35" s="75"/>
      <c r="I35" s="73">
        <v>800</v>
      </c>
      <c r="J35" s="74"/>
      <c r="K35" s="90"/>
      <c r="L35" s="73">
        <v>650</v>
      </c>
      <c r="M35" s="74"/>
      <c r="N35" s="90"/>
      <c r="O35" s="73">
        <v>450</v>
      </c>
      <c r="P35" s="74"/>
      <c r="Q35" s="75"/>
      <c r="R35" s="73">
        <v>150</v>
      </c>
      <c r="S35" s="74"/>
      <c r="T35" s="75"/>
    </row>
    <row r="36" spans="1:20" ht="17" thickBot="1" x14ac:dyDescent="0.25">
      <c r="A36" s="122"/>
      <c r="B36" s="122"/>
      <c r="C36" s="104"/>
      <c r="D36" s="105"/>
      <c r="E36" s="76"/>
      <c r="F36" s="78"/>
      <c r="G36" s="76"/>
      <c r="H36" s="78"/>
      <c r="I36" s="76"/>
      <c r="J36" s="77"/>
      <c r="K36" s="91"/>
      <c r="L36" s="76"/>
      <c r="M36" s="77"/>
      <c r="N36" s="91"/>
      <c r="O36" s="76"/>
      <c r="P36" s="77"/>
      <c r="Q36" s="78"/>
      <c r="R36" s="76"/>
      <c r="S36" s="77"/>
      <c r="T36" s="78"/>
    </row>
    <row r="37" spans="1:20" x14ac:dyDescent="0.2">
      <c r="A37" s="34" t="s">
        <v>2</v>
      </c>
      <c r="B37" s="35">
        <v>930</v>
      </c>
      <c r="C37" s="49">
        <v>1.4</v>
      </c>
      <c r="D37" s="68">
        <f>B37/C37</f>
        <v>664.28571428571433</v>
      </c>
      <c r="E37" s="22">
        <v>1.7</v>
      </c>
      <c r="F37" s="62">
        <f>B37/E37</f>
        <v>547.05882352941182</v>
      </c>
      <c r="G37" s="22">
        <v>2</v>
      </c>
      <c r="H37" s="22">
        <f>B37/G37</f>
        <v>465</v>
      </c>
      <c r="I37" s="40">
        <v>2.2000000000000002</v>
      </c>
      <c r="J37" s="113">
        <f>B37/I37</f>
        <v>422.72727272727269</v>
      </c>
      <c r="K37" s="114"/>
      <c r="L37" s="43">
        <v>2.8</v>
      </c>
      <c r="M37" s="113">
        <f>B37/L37</f>
        <v>332.14285714285717</v>
      </c>
      <c r="N37" s="114"/>
      <c r="O37" s="69">
        <v>4.0999999999999996</v>
      </c>
      <c r="P37" s="113">
        <f>B37/O37</f>
        <v>226.82926829268294</v>
      </c>
      <c r="Q37" s="114"/>
      <c r="R37" s="43">
        <v>12.4</v>
      </c>
      <c r="S37" s="113">
        <f>B37/R37</f>
        <v>75</v>
      </c>
      <c r="T37" s="114"/>
    </row>
    <row r="38" spans="1:20" x14ac:dyDescent="0.2">
      <c r="A38" s="34" t="s">
        <v>196</v>
      </c>
      <c r="B38" s="35">
        <v>20</v>
      </c>
      <c r="C38" s="61">
        <v>1.4</v>
      </c>
      <c r="D38" s="56">
        <f t="shared" ref="D38:D44" si="2">B38/C38</f>
        <v>14.285714285714286</v>
      </c>
      <c r="E38" s="23">
        <v>1.7</v>
      </c>
      <c r="F38" s="62">
        <f t="shared" ref="F38:F44" si="3">B38/E38</f>
        <v>11.764705882352942</v>
      </c>
      <c r="G38" s="23">
        <v>2</v>
      </c>
      <c r="H38" s="23">
        <f t="shared" ref="H38:H44" si="4">B38/G38</f>
        <v>10</v>
      </c>
      <c r="I38" s="40">
        <v>2.2000000000000002</v>
      </c>
      <c r="J38" s="109">
        <f t="shared" ref="J38:J44" si="5">B38/I38</f>
        <v>9.0909090909090899</v>
      </c>
      <c r="K38" s="80"/>
      <c r="L38" s="43">
        <v>2.8</v>
      </c>
      <c r="M38" s="109">
        <f t="shared" ref="M38:M44" si="6">B38/L38</f>
        <v>7.1428571428571432</v>
      </c>
      <c r="N38" s="80"/>
      <c r="O38" s="69">
        <v>4.0999999999999996</v>
      </c>
      <c r="P38" s="109">
        <f t="shared" ref="P38:P44" si="7">B38/O38</f>
        <v>4.8780487804878057</v>
      </c>
      <c r="Q38" s="80"/>
      <c r="R38" s="43">
        <v>12.4</v>
      </c>
      <c r="S38" s="109">
        <f t="shared" ref="S38:S44" si="8">B38/R38</f>
        <v>1.6129032258064515</v>
      </c>
      <c r="T38" s="80"/>
    </row>
    <row r="39" spans="1:20" x14ac:dyDescent="0.2">
      <c r="A39" s="34" t="s">
        <v>219</v>
      </c>
      <c r="B39" s="35">
        <v>50</v>
      </c>
      <c r="C39" s="61">
        <v>1.4</v>
      </c>
      <c r="D39" s="56">
        <f t="shared" si="2"/>
        <v>35.714285714285715</v>
      </c>
      <c r="E39" s="23">
        <v>1.7</v>
      </c>
      <c r="F39" s="62">
        <f t="shared" si="3"/>
        <v>29.411764705882355</v>
      </c>
      <c r="G39" s="23">
        <v>2</v>
      </c>
      <c r="H39" s="23">
        <f t="shared" si="4"/>
        <v>25</v>
      </c>
      <c r="I39" s="40">
        <v>2.2000000000000002</v>
      </c>
      <c r="J39" s="109">
        <f t="shared" si="5"/>
        <v>22.727272727272727</v>
      </c>
      <c r="K39" s="80"/>
      <c r="L39" s="43">
        <v>2.8</v>
      </c>
      <c r="M39" s="109">
        <f t="shared" si="6"/>
        <v>17.857142857142858</v>
      </c>
      <c r="N39" s="80"/>
      <c r="O39" s="69">
        <v>4.0999999999999996</v>
      </c>
      <c r="P39" s="109">
        <f t="shared" si="7"/>
        <v>12.195121951219512</v>
      </c>
      <c r="Q39" s="80"/>
      <c r="R39" s="43">
        <v>12.4</v>
      </c>
      <c r="S39" s="109">
        <f t="shared" si="8"/>
        <v>4.032258064516129</v>
      </c>
      <c r="T39" s="80"/>
    </row>
    <row r="40" spans="1:20" x14ac:dyDescent="0.2">
      <c r="A40" s="34" t="s">
        <v>231</v>
      </c>
      <c r="B40" s="35">
        <v>20</v>
      </c>
      <c r="C40" s="61">
        <v>1.4</v>
      </c>
      <c r="D40" s="56">
        <f t="shared" si="2"/>
        <v>14.285714285714286</v>
      </c>
      <c r="E40" s="23">
        <v>1.7</v>
      </c>
      <c r="F40" s="62">
        <f t="shared" si="3"/>
        <v>11.764705882352942</v>
      </c>
      <c r="G40" s="23">
        <v>2</v>
      </c>
      <c r="H40" s="23">
        <f t="shared" si="4"/>
        <v>10</v>
      </c>
      <c r="I40" s="40">
        <v>2.2000000000000002</v>
      </c>
      <c r="J40" s="109">
        <f t="shared" si="5"/>
        <v>9.0909090909090899</v>
      </c>
      <c r="K40" s="80"/>
      <c r="L40" s="43">
        <v>2.8</v>
      </c>
      <c r="M40" s="109">
        <f t="shared" si="6"/>
        <v>7.1428571428571432</v>
      </c>
      <c r="N40" s="80"/>
      <c r="O40" s="69">
        <v>4.0999999999999996</v>
      </c>
      <c r="P40" s="109">
        <f t="shared" si="7"/>
        <v>4.8780487804878057</v>
      </c>
      <c r="Q40" s="80"/>
      <c r="R40" s="43">
        <v>12.4</v>
      </c>
      <c r="S40" s="109">
        <f t="shared" si="8"/>
        <v>1.6129032258064515</v>
      </c>
      <c r="T40" s="80"/>
    </row>
    <row r="41" spans="1:20" x14ac:dyDescent="0.2">
      <c r="A41" s="34" t="s">
        <v>7</v>
      </c>
      <c r="B41" s="35">
        <v>2</v>
      </c>
      <c r="C41" s="61">
        <v>1.4</v>
      </c>
      <c r="D41" s="56">
        <f t="shared" si="2"/>
        <v>1.4285714285714286</v>
      </c>
      <c r="E41" s="23">
        <v>1.7</v>
      </c>
      <c r="F41" s="62">
        <f t="shared" si="3"/>
        <v>1.1764705882352942</v>
      </c>
      <c r="G41" s="23">
        <v>2</v>
      </c>
      <c r="H41" s="23">
        <f t="shared" si="4"/>
        <v>1</v>
      </c>
      <c r="I41" s="40">
        <v>2.2000000000000002</v>
      </c>
      <c r="J41" s="123">
        <f t="shared" si="5"/>
        <v>0.90909090909090906</v>
      </c>
      <c r="K41" s="124"/>
      <c r="L41" s="43">
        <v>2.8</v>
      </c>
      <c r="M41" s="109">
        <f t="shared" si="6"/>
        <v>0.7142857142857143</v>
      </c>
      <c r="N41" s="80"/>
      <c r="O41" s="69">
        <v>4.0999999999999996</v>
      </c>
      <c r="P41" s="109">
        <f t="shared" si="7"/>
        <v>0.48780487804878053</v>
      </c>
      <c r="Q41" s="80"/>
      <c r="R41" s="43">
        <v>12.4</v>
      </c>
      <c r="S41" s="109">
        <f t="shared" si="8"/>
        <v>0.16129032258064516</v>
      </c>
      <c r="T41" s="80"/>
    </row>
    <row r="42" spans="1:20" x14ac:dyDescent="0.2">
      <c r="A42" s="34" t="s">
        <v>19</v>
      </c>
      <c r="B42" s="35">
        <v>22</v>
      </c>
      <c r="C42" s="61">
        <v>1.4</v>
      </c>
      <c r="D42" s="56">
        <f t="shared" si="2"/>
        <v>15.714285714285715</v>
      </c>
      <c r="E42" s="23">
        <v>1.7</v>
      </c>
      <c r="F42" s="62">
        <f t="shared" si="3"/>
        <v>12.941176470588236</v>
      </c>
      <c r="G42" s="23">
        <v>2</v>
      </c>
      <c r="H42" s="23">
        <f t="shared" si="4"/>
        <v>11</v>
      </c>
      <c r="I42" s="40">
        <v>2.2000000000000002</v>
      </c>
      <c r="J42" s="123">
        <f t="shared" si="5"/>
        <v>10</v>
      </c>
      <c r="K42" s="124"/>
      <c r="L42" s="43">
        <v>2.8</v>
      </c>
      <c r="M42" s="109">
        <f t="shared" si="6"/>
        <v>7.8571428571428577</v>
      </c>
      <c r="N42" s="80"/>
      <c r="O42" s="69">
        <v>4.0999999999999996</v>
      </c>
      <c r="P42" s="109">
        <f t="shared" si="7"/>
        <v>5.3658536585365857</v>
      </c>
      <c r="Q42" s="80"/>
      <c r="R42" s="43">
        <v>12.4</v>
      </c>
      <c r="S42" s="109">
        <f t="shared" si="8"/>
        <v>1.7741935483870968</v>
      </c>
      <c r="T42" s="80"/>
    </row>
    <row r="43" spans="1:20" x14ac:dyDescent="0.2">
      <c r="A43" s="34" t="s">
        <v>14</v>
      </c>
      <c r="B43" s="35">
        <v>650</v>
      </c>
      <c r="C43" s="61">
        <v>1.4</v>
      </c>
      <c r="D43" s="56">
        <f t="shared" si="2"/>
        <v>464.28571428571433</v>
      </c>
      <c r="E43" s="23">
        <v>1.7</v>
      </c>
      <c r="F43" s="62">
        <f t="shared" si="3"/>
        <v>382.35294117647061</v>
      </c>
      <c r="G43" s="23">
        <v>2</v>
      </c>
      <c r="H43" s="23">
        <f t="shared" si="4"/>
        <v>325</v>
      </c>
      <c r="I43" s="40">
        <v>2.2000000000000002</v>
      </c>
      <c r="J43" s="123">
        <f t="shared" si="5"/>
        <v>295.45454545454544</v>
      </c>
      <c r="K43" s="124"/>
      <c r="L43" s="43">
        <v>2.8</v>
      </c>
      <c r="M43" s="109">
        <f t="shared" si="6"/>
        <v>232.14285714285717</v>
      </c>
      <c r="N43" s="80"/>
      <c r="O43" s="69">
        <v>4.0999999999999996</v>
      </c>
      <c r="P43" s="109">
        <f t="shared" si="7"/>
        <v>158.53658536585368</v>
      </c>
      <c r="Q43" s="80"/>
      <c r="R43" s="43">
        <v>12.4</v>
      </c>
      <c r="S43" s="109">
        <f t="shared" si="8"/>
        <v>52.419354838709673</v>
      </c>
      <c r="T43" s="80"/>
    </row>
    <row r="44" spans="1:20" x14ac:dyDescent="0.2">
      <c r="A44" s="34" t="s">
        <v>26</v>
      </c>
      <c r="B44" s="35">
        <v>200</v>
      </c>
      <c r="C44" s="61">
        <v>1.4</v>
      </c>
      <c r="D44" s="56">
        <f t="shared" si="2"/>
        <v>142.85714285714286</v>
      </c>
      <c r="E44" s="23">
        <v>1.7</v>
      </c>
      <c r="F44" s="62">
        <f t="shared" si="3"/>
        <v>117.64705882352942</v>
      </c>
      <c r="G44" s="23">
        <v>2</v>
      </c>
      <c r="H44" s="23">
        <f t="shared" si="4"/>
        <v>100</v>
      </c>
      <c r="I44" s="40">
        <v>2.2000000000000002</v>
      </c>
      <c r="J44" s="123">
        <f t="shared" si="5"/>
        <v>90.909090909090907</v>
      </c>
      <c r="K44" s="124"/>
      <c r="L44" s="43">
        <v>2.8</v>
      </c>
      <c r="M44" s="109">
        <f t="shared" si="6"/>
        <v>71.428571428571431</v>
      </c>
      <c r="N44" s="80"/>
      <c r="O44" s="69">
        <v>4.0999999999999996</v>
      </c>
      <c r="P44" s="109">
        <f t="shared" si="7"/>
        <v>48.780487804878049</v>
      </c>
      <c r="Q44" s="80"/>
      <c r="R44" s="43">
        <v>12.4</v>
      </c>
      <c r="S44" s="109">
        <f t="shared" si="8"/>
        <v>16.129032258064516</v>
      </c>
      <c r="T44" s="80"/>
    </row>
    <row r="45" spans="1:20" ht="17" thickBot="1" x14ac:dyDescent="0.25">
      <c r="A45" s="34"/>
      <c r="B45" s="37"/>
      <c r="C45" s="61"/>
      <c r="D45" s="56"/>
      <c r="E45" s="23"/>
      <c r="F45" s="62"/>
      <c r="G45" s="23"/>
      <c r="H45" s="23"/>
      <c r="I45" s="40"/>
      <c r="J45" s="109"/>
      <c r="K45" s="80"/>
      <c r="L45" s="43"/>
      <c r="M45" s="109"/>
      <c r="N45" s="80"/>
      <c r="O45" s="69"/>
      <c r="P45" s="109"/>
      <c r="Q45" s="80"/>
      <c r="R45" s="43"/>
      <c r="S45" s="109"/>
      <c r="T45" s="80"/>
    </row>
    <row r="46" spans="1:20" ht="17" thickBot="1" x14ac:dyDescent="0.25">
      <c r="A46" s="36" t="s">
        <v>22</v>
      </c>
      <c r="B46" s="38">
        <f>SUM(B37:B44)</f>
        <v>1894</v>
      </c>
      <c r="C46" s="86">
        <f>SUM(D37:D44)</f>
        <v>1352.8571428571429</v>
      </c>
      <c r="D46" s="87"/>
      <c r="E46" s="86">
        <f>SUM(F37:F44)</f>
        <v>1114.1176470588236</v>
      </c>
      <c r="F46" s="87"/>
      <c r="G46" s="88">
        <f>SUM(H37:H44)</f>
        <v>947</v>
      </c>
      <c r="H46" s="108"/>
      <c r="I46" s="81">
        <f>SUM(J37:K44)</f>
        <v>860.90909090909088</v>
      </c>
      <c r="J46" s="82"/>
      <c r="K46" s="83"/>
      <c r="L46" s="81">
        <f>SUM(M37:N44)</f>
        <v>676.42857142857144</v>
      </c>
      <c r="M46" s="82"/>
      <c r="N46" s="83"/>
      <c r="O46" s="81">
        <f>SUM(P37:Q44)</f>
        <v>461.95121951219517</v>
      </c>
      <c r="P46" s="82"/>
      <c r="Q46" s="83"/>
      <c r="R46" s="81">
        <f>SUM(S37:T44)</f>
        <v>152.74193548387095</v>
      </c>
      <c r="S46" s="82"/>
      <c r="T46" s="83"/>
    </row>
  </sheetData>
  <mergeCells count="54">
    <mergeCell ref="A1:E2"/>
    <mergeCell ref="A30:I31"/>
    <mergeCell ref="A35:A36"/>
    <mergeCell ref="B35:B36"/>
    <mergeCell ref="C35:D36"/>
    <mergeCell ref="E35:F36"/>
    <mergeCell ref="G35:H36"/>
    <mergeCell ref="I35:K36"/>
    <mergeCell ref="L35:N36"/>
    <mergeCell ref="O35:Q36"/>
    <mergeCell ref="R35:T36"/>
    <mergeCell ref="J37:K37"/>
    <mergeCell ref="M37:N37"/>
    <mergeCell ref="P37:Q37"/>
    <mergeCell ref="S37:T37"/>
    <mergeCell ref="J38:K38"/>
    <mergeCell ref="M38:N38"/>
    <mergeCell ref="P38:Q38"/>
    <mergeCell ref="S38:T38"/>
    <mergeCell ref="J39:K39"/>
    <mergeCell ref="M39:N39"/>
    <mergeCell ref="P39:Q39"/>
    <mergeCell ref="S39:T39"/>
    <mergeCell ref="J44:K44"/>
    <mergeCell ref="M41:N41"/>
    <mergeCell ref="M42:N42"/>
    <mergeCell ref="M44:N44"/>
    <mergeCell ref="P41:Q41"/>
    <mergeCell ref="J40:K40"/>
    <mergeCell ref="M40:N40"/>
    <mergeCell ref="P40:Q40"/>
    <mergeCell ref="S40:T40"/>
    <mergeCell ref="J43:K43"/>
    <mergeCell ref="M43:N43"/>
    <mergeCell ref="P43:Q43"/>
    <mergeCell ref="S43:T43"/>
    <mergeCell ref="J41:K41"/>
    <mergeCell ref="J42:K42"/>
    <mergeCell ref="J45:K45"/>
    <mergeCell ref="M45:N45"/>
    <mergeCell ref="P45:Q45"/>
    <mergeCell ref="S45:T45"/>
    <mergeCell ref="C46:D46"/>
    <mergeCell ref="E46:F46"/>
    <mergeCell ref="G46:H46"/>
    <mergeCell ref="I46:K46"/>
    <mergeCell ref="L46:N46"/>
    <mergeCell ref="O46:Q46"/>
    <mergeCell ref="R46:T46"/>
    <mergeCell ref="P42:Q42"/>
    <mergeCell ref="P44:Q44"/>
    <mergeCell ref="S41:T41"/>
    <mergeCell ref="S42:T42"/>
    <mergeCell ref="S44:T44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showRuler="0" topLeftCell="A9" zoomScale="71" workbookViewId="0">
      <selection activeCell="C32" sqref="C32:T43"/>
    </sheetView>
  </sheetViews>
  <sheetFormatPr baseColWidth="10" defaultRowHeight="16" x14ac:dyDescent="0.2"/>
  <cols>
    <col min="1" max="2" width="19.83203125" customWidth="1"/>
    <col min="3" max="3" width="13" customWidth="1"/>
    <col min="4" max="4" width="19.83203125" customWidth="1"/>
    <col min="5" max="5" width="11.6640625" customWidth="1"/>
    <col min="6" max="6" width="19.83203125" customWidth="1"/>
    <col min="7" max="7" width="13" customWidth="1"/>
    <col min="8" max="8" width="19.83203125" customWidth="1"/>
    <col min="9" max="9" width="13" customWidth="1"/>
  </cols>
  <sheetData>
    <row r="1" spans="1:7" x14ac:dyDescent="0.2">
      <c r="A1" s="106" t="s">
        <v>10</v>
      </c>
      <c r="B1" s="106"/>
      <c r="C1" s="106"/>
      <c r="D1" s="106"/>
      <c r="E1" s="106"/>
    </row>
    <row r="2" spans="1:7" x14ac:dyDescent="0.2">
      <c r="A2" s="106"/>
      <c r="B2" s="106"/>
      <c r="C2" s="106"/>
      <c r="D2" s="106"/>
      <c r="E2" s="106"/>
    </row>
    <row r="3" spans="1:7" x14ac:dyDescent="0.2">
      <c r="A3" t="s">
        <v>11</v>
      </c>
      <c r="B3" t="s">
        <v>44</v>
      </c>
    </row>
    <row r="4" spans="1:7" x14ac:dyDescent="0.2">
      <c r="A4" t="s">
        <v>12</v>
      </c>
      <c r="B4">
        <v>400</v>
      </c>
    </row>
    <row r="6" spans="1:7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7" x14ac:dyDescent="0.2">
      <c r="A8" t="s">
        <v>2</v>
      </c>
      <c r="B8">
        <v>25000</v>
      </c>
      <c r="C8" t="e">
        <f>#REF!</f>
        <v>#REF!</v>
      </c>
      <c r="D8">
        <v>350</v>
      </c>
      <c r="E8" s="1" t="e">
        <f t="shared" ref="E8:E13" si="0">D8/B8*C8</f>
        <v>#REF!</v>
      </c>
    </row>
    <row r="9" spans="1:7" x14ac:dyDescent="0.2">
      <c r="A9" t="s">
        <v>19</v>
      </c>
      <c r="B9">
        <v>1000</v>
      </c>
      <c r="C9" t="e">
        <f>#REF!</f>
        <v>#REF!</v>
      </c>
      <c r="D9">
        <v>10</v>
      </c>
      <c r="E9" s="1" t="e">
        <f t="shared" si="0"/>
        <v>#REF!</v>
      </c>
    </row>
    <row r="10" spans="1:7" x14ac:dyDescent="0.2">
      <c r="A10" t="s">
        <v>26</v>
      </c>
      <c r="B10">
        <v>2000</v>
      </c>
      <c r="C10" t="e">
        <f>#REF!</f>
        <v>#REF!</v>
      </c>
      <c r="D10">
        <v>400</v>
      </c>
      <c r="E10" s="1" t="e">
        <f t="shared" si="0"/>
        <v>#REF!</v>
      </c>
    </row>
    <row r="11" spans="1:7" x14ac:dyDescent="0.2">
      <c r="A11" t="s">
        <v>7</v>
      </c>
      <c r="B11">
        <v>500</v>
      </c>
      <c r="C11" t="e">
        <f>#REF!</f>
        <v>#REF!</v>
      </c>
      <c r="D11">
        <v>10</v>
      </c>
      <c r="E11" s="1" t="e">
        <f t="shared" si="0"/>
        <v>#REF!</v>
      </c>
    </row>
    <row r="12" spans="1:7" x14ac:dyDescent="0.2">
      <c r="A12" t="s">
        <v>45</v>
      </c>
      <c r="B12">
        <v>12500</v>
      </c>
      <c r="C12" t="e">
        <f>#REF!</f>
        <v>#REF!</v>
      </c>
      <c r="D12">
        <v>150</v>
      </c>
      <c r="E12" s="1" t="e">
        <f t="shared" si="0"/>
        <v>#REF!</v>
      </c>
    </row>
    <row r="13" spans="1:7" x14ac:dyDescent="0.2">
      <c r="A13" t="s">
        <v>14</v>
      </c>
      <c r="B13">
        <v>1000</v>
      </c>
      <c r="C13" t="e">
        <f>#REF!</f>
        <v>#REF!</v>
      </c>
      <c r="D13">
        <v>300</v>
      </c>
      <c r="E13" s="1" t="e">
        <f t="shared" si="0"/>
        <v>#REF!</v>
      </c>
    </row>
    <row r="14" spans="1:7" x14ac:dyDescent="0.2">
      <c r="E14" s="1"/>
    </row>
    <row r="15" spans="1:7" x14ac:dyDescent="0.2">
      <c r="C15" t="s">
        <v>27</v>
      </c>
      <c r="D15">
        <f>D8+D9+D10+D12+D13</f>
        <v>1210</v>
      </c>
      <c r="E15" s="1" t="e">
        <f>E8+E9+E10+E11+E12+E13</f>
        <v>#REF!</v>
      </c>
      <c r="F15" t="s">
        <v>24</v>
      </c>
      <c r="G15" t="s">
        <v>25</v>
      </c>
    </row>
    <row r="16" spans="1:7" x14ac:dyDescent="0.2">
      <c r="C16">
        <v>40</v>
      </c>
      <c r="D16">
        <f>D15/C16</f>
        <v>30.25</v>
      </c>
      <c r="E16" s="1" t="e">
        <f>E15/D16</f>
        <v>#REF!</v>
      </c>
      <c r="F16">
        <v>1800</v>
      </c>
      <c r="G16" t="e">
        <f t="shared" ref="G16:G22" si="1">E16*100/F16</f>
        <v>#REF!</v>
      </c>
    </row>
    <row r="17" spans="1:20" x14ac:dyDescent="0.2">
      <c r="C17">
        <v>60</v>
      </c>
      <c r="D17">
        <f>D15/C17</f>
        <v>20.166666666666668</v>
      </c>
      <c r="E17" s="1" t="e">
        <f>E15/D17</f>
        <v>#REF!</v>
      </c>
      <c r="F17">
        <v>2600</v>
      </c>
      <c r="G17" t="e">
        <f t="shared" si="1"/>
        <v>#REF!</v>
      </c>
    </row>
    <row r="18" spans="1:20" x14ac:dyDescent="0.2">
      <c r="C18">
        <v>80</v>
      </c>
      <c r="D18">
        <f>D15/C18</f>
        <v>15.125</v>
      </c>
      <c r="E18" s="1" t="e">
        <f>E15/D18</f>
        <v>#REF!</v>
      </c>
      <c r="F18">
        <v>3500</v>
      </c>
      <c r="G18" t="e">
        <f t="shared" si="1"/>
        <v>#REF!</v>
      </c>
    </row>
    <row r="19" spans="1:20" x14ac:dyDescent="0.2">
      <c r="C19">
        <v>130</v>
      </c>
      <c r="D19">
        <f>D15/C19</f>
        <v>9.3076923076923084</v>
      </c>
      <c r="E19" s="1" t="e">
        <f>E15/D19</f>
        <v>#REF!</v>
      </c>
      <c r="F19">
        <v>6000</v>
      </c>
      <c r="G19" t="e">
        <f t="shared" si="1"/>
        <v>#REF!</v>
      </c>
    </row>
    <row r="20" spans="1:20" x14ac:dyDescent="0.2">
      <c r="C20">
        <v>350</v>
      </c>
      <c r="D20">
        <f>D15/C20</f>
        <v>3.4571428571428573</v>
      </c>
      <c r="E20" t="e">
        <f>E15/D20</f>
        <v>#REF!</v>
      </c>
      <c r="F20">
        <v>15000</v>
      </c>
      <c r="G20" t="e">
        <f t="shared" si="1"/>
        <v>#REF!</v>
      </c>
    </row>
    <row r="21" spans="1:20" x14ac:dyDescent="0.2">
      <c r="C21">
        <v>400</v>
      </c>
      <c r="D21">
        <f>D15/C21</f>
        <v>3.0249999999999999</v>
      </c>
      <c r="E21" t="e">
        <f>E15/D21</f>
        <v>#REF!</v>
      </c>
      <c r="F21">
        <v>18000</v>
      </c>
      <c r="G21" t="e">
        <f t="shared" si="1"/>
        <v>#REF!</v>
      </c>
    </row>
    <row r="22" spans="1:20" x14ac:dyDescent="0.2">
      <c r="C22">
        <v>800</v>
      </c>
      <c r="D22">
        <f>D15/C22</f>
        <v>1.5125</v>
      </c>
      <c r="E22" t="e">
        <f>E15/D22</f>
        <v>#REF!</v>
      </c>
      <c r="F22">
        <v>30000</v>
      </c>
      <c r="G22" t="e">
        <f t="shared" si="1"/>
        <v>#REF!</v>
      </c>
    </row>
    <row r="23" spans="1:20" x14ac:dyDescent="0.2">
      <c r="C23" s="3" t="s">
        <v>29</v>
      </c>
      <c r="D23" s="2" t="s">
        <v>30</v>
      </c>
      <c r="E23" t="s">
        <v>40</v>
      </c>
    </row>
    <row r="24" spans="1:20" x14ac:dyDescent="0.2">
      <c r="D24" s="2" t="s">
        <v>31</v>
      </c>
      <c r="E24" t="s">
        <v>41</v>
      </c>
    </row>
    <row r="25" spans="1:20" x14ac:dyDescent="0.2">
      <c r="D25" s="2" t="s">
        <v>32</v>
      </c>
      <c r="E25" t="s">
        <v>42</v>
      </c>
    </row>
    <row r="26" spans="1:20" ht="17" thickBot="1" x14ac:dyDescent="0.25"/>
    <row r="27" spans="1:20" x14ac:dyDescent="0.2">
      <c r="A27" s="115" t="s">
        <v>218</v>
      </c>
      <c r="B27" s="116"/>
      <c r="C27" s="116"/>
      <c r="D27" s="116"/>
      <c r="E27" s="116"/>
      <c r="F27" s="116"/>
      <c r="G27" s="116"/>
      <c r="H27" s="116"/>
      <c r="I27" s="117"/>
    </row>
    <row r="28" spans="1:20" ht="17" thickBot="1" x14ac:dyDescent="0.25">
      <c r="A28" s="125"/>
      <c r="B28" s="126"/>
      <c r="C28" s="126"/>
      <c r="D28" s="126"/>
      <c r="E28" s="126"/>
      <c r="F28" s="126"/>
      <c r="G28" s="126"/>
      <c r="H28" s="126"/>
      <c r="I28" s="127"/>
    </row>
    <row r="29" spans="1:20" x14ac:dyDescent="0.2">
      <c r="A29" s="34" t="s">
        <v>11</v>
      </c>
      <c r="B29" s="6" t="s">
        <v>232</v>
      </c>
      <c r="C29" s="6"/>
      <c r="D29" s="6"/>
      <c r="E29" s="6"/>
      <c r="F29" s="6"/>
      <c r="G29" s="6"/>
      <c r="H29" s="6"/>
      <c r="I29" s="71"/>
    </row>
    <row r="30" spans="1:20" x14ac:dyDescent="0.2">
      <c r="A30" s="34" t="s">
        <v>12</v>
      </c>
      <c r="B30" s="6" t="s">
        <v>229</v>
      </c>
      <c r="C30" s="6"/>
      <c r="D30" s="6"/>
      <c r="E30" s="6"/>
      <c r="F30" s="6"/>
      <c r="G30" s="6"/>
      <c r="H30" s="6"/>
      <c r="I30" s="70"/>
    </row>
    <row r="31" spans="1:20" ht="17" thickBot="1" x14ac:dyDescent="0.25">
      <c r="A31" s="34"/>
      <c r="B31" s="6"/>
    </row>
    <row r="32" spans="1:20" x14ac:dyDescent="0.2">
      <c r="A32" s="121" t="s">
        <v>217</v>
      </c>
      <c r="B32" s="121" t="s">
        <v>216</v>
      </c>
      <c r="C32" s="102">
        <v>1200</v>
      </c>
      <c r="D32" s="103"/>
      <c r="E32" s="73">
        <v>1000</v>
      </c>
      <c r="F32" s="75"/>
      <c r="G32" s="73">
        <v>900</v>
      </c>
      <c r="H32" s="75"/>
      <c r="I32" s="73">
        <v>800</v>
      </c>
      <c r="J32" s="74"/>
      <c r="K32" s="90"/>
      <c r="L32" s="73">
        <v>650</v>
      </c>
      <c r="M32" s="74"/>
      <c r="N32" s="90"/>
      <c r="O32" s="73">
        <v>450</v>
      </c>
      <c r="P32" s="74"/>
      <c r="Q32" s="75"/>
      <c r="R32" s="73">
        <v>150</v>
      </c>
      <c r="S32" s="74"/>
      <c r="T32" s="75"/>
    </row>
    <row r="33" spans="1:20" ht="17" thickBot="1" x14ac:dyDescent="0.25">
      <c r="A33" s="122"/>
      <c r="B33" s="122"/>
      <c r="C33" s="104"/>
      <c r="D33" s="105"/>
      <c r="E33" s="76"/>
      <c r="F33" s="78"/>
      <c r="G33" s="76"/>
      <c r="H33" s="78"/>
      <c r="I33" s="76"/>
      <c r="J33" s="77"/>
      <c r="K33" s="91"/>
      <c r="L33" s="76"/>
      <c r="M33" s="77"/>
      <c r="N33" s="91"/>
      <c r="O33" s="76"/>
      <c r="P33" s="77"/>
      <c r="Q33" s="78"/>
      <c r="R33" s="76"/>
      <c r="S33" s="77"/>
      <c r="T33" s="78"/>
    </row>
    <row r="34" spans="1:20" x14ac:dyDescent="0.2">
      <c r="A34" s="34" t="s">
        <v>2</v>
      </c>
      <c r="B34" s="35">
        <v>900</v>
      </c>
      <c r="C34" s="49">
        <v>1.4</v>
      </c>
      <c r="D34" s="68">
        <f>B34/C34</f>
        <v>642.85714285714289</v>
      </c>
      <c r="E34" s="22">
        <v>1.7</v>
      </c>
      <c r="F34" s="62">
        <f>B34/E34</f>
        <v>529.41176470588232</v>
      </c>
      <c r="G34" s="22">
        <v>2</v>
      </c>
      <c r="H34" s="22">
        <f>B34/G34</f>
        <v>450</v>
      </c>
      <c r="I34" s="40">
        <v>2.2000000000000002</v>
      </c>
      <c r="J34" s="113">
        <f>B34/I34</f>
        <v>409.09090909090907</v>
      </c>
      <c r="K34" s="114"/>
      <c r="L34" s="43">
        <v>2.8</v>
      </c>
      <c r="M34" s="113">
        <f>B34/L34</f>
        <v>321.42857142857144</v>
      </c>
      <c r="N34" s="114"/>
      <c r="O34" s="69">
        <v>4</v>
      </c>
      <c r="P34" s="113">
        <f>B34/O34</f>
        <v>225</v>
      </c>
      <c r="Q34" s="114"/>
      <c r="R34" s="43">
        <v>12.5</v>
      </c>
      <c r="S34" s="113">
        <f>B34/R34</f>
        <v>72</v>
      </c>
      <c r="T34" s="114"/>
    </row>
    <row r="35" spans="1:20" x14ac:dyDescent="0.2">
      <c r="A35" s="34" t="s">
        <v>233</v>
      </c>
      <c r="B35" s="35">
        <v>70</v>
      </c>
      <c r="C35" s="61">
        <v>1.4</v>
      </c>
      <c r="D35" s="56">
        <f t="shared" ref="D35:D41" si="2">B35/C35</f>
        <v>50</v>
      </c>
      <c r="E35" s="23">
        <v>1.7</v>
      </c>
      <c r="F35" s="62">
        <f t="shared" ref="F35:F41" si="3">B35/E35</f>
        <v>41.176470588235297</v>
      </c>
      <c r="G35" s="23">
        <v>2</v>
      </c>
      <c r="H35" s="23">
        <f t="shared" ref="H35:H41" si="4">B35/G35</f>
        <v>35</v>
      </c>
      <c r="I35" s="40">
        <v>2.2000000000000002</v>
      </c>
      <c r="J35" s="109">
        <f t="shared" ref="J35:J41" si="5">B35/I35</f>
        <v>31.818181818181817</v>
      </c>
      <c r="K35" s="80"/>
      <c r="L35" s="43">
        <v>2.8</v>
      </c>
      <c r="M35" s="109">
        <f t="shared" ref="M35:M41" si="6">B35/L35</f>
        <v>25</v>
      </c>
      <c r="N35" s="80"/>
      <c r="O35" s="69">
        <v>4</v>
      </c>
      <c r="P35" s="109">
        <f t="shared" ref="P35:P41" si="7">B35/O35</f>
        <v>17.5</v>
      </c>
      <c r="Q35" s="80"/>
      <c r="R35" s="43">
        <v>12.5</v>
      </c>
      <c r="S35" s="109">
        <f t="shared" ref="S35:S41" si="8">B35/R35</f>
        <v>5.6</v>
      </c>
      <c r="T35" s="80"/>
    </row>
    <row r="36" spans="1:20" x14ac:dyDescent="0.2">
      <c r="A36" s="34" t="s">
        <v>196</v>
      </c>
      <c r="B36" s="35">
        <v>30</v>
      </c>
      <c r="C36" s="61">
        <v>1.4</v>
      </c>
      <c r="D36" s="56">
        <f t="shared" si="2"/>
        <v>21.428571428571431</v>
      </c>
      <c r="E36" s="23">
        <v>1.7</v>
      </c>
      <c r="F36" s="62">
        <f t="shared" si="3"/>
        <v>17.647058823529413</v>
      </c>
      <c r="G36" s="23">
        <v>2</v>
      </c>
      <c r="H36" s="23">
        <f t="shared" si="4"/>
        <v>15</v>
      </c>
      <c r="I36" s="40">
        <v>2.2000000000000002</v>
      </c>
      <c r="J36" s="109">
        <f t="shared" si="5"/>
        <v>13.636363636363635</v>
      </c>
      <c r="K36" s="80"/>
      <c r="L36" s="43">
        <v>2.8</v>
      </c>
      <c r="M36" s="109">
        <f t="shared" si="6"/>
        <v>10.714285714285715</v>
      </c>
      <c r="N36" s="80"/>
      <c r="O36" s="69">
        <v>4</v>
      </c>
      <c r="P36" s="109">
        <f t="shared" si="7"/>
        <v>7.5</v>
      </c>
      <c r="Q36" s="80"/>
      <c r="R36" s="43">
        <v>12.5</v>
      </c>
      <c r="S36" s="109">
        <f t="shared" si="8"/>
        <v>2.4</v>
      </c>
      <c r="T36" s="80"/>
    </row>
    <row r="37" spans="1:20" x14ac:dyDescent="0.2">
      <c r="A37" s="34" t="s">
        <v>231</v>
      </c>
      <c r="B37" s="35">
        <v>30</v>
      </c>
      <c r="C37" s="61">
        <v>1.4</v>
      </c>
      <c r="D37" s="56">
        <f t="shared" si="2"/>
        <v>21.428571428571431</v>
      </c>
      <c r="E37" s="23">
        <v>1.7</v>
      </c>
      <c r="F37" s="62">
        <f t="shared" si="3"/>
        <v>17.647058823529413</v>
      </c>
      <c r="G37" s="23">
        <v>2</v>
      </c>
      <c r="H37" s="23">
        <f t="shared" si="4"/>
        <v>15</v>
      </c>
      <c r="I37" s="40">
        <v>2.2000000000000002</v>
      </c>
      <c r="J37" s="109">
        <f t="shared" si="5"/>
        <v>13.636363636363635</v>
      </c>
      <c r="K37" s="80"/>
      <c r="L37" s="43">
        <v>2.8</v>
      </c>
      <c r="M37" s="109">
        <f t="shared" si="6"/>
        <v>10.714285714285715</v>
      </c>
      <c r="N37" s="80"/>
      <c r="O37" s="69">
        <v>4</v>
      </c>
      <c r="P37" s="109">
        <f t="shared" si="7"/>
        <v>7.5</v>
      </c>
      <c r="Q37" s="80"/>
      <c r="R37" s="43">
        <v>12.5</v>
      </c>
      <c r="S37" s="109">
        <f t="shared" si="8"/>
        <v>2.4</v>
      </c>
      <c r="T37" s="80"/>
    </row>
    <row r="38" spans="1:20" x14ac:dyDescent="0.2">
      <c r="A38" s="34" t="s">
        <v>7</v>
      </c>
      <c r="B38" s="35">
        <v>10</v>
      </c>
      <c r="C38" s="61">
        <v>1.4</v>
      </c>
      <c r="D38" s="56">
        <f t="shared" si="2"/>
        <v>7.1428571428571432</v>
      </c>
      <c r="E38" s="23">
        <v>1.7</v>
      </c>
      <c r="F38" s="62">
        <f t="shared" si="3"/>
        <v>5.882352941176471</v>
      </c>
      <c r="G38" s="23">
        <v>2</v>
      </c>
      <c r="H38" s="23">
        <f t="shared" si="4"/>
        <v>5</v>
      </c>
      <c r="I38" s="40">
        <v>2.2000000000000002</v>
      </c>
      <c r="J38" s="123">
        <f t="shared" si="5"/>
        <v>4.545454545454545</v>
      </c>
      <c r="K38" s="124"/>
      <c r="L38" s="43">
        <v>2.8</v>
      </c>
      <c r="M38" s="109">
        <f t="shared" si="6"/>
        <v>3.5714285714285716</v>
      </c>
      <c r="N38" s="80"/>
      <c r="O38" s="69">
        <v>4</v>
      </c>
      <c r="P38" s="109">
        <f t="shared" si="7"/>
        <v>2.5</v>
      </c>
      <c r="Q38" s="80"/>
      <c r="R38" s="43">
        <v>12.5</v>
      </c>
      <c r="S38" s="109">
        <f t="shared" si="8"/>
        <v>0.8</v>
      </c>
      <c r="T38" s="80"/>
    </row>
    <row r="39" spans="1:20" x14ac:dyDescent="0.2">
      <c r="A39" s="34" t="s">
        <v>19</v>
      </c>
      <c r="B39" s="35">
        <v>22</v>
      </c>
      <c r="C39" s="61">
        <v>1.4</v>
      </c>
      <c r="D39" s="56">
        <f t="shared" si="2"/>
        <v>15.714285714285715</v>
      </c>
      <c r="E39" s="23">
        <v>1.7</v>
      </c>
      <c r="F39" s="62">
        <f t="shared" si="3"/>
        <v>12.941176470588236</v>
      </c>
      <c r="G39" s="23">
        <v>2</v>
      </c>
      <c r="H39" s="23">
        <f t="shared" si="4"/>
        <v>11</v>
      </c>
      <c r="I39" s="40">
        <v>2.2000000000000002</v>
      </c>
      <c r="J39" s="123">
        <f t="shared" si="5"/>
        <v>10</v>
      </c>
      <c r="K39" s="124"/>
      <c r="L39" s="43">
        <v>2.8</v>
      </c>
      <c r="M39" s="109">
        <f t="shared" si="6"/>
        <v>7.8571428571428577</v>
      </c>
      <c r="N39" s="80"/>
      <c r="O39" s="69">
        <v>4</v>
      </c>
      <c r="P39" s="109">
        <f t="shared" si="7"/>
        <v>5.5</v>
      </c>
      <c r="Q39" s="80"/>
      <c r="R39" s="43">
        <v>12.5</v>
      </c>
      <c r="S39" s="109">
        <f t="shared" si="8"/>
        <v>1.76</v>
      </c>
      <c r="T39" s="80"/>
    </row>
    <row r="40" spans="1:20" x14ac:dyDescent="0.2">
      <c r="A40" s="34" t="s">
        <v>14</v>
      </c>
      <c r="B40" s="35">
        <v>650</v>
      </c>
      <c r="C40" s="61">
        <v>1.4</v>
      </c>
      <c r="D40" s="56">
        <f t="shared" si="2"/>
        <v>464.28571428571433</v>
      </c>
      <c r="E40" s="23">
        <v>1.7</v>
      </c>
      <c r="F40" s="62">
        <f t="shared" si="3"/>
        <v>382.35294117647061</v>
      </c>
      <c r="G40" s="23">
        <v>2</v>
      </c>
      <c r="H40" s="23">
        <f t="shared" si="4"/>
        <v>325</v>
      </c>
      <c r="I40" s="40">
        <v>2.2000000000000002</v>
      </c>
      <c r="J40" s="123">
        <f t="shared" si="5"/>
        <v>295.45454545454544</v>
      </c>
      <c r="K40" s="124"/>
      <c r="L40" s="43">
        <v>2.8</v>
      </c>
      <c r="M40" s="109">
        <f t="shared" si="6"/>
        <v>232.14285714285717</v>
      </c>
      <c r="N40" s="80"/>
      <c r="O40" s="69">
        <v>4</v>
      </c>
      <c r="P40" s="109">
        <f t="shared" si="7"/>
        <v>162.5</v>
      </c>
      <c r="Q40" s="80"/>
      <c r="R40" s="43">
        <v>12.5</v>
      </c>
      <c r="S40" s="109">
        <f t="shared" si="8"/>
        <v>52</v>
      </c>
      <c r="T40" s="80"/>
    </row>
    <row r="41" spans="1:20" x14ac:dyDescent="0.2">
      <c r="A41" s="34" t="s">
        <v>26</v>
      </c>
      <c r="B41" s="35">
        <v>200</v>
      </c>
      <c r="C41" s="61">
        <v>1.4</v>
      </c>
      <c r="D41" s="56">
        <f t="shared" si="2"/>
        <v>142.85714285714286</v>
      </c>
      <c r="E41" s="23">
        <v>1.7</v>
      </c>
      <c r="F41" s="62">
        <f t="shared" si="3"/>
        <v>117.64705882352942</v>
      </c>
      <c r="G41" s="23">
        <v>2</v>
      </c>
      <c r="H41" s="23">
        <f t="shared" si="4"/>
        <v>100</v>
      </c>
      <c r="I41" s="40">
        <v>2.2000000000000002</v>
      </c>
      <c r="J41" s="123">
        <f t="shared" si="5"/>
        <v>90.909090909090907</v>
      </c>
      <c r="K41" s="124"/>
      <c r="L41" s="43">
        <v>2.8</v>
      </c>
      <c r="M41" s="109">
        <f t="shared" si="6"/>
        <v>71.428571428571431</v>
      </c>
      <c r="N41" s="80"/>
      <c r="O41" s="69">
        <v>4</v>
      </c>
      <c r="P41" s="109">
        <f t="shared" si="7"/>
        <v>50</v>
      </c>
      <c r="Q41" s="80"/>
      <c r="R41" s="43">
        <v>12.5</v>
      </c>
      <c r="S41" s="109">
        <f t="shared" si="8"/>
        <v>16</v>
      </c>
      <c r="T41" s="80"/>
    </row>
    <row r="42" spans="1:20" ht="17" thickBot="1" x14ac:dyDescent="0.25">
      <c r="A42" s="34"/>
      <c r="B42" s="37"/>
      <c r="C42" s="61"/>
      <c r="D42" s="56"/>
      <c r="E42" s="23"/>
      <c r="F42" s="62"/>
      <c r="G42" s="23"/>
      <c r="H42" s="23"/>
      <c r="I42" s="40"/>
      <c r="J42" s="109"/>
      <c r="K42" s="80"/>
      <c r="L42" s="43"/>
      <c r="M42" s="109"/>
      <c r="N42" s="80"/>
      <c r="O42" s="69"/>
      <c r="P42" s="109"/>
      <c r="Q42" s="80"/>
      <c r="R42" s="43"/>
      <c r="S42" s="109"/>
      <c r="T42" s="80"/>
    </row>
    <row r="43" spans="1:20" ht="17" thickBot="1" x14ac:dyDescent="0.25">
      <c r="A43" s="36" t="s">
        <v>22</v>
      </c>
      <c r="B43" s="38">
        <f>SUM(B34:B41)</f>
        <v>1912</v>
      </c>
      <c r="C43" s="86">
        <f>SUM(D34:D41)</f>
        <v>1365.7142857142858</v>
      </c>
      <c r="D43" s="87"/>
      <c r="E43" s="86">
        <f>SUM(F34:F41)</f>
        <v>1124.7058823529412</v>
      </c>
      <c r="F43" s="87"/>
      <c r="G43" s="88">
        <f>SUM(H34:H41)</f>
        <v>956</v>
      </c>
      <c r="H43" s="108"/>
      <c r="I43" s="81">
        <f>SUM(J34:K41)</f>
        <v>869.09090909090901</v>
      </c>
      <c r="J43" s="82"/>
      <c r="K43" s="83"/>
      <c r="L43" s="81">
        <f>SUM(M34:N41)</f>
        <v>682.85714285714289</v>
      </c>
      <c r="M43" s="82"/>
      <c r="N43" s="83"/>
      <c r="O43" s="81">
        <f>SUM(P34:Q41)</f>
        <v>478</v>
      </c>
      <c r="P43" s="82"/>
      <c r="Q43" s="83"/>
      <c r="R43" s="81">
        <f>SUM(S34:T41)</f>
        <v>152.96</v>
      </c>
      <c r="S43" s="82"/>
      <c r="T43" s="83"/>
    </row>
  </sheetData>
  <mergeCells count="54">
    <mergeCell ref="A1:E2"/>
    <mergeCell ref="A27:I28"/>
    <mergeCell ref="A32:A33"/>
    <mergeCell ref="B32:B33"/>
    <mergeCell ref="C32:D33"/>
    <mergeCell ref="E32:F33"/>
    <mergeCell ref="G32:H33"/>
    <mergeCell ref="I32:K33"/>
    <mergeCell ref="L32:N33"/>
    <mergeCell ref="O32:Q33"/>
    <mergeCell ref="R32:T33"/>
    <mergeCell ref="J34:K34"/>
    <mergeCell ref="M34:N34"/>
    <mergeCell ref="P34:Q34"/>
    <mergeCell ref="S34:T34"/>
    <mergeCell ref="J35:K35"/>
    <mergeCell ref="M35:N35"/>
    <mergeCell ref="P35:Q35"/>
    <mergeCell ref="S35:T35"/>
    <mergeCell ref="J36:K36"/>
    <mergeCell ref="M36:N36"/>
    <mergeCell ref="P36:Q36"/>
    <mergeCell ref="S36:T36"/>
    <mergeCell ref="J37:K37"/>
    <mergeCell ref="M37:N37"/>
    <mergeCell ref="P37:Q37"/>
    <mergeCell ref="S37:T37"/>
    <mergeCell ref="J38:K38"/>
    <mergeCell ref="M38:N38"/>
    <mergeCell ref="P38:Q38"/>
    <mergeCell ref="S38:T38"/>
    <mergeCell ref="J39:K39"/>
    <mergeCell ref="M39:N39"/>
    <mergeCell ref="P39:Q39"/>
    <mergeCell ref="S39:T39"/>
    <mergeCell ref="J40:K40"/>
    <mergeCell ref="M40:N40"/>
    <mergeCell ref="P40:Q40"/>
    <mergeCell ref="S40:T40"/>
    <mergeCell ref="J41:K41"/>
    <mergeCell ref="M41:N41"/>
    <mergeCell ref="P41:Q41"/>
    <mergeCell ref="S41:T41"/>
    <mergeCell ref="J42:K42"/>
    <mergeCell ref="M42:N42"/>
    <mergeCell ref="P42:Q42"/>
    <mergeCell ref="S42:T42"/>
    <mergeCell ref="O43:Q43"/>
    <mergeCell ref="R43:T43"/>
    <mergeCell ref="C43:D43"/>
    <mergeCell ref="E43:F43"/>
    <mergeCell ref="G43:H43"/>
    <mergeCell ref="I43:K43"/>
    <mergeCell ref="L43:N43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showRuler="0" topLeftCell="A14" zoomScale="75" workbookViewId="0">
      <selection activeCell="C33" sqref="C33:T44"/>
    </sheetView>
  </sheetViews>
  <sheetFormatPr baseColWidth="10" defaultRowHeight="16" x14ac:dyDescent="0.2"/>
  <cols>
    <col min="1" max="2" width="18.83203125" customWidth="1"/>
    <col min="3" max="3" width="10.83203125" customWidth="1"/>
    <col min="4" max="4" width="18.83203125" customWidth="1"/>
    <col min="5" max="5" width="10.6640625" customWidth="1"/>
    <col min="6" max="6" width="18.83203125" customWidth="1"/>
    <col min="7" max="7" width="10.5" customWidth="1"/>
    <col min="8" max="8" width="18.83203125" customWidth="1"/>
    <col min="9" max="9" width="10.83203125" customWidth="1"/>
    <col min="12" max="12" width="10.6640625" customWidth="1"/>
  </cols>
  <sheetData>
    <row r="1" spans="1:7" x14ac:dyDescent="0.2">
      <c r="A1" s="106" t="s">
        <v>10</v>
      </c>
      <c r="B1" s="106"/>
      <c r="C1" s="106"/>
      <c r="D1" s="106"/>
      <c r="E1" s="106"/>
    </row>
    <row r="2" spans="1:7" x14ac:dyDescent="0.2">
      <c r="A2" s="106"/>
      <c r="B2" s="106"/>
      <c r="C2" s="106"/>
      <c r="D2" s="106"/>
      <c r="E2" s="106"/>
    </row>
    <row r="3" spans="1:7" x14ac:dyDescent="0.2">
      <c r="A3" t="s">
        <v>11</v>
      </c>
      <c r="B3" t="s">
        <v>293</v>
      </c>
    </row>
    <row r="4" spans="1:7" x14ac:dyDescent="0.2">
      <c r="A4" t="s">
        <v>12</v>
      </c>
      <c r="B4">
        <v>400</v>
      </c>
    </row>
    <row r="6" spans="1:7" x14ac:dyDescent="0.2">
      <c r="A6" t="s">
        <v>13</v>
      </c>
      <c r="B6" t="s">
        <v>15</v>
      </c>
      <c r="C6" t="s">
        <v>16</v>
      </c>
      <c r="D6" t="s">
        <v>17</v>
      </c>
      <c r="E6" t="s">
        <v>18</v>
      </c>
    </row>
    <row r="8" spans="1:7" x14ac:dyDescent="0.2">
      <c r="A8" t="s">
        <v>2</v>
      </c>
      <c r="B8">
        <v>25000</v>
      </c>
      <c r="C8" t="e">
        <f>#REF!</f>
        <v>#REF!</v>
      </c>
      <c r="D8">
        <v>350</v>
      </c>
      <c r="E8" s="1" t="e">
        <f t="shared" ref="E8:E13" si="0">D8/B8*C8</f>
        <v>#REF!</v>
      </c>
    </row>
    <row r="9" spans="1:7" x14ac:dyDescent="0.2">
      <c r="A9" t="s">
        <v>19</v>
      </c>
      <c r="B9">
        <v>1000</v>
      </c>
      <c r="C9" t="e">
        <f>#REF!</f>
        <v>#REF!</v>
      </c>
      <c r="D9">
        <v>10</v>
      </c>
      <c r="E9" s="1" t="e">
        <f t="shared" si="0"/>
        <v>#REF!</v>
      </c>
    </row>
    <row r="10" spans="1:7" x14ac:dyDescent="0.2">
      <c r="A10" t="s">
        <v>26</v>
      </c>
      <c r="B10">
        <v>2000</v>
      </c>
      <c r="C10" t="e">
        <f>#REF!</f>
        <v>#REF!</v>
      </c>
      <c r="D10">
        <v>400</v>
      </c>
      <c r="E10" s="1" t="e">
        <f t="shared" si="0"/>
        <v>#REF!</v>
      </c>
    </row>
    <row r="11" spans="1:7" x14ac:dyDescent="0.2">
      <c r="A11" t="s">
        <v>43</v>
      </c>
      <c r="B11">
        <v>10000</v>
      </c>
      <c r="C11" t="e">
        <f>#REF!</f>
        <v>#REF!</v>
      </c>
      <c r="D11">
        <v>50</v>
      </c>
      <c r="E11" s="1" t="e">
        <f t="shared" si="0"/>
        <v>#REF!</v>
      </c>
    </row>
    <row r="12" spans="1:7" x14ac:dyDescent="0.2">
      <c r="A12" t="s">
        <v>45</v>
      </c>
      <c r="B12">
        <v>12500</v>
      </c>
      <c r="C12" t="e">
        <f>#REF!</f>
        <v>#REF!</v>
      </c>
      <c r="D12">
        <v>100</v>
      </c>
      <c r="E12" s="1" t="e">
        <f t="shared" si="0"/>
        <v>#REF!</v>
      </c>
    </row>
    <row r="13" spans="1:7" x14ac:dyDescent="0.2">
      <c r="A13" t="s">
        <v>14</v>
      </c>
      <c r="B13">
        <v>1000</v>
      </c>
      <c r="C13" t="e">
        <f>#REF!</f>
        <v>#REF!</v>
      </c>
      <c r="D13">
        <v>300</v>
      </c>
      <c r="E13" s="1" t="e">
        <f t="shared" si="0"/>
        <v>#REF!</v>
      </c>
    </row>
    <row r="14" spans="1:7" x14ac:dyDescent="0.2">
      <c r="E14" s="1"/>
    </row>
    <row r="15" spans="1:7" x14ac:dyDescent="0.2">
      <c r="C15" t="s">
        <v>27</v>
      </c>
      <c r="D15">
        <f>D8+D9+D10+D12+D13</f>
        <v>1160</v>
      </c>
      <c r="E15" s="1" t="e">
        <f>E8+E9+E10+E11+E12+E13</f>
        <v>#REF!</v>
      </c>
      <c r="F15" t="s">
        <v>24</v>
      </c>
      <c r="G15" t="s">
        <v>25</v>
      </c>
    </row>
    <row r="16" spans="1:7" x14ac:dyDescent="0.2">
      <c r="C16">
        <v>40</v>
      </c>
      <c r="D16">
        <f>D15/C16</f>
        <v>29</v>
      </c>
      <c r="E16" s="1" t="e">
        <f>E15/D16</f>
        <v>#REF!</v>
      </c>
      <c r="F16">
        <v>1700</v>
      </c>
      <c r="G16" t="e">
        <f t="shared" ref="G16:G21" si="1">E16*100/F16</f>
        <v>#REF!</v>
      </c>
    </row>
    <row r="17" spans="1:9" x14ac:dyDescent="0.2">
      <c r="C17">
        <v>60</v>
      </c>
      <c r="D17">
        <f>D15/C17</f>
        <v>19.333333333333332</v>
      </c>
      <c r="E17" s="1" t="e">
        <f>E15/D17</f>
        <v>#REF!</v>
      </c>
      <c r="F17">
        <v>2500</v>
      </c>
      <c r="G17" t="e">
        <f t="shared" si="1"/>
        <v>#REF!</v>
      </c>
    </row>
    <row r="18" spans="1:9" x14ac:dyDescent="0.2">
      <c r="C18">
        <v>80</v>
      </c>
      <c r="D18">
        <f>D15/C18</f>
        <v>14.5</v>
      </c>
      <c r="E18" s="1" t="e">
        <f>E15/D18</f>
        <v>#REF!</v>
      </c>
      <c r="F18">
        <v>3000</v>
      </c>
      <c r="G18" t="e">
        <f t="shared" si="1"/>
        <v>#REF!</v>
      </c>
    </row>
    <row r="19" spans="1:9" x14ac:dyDescent="0.2">
      <c r="C19">
        <v>130</v>
      </c>
      <c r="D19">
        <f>D15/C19</f>
        <v>8.9230769230769234</v>
      </c>
      <c r="E19" s="1" t="e">
        <f>E15/D19</f>
        <v>#REF!</v>
      </c>
      <c r="F19">
        <v>5000</v>
      </c>
      <c r="G19" t="e">
        <f t="shared" si="1"/>
        <v>#REF!</v>
      </c>
    </row>
    <row r="20" spans="1:9" x14ac:dyDescent="0.2">
      <c r="C20">
        <v>350</v>
      </c>
      <c r="D20">
        <f>D15/C20</f>
        <v>3.3142857142857145</v>
      </c>
      <c r="E20" t="e">
        <f>E15/D20</f>
        <v>#REF!</v>
      </c>
      <c r="F20">
        <v>13000</v>
      </c>
      <c r="G20" t="e">
        <f t="shared" si="1"/>
        <v>#REF!</v>
      </c>
    </row>
    <row r="21" spans="1:9" x14ac:dyDescent="0.2">
      <c r="C21">
        <v>400</v>
      </c>
      <c r="D21">
        <f>D15/C21</f>
        <v>2.9</v>
      </c>
      <c r="E21" t="e">
        <f>E15/D21</f>
        <v>#REF!</v>
      </c>
      <c r="F21">
        <v>17000</v>
      </c>
      <c r="G21" t="e">
        <f t="shared" si="1"/>
        <v>#REF!</v>
      </c>
    </row>
    <row r="22" spans="1:9" x14ac:dyDescent="0.2">
      <c r="C22">
        <v>600</v>
      </c>
      <c r="D22">
        <f>D15/C22</f>
        <v>1.9333333333333333</v>
      </c>
      <c r="E22" t="e">
        <f>E15/D22</f>
        <v>#REF!</v>
      </c>
      <c r="F22">
        <v>26000</v>
      </c>
      <c r="G22" t="s">
        <v>92</v>
      </c>
    </row>
    <row r="23" spans="1:9" x14ac:dyDescent="0.2">
      <c r="C23" s="3" t="s">
        <v>29</v>
      </c>
      <c r="D23" s="2" t="s">
        <v>30</v>
      </c>
      <c r="E23" t="s">
        <v>40</v>
      </c>
    </row>
    <row r="24" spans="1:9" x14ac:dyDescent="0.2">
      <c r="D24" s="2" t="s">
        <v>31</v>
      </c>
      <c r="E24" t="s">
        <v>41</v>
      </c>
    </row>
    <row r="25" spans="1:9" x14ac:dyDescent="0.2">
      <c r="D25" s="2" t="s">
        <v>32</v>
      </c>
      <c r="E25" t="s">
        <v>42</v>
      </c>
    </row>
    <row r="27" spans="1:9" ht="17" thickBot="1" x14ac:dyDescent="0.25"/>
    <row r="28" spans="1:9" x14ac:dyDescent="0.2">
      <c r="A28" s="115" t="s">
        <v>218</v>
      </c>
      <c r="B28" s="116"/>
      <c r="C28" s="116"/>
      <c r="D28" s="116"/>
      <c r="E28" s="116"/>
      <c r="F28" s="116"/>
      <c r="G28" s="116"/>
      <c r="H28" s="116"/>
      <c r="I28" s="117"/>
    </row>
    <row r="29" spans="1:9" ht="17" thickBot="1" x14ac:dyDescent="0.25">
      <c r="A29" s="125"/>
      <c r="B29" s="126"/>
      <c r="C29" s="126"/>
      <c r="D29" s="126"/>
      <c r="E29" s="126"/>
      <c r="F29" s="126"/>
      <c r="G29" s="126"/>
      <c r="H29" s="126"/>
      <c r="I29" s="127"/>
    </row>
    <row r="30" spans="1:9" x14ac:dyDescent="0.2">
      <c r="A30" s="34" t="s">
        <v>11</v>
      </c>
      <c r="B30" s="6" t="s">
        <v>234</v>
      </c>
      <c r="C30" s="6"/>
      <c r="D30" s="6"/>
      <c r="E30" s="6"/>
      <c r="F30" s="6"/>
      <c r="G30" s="6"/>
      <c r="H30" s="6"/>
      <c r="I30" s="71"/>
    </row>
    <row r="31" spans="1:9" x14ac:dyDescent="0.2">
      <c r="A31" s="34" t="s">
        <v>12</v>
      </c>
      <c r="B31" s="6" t="s">
        <v>229</v>
      </c>
      <c r="C31" s="6"/>
      <c r="D31" s="6"/>
      <c r="E31" s="6"/>
      <c r="F31" s="6"/>
      <c r="G31" s="6"/>
      <c r="H31" s="6"/>
      <c r="I31" s="70"/>
    </row>
    <row r="32" spans="1:9" ht="17" thickBot="1" x14ac:dyDescent="0.25">
      <c r="A32" s="34"/>
      <c r="B32" s="6"/>
      <c r="C32" s="6"/>
      <c r="D32" s="6"/>
      <c r="E32" s="6"/>
      <c r="F32" s="6"/>
      <c r="G32" s="6"/>
      <c r="H32" s="6"/>
      <c r="I32" s="72"/>
    </row>
    <row r="33" spans="1:20" x14ac:dyDescent="0.2">
      <c r="A33" s="121" t="s">
        <v>217</v>
      </c>
      <c r="B33" s="121" t="s">
        <v>216</v>
      </c>
      <c r="C33" s="102">
        <v>1200</v>
      </c>
      <c r="D33" s="103"/>
      <c r="E33" s="73">
        <v>1000</v>
      </c>
      <c r="F33" s="75"/>
      <c r="G33" s="73">
        <v>900</v>
      </c>
      <c r="H33" s="75"/>
      <c r="I33" s="73">
        <v>800</v>
      </c>
      <c r="J33" s="74"/>
      <c r="K33" s="90"/>
      <c r="L33" s="73">
        <v>650</v>
      </c>
      <c r="M33" s="74"/>
      <c r="N33" s="90"/>
      <c r="O33" s="73">
        <v>450</v>
      </c>
      <c r="P33" s="74"/>
      <c r="Q33" s="75"/>
      <c r="R33" s="73">
        <v>150</v>
      </c>
      <c r="S33" s="74"/>
      <c r="T33" s="75"/>
    </row>
    <row r="34" spans="1:20" ht="17" thickBot="1" x14ac:dyDescent="0.25">
      <c r="A34" s="122"/>
      <c r="B34" s="122"/>
      <c r="C34" s="104"/>
      <c r="D34" s="105"/>
      <c r="E34" s="76"/>
      <c r="F34" s="78"/>
      <c r="G34" s="76"/>
      <c r="H34" s="78"/>
      <c r="I34" s="76"/>
      <c r="J34" s="77"/>
      <c r="K34" s="91"/>
      <c r="L34" s="76"/>
      <c r="M34" s="77"/>
      <c r="N34" s="91"/>
      <c r="O34" s="76"/>
      <c r="P34" s="77"/>
      <c r="Q34" s="78"/>
      <c r="R34" s="76"/>
      <c r="S34" s="77"/>
      <c r="T34" s="78"/>
    </row>
    <row r="35" spans="1:20" x14ac:dyDescent="0.2">
      <c r="A35" s="34" t="s">
        <v>2</v>
      </c>
      <c r="B35" s="35">
        <v>900</v>
      </c>
      <c r="C35" s="49">
        <v>1.4</v>
      </c>
      <c r="D35" s="68">
        <f>B35/C35</f>
        <v>642.85714285714289</v>
      </c>
      <c r="E35" s="22">
        <v>1.7</v>
      </c>
      <c r="F35" s="62">
        <f>B35/E35</f>
        <v>529.41176470588232</v>
      </c>
      <c r="G35" s="22">
        <v>2</v>
      </c>
      <c r="H35" s="22">
        <f>B35/G35</f>
        <v>450</v>
      </c>
      <c r="I35" s="40">
        <v>2.2000000000000002</v>
      </c>
      <c r="J35" s="113">
        <f>B35/I35</f>
        <v>409.09090909090907</v>
      </c>
      <c r="K35" s="114"/>
      <c r="L35" s="43">
        <v>2.8</v>
      </c>
      <c r="M35" s="113">
        <f>B35/L35</f>
        <v>321.42857142857144</v>
      </c>
      <c r="N35" s="114"/>
      <c r="O35" s="69">
        <v>4</v>
      </c>
      <c r="P35" s="113">
        <f>B35/O35</f>
        <v>225</v>
      </c>
      <c r="Q35" s="114"/>
      <c r="R35" s="43">
        <v>12.5</v>
      </c>
      <c r="S35" s="113">
        <f>B35/R35</f>
        <v>72</v>
      </c>
      <c r="T35" s="114"/>
    </row>
    <row r="36" spans="1:20" x14ac:dyDescent="0.2">
      <c r="A36" s="34" t="s">
        <v>233</v>
      </c>
      <c r="B36" s="35">
        <v>70</v>
      </c>
      <c r="C36" s="61">
        <v>1.4</v>
      </c>
      <c r="D36" s="56">
        <f t="shared" ref="D36:D42" si="2">B36/C36</f>
        <v>50</v>
      </c>
      <c r="E36" s="23">
        <v>1.7</v>
      </c>
      <c r="F36" s="62">
        <f t="shared" ref="F36:F42" si="3">B36/E36</f>
        <v>41.176470588235297</v>
      </c>
      <c r="G36" s="23">
        <v>2</v>
      </c>
      <c r="H36" s="23">
        <f t="shared" ref="H36:H42" si="4">B36/G36</f>
        <v>35</v>
      </c>
      <c r="I36" s="40">
        <v>2.2000000000000002</v>
      </c>
      <c r="J36" s="109">
        <f t="shared" ref="J36:J42" si="5">B36/I36</f>
        <v>31.818181818181817</v>
      </c>
      <c r="K36" s="80"/>
      <c r="L36" s="43">
        <v>2.8</v>
      </c>
      <c r="M36" s="109">
        <f t="shared" ref="M36:M42" si="6">B36/L36</f>
        <v>25</v>
      </c>
      <c r="N36" s="80"/>
      <c r="O36" s="69">
        <v>4</v>
      </c>
      <c r="P36" s="109">
        <f t="shared" ref="P36:P42" si="7">B36/O36</f>
        <v>17.5</v>
      </c>
      <c r="Q36" s="80"/>
      <c r="R36" s="43">
        <v>12.5</v>
      </c>
      <c r="S36" s="109">
        <f t="shared" ref="S36:S42" si="8">B36/R36</f>
        <v>5.6</v>
      </c>
      <c r="T36" s="80"/>
    </row>
    <row r="37" spans="1:20" x14ac:dyDescent="0.2">
      <c r="A37" s="34" t="s">
        <v>196</v>
      </c>
      <c r="B37" s="35">
        <v>30</v>
      </c>
      <c r="C37" s="61">
        <v>1.4</v>
      </c>
      <c r="D37" s="56">
        <f t="shared" si="2"/>
        <v>21.428571428571431</v>
      </c>
      <c r="E37" s="23">
        <v>1.7</v>
      </c>
      <c r="F37" s="62">
        <f t="shared" si="3"/>
        <v>17.647058823529413</v>
      </c>
      <c r="G37" s="23">
        <v>2</v>
      </c>
      <c r="H37" s="23">
        <f t="shared" si="4"/>
        <v>15</v>
      </c>
      <c r="I37" s="40">
        <v>2.2000000000000002</v>
      </c>
      <c r="J37" s="109">
        <f t="shared" si="5"/>
        <v>13.636363636363635</v>
      </c>
      <c r="K37" s="80"/>
      <c r="L37" s="43">
        <v>2.8</v>
      </c>
      <c r="M37" s="109">
        <f t="shared" si="6"/>
        <v>10.714285714285715</v>
      </c>
      <c r="N37" s="80"/>
      <c r="O37" s="69">
        <v>4</v>
      </c>
      <c r="P37" s="109">
        <f t="shared" si="7"/>
        <v>7.5</v>
      </c>
      <c r="Q37" s="80"/>
      <c r="R37" s="43">
        <v>12.5</v>
      </c>
      <c r="S37" s="109">
        <f t="shared" si="8"/>
        <v>2.4</v>
      </c>
      <c r="T37" s="80"/>
    </row>
    <row r="38" spans="1:20" x14ac:dyDescent="0.2">
      <c r="A38" s="34" t="s">
        <v>231</v>
      </c>
      <c r="B38" s="35">
        <v>30</v>
      </c>
      <c r="C38" s="61">
        <v>1.4</v>
      </c>
      <c r="D38" s="56">
        <f t="shared" si="2"/>
        <v>21.428571428571431</v>
      </c>
      <c r="E38" s="23">
        <v>1.7</v>
      </c>
      <c r="F38" s="62">
        <f t="shared" si="3"/>
        <v>17.647058823529413</v>
      </c>
      <c r="G38" s="23">
        <v>2</v>
      </c>
      <c r="H38" s="23">
        <f t="shared" si="4"/>
        <v>15</v>
      </c>
      <c r="I38" s="40">
        <v>2.2000000000000002</v>
      </c>
      <c r="J38" s="109">
        <f t="shared" si="5"/>
        <v>13.636363636363635</v>
      </c>
      <c r="K38" s="80"/>
      <c r="L38" s="43">
        <v>2.8</v>
      </c>
      <c r="M38" s="109">
        <f t="shared" si="6"/>
        <v>10.714285714285715</v>
      </c>
      <c r="N38" s="80"/>
      <c r="O38" s="69">
        <v>4</v>
      </c>
      <c r="P38" s="109">
        <f t="shared" si="7"/>
        <v>7.5</v>
      </c>
      <c r="Q38" s="80"/>
      <c r="R38" s="43">
        <v>12.5</v>
      </c>
      <c r="S38" s="109">
        <f t="shared" si="8"/>
        <v>2.4</v>
      </c>
      <c r="T38" s="80"/>
    </row>
    <row r="39" spans="1:20" x14ac:dyDescent="0.2">
      <c r="A39" s="34" t="s">
        <v>7</v>
      </c>
      <c r="B39" s="35">
        <v>10</v>
      </c>
      <c r="C39" s="61">
        <v>1.4</v>
      </c>
      <c r="D39" s="56">
        <f t="shared" si="2"/>
        <v>7.1428571428571432</v>
      </c>
      <c r="E39" s="23">
        <v>1.7</v>
      </c>
      <c r="F39" s="62">
        <f t="shared" si="3"/>
        <v>5.882352941176471</v>
      </c>
      <c r="G39" s="23">
        <v>2</v>
      </c>
      <c r="H39" s="23">
        <f t="shared" si="4"/>
        <v>5</v>
      </c>
      <c r="I39" s="40">
        <v>2.2000000000000002</v>
      </c>
      <c r="J39" s="123">
        <f t="shared" si="5"/>
        <v>4.545454545454545</v>
      </c>
      <c r="K39" s="124"/>
      <c r="L39" s="43">
        <v>2.8</v>
      </c>
      <c r="M39" s="109">
        <f t="shared" si="6"/>
        <v>3.5714285714285716</v>
      </c>
      <c r="N39" s="80"/>
      <c r="O39" s="69">
        <v>4</v>
      </c>
      <c r="P39" s="109">
        <f t="shared" si="7"/>
        <v>2.5</v>
      </c>
      <c r="Q39" s="80"/>
      <c r="R39" s="43">
        <v>12.5</v>
      </c>
      <c r="S39" s="109">
        <f t="shared" si="8"/>
        <v>0.8</v>
      </c>
      <c r="T39" s="80"/>
    </row>
    <row r="40" spans="1:20" x14ac:dyDescent="0.2">
      <c r="A40" s="34" t="s">
        <v>19</v>
      </c>
      <c r="B40" s="35">
        <v>22</v>
      </c>
      <c r="C40" s="61">
        <v>1.4</v>
      </c>
      <c r="D40" s="56">
        <f t="shared" si="2"/>
        <v>15.714285714285715</v>
      </c>
      <c r="E40" s="23">
        <v>1.7</v>
      </c>
      <c r="F40" s="62">
        <f t="shared" si="3"/>
        <v>12.941176470588236</v>
      </c>
      <c r="G40" s="23">
        <v>2</v>
      </c>
      <c r="H40" s="23">
        <f t="shared" si="4"/>
        <v>11</v>
      </c>
      <c r="I40" s="40">
        <v>2.2000000000000002</v>
      </c>
      <c r="J40" s="123">
        <f t="shared" si="5"/>
        <v>10</v>
      </c>
      <c r="K40" s="124"/>
      <c r="L40" s="43">
        <v>2.8</v>
      </c>
      <c r="M40" s="109">
        <f t="shared" si="6"/>
        <v>7.8571428571428577</v>
      </c>
      <c r="N40" s="80"/>
      <c r="O40" s="69">
        <v>4</v>
      </c>
      <c r="P40" s="109">
        <f t="shared" si="7"/>
        <v>5.5</v>
      </c>
      <c r="Q40" s="80"/>
      <c r="R40" s="43">
        <v>12.5</v>
      </c>
      <c r="S40" s="109">
        <f t="shared" si="8"/>
        <v>1.76</v>
      </c>
      <c r="T40" s="80"/>
    </row>
    <row r="41" spans="1:20" x14ac:dyDescent="0.2">
      <c r="A41" s="34" t="s">
        <v>14</v>
      </c>
      <c r="B41" s="35">
        <v>650</v>
      </c>
      <c r="C41" s="61">
        <v>1.4</v>
      </c>
      <c r="D41" s="56">
        <f t="shared" si="2"/>
        <v>464.28571428571433</v>
      </c>
      <c r="E41" s="23">
        <v>1.7</v>
      </c>
      <c r="F41" s="62">
        <f t="shared" si="3"/>
        <v>382.35294117647061</v>
      </c>
      <c r="G41" s="23">
        <v>2</v>
      </c>
      <c r="H41" s="23">
        <f t="shared" si="4"/>
        <v>325</v>
      </c>
      <c r="I41" s="40">
        <v>2.2000000000000002</v>
      </c>
      <c r="J41" s="123">
        <f t="shared" si="5"/>
        <v>295.45454545454544</v>
      </c>
      <c r="K41" s="124"/>
      <c r="L41" s="43">
        <v>2.8</v>
      </c>
      <c r="M41" s="109">
        <f t="shared" si="6"/>
        <v>232.14285714285717</v>
      </c>
      <c r="N41" s="80"/>
      <c r="O41" s="69">
        <v>4</v>
      </c>
      <c r="P41" s="109">
        <f t="shared" si="7"/>
        <v>162.5</v>
      </c>
      <c r="Q41" s="80"/>
      <c r="R41" s="43">
        <v>12.5</v>
      </c>
      <c r="S41" s="109">
        <f t="shared" si="8"/>
        <v>52</v>
      </c>
      <c r="T41" s="80"/>
    </row>
    <row r="42" spans="1:20" x14ac:dyDescent="0.2">
      <c r="A42" s="34" t="s">
        <v>26</v>
      </c>
      <c r="B42" s="35">
        <v>200</v>
      </c>
      <c r="C42" s="61">
        <v>1.4</v>
      </c>
      <c r="D42" s="56">
        <f t="shared" si="2"/>
        <v>142.85714285714286</v>
      </c>
      <c r="E42" s="23">
        <v>1.7</v>
      </c>
      <c r="F42" s="62">
        <f t="shared" si="3"/>
        <v>117.64705882352942</v>
      </c>
      <c r="G42" s="23">
        <v>2</v>
      </c>
      <c r="H42" s="23">
        <f t="shared" si="4"/>
        <v>100</v>
      </c>
      <c r="I42" s="40">
        <v>2.2000000000000002</v>
      </c>
      <c r="J42" s="123">
        <f t="shared" si="5"/>
        <v>90.909090909090907</v>
      </c>
      <c r="K42" s="124"/>
      <c r="L42" s="43">
        <v>2.8</v>
      </c>
      <c r="M42" s="109">
        <f t="shared" si="6"/>
        <v>71.428571428571431</v>
      </c>
      <c r="N42" s="80"/>
      <c r="O42" s="69">
        <v>4</v>
      </c>
      <c r="P42" s="109">
        <f t="shared" si="7"/>
        <v>50</v>
      </c>
      <c r="Q42" s="80"/>
      <c r="R42" s="43">
        <v>12.5</v>
      </c>
      <c r="S42" s="109">
        <f t="shared" si="8"/>
        <v>16</v>
      </c>
      <c r="T42" s="80"/>
    </row>
    <row r="43" spans="1:20" ht="17" thickBot="1" x14ac:dyDescent="0.25">
      <c r="A43" s="34"/>
      <c r="B43" s="37"/>
      <c r="C43" s="61"/>
      <c r="D43" s="56"/>
      <c r="E43" s="23"/>
      <c r="F43" s="62"/>
      <c r="G43" s="23"/>
      <c r="H43" s="23"/>
      <c r="I43" s="40"/>
      <c r="J43" s="109"/>
      <c r="K43" s="80"/>
      <c r="L43" s="43"/>
      <c r="M43" s="109"/>
      <c r="N43" s="80"/>
      <c r="O43" s="69"/>
      <c r="P43" s="109"/>
      <c r="Q43" s="80"/>
      <c r="R43" s="43"/>
      <c r="S43" s="109"/>
      <c r="T43" s="80"/>
    </row>
    <row r="44" spans="1:20" ht="17" thickBot="1" x14ac:dyDescent="0.25">
      <c r="A44" s="36" t="s">
        <v>22</v>
      </c>
      <c r="B44" s="38">
        <f>SUM(B35:B42)</f>
        <v>1912</v>
      </c>
      <c r="C44" s="86">
        <f>SUM(D35:D42)</f>
        <v>1365.7142857142858</v>
      </c>
      <c r="D44" s="87"/>
      <c r="E44" s="86">
        <f>SUM(F35:F42)</f>
        <v>1124.7058823529412</v>
      </c>
      <c r="F44" s="87"/>
      <c r="G44" s="88">
        <f>SUM(H35:H42)</f>
        <v>956</v>
      </c>
      <c r="H44" s="108"/>
      <c r="I44" s="81">
        <f>SUM(J35:K42)</f>
        <v>869.09090909090901</v>
      </c>
      <c r="J44" s="82"/>
      <c r="K44" s="83"/>
      <c r="L44" s="81">
        <f>SUM(M35:N42)</f>
        <v>682.85714285714289</v>
      </c>
      <c r="M44" s="82"/>
      <c r="N44" s="83"/>
      <c r="O44" s="81">
        <f>SUM(P35:Q42)</f>
        <v>478</v>
      </c>
      <c r="P44" s="82"/>
      <c r="Q44" s="83"/>
      <c r="R44" s="81">
        <f>SUM(S35:T42)</f>
        <v>152.96</v>
      </c>
      <c r="S44" s="82"/>
      <c r="T44" s="83"/>
    </row>
  </sheetData>
  <mergeCells count="54">
    <mergeCell ref="A1:E2"/>
    <mergeCell ref="A28:I29"/>
    <mergeCell ref="A33:A34"/>
    <mergeCell ref="B33:B34"/>
    <mergeCell ref="C33:D34"/>
    <mergeCell ref="E33:F34"/>
    <mergeCell ref="G33:H34"/>
    <mergeCell ref="I33:K34"/>
    <mergeCell ref="L33:N34"/>
    <mergeCell ref="O33:Q34"/>
    <mergeCell ref="R33:T34"/>
    <mergeCell ref="J35:K35"/>
    <mergeCell ref="M35:N35"/>
    <mergeCell ref="P35:Q35"/>
    <mergeCell ref="S35:T35"/>
    <mergeCell ref="J36:K36"/>
    <mergeCell ref="M36:N36"/>
    <mergeCell ref="P36:Q36"/>
    <mergeCell ref="S36:T36"/>
    <mergeCell ref="J37:K37"/>
    <mergeCell ref="M37:N37"/>
    <mergeCell ref="P37:Q37"/>
    <mergeCell ref="S37:T37"/>
    <mergeCell ref="J38:K38"/>
    <mergeCell ref="M38:N38"/>
    <mergeCell ref="P38:Q38"/>
    <mergeCell ref="S38:T38"/>
    <mergeCell ref="J39:K39"/>
    <mergeCell ref="M39:N39"/>
    <mergeCell ref="P39:Q39"/>
    <mergeCell ref="S39:T39"/>
    <mergeCell ref="J40:K40"/>
    <mergeCell ref="M40:N40"/>
    <mergeCell ref="P40:Q40"/>
    <mergeCell ref="S40:T40"/>
    <mergeCell ref="J41:K41"/>
    <mergeCell ref="M41:N41"/>
    <mergeCell ref="P41:Q41"/>
    <mergeCell ref="S41:T41"/>
    <mergeCell ref="J42:K42"/>
    <mergeCell ref="M42:N42"/>
    <mergeCell ref="P42:Q42"/>
    <mergeCell ref="S42:T42"/>
    <mergeCell ref="J43:K43"/>
    <mergeCell ref="M43:N43"/>
    <mergeCell ref="P43:Q43"/>
    <mergeCell ref="S43:T43"/>
    <mergeCell ref="O44:Q44"/>
    <mergeCell ref="R44:T44"/>
    <mergeCell ref="C44:D44"/>
    <mergeCell ref="E44:F44"/>
    <mergeCell ref="G44:H44"/>
    <mergeCell ref="I44:K44"/>
    <mergeCell ref="L44:N44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Ruler="0" zoomScale="75" workbookViewId="0">
      <selection activeCell="C6" sqref="C6:T21"/>
    </sheetView>
  </sheetViews>
  <sheetFormatPr baseColWidth="10" defaultRowHeight="16" x14ac:dyDescent="0.2"/>
  <cols>
    <col min="1" max="2" width="17" customWidth="1"/>
    <col min="3" max="3" width="12.5" customWidth="1"/>
    <col min="4" max="4" width="17" customWidth="1"/>
    <col min="5" max="5" width="12.1640625" customWidth="1"/>
    <col min="6" max="6" width="17" customWidth="1"/>
    <col min="7" max="7" width="12.33203125" customWidth="1"/>
    <col min="8" max="8" width="17" customWidth="1"/>
    <col min="9" max="9" width="12.83203125" customWidth="1"/>
  </cols>
  <sheetData>
    <row r="1" spans="1:20" x14ac:dyDescent="0.2">
      <c r="A1" s="92" t="s">
        <v>218</v>
      </c>
      <c r="B1" s="93"/>
      <c r="C1" s="93"/>
      <c r="D1" s="93"/>
      <c r="E1" s="93"/>
      <c r="F1" s="93"/>
      <c r="G1" s="93"/>
      <c r="H1" s="93"/>
      <c r="I1" s="94"/>
    </row>
    <row r="2" spans="1:20" ht="17" thickBot="1" x14ac:dyDescent="0.25">
      <c r="A2" s="95"/>
      <c r="B2" s="96"/>
      <c r="C2" s="96"/>
      <c r="D2" s="96"/>
      <c r="E2" s="96"/>
      <c r="F2" s="96"/>
      <c r="G2" s="96"/>
      <c r="H2" s="96"/>
      <c r="I2" s="97"/>
    </row>
    <row r="3" spans="1:20" x14ac:dyDescent="0.2">
      <c r="A3" s="11" t="s">
        <v>11</v>
      </c>
      <c r="B3" s="12" t="s">
        <v>220</v>
      </c>
      <c r="C3" s="12"/>
      <c r="D3" s="12"/>
      <c r="E3" s="12"/>
      <c r="F3" s="12"/>
      <c r="G3" s="12"/>
      <c r="H3" s="12"/>
    </row>
    <row r="4" spans="1:20" x14ac:dyDescent="0.2">
      <c r="A4" s="11" t="s">
        <v>12</v>
      </c>
      <c r="B4" s="12" t="s">
        <v>221</v>
      </c>
      <c r="C4" s="12"/>
      <c r="D4" s="12"/>
      <c r="E4" s="12"/>
      <c r="F4" s="12"/>
      <c r="G4" s="12"/>
      <c r="H4" s="12"/>
    </row>
    <row r="5" spans="1:20" ht="17" thickBot="1" x14ac:dyDescent="0.25">
      <c r="A5" s="11"/>
      <c r="B5" s="12"/>
      <c r="C5" s="12"/>
      <c r="D5" s="12"/>
      <c r="E5" s="12"/>
      <c r="F5" s="12"/>
      <c r="G5" s="12"/>
      <c r="H5" s="12"/>
    </row>
    <row r="6" spans="1:20" ht="16" customHeight="1" x14ac:dyDescent="0.2">
      <c r="A6" s="98" t="s">
        <v>217</v>
      </c>
      <c r="B6" s="100" t="s">
        <v>216</v>
      </c>
      <c r="C6" s="102">
        <v>100</v>
      </c>
      <c r="D6" s="103"/>
      <c r="E6" s="73">
        <v>80</v>
      </c>
      <c r="F6" s="75"/>
      <c r="G6" s="73">
        <v>70</v>
      </c>
      <c r="H6" s="75"/>
      <c r="I6" s="73">
        <v>65</v>
      </c>
      <c r="J6" s="74"/>
      <c r="K6" s="90"/>
      <c r="L6" s="73">
        <v>60</v>
      </c>
      <c r="M6" s="74"/>
      <c r="N6" s="90"/>
      <c r="O6" s="73">
        <v>40</v>
      </c>
      <c r="P6" s="74"/>
      <c r="Q6" s="75"/>
      <c r="R6" s="73">
        <v>30</v>
      </c>
      <c r="S6" s="74"/>
      <c r="T6" s="75"/>
    </row>
    <row r="7" spans="1:20" ht="17" thickBot="1" x14ac:dyDescent="0.25">
      <c r="A7" s="99"/>
      <c r="B7" s="101"/>
      <c r="C7" s="104"/>
      <c r="D7" s="105"/>
      <c r="E7" s="76"/>
      <c r="F7" s="78"/>
      <c r="G7" s="76"/>
      <c r="H7" s="78"/>
      <c r="I7" s="76"/>
      <c r="J7" s="77"/>
      <c r="K7" s="91"/>
      <c r="L7" s="76"/>
      <c r="M7" s="77"/>
      <c r="N7" s="91"/>
      <c r="O7" s="76"/>
      <c r="P7" s="77"/>
      <c r="Q7" s="78"/>
      <c r="R7" s="76"/>
      <c r="S7" s="77"/>
      <c r="T7" s="78"/>
    </row>
    <row r="8" spans="1:20" x14ac:dyDescent="0.2">
      <c r="A8" s="11" t="s">
        <v>2</v>
      </c>
      <c r="B8" s="22">
        <v>930</v>
      </c>
      <c r="C8" s="49">
        <v>17.5</v>
      </c>
      <c r="D8" s="68">
        <f>B8/C8</f>
        <v>53.142857142857146</v>
      </c>
      <c r="E8" s="22">
        <v>22</v>
      </c>
      <c r="F8" s="62">
        <f>B8/E8</f>
        <v>42.272727272727273</v>
      </c>
      <c r="G8" s="22">
        <v>25</v>
      </c>
      <c r="H8" s="22">
        <f>B8/G8</f>
        <v>37.200000000000003</v>
      </c>
      <c r="I8" s="40">
        <v>27</v>
      </c>
      <c r="J8" s="113">
        <f>B8/I8</f>
        <v>34.444444444444443</v>
      </c>
      <c r="K8" s="114"/>
      <c r="L8" s="43">
        <v>29</v>
      </c>
      <c r="M8" s="113">
        <f>B8/L8</f>
        <v>32.068965517241381</v>
      </c>
      <c r="N8" s="114"/>
      <c r="O8" s="69">
        <v>43</v>
      </c>
      <c r="P8" s="113">
        <f>B8/O8</f>
        <v>21.627906976744185</v>
      </c>
      <c r="Q8" s="114"/>
      <c r="R8" s="43">
        <v>56</v>
      </c>
      <c r="S8" s="113">
        <f>B8/R8</f>
        <v>16.607142857142858</v>
      </c>
      <c r="T8" s="114"/>
    </row>
    <row r="9" spans="1:20" x14ac:dyDescent="0.2">
      <c r="A9" s="29" t="s">
        <v>219</v>
      </c>
      <c r="B9" s="23">
        <v>20</v>
      </c>
      <c r="C9" s="61">
        <v>17.5</v>
      </c>
      <c r="D9" s="56">
        <f t="shared" ref="D9:D19" si="0">B9/C9</f>
        <v>1.1428571428571428</v>
      </c>
      <c r="E9" s="23">
        <v>22</v>
      </c>
      <c r="F9" s="62">
        <f t="shared" ref="F9:F19" si="1">B9/E9</f>
        <v>0.90909090909090906</v>
      </c>
      <c r="G9" s="23">
        <v>25</v>
      </c>
      <c r="H9" s="23">
        <f t="shared" ref="H9:H19" si="2">B9/G9</f>
        <v>0.8</v>
      </c>
      <c r="I9" s="40">
        <v>27</v>
      </c>
      <c r="J9" s="109">
        <f t="shared" ref="J9:J19" si="3">B9/I9</f>
        <v>0.7407407407407407</v>
      </c>
      <c r="K9" s="80"/>
      <c r="L9" s="43">
        <v>29</v>
      </c>
      <c r="M9" s="109">
        <f t="shared" ref="M9:M19" si="4">B9/L9</f>
        <v>0.68965517241379315</v>
      </c>
      <c r="N9" s="80"/>
      <c r="O9" s="69">
        <v>43</v>
      </c>
      <c r="P9" s="109">
        <f t="shared" ref="P9:P19" si="5">B9/O9</f>
        <v>0.46511627906976744</v>
      </c>
      <c r="Q9" s="80"/>
      <c r="R9" s="43">
        <v>56</v>
      </c>
      <c r="S9" s="109">
        <f t="shared" ref="S9:S19" si="6">B9/R9</f>
        <v>0.35714285714285715</v>
      </c>
      <c r="T9" s="80"/>
    </row>
    <row r="10" spans="1:20" x14ac:dyDescent="0.2">
      <c r="A10" s="29" t="s">
        <v>196</v>
      </c>
      <c r="B10" s="23">
        <v>50</v>
      </c>
      <c r="C10" s="61">
        <v>17.5</v>
      </c>
      <c r="D10" s="56">
        <f t="shared" si="0"/>
        <v>2.8571428571428572</v>
      </c>
      <c r="E10" s="23">
        <v>22</v>
      </c>
      <c r="F10" s="62">
        <f t="shared" si="1"/>
        <v>2.2727272727272729</v>
      </c>
      <c r="G10" s="23">
        <v>25</v>
      </c>
      <c r="H10" s="23">
        <f t="shared" si="2"/>
        <v>2</v>
      </c>
      <c r="I10" s="40">
        <v>27</v>
      </c>
      <c r="J10" s="109">
        <f t="shared" si="3"/>
        <v>1.8518518518518519</v>
      </c>
      <c r="K10" s="80"/>
      <c r="L10" s="43">
        <v>29</v>
      </c>
      <c r="M10" s="109">
        <f t="shared" si="4"/>
        <v>1.7241379310344827</v>
      </c>
      <c r="N10" s="80"/>
      <c r="O10" s="69">
        <v>43</v>
      </c>
      <c r="P10" s="109">
        <f t="shared" si="5"/>
        <v>1.1627906976744187</v>
      </c>
      <c r="Q10" s="80"/>
      <c r="R10" s="43">
        <v>56</v>
      </c>
      <c r="S10" s="109">
        <f t="shared" si="6"/>
        <v>0.8928571428571429</v>
      </c>
      <c r="T10" s="80"/>
    </row>
    <row r="11" spans="1:20" x14ac:dyDescent="0.2">
      <c r="A11" s="11" t="s">
        <v>19</v>
      </c>
      <c r="B11" s="23">
        <v>15</v>
      </c>
      <c r="C11" s="61">
        <v>17.5</v>
      </c>
      <c r="D11" s="56">
        <f t="shared" si="0"/>
        <v>0.8571428571428571</v>
      </c>
      <c r="E11" s="23">
        <v>22</v>
      </c>
      <c r="F11" s="62">
        <f t="shared" si="1"/>
        <v>0.68181818181818177</v>
      </c>
      <c r="G11" s="23">
        <v>25</v>
      </c>
      <c r="H11" s="23">
        <f t="shared" si="2"/>
        <v>0.6</v>
      </c>
      <c r="I11" s="40">
        <v>27</v>
      </c>
      <c r="J11" s="109">
        <f t="shared" si="3"/>
        <v>0.55555555555555558</v>
      </c>
      <c r="K11" s="80"/>
      <c r="L11" s="43">
        <v>29</v>
      </c>
      <c r="M11" s="109">
        <f t="shared" si="4"/>
        <v>0.51724137931034486</v>
      </c>
      <c r="N11" s="80"/>
      <c r="O11" s="69">
        <v>43</v>
      </c>
      <c r="P11" s="109">
        <f t="shared" si="5"/>
        <v>0.34883720930232559</v>
      </c>
      <c r="Q11" s="80"/>
      <c r="R11" s="43">
        <v>56</v>
      </c>
      <c r="S11" s="109">
        <f t="shared" si="6"/>
        <v>0.26785714285714285</v>
      </c>
      <c r="T11" s="80"/>
    </row>
    <row r="12" spans="1:20" x14ac:dyDescent="0.2">
      <c r="A12" s="11" t="s">
        <v>3</v>
      </c>
      <c r="B12" s="23">
        <v>40</v>
      </c>
      <c r="C12" s="61">
        <v>17.5</v>
      </c>
      <c r="D12" s="56">
        <f t="shared" si="0"/>
        <v>2.2857142857142856</v>
      </c>
      <c r="E12" s="23">
        <v>22</v>
      </c>
      <c r="F12" s="62">
        <f t="shared" si="1"/>
        <v>1.8181818181818181</v>
      </c>
      <c r="G12" s="23">
        <v>25</v>
      </c>
      <c r="H12" s="23">
        <f t="shared" si="2"/>
        <v>1.6</v>
      </c>
      <c r="I12" s="40">
        <v>27</v>
      </c>
      <c r="J12" s="123">
        <f t="shared" si="3"/>
        <v>1.4814814814814814</v>
      </c>
      <c r="K12" s="124"/>
      <c r="L12" s="43">
        <v>29</v>
      </c>
      <c r="M12" s="109">
        <f t="shared" si="4"/>
        <v>1.3793103448275863</v>
      </c>
      <c r="N12" s="80"/>
      <c r="O12" s="69">
        <v>43</v>
      </c>
      <c r="P12" s="109">
        <f t="shared" si="5"/>
        <v>0.93023255813953487</v>
      </c>
      <c r="Q12" s="80"/>
      <c r="R12" s="43">
        <v>56</v>
      </c>
      <c r="S12" s="109">
        <f t="shared" si="6"/>
        <v>0.7142857142857143</v>
      </c>
      <c r="T12" s="80"/>
    </row>
    <row r="13" spans="1:20" x14ac:dyDescent="0.2">
      <c r="A13" s="11" t="s">
        <v>20</v>
      </c>
      <c r="B13" s="23">
        <v>15</v>
      </c>
      <c r="C13" s="61">
        <v>17.5</v>
      </c>
      <c r="D13" s="56">
        <f t="shared" si="0"/>
        <v>0.8571428571428571</v>
      </c>
      <c r="E13" s="23">
        <v>22</v>
      </c>
      <c r="F13" s="62">
        <f t="shared" si="1"/>
        <v>0.68181818181818177</v>
      </c>
      <c r="G13" s="23">
        <v>25</v>
      </c>
      <c r="H13" s="23">
        <f t="shared" si="2"/>
        <v>0.6</v>
      </c>
      <c r="I13" s="40">
        <v>27</v>
      </c>
      <c r="J13" s="123">
        <f t="shared" si="3"/>
        <v>0.55555555555555558</v>
      </c>
      <c r="K13" s="124"/>
      <c r="L13" s="43">
        <v>29</v>
      </c>
      <c r="M13" s="109">
        <f t="shared" si="4"/>
        <v>0.51724137931034486</v>
      </c>
      <c r="N13" s="80"/>
      <c r="O13" s="69">
        <v>43</v>
      </c>
      <c r="P13" s="109">
        <f t="shared" si="5"/>
        <v>0.34883720930232559</v>
      </c>
      <c r="Q13" s="80"/>
      <c r="R13" s="43">
        <v>56</v>
      </c>
      <c r="S13" s="109">
        <f t="shared" si="6"/>
        <v>0.26785714285714285</v>
      </c>
      <c r="T13" s="80"/>
    </row>
    <row r="14" spans="1:20" x14ac:dyDescent="0.2">
      <c r="A14" s="11" t="s">
        <v>21</v>
      </c>
      <c r="B14" s="23">
        <v>8</v>
      </c>
      <c r="C14" s="61">
        <v>17.5</v>
      </c>
      <c r="D14" s="56">
        <f t="shared" si="0"/>
        <v>0.45714285714285713</v>
      </c>
      <c r="E14" s="23">
        <v>22</v>
      </c>
      <c r="F14" s="62">
        <f t="shared" si="1"/>
        <v>0.36363636363636365</v>
      </c>
      <c r="G14" s="23">
        <v>25</v>
      </c>
      <c r="H14" s="23">
        <f t="shared" si="2"/>
        <v>0.32</v>
      </c>
      <c r="I14" s="40">
        <v>27</v>
      </c>
      <c r="J14" s="123">
        <f t="shared" si="3"/>
        <v>0.29629629629629628</v>
      </c>
      <c r="K14" s="124"/>
      <c r="L14" s="43">
        <v>29</v>
      </c>
      <c r="M14" s="109">
        <f t="shared" si="4"/>
        <v>0.27586206896551724</v>
      </c>
      <c r="N14" s="80"/>
      <c r="O14" s="69">
        <v>43</v>
      </c>
      <c r="P14" s="109">
        <f t="shared" si="5"/>
        <v>0.18604651162790697</v>
      </c>
      <c r="Q14" s="80"/>
      <c r="R14" s="43">
        <v>56</v>
      </c>
      <c r="S14" s="109">
        <f t="shared" si="6"/>
        <v>0.14285714285714285</v>
      </c>
      <c r="T14" s="80"/>
    </row>
    <row r="15" spans="1:20" x14ac:dyDescent="0.2">
      <c r="A15" s="11" t="s">
        <v>6</v>
      </c>
      <c r="B15" s="23">
        <v>30</v>
      </c>
      <c r="C15" s="61">
        <v>17.5</v>
      </c>
      <c r="D15" s="56">
        <f t="shared" si="0"/>
        <v>1.7142857142857142</v>
      </c>
      <c r="E15" s="23">
        <v>22</v>
      </c>
      <c r="F15" s="62">
        <f t="shared" si="1"/>
        <v>1.3636363636363635</v>
      </c>
      <c r="G15" s="23">
        <v>25</v>
      </c>
      <c r="H15" s="23">
        <f t="shared" si="2"/>
        <v>1.2</v>
      </c>
      <c r="I15" s="40">
        <v>27</v>
      </c>
      <c r="J15" s="123">
        <f t="shared" si="3"/>
        <v>1.1111111111111112</v>
      </c>
      <c r="K15" s="124"/>
      <c r="L15" s="43">
        <v>29</v>
      </c>
      <c r="M15" s="109">
        <f t="shared" si="4"/>
        <v>1.0344827586206897</v>
      </c>
      <c r="N15" s="80"/>
      <c r="O15" s="69">
        <v>43</v>
      </c>
      <c r="P15" s="109">
        <f t="shared" si="5"/>
        <v>0.69767441860465118</v>
      </c>
      <c r="Q15" s="80"/>
      <c r="R15" s="43">
        <v>56</v>
      </c>
      <c r="S15" s="109">
        <f t="shared" si="6"/>
        <v>0.5357142857142857</v>
      </c>
      <c r="T15" s="80"/>
    </row>
    <row r="16" spans="1:20" x14ac:dyDescent="0.2">
      <c r="A16" s="11" t="s">
        <v>57</v>
      </c>
      <c r="B16" s="23">
        <v>40</v>
      </c>
      <c r="C16" s="61">
        <v>17.5</v>
      </c>
      <c r="D16" s="56">
        <f t="shared" si="0"/>
        <v>2.2857142857142856</v>
      </c>
      <c r="E16" s="23">
        <v>22</v>
      </c>
      <c r="F16" s="62">
        <f t="shared" si="1"/>
        <v>1.8181818181818181</v>
      </c>
      <c r="G16" s="23">
        <v>25</v>
      </c>
      <c r="H16" s="23">
        <f t="shared" si="2"/>
        <v>1.6</v>
      </c>
      <c r="I16" s="40">
        <v>27</v>
      </c>
      <c r="J16" s="123">
        <f t="shared" si="3"/>
        <v>1.4814814814814814</v>
      </c>
      <c r="K16" s="124"/>
      <c r="L16" s="43">
        <v>29</v>
      </c>
      <c r="M16" s="109">
        <f t="shared" si="4"/>
        <v>1.3793103448275863</v>
      </c>
      <c r="N16" s="80"/>
      <c r="O16" s="69">
        <v>43</v>
      </c>
      <c r="P16" s="109">
        <f t="shared" si="5"/>
        <v>0.93023255813953487</v>
      </c>
      <c r="Q16" s="80"/>
      <c r="R16" s="43">
        <v>56</v>
      </c>
      <c r="S16" s="109">
        <f t="shared" si="6"/>
        <v>0.7142857142857143</v>
      </c>
      <c r="T16" s="80"/>
    </row>
    <row r="17" spans="1:20" x14ac:dyDescent="0.2">
      <c r="A17" s="11" t="s">
        <v>4</v>
      </c>
      <c r="B17" s="23">
        <v>100</v>
      </c>
      <c r="C17" s="61">
        <v>17.5</v>
      </c>
      <c r="D17" s="56">
        <f t="shared" si="0"/>
        <v>5.7142857142857144</v>
      </c>
      <c r="E17" s="23">
        <v>22</v>
      </c>
      <c r="F17" s="62">
        <f t="shared" si="1"/>
        <v>4.5454545454545459</v>
      </c>
      <c r="G17" s="23">
        <v>25</v>
      </c>
      <c r="H17" s="23">
        <f t="shared" si="2"/>
        <v>4</v>
      </c>
      <c r="I17" s="40">
        <v>27</v>
      </c>
      <c r="J17" s="123">
        <f t="shared" si="3"/>
        <v>3.7037037037037037</v>
      </c>
      <c r="K17" s="124"/>
      <c r="L17" s="43">
        <v>29</v>
      </c>
      <c r="M17" s="109">
        <f t="shared" si="4"/>
        <v>3.4482758620689653</v>
      </c>
      <c r="N17" s="80"/>
      <c r="O17" s="69">
        <v>43</v>
      </c>
      <c r="P17" s="109">
        <f t="shared" si="5"/>
        <v>2.3255813953488373</v>
      </c>
      <c r="Q17" s="80"/>
      <c r="R17" s="43">
        <v>56</v>
      </c>
      <c r="S17" s="109">
        <f t="shared" si="6"/>
        <v>1.7857142857142858</v>
      </c>
      <c r="T17" s="80"/>
    </row>
    <row r="18" spans="1:20" x14ac:dyDescent="0.2">
      <c r="A18" s="11" t="s">
        <v>14</v>
      </c>
      <c r="B18" s="23">
        <v>500</v>
      </c>
      <c r="C18" s="61">
        <v>17.5</v>
      </c>
      <c r="D18" s="56">
        <f t="shared" si="0"/>
        <v>28.571428571428573</v>
      </c>
      <c r="E18" s="23">
        <v>22</v>
      </c>
      <c r="F18" s="62">
        <f t="shared" si="1"/>
        <v>22.727272727272727</v>
      </c>
      <c r="G18" s="23">
        <v>25</v>
      </c>
      <c r="H18" s="23">
        <f t="shared" si="2"/>
        <v>20</v>
      </c>
      <c r="I18" s="40">
        <v>27</v>
      </c>
      <c r="J18" s="123">
        <f t="shared" si="3"/>
        <v>18.518518518518519</v>
      </c>
      <c r="K18" s="124"/>
      <c r="L18" s="43">
        <v>29</v>
      </c>
      <c r="M18" s="109">
        <f t="shared" si="4"/>
        <v>17.241379310344829</v>
      </c>
      <c r="N18" s="80"/>
      <c r="O18" s="69">
        <v>43</v>
      </c>
      <c r="P18" s="109">
        <f t="shared" si="5"/>
        <v>11.627906976744185</v>
      </c>
      <c r="Q18" s="80"/>
      <c r="R18" s="43">
        <v>56</v>
      </c>
      <c r="S18" s="109">
        <f t="shared" si="6"/>
        <v>8.9285714285714288</v>
      </c>
      <c r="T18" s="80"/>
    </row>
    <row r="19" spans="1:20" x14ac:dyDescent="0.2">
      <c r="A19" s="11" t="s">
        <v>5</v>
      </c>
      <c r="B19" s="23">
        <v>100</v>
      </c>
      <c r="C19" s="61">
        <v>17.5</v>
      </c>
      <c r="D19" s="56">
        <f t="shared" si="0"/>
        <v>5.7142857142857144</v>
      </c>
      <c r="E19" s="23">
        <v>22</v>
      </c>
      <c r="F19" s="62">
        <f t="shared" si="1"/>
        <v>4.5454545454545459</v>
      </c>
      <c r="G19" s="23">
        <v>25</v>
      </c>
      <c r="H19" s="23">
        <f t="shared" si="2"/>
        <v>4</v>
      </c>
      <c r="I19" s="40">
        <v>27</v>
      </c>
      <c r="J19" s="123">
        <f t="shared" si="3"/>
        <v>3.7037037037037037</v>
      </c>
      <c r="K19" s="124"/>
      <c r="L19" s="43">
        <v>29</v>
      </c>
      <c r="M19" s="109">
        <f t="shared" si="4"/>
        <v>3.4482758620689653</v>
      </c>
      <c r="N19" s="80"/>
      <c r="O19" s="69">
        <v>43</v>
      </c>
      <c r="P19" s="109">
        <f t="shared" si="5"/>
        <v>2.3255813953488373</v>
      </c>
      <c r="Q19" s="80"/>
      <c r="R19" s="43">
        <v>56</v>
      </c>
      <c r="S19" s="109">
        <f t="shared" si="6"/>
        <v>1.7857142857142858</v>
      </c>
      <c r="T19" s="80"/>
    </row>
    <row r="20" spans="1:20" ht="17" thickBot="1" x14ac:dyDescent="0.25">
      <c r="A20" s="11"/>
      <c r="B20" s="24"/>
      <c r="C20" s="61"/>
      <c r="D20" s="56"/>
      <c r="E20" s="23"/>
      <c r="F20" s="62"/>
      <c r="G20" s="23"/>
      <c r="H20" s="23"/>
      <c r="I20" s="40"/>
      <c r="J20" s="109"/>
      <c r="K20" s="80"/>
      <c r="L20" s="43"/>
      <c r="M20" s="109"/>
      <c r="N20" s="80"/>
      <c r="O20" s="69"/>
      <c r="P20" s="109"/>
      <c r="Q20" s="80"/>
      <c r="R20" s="43"/>
      <c r="S20" s="109"/>
      <c r="T20" s="80"/>
    </row>
    <row r="21" spans="1:20" ht="17" thickBot="1" x14ac:dyDescent="0.25">
      <c r="A21" s="14" t="s">
        <v>22</v>
      </c>
      <c r="B21" s="21">
        <f>SUM(B8:B19)</f>
        <v>1848</v>
      </c>
      <c r="C21" s="86">
        <f>SUM(D8:D19)</f>
        <v>105.59999999999998</v>
      </c>
      <c r="D21" s="87"/>
      <c r="E21" s="86">
        <f>SUM(F8:F19)</f>
        <v>84.000000000000014</v>
      </c>
      <c r="F21" s="87"/>
      <c r="G21" s="88">
        <f>SUM(H8:H19)</f>
        <v>73.920000000000016</v>
      </c>
      <c r="H21" s="108"/>
      <c r="I21" s="81">
        <f>SUM(J8:K19)</f>
        <v>68.444444444444457</v>
      </c>
      <c r="J21" s="82"/>
      <c r="K21" s="83"/>
      <c r="L21" s="81">
        <f>SUM(M8:N19)</f>
        <v>63.724137931034491</v>
      </c>
      <c r="M21" s="82"/>
      <c r="N21" s="83"/>
      <c r="O21" s="81">
        <f>SUM(P8:Q19)</f>
        <v>42.97674418604651</v>
      </c>
      <c r="P21" s="82"/>
      <c r="Q21" s="83"/>
      <c r="R21" s="81">
        <f>SUM(S8:T19)</f>
        <v>33</v>
      </c>
      <c r="S21" s="82"/>
      <c r="T21" s="83"/>
    </row>
    <row r="26" spans="1:20" x14ac:dyDescent="0.2">
      <c r="A26" s="31"/>
      <c r="B26" s="31"/>
      <c r="D26" s="2"/>
    </row>
    <row r="27" spans="1:20" x14ac:dyDescent="0.2">
      <c r="A27" s="31"/>
      <c r="B27" s="31"/>
      <c r="D27" s="2"/>
    </row>
    <row r="28" spans="1:20" x14ac:dyDescent="0.2">
      <c r="A28" s="25"/>
      <c r="B28" s="25"/>
      <c r="D28" s="2"/>
    </row>
    <row r="29" spans="1:20" x14ac:dyDescent="0.2">
      <c r="A29" s="25"/>
      <c r="B29" s="25"/>
    </row>
    <row r="30" spans="1:20" x14ac:dyDescent="0.2">
      <c r="A30" s="25"/>
      <c r="B30" s="25"/>
      <c r="C30" s="31"/>
      <c r="D30" s="31"/>
      <c r="E30" s="31"/>
      <c r="F30" s="31"/>
      <c r="G30" s="31"/>
      <c r="H30" s="31"/>
      <c r="I30" s="31"/>
    </row>
    <row r="31" spans="1:20" x14ac:dyDescent="0.2">
      <c r="A31" s="31"/>
      <c r="B31" s="31"/>
      <c r="C31" s="31"/>
      <c r="D31" s="31"/>
      <c r="E31" s="31"/>
      <c r="F31" s="31"/>
      <c r="G31" s="31"/>
      <c r="H31" s="31"/>
      <c r="I31" s="31"/>
    </row>
    <row r="32" spans="1:20" x14ac:dyDescent="0.2">
      <c r="A32" s="31"/>
      <c r="B32" s="31"/>
      <c r="C32" s="25"/>
      <c r="D32" s="25"/>
      <c r="E32" s="25"/>
      <c r="F32" s="25"/>
      <c r="G32" s="25"/>
      <c r="H32" s="25"/>
      <c r="I32" s="25"/>
    </row>
    <row r="33" spans="1:9" x14ac:dyDescent="0.2">
      <c r="A33" s="25"/>
      <c r="B33" s="30"/>
      <c r="C33" s="25"/>
      <c r="D33" s="25"/>
      <c r="E33" s="25"/>
      <c r="F33" s="25"/>
      <c r="G33" s="25"/>
      <c r="H33" s="25"/>
      <c r="I33" s="25"/>
    </row>
    <row r="34" spans="1:9" x14ac:dyDescent="0.2">
      <c r="A34" s="25"/>
      <c r="B34" s="30"/>
      <c r="C34" s="25"/>
      <c r="D34" s="25"/>
      <c r="E34" s="25"/>
      <c r="F34" s="25"/>
      <c r="G34" s="25"/>
      <c r="H34" s="25"/>
      <c r="I34" s="25"/>
    </row>
    <row r="35" spans="1:9" x14ac:dyDescent="0.2">
      <c r="A35" s="25"/>
      <c r="B35" s="30"/>
      <c r="C35" s="32"/>
      <c r="D35" s="31"/>
      <c r="E35" s="31"/>
      <c r="F35" s="31"/>
      <c r="G35" s="31"/>
      <c r="H35" s="31"/>
      <c r="I35" s="31"/>
    </row>
    <row r="36" spans="1:9" x14ac:dyDescent="0.2">
      <c r="A36" s="25"/>
      <c r="B36" s="30"/>
      <c r="C36" s="32"/>
      <c r="D36" s="31"/>
      <c r="E36" s="31"/>
      <c r="F36" s="31"/>
      <c r="G36" s="31"/>
      <c r="H36" s="31"/>
      <c r="I36" s="31"/>
    </row>
    <row r="37" spans="1:9" x14ac:dyDescent="0.2">
      <c r="A37" s="25"/>
      <c r="B37" s="30"/>
      <c r="C37" s="30"/>
      <c r="D37" s="30"/>
      <c r="E37" s="30"/>
      <c r="F37" s="30"/>
      <c r="G37" s="30"/>
      <c r="H37" s="30"/>
      <c r="I37" s="30"/>
    </row>
    <row r="38" spans="1:9" x14ac:dyDescent="0.2">
      <c r="A38" s="25"/>
      <c r="B38" s="30"/>
      <c r="C38" s="30"/>
      <c r="D38" s="30"/>
      <c r="E38" s="30"/>
      <c r="F38" s="30"/>
      <c r="G38" s="30"/>
      <c r="H38" s="30"/>
      <c r="I38" s="30"/>
    </row>
    <row r="39" spans="1:9" x14ac:dyDescent="0.2">
      <c r="A39" s="25"/>
      <c r="B39" s="30"/>
      <c r="C39" s="30"/>
      <c r="D39" s="30"/>
      <c r="E39" s="30"/>
      <c r="F39" s="30"/>
      <c r="G39" s="30"/>
      <c r="H39" s="30"/>
      <c r="I39" s="30"/>
    </row>
    <row r="40" spans="1:9" x14ac:dyDescent="0.2">
      <c r="A40" s="25"/>
      <c r="B40" s="30"/>
      <c r="C40" s="30"/>
      <c r="D40" s="30"/>
      <c r="E40" s="30"/>
      <c r="F40" s="30"/>
      <c r="G40" s="30"/>
      <c r="H40" s="30"/>
      <c r="I40" s="30"/>
    </row>
    <row r="41" spans="1:9" x14ac:dyDescent="0.2">
      <c r="A41" s="25"/>
      <c r="B41" s="30"/>
      <c r="C41" s="30"/>
      <c r="D41" s="30"/>
      <c r="E41" s="30"/>
      <c r="F41" s="30"/>
      <c r="G41" s="30"/>
      <c r="H41" s="30"/>
      <c r="I41" s="30"/>
    </row>
    <row r="42" spans="1:9" x14ac:dyDescent="0.2">
      <c r="A42" s="25"/>
      <c r="B42" s="30"/>
      <c r="C42" s="30"/>
      <c r="D42" s="30"/>
      <c r="E42" s="30"/>
      <c r="F42" s="30"/>
      <c r="G42" s="30"/>
      <c r="H42" s="30"/>
      <c r="I42" s="30"/>
    </row>
    <row r="43" spans="1:9" x14ac:dyDescent="0.2">
      <c r="A43" s="25"/>
      <c r="B43" s="30"/>
      <c r="C43" s="30"/>
      <c r="D43" s="30"/>
      <c r="E43" s="30"/>
      <c r="F43" s="30"/>
      <c r="G43" s="30"/>
      <c r="H43" s="30"/>
      <c r="I43" s="30"/>
    </row>
    <row r="44" spans="1:9" x14ac:dyDescent="0.2">
      <c r="A44" s="25"/>
      <c r="B44" s="30"/>
      <c r="C44" s="30"/>
      <c r="D44" s="30"/>
      <c r="E44" s="30"/>
      <c r="F44" s="30"/>
      <c r="G44" s="30"/>
      <c r="H44" s="30"/>
      <c r="I44" s="30"/>
    </row>
    <row r="45" spans="1:9" x14ac:dyDescent="0.2">
      <c r="A45" s="25"/>
      <c r="B45" s="25"/>
      <c r="C45" s="30"/>
      <c r="D45" s="30"/>
      <c r="E45" s="30"/>
      <c r="F45" s="30"/>
      <c r="G45" s="30"/>
      <c r="H45" s="30"/>
      <c r="I45" s="30"/>
    </row>
    <row r="46" spans="1:9" x14ac:dyDescent="0.2">
      <c r="A46" s="25"/>
      <c r="B46" s="30"/>
      <c r="C46" s="30"/>
      <c r="D46" s="30"/>
      <c r="E46" s="30"/>
      <c r="F46" s="30"/>
      <c r="G46" s="30"/>
      <c r="H46" s="30"/>
      <c r="I46" s="30"/>
    </row>
    <row r="47" spans="1:9" x14ac:dyDescent="0.2">
      <c r="C47" s="30"/>
      <c r="D47" s="30"/>
      <c r="E47" s="30"/>
      <c r="F47" s="30"/>
      <c r="G47" s="30"/>
      <c r="H47" s="30"/>
      <c r="I47" s="30"/>
    </row>
    <row r="48" spans="1:9" x14ac:dyDescent="0.2">
      <c r="C48" s="30"/>
      <c r="D48" s="30"/>
      <c r="E48" s="30"/>
      <c r="F48" s="30"/>
      <c r="G48" s="30"/>
      <c r="H48" s="30"/>
      <c r="I48" s="30"/>
    </row>
    <row r="49" spans="3:9" x14ac:dyDescent="0.2">
      <c r="C49" s="25"/>
      <c r="D49" s="25"/>
      <c r="E49" s="25"/>
      <c r="F49" s="25"/>
      <c r="G49" s="25"/>
      <c r="H49" s="25"/>
      <c r="I49" s="25"/>
    </row>
    <row r="50" spans="3:9" x14ac:dyDescent="0.2">
      <c r="C50" s="30"/>
      <c r="D50" s="30"/>
      <c r="E50" s="30"/>
      <c r="F50" s="30"/>
      <c r="G50" s="30"/>
      <c r="H50" s="30"/>
      <c r="I50" s="30"/>
    </row>
  </sheetData>
  <mergeCells count="69">
    <mergeCell ref="A1:I2"/>
    <mergeCell ref="A6:A7"/>
    <mergeCell ref="B6:B7"/>
    <mergeCell ref="C6:D7"/>
    <mergeCell ref="E6:F7"/>
    <mergeCell ref="G6:H7"/>
    <mergeCell ref="I6:K7"/>
    <mergeCell ref="L6:N7"/>
    <mergeCell ref="O6:Q7"/>
    <mergeCell ref="R6:T7"/>
    <mergeCell ref="J8:K8"/>
    <mergeCell ref="M8:N8"/>
    <mergeCell ref="P8:Q8"/>
    <mergeCell ref="S8:T8"/>
    <mergeCell ref="J9:K9"/>
    <mergeCell ref="M9:N9"/>
    <mergeCell ref="P9:Q9"/>
    <mergeCell ref="S9:T9"/>
    <mergeCell ref="J10:K10"/>
    <mergeCell ref="M10:N10"/>
    <mergeCell ref="P10:Q10"/>
    <mergeCell ref="S10:T10"/>
    <mergeCell ref="J11:K11"/>
    <mergeCell ref="M11:N11"/>
    <mergeCell ref="P11:Q11"/>
    <mergeCell ref="S11:T11"/>
    <mergeCell ref="J12:K12"/>
    <mergeCell ref="M12:N12"/>
    <mergeCell ref="P12:Q12"/>
    <mergeCell ref="S12:T12"/>
    <mergeCell ref="J13:K13"/>
    <mergeCell ref="M13:N13"/>
    <mergeCell ref="P13:Q13"/>
    <mergeCell ref="S13:T13"/>
    <mergeCell ref="J18:K18"/>
    <mergeCell ref="M18:N18"/>
    <mergeCell ref="P18:Q18"/>
    <mergeCell ref="S18:T18"/>
    <mergeCell ref="S16:T16"/>
    <mergeCell ref="S17:T17"/>
    <mergeCell ref="J19:K19"/>
    <mergeCell ref="M19:N19"/>
    <mergeCell ref="P19:Q19"/>
    <mergeCell ref="S19:T19"/>
    <mergeCell ref="J20:K20"/>
    <mergeCell ref="M20:N20"/>
    <mergeCell ref="P20:Q20"/>
    <mergeCell ref="S20:T20"/>
    <mergeCell ref="C21:D21"/>
    <mergeCell ref="E21:F21"/>
    <mergeCell ref="G21:H21"/>
    <mergeCell ref="I21:K21"/>
    <mergeCell ref="L21:N21"/>
    <mergeCell ref="O21:Q21"/>
    <mergeCell ref="R21:T21"/>
    <mergeCell ref="J14:K14"/>
    <mergeCell ref="J15:K15"/>
    <mergeCell ref="J16:K16"/>
    <mergeCell ref="J17:K17"/>
    <mergeCell ref="M14:N14"/>
    <mergeCell ref="M15:N15"/>
    <mergeCell ref="M16:N16"/>
    <mergeCell ref="M17:N17"/>
    <mergeCell ref="P14:Q14"/>
    <mergeCell ref="P15:Q15"/>
    <mergeCell ref="P16:Q16"/>
    <mergeCell ref="P17:Q17"/>
    <mergeCell ref="S14:T14"/>
    <mergeCell ref="S15:T15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COUNTRY BAGUETTE</vt:lpstr>
      <vt:lpstr>WHOLE WHEAT BAGUETTE</vt:lpstr>
      <vt:lpstr>SEEDED BAGUETTE</vt:lpstr>
      <vt:lpstr>CHARCOAL BAGUETTE</vt:lpstr>
      <vt:lpstr>CLASSIC WHITE SOURDOUGH</vt:lpstr>
      <vt:lpstr>COUNTRY SOURDOUGH</vt:lpstr>
      <vt:lpstr>RYE &amp; MOLASSES</vt:lpstr>
      <vt:lpstr>PAIN DE CAMPAGNE</vt:lpstr>
      <vt:lpstr>WHOLE WHEAT BURGER BUN</vt:lpstr>
      <vt:lpstr>BURGER BUN</vt:lpstr>
      <vt:lpstr>SEEDED BUN</vt:lpstr>
      <vt:lpstr>MALTED MIXED GRAIN</vt:lpstr>
      <vt:lpstr>Rye Flakes Batards</vt:lpstr>
      <vt:lpstr>OLIVE SEA SALT</vt:lpstr>
      <vt:lpstr>Classic Ciabatta</vt:lpstr>
      <vt:lpstr>White Toast</vt:lpstr>
      <vt:lpstr>Brown Toast</vt:lpstr>
      <vt:lpstr>Focaccia</vt:lpstr>
      <vt:lpstr>TURKISH</vt:lpstr>
      <vt:lpstr>POTAT0 FOCACCIA</vt:lpstr>
      <vt:lpstr>Banana Bread with butter</vt:lpstr>
      <vt:lpstr>Banana Bread with oil</vt:lpstr>
      <vt:lpstr>Bagels</vt:lpstr>
      <vt:lpstr>English Muffin</vt:lpstr>
      <vt:lpstr>Butter Brioche Bakers mix &amp; Anc</vt:lpstr>
      <vt:lpstr>Tiramisu</vt:lpstr>
      <vt:lpstr>Carrot Cake</vt:lpstr>
      <vt:lpstr>Hot Cross Buns</vt:lpstr>
      <vt:lpstr>pumpernickel</vt:lpstr>
      <vt:lpstr>Mix toast</vt:lpstr>
      <vt:lpstr>Croissants</vt:lpstr>
      <vt:lpstr>Croissants SBKR</vt:lpstr>
      <vt:lpstr>Steamed Bao</vt:lpstr>
      <vt:lpstr>Charcoal Panini</vt:lpstr>
      <vt:lpstr>VEGAN BURGER</vt:lpstr>
      <vt:lpstr>VEGAN BEETROOT</vt:lpstr>
      <vt:lpstr>POTATO BUN</vt:lpstr>
      <vt:lpstr>VEGAN SPINACH</vt:lpstr>
      <vt:lpstr>VEGAN CHARCOAL</vt:lpstr>
      <vt:lpstr>Sourdough Burger</vt:lpstr>
      <vt:lpstr>MILK BUN</vt:lpstr>
      <vt:lpstr>Triple Chocolate Brownie</vt:lpstr>
      <vt:lpstr>Chocolate Cashew Cookies</vt:lpstr>
      <vt:lpstr>Panettone</vt:lpstr>
      <vt:lpstr>Chocolate Panettone</vt:lpstr>
      <vt:lpstr>Christmas Pudding</vt:lpstr>
      <vt:lpstr>Cappuccino</vt:lpstr>
      <vt:lpstr>Sugar Dough, Tarts, Pies</vt:lpstr>
    </vt:vector>
  </TitlesOfParts>
  <Company>The Ritz-Carlton DIFC Dubai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 Natanael Wijaya</dc:creator>
  <cp:lastModifiedBy>natanael wijaya</cp:lastModifiedBy>
  <dcterms:created xsi:type="dcterms:W3CDTF">2014-11-11T05:19:50Z</dcterms:created>
  <dcterms:modified xsi:type="dcterms:W3CDTF">2019-10-17T09:45:22Z</dcterms:modified>
</cp:coreProperties>
</file>