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hnw365-my.sharepoint.com/personal/furkan_aydin_students_fhnw_ch/Documents/Bachelor Thesis/"/>
    </mc:Choice>
  </mc:AlternateContent>
  <xr:revisionPtr revIDLastSave="715" documentId="13_ncr:1_{5CF7D885-5F07-5F4B-A06C-E69C7E42635F}" xr6:coauthVersionLast="47" xr6:coauthVersionMax="47" xr10:uidLastSave="{25C57427-2BAC-C345-840C-394643999C7E}"/>
  <bookViews>
    <workbookView xWindow="180" yWindow="940" windowWidth="34200" windowHeight="21220" xr2:uid="{00000000-000D-0000-FFFF-FFFF00000000}"/>
  </bookViews>
  <sheets>
    <sheet name="UBS" sheetId="1" r:id="rId1"/>
    <sheet name="Holcim" sheetId="6" r:id="rId2"/>
    <sheet name="Accenture" sheetId="10" r:id="rId3"/>
    <sheet name="Adobe" sheetId="7" r:id="rId4"/>
    <sheet name="Roche" sheetId="11" r:id="rId5"/>
    <sheet name="Bell Food Group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4" i="12"/>
  <c r="D16" i="12"/>
  <c r="D5" i="6"/>
  <c r="D5" i="10"/>
  <c r="D5" i="7"/>
  <c r="D5" i="11"/>
  <c r="D5" i="12"/>
  <c r="D5" i="1"/>
  <c r="D15" i="10"/>
  <c r="D15" i="7"/>
  <c r="D15" i="11"/>
  <c r="D15" i="12"/>
  <c r="D15" i="6"/>
  <c r="D15" i="1"/>
  <c r="D17" i="6"/>
  <c r="D17" i="10"/>
  <c r="D17" i="7"/>
  <c r="D17" i="11"/>
  <c r="D17" i="12"/>
  <c r="D17" i="1"/>
  <c r="D14" i="12"/>
  <c r="D13" i="12"/>
  <c r="D8" i="12"/>
  <c r="D7" i="12"/>
  <c r="D6" i="12"/>
  <c r="D16" i="11"/>
  <c r="D14" i="11"/>
  <c r="D13" i="11"/>
  <c r="D8" i="11"/>
  <c r="D7" i="11"/>
  <c r="D6" i="11"/>
  <c r="D4" i="11"/>
  <c r="D16" i="10"/>
  <c r="D14" i="10"/>
  <c r="D13" i="10"/>
  <c r="D8" i="10"/>
  <c r="D7" i="10"/>
  <c r="D6" i="10"/>
  <c r="D4" i="10"/>
  <c r="D7" i="1"/>
  <c r="D16" i="7"/>
  <c r="D14" i="7"/>
  <c r="D13" i="7"/>
  <c r="D8" i="7"/>
  <c r="D7" i="7"/>
  <c r="D6" i="7"/>
  <c r="D16" i="6"/>
  <c r="D14" i="6"/>
  <c r="D13" i="6"/>
  <c r="D8" i="6"/>
  <c r="D7" i="6"/>
  <c r="D6" i="6"/>
  <c r="D4" i="6"/>
  <c r="D8" i="1"/>
  <c r="D6" i="1"/>
  <c r="D4" i="1"/>
  <c r="D13" i="1"/>
  <c r="D16" i="1"/>
  <c r="D14" i="1"/>
  <c r="D10" i="6" l="1"/>
  <c r="D19" i="7"/>
  <c r="D10" i="7"/>
  <c r="D19" i="12"/>
  <c r="D19" i="11"/>
  <c r="D19" i="10"/>
  <c r="D19" i="6"/>
  <c r="D19" i="1"/>
  <c r="D10" i="12"/>
  <c r="D10" i="10"/>
  <c r="D10" i="11"/>
  <c r="D10" i="1"/>
  <c r="D22" i="6" l="1"/>
  <c r="D22" i="7"/>
  <c r="D22" i="10"/>
  <c r="D22" i="11"/>
  <c r="D22" i="12"/>
  <c r="D22" i="1"/>
</calcChain>
</file>

<file path=xl/sharedStrings.xml><?xml version="1.0" encoding="utf-8"?>
<sst xmlns="http://schemas.openxmlformats.org/spreadsheetml/2006/main" count="247" uniqueCount="76">
  <si>
    <t>Punkte</t>
  </si>
  <si>
    <t>ÖV-Anbindungsqualität</t>
  </si>
  <si>
    <t>Firmen-Parameter</t>
  </si>
  <si>
    <t>Gesamt-Score</t>
  </si>
  <si>
    <t>Motorisierungsgrad</t>
  </si>
  <si>
    <t>Branche</t>
  </si>
  <si>
    <t>&lt; 300 m</t>
  </si>
  <si>
    <t>Distanz zur nächsten Autobahnauffahrt</t>
  </si>
  <si>
    <t xml:space="preserve"> </t>
  </si>
  <si>
    <t>&lt; 500</t>
  </si>
  <si>
    <t>1000–2000 m</t>
  </si>
  <si>
    <t>Tatsächlicher Wert</t>
  </si>
  <si>
    <t>&gt; 500</t>
  </si>
  <si>
    <t>(536'980 / 427'721) x 1000 = 1255</t>
  </si>
  <si>
    <t>&gt; 900</t>
  </si>
  <si>
    <t>61–70 %</t>
  </si>
  <si>
    <t>&lt; 40%</t>
  </si>
  <si>
    <t>Standort-Parameter: Zürich</t>
  </si>
  <si>
    <t>Standort-Parameter: Basel</t>
  </si>
  <si>
    <t>101–250</t>
  </si>
  <si>
    <t>&lt; 1000 m</t>
  </si>
  <si>
    <t>Rohstoffabbau</t>
  </si>
  <si>
    <t>Finanzen</t>
  </si>
  <si>
    <t>139 m</t>
  </si>
  <si>
    <t>B</t>
  </si>
  <si>
    <t>&lt; 100 m</t>
  </si>
  <si>
    <t>100–200 m</t>
  </si>
  <si>
    <t>201–300 m</t>
  </si>
  <si>
    <t>&gt; 1000</t>
  </si>
  <si>
    <t>Kategorie</t>
  </si>
  <si>
    <t>Industrie, Produktion &amp; Handel</t>
  </si>
  <si>
    <t>Finanzen, Versicherungen, Beratung</t>
  </si>
  <si>
    <t>IT &amp; Software</t>
  </si>
  <si>
    <t>Verwaltung, Bildung, Gesundheitswesen, Dienstleisungen</t>
  </si>
  <si>
    <t>Pharma</t>
  </si>
  <si>
    <t>454 m</t>
  </si>
  <si>
    <t>Lebensmittelproduktion &amp; -verarbeitung</t>
  </si>
  <si>
    <t>Software</t>
  </si>
  <si>
    <t>112 m</t>
  </si>
  <si>
    <t>1135 m</t>
  </si>
  <si>
    <t>126 m</t>
  </si>
  <si>
    <t>939 m</t>
  </si>
  <si>
    <t>164 m</t>
  </si>
  <si>
    <t>1052 m</t>
  </si>
  <si>
    <t>36 m</t>
  </si>
  <si>
    <t>Firma: Accenture, Sihlstrasse 34 Zürich (47.373246621135145, 8.536205970350489)</t>
  </si>
  <si>
    <t>Firma: Holcim, Hagenholzstrasse 83 Zürich (47.41496899202684, 8.559693097338753)</t>
  </si>
  <si>
    <t>Firma: UBS Zürich, Bahnhofstrasse 45 Zürich (47.37206508238767, 8.538280693066223)</t>
  </si>
  <si>
    <t>56 m</t>
  </si>
  <si>
    <t>58 m</t>
  </si>
  <si>
    <t>Firma: Adobe, Peter Merian-Strasse 80 Basel, (47.54648080247478, 7.5940601267604295)</t>
  </si>
  <si>
    <t>(194'128 / 173'552) x 1000 = 1118</t>
  </si>
  <si>
    <t>51–60 %</t>
  </si>
  <si>
    <t>315,3</t>
  </si>
  <si>
    <t>203 m</t>
  </si>
  <si>
    <t>713 m</t>
  </si>
  <si>
    <t>75 m</t>
  </si>
  <si>
    <t>222 m</t>
  </si>
  <si>
    <t>Firma: Roche, Grenzacherstrasse 124 Basel (47.55882849723229, 7.607634603797223)</t>
  </si>
  <si>
    <t>Firma: Bell Food Group, Elsässerstrasse 174 Basel (47.57426596576063, 7.575036351318255)</t>
  </si>
  <si>
    <t>173 m</t>
  </si>
  <si>
    <t>605 m</t>
  </si>
  <si>
    <t>20 m</t>
  </si>
  <si>
    <t>Modalsplit (Anteil Autopendelnde)</t>
  </si>
  <si>
    <t>3.98 (B) (Python-Skript)</t>
  </si>
  <si>
    <t>4.37 (B) (Python-Skript)</t>
  </si>
  <si>
    <t>Anzahl Mitarbeitende</t>
  </si>
  <si>
    <t>Distanz zur nächsten Haltestelle</t>
  </si>
  <si>
    <t>Distanz zum nächsten Parkplatz</t>
  </si>
  <si>
    <t>Firmen-Score</t>
  </si>
  <si>
    <t>Standort-Score</t>
  </si>
  <si>
    <t>Beschäftigtendichte</t>
  </si>
  <si>
    <t>Einpendelndenquote</t>
  </si>
  <si>
    <t>18,8%</t>
  </si>
  <si>
    <t>(338 458,9 / 536'980) x 100 = 63,03%</t>
  </si>
  <si>
    <t>(106'805,8 / 194'128) x 100 = 55,02%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</si>
</sst>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150" zoomScaleNormal="150" workbookViewId="0">
      <selection activeCell="A19" sqref="A19"/>
    </sheetView>
  </sheetViews>
  <sheetFormatPr baseColWidth="10" defaultColWidth="8.83203125" defaultRowHeight="15" x14ac:dyDescent="0.2"/>
  <cols>
    <col min="1" max="1" width="43.83203125" customWidth="1"/>
    <col min="2" max="2" width="32.6640625" customWidth="1"/>
    <col min="3" max="3" width="46.1640625" customWidth="1"/>
    <col min="4" max="4" width="18.5" customWidth="1"/>
  </cols>
  <sheetData>
    <row r="1" spans="1:4" x14ac:dyDescent="0.2">
      <c r="A1" s="1" t="s">
        <v>47</v>
      </c>
      <c r="B1" s="1"/>
    </row>
    <row r="3" spans="1:4" x14ac:dyDescent="0.2">
      <c r="A3" s="1" t="s">
        <v>17</v>
      </c>
      <c r="B3" s="1" t="s">
        <v>11</v>
      </c>
      <c r="C3" s="1" t="s">
        <v>29</v>
      </c>
      <c r="D3" s="1" t="s">
        <v>0</v>
      </c>
    </row>
    <row r="4" spans="1:4" x14ac:dyDescent="0.2">
      <c r="A4" t="s">
        <v>1</v>
      </c>
      <c r="B4" t="s">
        <v>64</v>
      </c>
      <c r="C4" t="s">
        <v>24</v>
      </c>
      <c r="D4">
        <f>IF(C4="A",5,
IF(C4="B",4,
IF(C4="C",3,
IF(C4="D",2,
IF(C4="E",1,"")))))</f>
        <v>4</v>
      </c>
    </row>
    <row r="5" spans="1:4" x14ac:dyDescent="0.2">
      <c r="A5" t="s">
        <v>71</v>
      </c>
      <c r="B5" t="s">
        <v>13</v>
      </c>
      <c r="C5" t="s">
        <v>14</v>
      </c>
      <c r="D5">
        <f>IF(C5="&lt; 300",5,
IF(C5="300–500",4,
IF(C5="501–700",3,
IF(C5="701–900",2,
IF(C5="&gt; 900",1,"")))))</f>
        <v>1</v>
      </c>
    </row>
    <row r="6" spans="1:4" x14ac:dyDescent="0.2">
      <c r="A6" t="s">
        <v>72</v>
      </c>
      <c r="B6" t="s">
        <v>74</v>
      </c>
      <c r="C6" t="s">
        <v>15</v>
      </c>
      <c r="D6">
        <f>IF(C6="&lt; 40 %",5,
IF(C6="40–50 %",4,
IF(C6="51–60 %",3,
IF(C6="61–70 %",2,
IF(C6="&gt; 70 %",1,"")))))</f>
        <v>2</v>
      </c>
    </row>
    <row r="7" spans="1:4" x14ac:dyDescent="0.2">
      <c r="A7" t="s">
        <v>4</v>
      </c>
      <c r="B7">
        <v>328</v>
      </c>
      <c r="C7" t="s">
        <v>9</v>
      </c>
      <c r="D7">
        <f>IF(C7="&lt; 500",5,
IF(C7="500–600",4,
IF(C7="601–700",3,
IF(C7="701–800",2,
IF(C7="&gt; 800",1,"")))))</f>
        <v>5</v>
      </c>
    </row>
    <row r="8" spans="1:4" x14ac:dyDescent="0.2">
      <c r="A8" t="s">
        <v>63</v>
      </c>
      <c r="B8" t="s">
        <v>73</v>
      </c>
      <c r="C8" t="s">
        <v>16</v>
      </c>
      <c r="D8">
        <f>IF(C8="&lt; 40%",5,
IF(C8="40–50%",4,
IF(C8="51–60%",3,
IF(C8="61–70%",2,
IF(C8="&gt; 70%",1,"")))))</f>
        <v>5</v>
      </c>
    </row>
    <row r="10" spans="1:4" x14ac:dyDescent="0.2">
      <c r="C10" s="1" t="s">
        <v>70</v>
      </c>
      <c r="D10" s="1">
        <f>AVERAGE(D4:D8)</f>
        <v>3.4</v>
      </c>
    </row>
    <row r="12" spans="1:4" x14ac:dyDescent="0.2">
      <c r="A12" s="1" t="s">
        <v>2</v>
      </c>
      <c r="B12" s="1" t="s">
        <v>11</v>
      </c>
      <c r="C12" s="1" t="s">
        <v>29</v>
      </c>
      <c r="D12" s="1" t="s">
        <v>0</v>
      </c>
    </row>
    <row r="13" spans="1:4" x14ac:dyDescent="0.2">
      <c r="A13" t="s">
        <v>66</v>
      </c>
      <c r="B13">
        <v>23400</v>
      </c>
      <c r="C13" t="s">
        <v>12</v>
      </c>
      <c r="D13">
        <f>IF(C13="&lt; 50",5,
IF(C13="50–100",4,
IF(C13="101–250",3,
IF(C13="251–500",2,
IF(C13="&gt; 500",1,"")))))</f>
        <v>1</v>
      </c>
    </row>
    <row r="14" spans="1:4" x14ac:dyDescent="0.2">
      <c r="A14" t="s">
        <v>67</v>
      </c>
      <c r="B14" t="s">
        <v>38</v>
      </c>
      <c r="C14" t="s">
        <v>6</v>
      </c>
      <c r="D14">
        <f>IF(C14="&lt; 300 m",5,
IF(C14="300–500 m",4,
IF(C14="501–750 m",3,
IF(C14="751–1000 m",2,
IF(C14="&gt; 1000 m",1,"")))))</f>
        <v>5</v>
      </c>
    </row>
    <row r="15" spans="1:4" x14ac:dyDescent="0.2">
      <c r="A15" t="s">
        <v>5</v>
      </c>
      <c r="B15" t="s">
        <v>22</v>
      </c>
      <c r="C15" t="s">
        <v>31</v>
      </c>
      <c r="D15">
        <f>IF(C15="IT &amp; Software",5,
IF(C15="Finanzen, Versicherungen, Beratung",4,
IF(C15="Verwaltung, Bildung, Gesundheitswesen, Dienstleisungen",3,
IF(C15="Industrie, Produktion &amp; Handel",2,
IF(C15="Logistik &amp; Transport",1,"")))))</f>
        <v>4</v>
      </c>
    </row>
    <row r="16" spans="1:4" x14ac:dyDescent="0.2">
      <c r="A16" t="s">
        <v>7</v>
      </c>
      <c r="B16" t="s">
        <v>39</v>
      </c>
      <c r="C16" t="s">
        <v>10</v>
      </c>
      <c r="D16">
        <f>IF(C16="&gt; 5000 m",5,
IF(C16="3001–5000 m",4,
IF(C16="2001–3000 m",3,
IF(C16="1000–2000 m",2,
IF(C16="&lt; 1000 m",1,"")))))</f>
        <v>2</v>
      </c>
    </row>
    <row r="17" spans="1:4" x14ac:dyDescent="0.2">
      <c r="A17" t="s">
        <v>68</v>
      </c>
      <c r="B17" t="s">
        <v>49</v>
      </c>
      <c r="C17" t="s">
        <v>25</v>
      </c>
      <c r="D17">
        <f>IF(C17="&gt; 500 m",5,
IF(C17="301–500 m",4,
IF(C17="201–300 m",3,
IF(C17="100–200 m",2,
IF(C17="&lt; 100 m",1,"")))))</f>
        <v>1</v>
      </c>
    </row>
    <row r="19" spans="1:4" x14ac:dyDescent="0.2">
      <c r="C19" s="1" t="s">
        <v>69</v>
      </c>
      <c r="D19" s="1">
        <f>AVERAGE(D13:D17)</f>
        <v>2.6</v>
      </c>
    </row>
    <row r="21" spans="1:4" x14ac:dyDescent="0.2">
      <c r="A21" t="s">
        <v>8</v>
      </c>
    </row>
    <row r="22" spans="1:4" x14ac:dyDescent="0.2">
      <c r="C22" s="1" t="s">
        <v>3</v>
      </c>
      <c r="D22" s="1">
        <f>ROUND((D10+D19)/2, 1)</f>
        <v>3</v>
      </c>
    </row>
  </sheetData>
  <dataValidations count="10">
    <dataValidation type="list" allowBlank="1" showInputMessage="1" showErrorMessage="1" sqref="C14" xr:uid="{00000000-0002-0000-0000-000000000000}">
      <formula1>"&lt; 300 m,300–500 m,501–750 m,751–1000 m,&gt; 1000 m"</formula1>
    </dataValidation>
    <dataValidation type="list" allowBlank="1" showInputMessage="1" showErrorMessage="1" sqref="C5" xr:uid="{00000000-0002-0000-0000-000001000000}">
      <formula1>"&lt; 300,300–500,501–700,701–900,&gt; 900"</formula1>
    </dataValidation>
    <dataValidation type="list" allowBlank="1" showInputMessage="1" showErrorMessage="1" sqref="C6" xr:uid="{00000000-0002-0000-0000-000002000000}">
      <formula1>"&lt; 40 %,40–50 %,51–60 %,61–70 %,&gt; 70 %"</formula1>
    </dataValidation>
    <dataValidation type="list" allowBlank="1" showInputMessage="1" showErrorMessage="1" sqref="C7" xr:uid="{00000000-0002-0000-0000-000003000000}">
      <formula1>"&lt; 500,500–600,&lt; 601–700,701–800,&gt; 800"</formula1>
    </dataValidation>
    <dataValidation type="list" allowBlank="1" showInputMessage="1" showErrorMessage="1" sqref="C8" xr:uid="{00000000-0002-0000-0000-000004000000}">
      <formula1>"&lt; 40%,40–50%,51–60%,61–70%,&gt; 70%"</formula1>
    </dataValidation>
    <dataValidation type="list" allowBlank="1" showInputMessage="1" showErrorMessage="1" promptTitle="Gemischte Büro-/Dienstleistungen" sqref="C15" xr:uid="{30748585-1F71-1144-A510-A6342A9C104A}">
      <mc:AlternateContent xmlns:x12ac="http://schemas.microsoft.com/office/spreadsheetml/2011/1/ac" xmlns:mc="http://schemas.openxmlformats.org/markup-compatibility/2006">
        <mc:Choice Requires="x12ac">
          <x12ac:list>Logistik &amp; Transport," Industrie, Produktion &amp; Handel"," Verwaltung, Bildung, Gesundheitswesen, Dienstleisungen"," Finanzen, Versicherungen, Beratung", IT &amp; Software</x12ac:list>
        </mc:Choice>
        <mc:Fallback>
          <formula1>"Logistik &amp; Transport, Industrie, Produktion &amp; Handel, Verwaltung, Bildung, Gesundheitswesen, Dienstleisungen, Finanzen, Versicherungen, Beratung, IT &amp; Software"</formula1>
        </mc:Fallback>
      </mc:AlternateContent>
    </dataValidation>
    <dataValidation type="list" allowBlank="1" showInputMessage="1" showErrorMessage="1" sqref="C13" xr:uid="{D62327CF-5B89-C74C-A4A2-0D8250327606}">
      <formula1>"&lt; 50,50–100,101–250,251–500,&gt; 500"</formula1>
    </dataValidation>
    <dataValidation type="list" allowBlank="1" showInputMessage="1" showErrorMessage="1" sqref="C16" xr:uid="{8AE7E97D-3C6A-634F-A68E-45C088A7D9E5}">
      <formula1>"&lt; 1000 m,1000–2000 m,2001–3000 m,3001–5000 m,&gt; 5000 m"</formula1>
    </dataValidation>
    <dataValidation type="list" allowBlank="1" showInputMessage="1" showErrorMessage="1" sqref="C4" xr:uid="{229DA4C4-2CA4-0146-8737-B64A54449B91}">
      <formula1>"A,B,C,D,E"</formula1>
    </dataValidation>
    <dataValidation type="list" allowBlank="1" showInputMessage="1" showErrorMessage="1" sqref="C17" xr:uid="{95015BB0-E0FF-8740-B32B-18992F478BC9}">
      <formula1>"&lt; 100 m,100–200 m,201–300 m,301–500 m,&gt; 500 m"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5F8E-173C-AA42-A258-C31B343C63CF}">
  <dimension ref="A1:D22"/>
  <sheetViews>
    <sheetView tabSelected="1" zoomScale="150" zoomScaleNormal="150" workbookViewId="0">
      <selection activeCell="A19" sqref="A19"/>
    </sheetView>
  </sheetViews>
  <sheetFormatPr baseColWidth="10" defaultColWidth="8.83203125" defaultRowHeight="15" x14ac:dyDescent="0.2"/>
  <cols>
    <col min="1" max="1" width="43.83203125" customWidth="1"/>
    <col min="2" max="2" width="32.6640625" customWidth="1"/>
    <col min="3" max="3" width="46.1640625" customWidth="1"/>
    <col min="4" max="4" width="18.5" customWidth="1"/>
  </cols>
  <sheetData>
    <row r="1" spans="1:4" x14ac:dyDescent="0.2">
      <c r="A1" s="1" t="s">
        <v>46</v>
      </c>
      <c r="B1" s="1"/>
    </row>
    <row r="3" spans="1:4" x14ac:dyDescent="0.2">
      <c r="A3" s="1" t="s">
        <v>17</v>
      </c>
      <c r="B3" s="1" t="s">
        <v>11</v>
      </c>
      <c r="C3" s="1" t="s">
        <v>29</v>
      </c>
      <c r="D3" s="1" t="s">
        <v>0</v>
      </c>
    </row>
    <row r="4" spans="1:4" x14ac:dyDescent="0.2">
      <c r="A4" t="s">
        <v>1</v>
      </c>
      <c r="B4" t="s">
        <v>64</v>
      </c>
      <c r="C4" t="s">
        <v>24</v>
      </c>
      <c r="D4">
        <f>IF(C4="A",5,
IF(C4="B",4,
IF(C4="C",3,
IF(C4="D",2,
IF(C4="E",1,"")))))</f>
        <v>4</v>
      </c>
    </row>
    <row r="5" spans="1:4" x14ac:dyDescent="0.2">
      <c r="A5" t="s">
        <v>71</v>
      </c>
      <c r="B5" t="s">
        <v>13</v>
      </c>
      <c r="C5" t="s">
        <v>14</v>
      </c>
      <c r="D5">
        <f>IF(C5="&lt; 300",5,
IF(C5="300–500",4,
IF(C5="501–700",3,
IF(C5="701–900",2,
IF(C5="&gt; 900",1,"")))))</f>
        <v>1</v>
      </c>
    </row>
    <row r="6" spans="1:4" x14ac:dyDescent="0.2">
      <c r="A6" t="s">
        <v>72</v>
      </c>
      <c r="B6" t="s">
        <v>74</v>
      </c>
      <c r="C6" t="s">
        <v>15</v>
      </c>
      <c r="D6">
        <f>IF(C6="&lt; 40 %",5,
IF(C6="40–50 %",4,
IF(C6="51–60 %",3,
IF(C6="61–70 %",2,
IF(C6="&gt; 70 %",1,"")))))</f>
        <v>2</v>
      </c>
    </row>
    <row r="7" spans="1:4" x14ac:dyDescent="0.2">
      <c r="A7" t="s">
        <v>4</v>
      </c>
      <c r="B7">
        <v>328</v>
      </c>
      <c r="C7" t="s">
        <v>9</v>
      </c>
      <c r="D7">
        <f>IF(C7="&lt; 500",5,
IF(C7="500–600",4,
IF(C7="601–700",3,
IF(C7="701–800",2,
IF(C7="&gt; 800",1,"")))))</f>
        <v>5</v>
      </c>
    </row>
    <row r="8" spans="1:4" x14ac:dyDescent="0.2">
      <c r="A8" t="s">
        <v>63</v>
      </c>
      <c r="B8" t="s">
        <v>73</v>
      </c>
      <c r="C8" t="s">
        <v>16</v>
      </c>
      <c r="D8">
        <f>IF(C8="&lt; 40%",5,
IF(C8="40–50%",4,
IF(C8="51–60%",3,
IF(C8="61–70%",2,
IF(C8="&gt; 70%",1,"")))))</f>
        <v>5</v>
      </c>
    </row>
    <row r="10" spans="1:4" x14ac:dyDescent="0.2">
      <c r="C10" s="1" t="s">
        <v>70</v>
      </c>
      <c r="D10" s="1">
        <f>AVERAGE(D4:D8)</f>
        <v>3.4</v>
      </c>
    </row>
    <row r="12" spans="1:4" x14ac:dyDescent="0.2">
      <c r="A12" s="1" t="s">
        <v>2</v>
      </c>
      <c r="B12" s="1" t="s">
        <v>11</v>
      </c>
      <c r="C12" s="1" t="s">
        <v>29</v>
      </c>
      <c r="D12" s="1" t="s">
        <v>0</v>
      </c>
    </row>
    <row r="13" spans="1:4" x14ac:dyDescent="0.2">
      <c r="A13" t="s">
        <v>66</v>
      </c>
      <c r="B13">
        <v>1200</v>
      </c>
      <c r="C13" t="s">
        <v>12</v>
      </c>
      <c r="D13">
        <f>IF(C13="&lt; 50",5,
IF(C13="50–100",4,
IF(C13="101–250",3,
IF(C13="251–500",2,
IF(C13="&gt; 500",1,"")))))</f>
        <v>1</v>
      </c>
    </row>
    <row r="14" spans="1:4" x14ac:dyDescent="0.2">
      <c r="A14" t="s">
        <v>67</v>
      </c>
      <c r="B14" t="s">
        <v>40</v>
      </c>
      <c r="C14" t="s">
        <v>6</v>
      </c>
      <c r="D14">
        <f>IF(C14="&lt; 300 m",5,
IF(C14="300–500 m",4,
IF(C14="501–750 m",3,
IF(C14="751–1000 m",2,
IF(C14="&gt; 1000 m",1,"")))))</f>
        <v>5</v>
      </c>
    </row>
    <row r="15" spans="1:4" x14ac:dyDescent="0.2">
      <c r="A15" t="s">
        <v>5</v>
      </c>
      <c r="B15" t="s">
        <v>21</v>
      </c>
      <c r="C15" t="s">
        <v>30</v>
      </c>
      <c r="D15">
        <f>IF(C15="IT &amp; Software",5,
IF(C15="Finanzen, Versicherungen, Beratung",4,
IF(C15="Verwaltung, Bildung, Gesundheitswesen, Dienstleisungen",3,
IF(C15="Industrie, Produktion &amp; Handel",2,
IF(C15="Logistik &amp; Transport",1,"")))))</f>
        <v>2</v>
      </c>
    </row>
    <row r="16" spans="1:4" x14ac:dyDescent="0.2">
      <c r="A16" t="s">
        <v>7</v>
      </c>
      <c r="B16" t="s">
        <v>41</v>
      </c>
      <c r="C16" t="s">
        <v>20</v>
      </c>
      <c r="D16">
        <f>IF(C16="&gt; 5000 m",5,
IF(C16="3001–5000 m",4,
IF(C16="2001–3000 m",3,
IF(C16="1000–2000 m",2,
IF(C16="&lt; 1000 m",1,"")))))</f>
        <v>1</v>
      </c>
    </row>
    <row r="17" spans="1:4" x14ac:dyDescent="0.2">
      <c r="A17" t="s">
        <v>68</v>
      </c>
      <c r="B17" t="s">
        <v>48</v>
      </c>
      <c r="C17" t="s">
        <v>25</v>
      </c>
      <c r="D17">
        <f>IF(C17="&gt; 500 m",5,
IF(C17="301–500 m",4,
IF(C17="201–300 m",3,
IF(C17="100–200 m",2,
IF(C17="&lt; 100 m",1,"")))))</f>
        <v>1</v>
      </c>
    </row>
    <row r="19" spans="1:4" x14ac:dyDescent="0.2">
      <c r="C19" s="1" t="s">
        <v>69</v>
      </c>
      <c r="D19" s="1">
        <f>AVERAGE(D13:D17)</f>
        <v>2</v>
      </c>
    </row>
    <row r="21" spans="1:4" x14ac:dyDescent="0.2">
      <c r="A21" t="s">
        <v>8</v>
      </c>
    </row>
    <row r="22" spans="1:4" x14ac:dyDescent="0.2">
      <c r="C22" s="1" t="s">
        <v>3</v>
      </c>
      <c r="D22" s="1">
        <f>ROUND((D10+D19)/2, 1)</f>
        <v>2.7</v>
      </c>
    </row>
  </sheetData>
  <dataValidations count="10">
    <dataValidation type="list" allowBlank="1" showInputMessage="1" showErrorMessage="1" sqref="C4" xr:uid="{23AC2979-268F-0E4E-8EA5-98251D10CBA1}">
      <formula1>"A,B,C,D,E"</formula1>
    </dataValidation>
    <dataValidation type="list" allowBlank="1" showInputMessage="1" showErrorMessage="1" sqref="C16" xr:uid="{C5B1B0F4-7092-8540-B967-FC190B799C79}">
      <formula1>"&lt; 1000 m,1000–2000 m,2001–3000 m,3001–5000 m,&gt; 5000 m"</formula1>
    </dataValidation>
    <dataValidation type="list" allowBlank="1" showInputMessage="1" showErrorMessage="1" sqref="C13" xr:uid="{7729BA49-1110-2A42-822A-E9D27820AB61}">
      <formula1>"&lt; 50,50–100,101–250,251–500,&gt; 500"</formula1>
    </dataValidation>
    <dataValidation type="list" allowBlank="1" showInputMessage="1" showErrorMessage="1" sqref="C15" xr:uid="{95E0D0C2-9B22-BA41-BE1C-7F3C87DC4997}">
      <mc:AlternateContent xmlns:x12ac="http://schemas.microsoft.com/office/spreadsheetml/2011/1/ac" xmlns:mc="http://schemas.openxmlformats.org/markup-compatibility/2006">
        <mc:Choice Requires="x12ac">
          <x12ac:list>Logistik &amp; Transport," Industrie, Produktion &amp; Handel"," Verwaltung, Bildung, Gesundheitswesen, Dienstleisungen"," Finanzen, Versicherungen, Beratung", IT &amp; Software</x12ac:list>
        </mc:Choice>
        <mc:Fallback>
          <formula1>"Logistik &amp; Transport, Industrie, Produktion &amp; Handel, Verwaltung, Bildung, Gesundheitswesen, Dienstleisungen, Finanzen, Versicherungen, Beratung, IT &amp; Software"</formula1>
        </mc:Fallback>
      </mc:AlternateContent>
    </dataValidation>
    <dataValidation type="list" allowBlank="1" showInputMessage="1" showErrorMessage="1" sqref="C8" xr:uid="{A5013654-5E13-E549-9642-BCD31BECA838}">
      <formula1>"&lt; 40%,40–50%,51–60%,61–70%,&gt; 70%"</formula1>
    </dataValidation>
    <dataValidation type="list" allowBlank="1" showInputMessage="1" showErrorMessage="1" sqref="C7" xr:uid="{88E140D1-3BB1-0B4A-ACFB-BABA3B83A202}">
      <formula1>"&lt; 500,500–600,601–700,701–800,&gt; 800"</formula1>
    </dataValidation>
    <dataValidation type="list" allowBlank="1" showInputMessage="1" showErrorMessage="1" sqref="C6" xr:uid="{5F4B6597-87E5-D54B-8FC4-F1480E44DC21}">
      <formula1>"&lt; 40 %,40–50 %,51–60 %,61–70 %,&gt; 70 %"</formula1>
    </dataValidation>
    <dataValidation type="list" allowBlank="1" showInputMessage="1" showErrorMessage="1" sqref="C5" xr:uid="{1F5BA7CC-4C3B-E348-95D7-86199A87F1DE}">
      <formula1>"&lt; 300,300–500,501–700,701–900,&gt; 900"</formula1>
    </dataValidation>
    <dataValidation type="list" allowBlank="1" showInputMessage="1" showErrorMessage="1" sqref="C14" xr:uid="{26082DFC-3A76-F04D-B6E4-D5032EE7DC84}">
      <formula1>"&lt; 300 m,300–500 m,501–750 m,751–1000 m,&gt; 1000 m"</formula1>
    </dataValidation>
    <dataValidation type="list" allowBlank="1" showInputMessage="1" showErrorMessage="1" sqref="C17" xr:uid="{1AA42AF4-8D57-EF46-8761-B2F05A6F42E4}">
      <formula1>"&lt; 100 m,100–200 m,201–300 m,301–500 m,&gt; 500 m"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5F4E-BC3F-2948-8FB5-225D8DD16E39}">
  <dimension ref="A1:D22"/>
  <sheetViews>
    <sheetView tabSelected="1" zoomScale="150" zoomScaleNormal="150" workbookViewId="0">
      <selection activeCell="A19" sqref="A19"/>
    </sheetView>
  </sheetViews>
  <sheetFormatPr baseColWidth="10" defaultColWidth="8.83203125" defaultRowHeight="15" x14ac:dyDescent="0.2"/>
  <cols>
    <col min="1" max="1" width="43.83203125" customWidth="1"/>
    <col min="2" max="2" width="32.6640625" customWidth="1"/>
    <col min="3" max="3" width="46.1640625" customWidth="1"/>
    <col min="4" max="4" width="18.5" customWidth="1"/>
  </cols>
  <sheetData>
    <row r="1" spans="1:4" x14ac:dyDescent="0.2">
      <c r="A1" s="1" t="s">
        <v>45</v>
      </c>
      <c r="B1" s="1"/>
    </row>
    <row r="3" spans="1:4" x14ac:dyDescent="0.2">
      <c r="A3" s="1" t="s">
        <v>17</v>
      </c>
      <c r="B3" s="1" t="s">
        <v>11</v>
      </c>
      <c r="C3" s="1" t="s">
        <v>29</v>
      </c>
      <c r="D3" s="1" t="s">
        <v>0</v>
      </c>
    </row>
    <row r="4" spans="1:4" x14ac:dyDescent="0.2">
      <c r="A4" t="s">
        <v>1</v>
      </c>
      <c r="B4" t="s">
        <v>64</v>
      </c>
      <c r="C4" t="s">
        <v>24</v>
      </c>
      <c r="D4">
        <f>IF(C4="A",5,
IF(C4="B",4,
IF(C4="C",3,
IF(C4="D",2,
IF(C4="E",1,"")))))</f>
        <v>4</v>
      </c>
    </row>
    <row r="5" spans="1:4" x14ac:dyDescent="0.2">
      <c r="A5" t="s">
        <v>71</v>
      </c>
      <c r="B5" t="s">
        <v>13</v>
      </c>
      <c r="C5" t="s">
        <v>14</v>
      </c>
      <c r="D5">
        <f>IF(C5="&lt; 300",5,
IF(C5="300–500",4,
IF(C5="501–700",3,
IF(C5="701–900",2,
IF(C5="&gt; 900",1,"")))))</f>
        <v>1</v>
      </c>
    </row>
    <row r="6" spans="1:4" x14ac:dyDescent="0.2">
      <c r="A6" t="s">
        <v>72</v>
      </c>
      <c r="B6" t="s">
        <v>74</v>
      </c>
      <c r="C6" t="s">
        <v>15</v>
      </c>
      <c r="D6">
        <f>IF(C6="&lt; 40 %",5,
IF(C6="40–50 %",4,
IF(C6="51–60 %",3,
IF(C6="61–70 %",2,
IF(C6="&gt; 70 %",1,"")))))</f>
        <v>2</v>
      </c>
    </row>
    <row r="7" spans="1:4" x14ac:dyDescent="0.2">
      <c r="A7" t="s">
        <v>4</v>
      </c>
      <c r="B7">
        <v>328</v>
      </c>
      <c r="C7" t="s">
        <v>9</v>
      </c>
      <c r="D7">
        <f>IF(C7="&lt; 500",5,
IF(C7="500–600",4,
IF(C7="601–700",3,
IF(C7="701–800",2,
IF(C7="&gt; 800",1,"")))))</f>
        <v>5</v>
      </c>
    </row>
    <row r="8" spans="1:4" x14ac:dyDescent="0.2">
      <c r="A8" t="s">
        <v>63</v>
      </c>
      <c r="B8" t="s">
        <v>73</v>
      </c>
      <c r="C8" t="s">
        <v>16</v>
      </c>
      <c r="D8">
        <f>IF(C8="&lt; 40%",5,
IF(C8="40–50%",4,
IF(C8="51–60%",3,
IF(C8="61–70%",2,
IF(C8="&gt; 70%",1,"")))))</f>
        <v>5</v>
      </c>
    </row>
    <row r="10" spans="1:4" x14ac:dyDescent="0.2">
      <c r="C10" s="1" t="s">
        <v>70</v>
      </c>
      <c r="D10" s="1">
        <f>AVERAGE(D4:D8)</f>
        <v>3.4</v>
      </c>
    </row>
    <row r="12" spans="1:4" x14ac:dyDescent="0.2">
      <c r="A12" s="1" t="s">
        <v>2</v>
      </c>
      <c r="B12" s="1" t="s">
        <v>11</v>
      </c>
      <c r="C12" s="1" t="s">
        <v>29</v>
      </c>
      <c r="D12" s="1" t="s">
        <v>0</v>
      </c>
    </row>
    <row r="13" spans="1:4" x14ac:dyDescent="0.2">
      <c r="A13" t="s">
        <v>66</v>
      </c>
      <c r="B13" t="s">
        <v>28</v>
      </c>
      <c r="C13" t="s">
        <v>12</v>
      </c>
      <c r="D13">
        <f>IF(C13="&lt; 50",5,
IF(C13="50–100",4,
IF(C13="101–250",3,
IF(C13="251–500",2,
IF(C13="&gt; 500",1,"")))))</f>
        <v>1</v>
      </c>
    </row>
    <row r="14" spans="1:4" x14ac:dyDescent="0.2">
      <c r="A14" t="s">
        <v>67</v>
      </c>
      <c r="B14" t="s">
        <v>42</v>
      </c>
      <c r="C14" t="s">
        <v>6</v>
      </c>
      <c r="D14">
        <f>IF(C14="&lt; 300 m",5,
IF(C14="300–500 m",4,
IF(C14="501–750 m",3,
IF(C14="751–1000 m",2,
IF(C14="&gt; 1000 m",1,"")))))</f>
        <v>5</v>
      </c>
    </row>
    <row r="15" spans="1:4" x14ac:dyDescent="0.2">
      <c r="A15" t="s">
        <v>5</v>
      </c>
      <c r="B15" t="s">
        <v>37</v>
      </c>
      <c r="C15" t="s">
        <v>32</v>
      </c>
      <c r="D15">
        <f>IF(C15="IT &amp; Software",5,
IF(C15="Finanzen, Versicherungen, Beratung",4,
IF(C15="Verwaltung, Bildung, Gesundheitswesen, Dienstleisungen",3,
IF(C15="Industrie, Produktion &amp; Handel",2,
IF(C15="Logistik &amp; Transport",1,"")))))</f>
        <v>5</v>
      </c>
    </row>
    <row r="16" spans="1:4" x14ac:dyDescent="0.2">
      <c r="A16" t="s">
        <v>7</v>
      </c>
      <c r="B16" t="s">
        <v>43</v>
      </c>
      <c r="C16" t="s">
        <v>10</v>
      </c>
      <c r="D16">
        <f>IF(C16="&gt; 5000 m",5,
IF(C16="3001–5000 m",4,
IF(C16="2001–3000 m",3,
IF(C16="1000–2000 m",2,
IF(C16="&lt; 1000 m",1,"")))))</f>
        <v>2</v>
      </c>
    </row>
    <row r="17" spans="1:4" x14ac:dyDescent="0.2">
      <c r="A17" t="s">
        <v>68</v>
      </c>
      <c r="B17" t="s">
        <v>44</v>
      </c>
      <c r="C17" t="s">
        <v>25</v>
      </c>
      <c r="D17">
        <f>IF(C17="&gt; 500 m",5,
IF(C17="301–500 m",4,
IF(C17="201–300 m",3,
IF(C17="100–200 m",2,
IF(C17="&lt; 100 m",1,"")))))</f>
        <v>1</v>
      </c>
    </row>
    <row r="19" spans="1:4" x14ac:dyDescent="0.2">
      <c r="C19" s="1" t="s">
        <v>69</v>
      </c>
      <c r="D19" s="1">
        <f>AVERAGE(D13:D17)</f>
        <v>2.8</v>
      </c>
    </row>
    <row r="21" spans="1:4" x14ac:dyDescent="0.2">
      <c r="A21" t="s">
        <v>8</v>
      </c>
    </row>
    <row r="22" spans="1:4" x14ac:dyDescent="0.2">
      <c r="C22" s="1" t="s">
        <v>3</v>
      </c>
      <c r="D22" s="1">
        <f>ROUND((D10+D19)/2, 1)</f>
        <v>3.1</v>
      </c>
    </row>
  </sheetData>
  <dataConsolidate/>
  <dataValidations count="10">
    <dataValidation type="list" allowBlank="1" showInputMessage="1" showErrorMessage="1" sqref="C14" xr:uid="{8B5A6359-16C6-5A43-BAA0-8657E1EB654E}">
      <formula1>"&lt; 300 m,300–500 m,501–750 m,751–1000 m,&gt; 1000 m"</formula1>
    </dataValidation>
    <dataValidation type="list" allowBlank="1" showInputMessage="1" showErrorMessage="1" sqref="C5" xr:uid="{18ABA609-DC2C-8949-AC25-08A698E234D1}">
      <formula1>"&lt; 300,300–500,501–700,701–900,&gt; 900"</formula1>
    </dataValidation>
    <dataValidation type="list" allowBlank="1" showInputMessage="1" showErrorMessage="1" sqref="C6" xr:uid="{342EF662-7AB2-A54F-8A16-1EB7E0CA8845}">
      <formula1>"&lt; 40 %,40–50 %,51–60 %,61–70 %,&gt; 70 %"</formula1>
    </dataValidation>
    <dataValidation type="list" allowBlank="1" showInputMessage="1" showErrorMessage="1" sqref="C7" xr:uid="{E1A579AF-0245-2847-BEA4-B552FBA6E3D4}">
      <formula1>"&lt; 500,500–600,601–700,701–800,&gt; 800"</formula1>
    </dataValidation>
    <dataValidation type="list" allowBlank="1" showInputMessage="1" showErrorMessage="1" sqref="C8" xr:uid="{E127922B-7FE7-2344-AEC7-BABA1FBBD279}">
      <formula1>"&lt; 40%,40–50%,51–60%,61–70%,&gt; 70%"</formula1>
    </dataValidation>
    <dataValidation type="list" allowBlank="1" showInputMessage="1" showErrorMessage="1" sqref="C15" xr:uid="{9E0BF7CA-F939-0F47-B07E-7127F7666532}">
      <mc:AlternateContent xmlns:x12ac="http://schemas.microsoft.com/office/spreadsheetml/2011/1/ac" xmlns:mc="http://schemas.openxmlformats.org/markup-compatibility/2006">
        <mc:Choice Requires="x12ac">
          <x12ac:list>Logistik &amp; Transport," Industrie, Produktion &amp; Handel"," Verwaltung, Bildung, Gesundheitswesen, Dienstleisungen"," Finanzen, Versicherungen, Beratung", IT &amp; Software</x12ac:list>
        </mc:Choice>
        <mc:Fallback>
          <formula1>"Logistik &amp; Transport, Industrie, Produktion &amp; Handel, Verwaltung, Bildung, Gesundheitswesen, Dienstleisungen, Finanzen, Versicherungen, Beratung, IT &amp; Software"</formula1>
        </mc:Fallback>
      </mc:AlternateContent>
    </dataValidation>
    <dataValidation type="list" allowBlank="1" showInputMessage="1" showErrorMessage="1" sqref="C13" xr:uid="{B37EA281-03E9-5441-9BD0-EA63D137AF76}">
      <formula1>"&lt; 50,50–100,101–250,251–500,&gt; 500"</formula1>
    </dataValidation>
    <dataValidation type="list" allowBlank="1" showInputMessage="1" showErrorMessage="1" sqref="C16" xr:uid="{FD24DEC2-3D4A-6149-B4BA-489315E03134}">
      <formula1>"&lt; 1000 m,1000–2000 m,2001–3000 m,3001–5000 m,&gt; 5000 m"</formula1>
    </dataValidation>
    <dataValidation type="list" allowBlank="1" showInputMessage="1" showErrorMessage="1" sqref="C4" xr:uid="{41F58143-ABA9-F043-A2FA-A663135EAAAB}">
      <formula1>"A,B,C,D,E"</formula1>
    </dataValidation>
    <dataValidation type="list" allowBlank="1" showInputMessage="1" showErrorMessage="1" sqref="C17" xr:uid="{16239F09-173A-5447-833A-A12320075872}">
      <formula1>"&lt; 100 m,100–200 m,201–300 m,301–500 m,&gt; 500 m"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62DB-F22C-1944-AAAE-06E6043D8FAE}">
  <dimension ref="A1:D22"/>
  <sheetViews>
    <sheetView tabSelected="1" zoomScale="150" zoomScaleNormal="150" workbookViewId="0">
      <selection activeCell="A19" sqref="A19"/>
    </sheetView>
  </sheetViews>
  <sheetFormatPr baseColWidth="10" defaultColWidth="8.83203125" defaultRowHeight="15" x14ac:dyDescent="0.2"/>
  <cols>
    <col min="1" max="1" width="43.83203125" customWidth="1"/>
    <col min="2" max="2" width="32.6640625" customWidth="1"/>
    <col min="3" max="3" width="46.1640625" customWidth="1"/>
    <col min="4" max="4" width="18.5" customWidth="1"/>
  </cols>
  <sheetData>
    <row r="1" spans="1:4" x14ac:dyDescent="0.2">
      <c r="A1" s="1" t="s">
        <v>50</v>
      </c>
      <c r="B1" s="1"/>
    </row>
    <row r="3" spans="1:4" x14ac:dyDescent="0.2">
      <c r="A3" s="1" t="s">
        <v>18</v>
      </c>
      <c r="B3" s="1" t="s">
        <v>11</v>
      </c>
      <c r="C3" s="1" t="s">
        <v>29</v>
      </c>
      <c r="D3" s="1" t="s">
        <v>0</v>
      </c>
    </row>
    <row r="4" spans="1:4" x14ac:dyDescent="0.2">
      <c r="A4" t="s">
        <v>1</v>
      </c>
      <c r="B4" t="s">
        <v>65</v>
      </c>
      <c r="C4" t="s">
        <v>24</v>
      </c>
      <c r="D4">
        <f>IF(C4="A",5,
IF(C4="B",4,
IF(C4="C",3,
IF(C4="D",2,
IF(C4="E",1,"")))))</f>
        <v>4</v>
      </c>
    </row>
    <row r="5" spans="1:4" x14ac:dyDescent="0.2">
      <c r="A5" t="s">
        <v>71</v>
      </c>
      <c r="B5" t="s">
        <v>51</v>
      </c>
      <c r="C5" t="s">
        <v>14</v>
      </c>
      <c r="D5">
        <f>IF(C5="&lt; 300",5,
IF(C5="300–500",4,
IF(C5="501–700",3,
IF(C5="701–900",2,
IF(C5="&gt; 900",1,"")))))</f>
        <v>1</v>
      </c>
    </row>
    <row r="6" spans="1:4" x14ac:dyDescent="0.2">
      <c r="A6" t="s">
        <v>72</v>
      </c>
      <c r="B6" t="s">
        <v>75</v>
      </c>
      <c r="C6" t="s">
        <v>52</v>
      </c>
      <c r="D6">
        <f>IF(C6="&lt; 40 %",5,
IF(C6="40–50 %",4,
IF(C6="51–60 %",3,
IF(C6="61–70 %",2,
IF(C6="&gt; 70 %",1,"")))))</f>
        <v>3</v>
      </c>
    </row>
    <row r="7" spans="1:4" x14ac:dyDescent="0.2">
      <c r="A7" t="s">
        <v>4</v>
      </c>
      <c r="B7" t="s">
        <v>53</v>
      </c>
      <c r="C7" t="s">
        <v>9</v>
      </c>
      <c r="D7">
        <f>IF(C7="&lt; 500",5,
IF(C7="500–600",4,
IF(C7="601–700",3,
IF(C7="701–800",2,
IF(C7="&gt; 800",1,"")))))</f>
        <v>5</v>
      </c>
    </row>
    <row r="8" spans="1:4" x14ac:dyDescent="0.2">
      <c r="A8" t="s">
        <v>63</v>
      </c>
      <c r="B8" s="2">
        <v>0.19</v>
      </c>
      <c r="C8" t="s">
        <v>16</v>
      </c>
      <c r="D8">
        <f>IF(C8="&lt; 40%",5,
IF(C8="40–50%",4,
IF(C8="51–60%",3,
IF(C8="61–70%",2,
IF(C8="&gt; 70%",1,"")))))</f>
        <v>5</v>
      </c>
    </row>
    <row r="10" spans="1:4" x14ac:dyDescent="0.2">
      <c r="C10" s="1" t="s">
        <v>70</v>
      </c>
      <c r="D10" s="1">
        <f>AVERAGE(D4:D8)</f>
        <v>3.6</v>
      </c>
    </row>
    <row r="12" spans="1:4" x14ac:dyDescent="0.2">
      <c r="A12" s="1" t="s">
        <v>2</v>
      </c>
      <c r="B12" s="1" t="s">
        <v>11</v>
      </c>
      <c r="C12" s="1" t="s">
        <v>29</v>
      </c>
      <c r="D12" s="1" t="s">
        <v>0</v>
      </c>
    </row>
    <row r="13" spans="1:4" x14ac:dyDescent="0.2">
      <c r="A13" t="s">
        <v>66</v>
      </c>
      <c r="B13">
        <v>165</v>
      </c>
      <c r="C13" t="s">
        <v>19</v>
      </c>
      <c r="D13">
        <f>IF(C13="&lt; 50",5,
IF(C13="50–100",4,
IF(C13="101–250",3,
IF(C13="251–500",2,
IF(C13="&gt; 500",1,"")))))</f>
        <v>3</v>
      </c>
    </row>
    <row r="14" spans="1:4" x14ac:dyDescent="0.2">
      <c r="A14" t="s">
        <v>67</v>
      </c>
      <c r="B14" t="s">
        <v>54</v>
      </c>
      <c r="C14" t="s">
        <v>6</v>
      </c>
      <c r="D14">
        <f>IF(C14="&lt; 300 m",5,
IF(C14="300–500 m",4,
IF(C14="501–750 m",3,
IF(C14="751–1000 m",2,
IF(C14="&gt; 1000 m",1,"")))))</f>
        <v>5</v>
      </c>
    </row>
    <row r="15" spans="1:4" x14ac:dyDescent="0.2">
      <c r="A15" t="s">
        <v>5</v>
      </c>
      <c r="B15" t="s">
        <v>37</v>
      </c>
      <c r="C15" t="s">
        <v>32</v>
      </c>
      <c r="D15">
        <f>IF(C15="IT &amp; Software",5,
IF(C15="Finanzen, Versicherungen, Beratung",4,
IF(C15="Verwaltung, Bildung, Gesundheitswesen, Dienstleisungen",3,
IF(C15="Industrie, Produktion &amp; Handel",2,
IF(C15="Logistik &amp; Transport",1,"")))))</f>
        <v>5</v>
      </c>
    </row>
    <row r="16" spans="1:4" x14ac:dyDescent="0.2">
      <c r="A16" t="s">
        <v>7</v>
      </c>
      <c r="B16" t="s">
        <v>55</v>
      </c>
      <c r="C16" t="s">
        <v>20</v>
      </c>
      <c r="D16">
        <f>IF(C16="&gt; 5000 m",5,
IF(C16="3001–5000 m",4,
IF(C16="2001–3000 m",3,
IF(C16="1000–2000 m",2,
IF(C16="&lt; 1000 m",1,"")))))</f>
        <v>1</v>
      </c>
    </row>
    <row r="17" spans="1:4" x14ac:dyDescent="0.2">
      <c r="A17" t="s">
        <v>68</v>
      </c>
      <c r="B17" t="s">
        <v>23</v>
      </c>
      <c r="C17" t="s">
        <v>26</v>
      </c>
      <c r="D17">
        <f>IF(C17="&gt; 500 m",5,
IF(C17="301–500 m",4,
IF(C17="201–300 m",3,
IF(C17="100–200 m",2,
IF(C17="&lt; 100 m",1,"")))))</f>
        <v>2</v>
      </c>
    </row>
    <row r="19" spans="1:4" x14ac:dyDescent="0.2">
      <c r="C19" s="1" t="s">
        <v>69</v>
      </c>
      <c r="D19" s="1">
        <f>AVERAGE(D13:D17)</f>
        <v>3.2</v>
      </c>
    </row>
    <row r="21" spans="1:4" x14ac:dyDescent="0.2">
      <c r="A21" t="s">
        <v>8</v>
      </c>
    </row>
    <row r="22" spans="1:4" x14ac:dyDescent="0.2">
      <c r="C22" s="1" t="s">
        <v>3</v>
      </c>
      <c r="D22" s="1">
        <f>ROUND((D10+D19)/2, 1)</f>
        <v>3.4</v>
      </c>
    </row>
  </sheetData>
  <dataValidations count="10">
    <dataValidation type="list" allowBlank="1" showInputMessage="1" showErrorMessage="1" sqref="C4" xr:uid="{D378C129-D2EA-6542-A2B0-C8BD6473D8F2}">
      <formula1>"A,B,C,D,E"</formula1>
    </dataValidation>
    <dataValidation type="list" allowBlank="1" showInputMessage="1" showErrorMessage="1" sqref="C16" xr:uid="{95D0B816-332F-F842-A460-6AEAEFB6A3E2}">
      <formula1>"&lt; 1000 m,1000–2000 m,2001–3000 m,3001–5000 m,&gt; 5000 m"</formula1>
    </dataValidation>
    <dataValidation type="list" allowBlank="1" showInputMessage="1" showErrorMessage="1" sqref="C13" xr:uid="{4FF60373-8037-9F45-8D5E-C0A573BFBE26}">
      <formula1>"&lt; 50,50–100,101–250,251–500,&gt; 500"</formula1>
    </dataValidation>
    <dataValidation type="list" allowBlank="1" showInputMessage="1" showErrorMessage="1" sqref="C15" xr:uid="{0CD32E03-F3C1-D44A-8B6F-9138DA2B72C5}">
      <mc:AlternateContent xmlns:x12ac="http://schemas.microsoft.com/office/spreadsheetml/2011/1/ac" xmlns:mc="http://schemas.openxmlformats.org/markup-compatibility/2006">
        <mc:Choice Requires="x12ac">
          <x12ac:list>Logistik &amp; Transport," Industrie, Produktion &amp; Handel"," Verwaltung, Bildung, Gesundheitswesen, Dienstleisungen"," Finanzen, Versicherungen, Beratung", IT &amp; Software</x12ac:list>
        </mc:Choice>
        <mc:Fallback>
          <formula1>"Logistik &amp; Transport, Industrie, Produktion &amp; Handel, Verwaltung, Bildung, Gesundheitswesen, Dienstleisungen, Finanzen, Versicherungen, Beratung, IT &amp; Software"</formula1>
        </mc:Fallback>
      </mc:AlternateContent>
    </dataValidation>
    <dataValidation type="list" allowBlank="1" showInputMessage="1" showErrorMessage="1" sqref="C8" xr:uid="{A05F0484-F2DA-AF40-ADEF-E41F46D5F0E3}">
      <formula1>"&lt; 40%,40–50%,51–60%,61–70%,&gt; 70%"</formula1>
    </dataValidation>
    <dataValidation type="list" allowBlank="1" showInputMessage="1" showErrorMessage="1" sqref="C7" xr:uid="{3E24E14E-F11B-764F-BB66-84B9CA3B1D54}">
      <formula1>"&lt; 500,500–600,601–700,701–800,&gt; 800"</formula1>
    </dataValidation>
    <dataValidation type="list" allowBlank="1" showInputMessage="1" showErrorMessage="1" sqref="C6" xr:uid="{9ED1D669-6303-814C-B9A5-B860F187C9CC}">
      <formula1>"&lt; 40 %,40–50 %,51–60 %,61–70 %,&gt; 70 %"</formula1>
    </dataValidation>
    <dataValidation type="list" allowBlank="1" showInputMessage="1" showErrorMessage="1" sqref="C5" xr:uid="{F2AE32AA-CF5E-E143-B728-89D850E37B1B}">
      <formula1>"&lt; 300,300–500,501–700,701–900,&gt; 900"</formula1>
    </dataValidation>
    <dataValidation type="list" allowBlank="1" showInputMessage="1" showErrorMessage="1" sqref="C14" xr:uid="{AD39F33B-94B2-8A43-98B4-DB2303799263}">
      <formula1>"&lt; 300 m,300–500 m,501–750 m,751–1000 m,&gt; 1000 m"</formula1>
    </dataValidation>
    <dataValidation type="list" allowBlank="1" showInputMessage="1" showErrorMessage="1" sqref="C17" xr:uid="{C6B2FBE3-FCE7-8A4E-9837-0721DB7D5414}">
      <formula1>"&lt; 100 m,100–200 m,201–300 m,301–500 m,&gt; 500 m"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3722-2F52-F54A-BD73-FB23A8F4A96F}">
  <dimension ref="A1:D22"/>
  <sheetViews>
    <sheetView tabSelected="1" zoomScale="150" zoomScaleNormal="150" workbookViewId="0">
      <selection activeCell="A19" sqref="A19"/>
    </sheetView>
  </sheetViews>
  <sheetFormatPr baseColWidth="10" defaultColWidth="8.83203125" defaultRowHeight="15" x14ac:dyDescent="0.2"/>
  <cols>
    <col min="1" max="1" width="43.83203125" customWidth="1"/>
    <col min="2" max="2" width="32.6640625" customWidth="1"/>
    <col min="3" max="3" width="46.1640625" customWidth="1"/>
    <col min="4" max="4" width="18.5" customWidth="1"/>
  </cols>
  <sheetData>
    <row r="1" spans="1:4" x14ac:dyDescent="0.2">
      <c r="A1" s="1" t="s">
        <v>58</v>
      </c>
      <c r="B1" s="1"/>
    </row>
    <row r="3" spans="1:4" x14ac:dyDescent="0.2">
      <c r="A3" s="1" t="s">
        <v>18</v>
      </c>
      <c r="B3" s="1" t="s">
        <v>11</v>
      </c>
      <c r="C3" s="1" t="s">
        <v>29</v>
      </c>
      <c r="D3" s="1" t="s">
        <v>0</v>
      </c>
    </row>
    <row r="4" spans="1:4" x14ac:dyDescent="0.2">
      <c r="A4" t="s">
        <v>1</v>
      </c>
      <c r="B4" t="s">
        <v>65</v>
      </c>
      <c r="C4" t="s">
        <v>24</v>
      </c>
      <c r="D4">
        <f>IF(C4="A",5,
IF(C4="B",4,
IF(C4="C",3,
IF(C4="D",2,
IF(C4="E",1,"")))))</f>
        <v>4</v>
      </c>
    </row>
    <row r="5" spans="1:4" x14ac:dyDescent="0.2">
      <c r="A5" t="s">
        <v>71</v>
      </c>
      <c r="B5" t="s">
        <v>51</v>
      </c>
      <c r="C5" t="s">
        <v>14</v>
      </c>
      <c r="D5">
        <f>IF(C5="&lt; 300",5,
IF(C5="300–500",4,
IF(C5="501–700",3,
IF(C5="701–900",2,
IF(C5="&gt; 900",1,"")))))</f>
        <v>1</v>
      </c>
    </row>
    <row r="6" spans="1:4" x14ac:dyDescent="0.2">
      <c r="A6" t="s">
        <v>72</v>
      </c>
      <c r="B6" t="s">
        <v>75</v>
      </c>
      <c r="C6" t="s">
        <v>52</v>
      </c>
      <c r="D6">
        <f>IF(C6="&lt; 40 %",5,
IF(C6="40–50 %",4,
IF(C6="51–60 %",3,
IF(C6="61–70 %",2,
IF(C6="&gt; 70 %",1,"")))))</f>
        <v>3</v>
      </c>
    </row>
    <row r="7" spans="1:4" x14ac:dyDescent="0.2">
      <c r="A7" t="s">
        <v>4</v>
      </c>
      <c r="B7" t="s">
        <v>53</v>
      </c>
      <c r="C7" t="s">
        <v>9</v>
      </c>
      <c r="D7">
        <f>IF(C7="&lt; 500",5,
IF(C7="500–600",4,
IF(C7="601–700",3,
IF(C7="701–800",2,
IF(C7="&gt; 800",1,"")))))</f>
        <v>5</v>
      </c>
    </row>
    <row r="8" spans="1:4" x14ac:dyDescent="0.2">
      <c r="A8" t="s">
        <v>63</v>
      </c>
      <c r="B8" s="2">
        <v>0.19</v>
      </c>
      <c r="C8" t="s">
        <v>16</v>
      </c>
      <c r="D8">
        <f>IF(C8="&lt; 40%",5,
IF(C8="40–50%",4,
IF(C8="51–60%",3,
IF(C8="61–70%",2,
IF(C8="&gt; 70%",1,"")))))</f>
        <v>5</v>
      </c>
    </row>
    <row r="10" spans="1:4" x14ac:dyDescent="0.2">
      <c r="C10" s="1" t="s">
        <v>70</v>
      </c>
      <c r="D10" s="1">
        <f>AVERAGE(D4:D8)</f>
        <v>3.6</v>
      </c>
    </row>
    <row r="12" spans="1:4" x14ac:dyDescent="0.2">
      <c r="A12" s="1" t="s">
        <v>2</v>
      </c>
      <c r="B12" s="1" t="s">
        <v>11</v>
      </c>
      <c r="C12" s="1" t="s">
        <v>29</v>
      </c>
      <c r="D12" s="1" t="s">
        <v>0</v>
      </c>
    </row>
    <row r="13" spans="1:4" x14ac:dyDescent="0.2">
      <c r="A13" t="s">
        <v>66</v>
      </c>
      <c r="B13">
        <v>11500</v>
      </c>
      <c r="C13" t="s">
        <v>12</v>
      </c>
      <c r="D13">
        <f>IF(C13="&lt; 50",5,
IF(C13="50–100",4,
IF(C13="101–250",3,
IF(C13="251–500",2,
IF(C13="&gt; 500",1,"")))))</f>
        <v>1</v>
      </c>
    </row>
    <row r="14" spans="1:4" x14ac:dyDescent="0.2">
      <c r="A14" t="s">
        <v>67</v>
      </c>
      <c r="B14" t="s">
        <v>56</v>
      </c>
      <c r="C14" t="s">
        <v>6</v>
      </c>
      <c r="D14">
        <f>IF(C14="&lt; 300 m",5,
IF(C14="300–500 m",4,
IF(C14="501–750 m",3,
IF(C14="751–1000 m",2,
IF(C14="&gt; 1000 m",1,"")))))</f>
        <v>5</v>
      </c>
    </row>
    <row r="15" spans="1:4" x14ac:dyDescent="0.2">
      <c r="A15" t="s">
        <v>5</v>
      </c>
      <c r="B15" t="s">
        <v>34</v>
      </c>
      <c r="C15" t="s">
        <v>33</v>
      </c>
      <c r="D15">
        <f>IF(C15="IT &amp; Software",5,
IF(C15="Finanzen, Versicherungen, Beratung",4,
IF(C15="Verwaltung, Bildung, Gesundheitswesen, Dienstleisungen",3,
IF(C15="Industrie, Produktion &amp; Handel",2,
IF(C15="Logistik &amp; Transport",1,"")))))</f>
        <v>3</v>
      </c>
    </row>
    <row r="16" spans="1:4" x14ac:dyDescent="0.2">
      <c r="A16" t="s">
        <v>7</v>
      </c>
      <c r="B16" t="s">
        <v>35</v>
      </c>
      <c r="C16" t="s">
        <v>20</v>
      </c>
      <c r="D16">
        <f>IF(C16="&gt; 5000 m",5,
IF(C16="3001–5000 m",4,
IF(C16="2001–3000 m",3,
IF(C16="1000–2000 m",2,
IF(C16="&lt; 1000 m",1,"")))))</f>
        <v>1</v>
      </c>
    </row>
    <row r="17" spans="1:4" x14ac:dyDescent="0.2">
      <c r="A17" t="s">
        <v>68</v>
      </c>
      <c r="B17" t="s">
        <v>57</v>
      </c>
      <c r="C17" t="s">
        <v>27</v>
      </c>
      <c r="D17">
        <f>IF(C17="&gt; 500 m",5,
IF(C17="301–500 m",4,
IF(C17="201–300 m",3,
IF(C17="100–200 m",2,
IF(C17="&lt; 100 m",1,"")))))</f>
        <v>3</v>
      </c>
    </row>
    <row r="19" spans="1:4" x14ac:dyDescent="0.2">
      <c r="C19" s="1" t="s">
        <v>69</v>
      </c>
      <c r="D19" s="1">
        <f>AVERAGE(D13:D17)</f>
        <v>2.6</v>
      </c>
    </row>
    <row r="21" spans="1:4" x14ac:dyDescent="0.2">
      <c r="A21" t="s">
        <v>8</v>
      </c>
    </row>
    <row r="22" spans="1:4" x14ac:dyDescent="0.2">
      <c r="C22" s="1" t="s">
        <v>3</v>
      </c>
      <c r="D22" s="1">
        <f>ROUND((D10+D19)/2, 1)</f>
        <v>3.1</v>
      </c>
    </row>
  </sheetData>
  <dataValidations count="10">
    <dataValidation type="list" allowBlank="1" showInputMessage="1" showErrorMessage="1" sqref="C14" xr:uid="{CD95F95E-5680-204B-874F-E202F50E8892}">
      <formula1>"&lt; 300 m,300–500 m,501–750 m,751–1000 m,&gt; 1000 m"</formula1>
    </dataValidation>
    <dataValidation type="list" allowBlank="1" showInputMessage="1" showErrorMessage="1" sqref="C5" xr:uid="{A56FF064-10C2-4449-800C-1A764F102705}">
      <formula1>"&lt; 300,300–500,501–700,701–900,&gt; 900"</formula1>
    </dataValidation>
    <dataValidation type="list" allowBlank="1" showInputMessage="1" showErrorMessage="1" sqref="C6" xr:uid="{07830788-BBFC-D24F-8AC0-17B6A19B8805}">
      <formula1>"&lt; 40 %,40–50 %,51–60 %,61–70 %,&gt; 70 %"</formula1>
    </dataValidation>
    <dataValidation type="list" allowBlank="1" showInputMessage="1" showErrorMessage="1" sqref="C7" xr:uid="{9F6EE3D2-BD6F-0B4E-B2ED-FFFEBB774ABE}">
      <formula1>"&lt; 500,500–600,601–700,701–800,&gt; 800"</formula1>
    </dataValidation>
    <dataValidation type="list" allowBlank="1" showInputMessage="1" showErrorMessage="1" sqref="C8" xr:uid="{50A27370-5FA2-5845-8530-456333E7B222}">
      <formula1>"&lt; 40%,40–50%,51–60%,61–70%,&gt; 70%"</formula1>
    </dataValidation>
    <dataValidation type="list" allowBlank="1" showInputMessage="1" showErrorMessage="1" sqref="C15" xr:uid="{2221224E-7656-4E49-B40D-56EC7D42F66E}">
      <mc:AlternateContent xmlns:x12ac="http://schemas.microsoft.com/office/spreadsheetml/2011/1/ac" xmlns:mc="http://schemas.openxmlformats.org/markup-compatibility/2006">
        <mc:Choice Requires="x12ac">
          <x12ac:list>Logistik &amp; Transport," Industrie, Produktion &amp; Handel"," Verwaltung, Bildung, Gesundheitswesen, Dienstleisungen"," Finanzen, Versicherungen, Beratung", IT &amp; Software</x12ac:list>
        </mc:Choice>
        <mc:Fallback>
          <formula1>"Logistik &amp; Transport, Industrie, Produktion &amp; Handel, Verwaltung, Bildung, Gesundheitswesen, Dienstleisungen, Finanzen, Versicherungen, Beratung, IT &amp; Software"</formula1>
        </mc:Fallback>
      </mc:AlternateContent>
    </dataValidation>
    <dataValidation type="list" allowBlank="1" showInputMessage="1" showErrorMessage="1" sqref="C13" xr:uid="{B2964373-3685-5E46-8995-78F8BE17A831}">
      <formula1>"&lt; 50,50–100,101–250,251–500,&gt; 500"</formula1>
    </dataValidation>
    <dataValidation type="list" allowBlank="1" showInputMessage="1" showErrorMessage="1" sqref="C16" xr:uid="{8400A8ED-B3BE-1746-B0EB-FFD5F9754EBF}">
      <formula1>"&lt; 1000 m,1000–2000 m,2001–3000 m,3001–5000 m,&gt; 5000 m"</formula1>
    </dataValidation>
    <dataValidation type="list" allowBlank="1" showInputMessage="1" showErrorMessage="1" sqref="C4" xr:uid="{98CEF479-04E0-B64E-B7A6-BF3E5D7A3854}">
      <formula1>"A,B,C,D,E"</formula1>
    </dataValidation>
    <dataValidation type="list" allowBlank="1" showInputMessage="1" showErrorMessage="1" sqref="C17" xr:uid="{7184B5DD-44EA-4649-B44A-41591D884751}">
      <formula1>"&lt; 100 m,100–200 m,201–300 m,301–500 m,&gt; 500 m"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F913-58A3-0D48-AB27-39CBFF0735F4}">
  <dimension ref="A1:D22"/>
  <sheetViews>
    <sheetView tabSelected="1" zoomScale="150" zoomScaleNormal="150" workbookViewId="0">
      <selection activeCell="A19" sqref="A19"/>
    </sheetView>
  </sheetViews>
  <sheetFormatPr baseColWidth="10" defaultColWidth="8.83203125" defaultRowHeight="15" x14ac:dyDescent="0.2"/>
  <cols>
    <col min="1" max="1" width="43.83203125" customWidth="1"/>
    <col min="2" max="2" width="32.6640625" customWidth="1"/>
    <col min="3" max="3" width="46.1640625" customWidth="1"/>
    <col min="4" max="4" width="18.5" customWidth="1"/>
  </cols>
  <sheetData>
    <row r="1" spans="1:4" x14ac:dyDescent="0.2">
      <c r="A1" s="1" t="s">
        <v>59</v>
      </c>
      <c r="B1" s="1"/>
    </row>
    <row r="3" spans="1:4" x14ac:dyDescent="0.2">
      <c r="A3" s="1" t="s">
        <v>18</v>
      </c>
      <c r="B3" s="1" t="s">
        <v>11</v>
      </c>
      <c r="C3" s="1" t="s">
        <v>29</v>
      </c>
      <c r="D3" s="1" t="s">
        <v>0</v>
      </c>
    </row>
    <row r="4" spans="1:4" x14ac:dyDescent="0.2">
      <c r="A4" t="s">
        <v>1</v>
      </c>
      <c r="B4" t="s">
        <v>65</v>
      </c>
      <c r="C4" t="s">
        <v>24</v>
      </c>
      <c r="D4">
        <f>IF(C4="A",5,
IF(C4="B",4,
IF(C4="C",3,
IF(C4="D",2,
IF(C4="E",1,"")))))</f>
        <v>4</v>
      </c>
    </row>
    <row r="5" spans="1:4" x14ac:dyDescent="0.2">
      <c r="A5" t="s">
        <v>71</v>
      </c>
      <c r="B5" t="s">
        <v>51</v>
      </c>
      <c r="C5" t="s">
        <v>14</v>
      </c>
      <c r="D5">
        <f>IF(C5="&lt; 300",5,
IF(C5="300–500",4,
IF(C5="501–700",3,
IF(C5="701–900",2,
IF(C5="&gt; 900",1,"")))))</f>
        <v>1</v>
      </c>
    </row>
    <row r="6" spans="1:4" x14ac:dyDescent="0.2">
      <c r="A6" t="s">
        <v>72</v>
      </c>
      <c r="B6" t="s">
        <v>75</v>
      </c>
      <c r="C6" t="s">
        <v>52</v>
      </c>
      <c r="D6">
        <f>IF(C6="&lt; 40 %",5,
IF(C6="40–50 %",4,
IF(C6="51–60 %",3,
IF(C6="61–70 %",2,
IF(C6="&gt; 70 %",1,"")))))</f>
        <v>3</v>
      </c>
    </row>
    <row r="7" spans="1:4" x14ac:dyDescent="0.2">
      <c r="A7" t="s">
        <v>4</v>
      </c>
      <c r="B7" t="s">
        <v>53</v>
      </c>
      <c r="C7" t="s">
        <v>9</v>
      </c>
      <c r="D7">
        <f>IF(C7="&lt; 500",5,
IF(C7="500–600",4,
IF(C7="601–700",3,
IF(C7="701–800",2,
IF(C7="&gt; 800",1,"")))))</f>
        <v>5</v>
      </c>
    </row>
    <row r="8" spans="1:4" x14ac:dyDescent="0.2">
      <c r="A8" t="s">
        <v>63</v>
      </c>
      <c r="B8" s="2">
        <v>0.19</v>
      </c>
      <c r="C8" t="s">
        <v>16</v>
      </c>
      <c r="D8">
        <f>IF(C8="&lt; 40%",5,
IF(C8="40–50%",4,
IF(C8="51–60%",3,
IF(C8="61–70%",2,
IF(C8="&gt; 70%",1,"")))))</f>
        <v>5</v>
      </c>
    </row>
    <row r="10" spans="1:4" x14ac:dyDescent="0.2">
      <c r="C10" s="1" t="s">
        <v>70</v>
      </c>
      <c r="D10" s="1">
        <f>AVERAGE(D4:D8)</f>
        <v>3.6</v>
      </c>
    </row>
    <row r="12" spans="1:4" x14ac:dyDescent="0.2">
      <c r="A12" s="1" t="s">
        <v>2</v>
      </c>
      <c r="B12" s="1" t="s">
        <v>11</v>
      </c>
      <c r="C12" s="1" t="s">
        <v>29</v>
      </c>
      <c r="D12" s="1" t="s">
        <v>0</v>
      </c>
    </row>
    <row r="13" spans="1:4" x14ac:dyDescent="0.2">
      <c r="A13" t="s">
        <v>66</v>
      </c>
      <c r="B13">
        <v>672</v>
      </c>
      <c r="C13" t="s">
        <v>12</v>
      </c>
      <c r="D13">
        <f>IF(C13="&lt; 50",5,
IF(C13="50–100",4,
IF(C13="101–250",3,
IF(C13="251–500",2,
IF(C13="&gt; 500",1,"")))))</f>
        <v>1</v>
      </c>
    </row>
    <row r="14" spans="1:4" x14ac:dyDescent="0.2">
      <c r="A14" t="s">
        <v>67</v>
      </c>
      <c r="B14" t="s">
        <v>60</v>
      </c>
      <c r="C14" t="s">
        <v>6</v>
      </c>
      <c r="D14">
        <f>IF(C14="&lt; 300 m",5,
IF(C14="300–500 m",4,
IF(C14="501–750 m",3,
IF(C14="751–1000 m",2,
IF(C14="&gt; 1000 m",1,"")))))</f>
        <v>5</v>
      </c>
    </row>
    <row r="15" spans="1:4" x14ac:dyDescent="0.2">
      <c r="A15" t="s">
        <v>5</v>
      </c>
      <c r="B15" t="s">
        <v>36</v>
      </c>
      <c r="C15" t="s">
        <v>30</v>
      </c>
      <c r="D15">
        <f>IF(C15="IT &amp; Software",5,
IF(C15="Finanzen, Versicherungen, Beratung",4,
IF(C15="Verwaltung, Bildung, Gesundheitswesen, Dienstleisungen",3,
IF(C15="Industrie, Produktion &amp; Handel",2,
IF(C15="Logistik &amp; Transport",1,"")))))</f>
        <v>2</v>
      </c>
    </row>
    <row r="16" spans="1:4" x14ac:dyDescent="0.2">
      <c r="A16" t="s">
        <v>7</v>
      </c>
      <c r="B16" t="s">
        <v>61</v>
      </c>
      <c r="C16" t="s">
        <v>20</v>
      </c>
      <c r="D16">
        <f>IF(C16="&gt; 5000 m",5,
IF(C16="3001–5000 m",4,
IF(C16="2001–3000 m",3,
IF(C16="1000–2000 m",2,
IF(C16="&lt; 1000 m",1,"")))))</f>
        <v>1</v>
      </c>
    </row>
    <row r="17" spans="1:4" x14ac:dyDescent="0.2">
      <c r="A17" t="s">
        <v>68</v>
      </c>
      <c r="B17" t="s">
        <v>62</v>
      </c>
      <c r="C17" t="s">
        <v>25</v>
      </c>
      <c r="D17">
        <f>IF(C17="&gt; 500 m",5,
IF(C17="301–500 m",4,
IF(C17="201–300 m",3,
IF(C17="100–200 m",2,
IF(C17="&lt; 100 m",1,"")))))</f>
        <v>1</v>
      </c>
    </row>
    <row r="19" spans="1:4" x14ac:dyDescent="0.2">
      <c r="C19" s="1" t="s">
        <v>69</v>
      </c>
      <c r="D19" s="1">
        <f>AVERAGE(D13:D17)</f>
        <v>2</v>
      </c>
    </row>
    <row r="21" spans="1:4" x14ac:dyDescent="0.2">
      <c r="A21" t="s">
        <v>8</v>
      </c>
    </row>
    <row r="22" spans="1:4" x14ac:dyDescent="0.2">
      <c r="C22" s="1" t="s">
        <v>3</v>
      </c>
      <c r="D22" s="1">
        <f>ROUND((D10+D19)/2, 1)</f>
        <v>2.8</v>
      </c>
    </row>
  </sheetData>
  <dataValidations count="10">
    <dataValidation type="list" allowBlank="1" showInputMessage="1" showErrorMessage="1" sqref="C4" xr:uid="{FC57AA9F-684D-8942-9A41-FA22ECC05ED9}">
      <formula1>"A,B,C,D,E"</formula1>
    </dataValidation>
    <dataValidation type="list" allowBlank="1" showInputMessage="1" showErrorMessage="1" sqref="C16" xr:uid="{10DB6BAF-2D93-E541-BBF3-66D75C3927A5}">
      <formula1>"&lt; 1000 m,1000–2000 m,2001–3000 m,3001–5000 m,&gt; 5000 m"</formula1>
    </dataValidation>
    <dataValidation type="list" allowBlank="1" showInputMessage="1" showErrorMessage="1" sqref="C13" xr:uid="{3A64B5D2-3C44-2444-A265-B3972FB11F2E}">
      <formula1>"&lt; 50,50–100,101–250,251–500,&gt; 500"</formula1>
    </dataValidation>
    <dataValidation type="list" allowBlank="1" showInputMessage="1" showErrorMessage="1" sqref="C15" xr:uid="{D3B4EA5C-1522-FB46-A13D-79532404676F}">
      <mc:AlternateContent xmlns:x12ac="http://schemas.microsoft.com/office/spreadsheetml/2011/1/ac" xmlns:mc="http://schemas.openxmlformats.org/markup-compatibility/2006">
        <mc:Choice Requires="x12ac">
          <x12ac:list>Logistik &amp; Transport," Industrie, Produktion &amp; Handel"," Verwaltung, Bildung, Gesundheitswesen, Dienstleisungen"," Finanzen, Versicherungen, Beratung", IT &amp; Software</x12ac:list>
        </mc:Choice>
        <mc:Fallback>
          <formula1>"Logistik &amp; Transport, Industrie, Produktion &amp; Handel, Verwaltung, Bildung, Gesundheitswesen, Dienstleisungen, Finanzen, Versicherungen, Beratung, IT &amp; Software"</formula1>
        </mc:Fallback>
      </mc:AlternateContent>
    </dataValidation>
    <dataValidation type="list" allowBlank="1" showInputMessage="1" showErrorMessage="1" sqref="C8" xr:uid="{99D7CA66-6F18-364D-9A44-872EB1C3E4D5}">
      <formula1>"&lt; 40%,40–50%,51–60%,61–70%,&gt; 70%"</formula1>
    </dataValidation>
    <dataValidation type="list" allowBlank="1" showInputMessage="1" showErrorMessage="1" sqref="C7" xr:uid="{9EDE4891-AC70-FC4B-8585-E6F0CB10F05B}">
      <formula1>"&lt; 500,500–600,601–700,701–800,&gt; 800"</formula1>
    </dataValidation>
    <dataValidation type="list" allowBlank="1" showInputMessage="1" showErrorMessage="1" sqref="C6" xr:uid="{2D807981-0AFA-D640-B934-703077F35705}">
      <formula1>"&lt; 40 %,40–50 %,51–60 %,61–70 %,&gt; 70 %"</formula1>
    </dataValidation>
    <dataValidation type="list" allowBlank="1" showInputMessage="1" showErrorMessage="1" sqref="C5" xr:uid="{C2FA877B-23CA-7D4A-9D75-800FB8887BCD}">
      <formula1>"&lt; 300,300–500,501–700,701–900,&gt; 900"</formula1>
    </dataValidation>
    <dataValidation type="list" allowBlank="1" showInputMessage="1" showErrorMessage="1" sqref="C14" xr:uid="{7E6EFC47-B443-9A4A-B39B-35128EDB43EE}">
      <formula1>"&lt; 300 m,300–500 m,501–750 m,751–1000 m,&gt; 1000 m"</formula1>
    </dataValidation>
    <dataValidation type="list" allowBlank="1" showInputMessage="1" showErrorMessage="1" sqref="C17" xr:uid="{8B598961-3268-EA42-BCC8-7522BE7672AC}">
      <formula1>"&lt; 100 m,100–200 m,201–300 m,301–500 m,&gt; 500 m"</formula1>
    </dataValidation>
  </dataValidation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UBS</vt:lpstr>
      <vt:lpstr>Holcim</vt:lpstr>
      <vt:lpstr>Accenture</vt:lpstr>
      <vt:lpstr>Adobe</vt:lpstr>
      <vt:lpstr>Roche</vt:lpstr>
      <vt:lpstr>Bell Food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Furkan Aydin (s)</cp:lastModifiedBy>
  <cp:lastPrinted>2025-07-29T11:44:31Z</cp:lastPrinted>
  <dcterms:created xsi:type="dcterms:W3CDTF">2025-06-23T17:32:25Z</dcterms:created>
  <dcterms:modified xsi:type="dcterms:W3CDTF">2025-07-29T11:45:20Z</dcterms:modified>
</cp:coreProperties>
</file>