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C:\Users\furka\Desktop\"/>
    </mc:Choice>
  </mc:AlternateContent>
  <xr:revisionPtr revIDLastSave="0" documentId="13_ncr:1_{218AEED8-203B-4071-BDE0-5B1FC7517A71}" xr6:coauthVersionLast="47" xr6:coauthVersionMax="47" xr10:uidLastSave="{00000000-0000-0000-0000-000000000000}"/>
  <bookViews>
    <workbookView xWindow="-120" yWindow="-120" windowWidth="19440" windowHeight="14040" xr2:uid="{24D39405-1A2E-4110-AFA3-BEC10B9E0557}"/>
  </bookViews>
  <sheets>
    <sheet name="DASHBOARD" sheetId="4" r:id="rId1"/>
    <sheet name="pivot table" sheetId="5" r:id="rId2"/>
    <sheet name="Main Raw Data" sheetId="1" r:id="rId3"/>
    <sheet name="New Raw Data" sheetId="2" state="hidden" r:id="rId4"/>
  </sheets>
  <definedNames>
    <definedName name="Slicer_Above_or_Below_Average">#N/A</definedName>
    <definedName name="Slicer_Distributor">#N/A</definedName>
    <definedName name="Slicer_GENR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2" l="1"/>
  <c r="E9" i="2"/>
  <c r="F9" i="2"/>
  <c r="G9" i="2"/>
  <c r="H9" i="2"/>
  <c r="I9" i="2"/>
  <c r="J9" i="2"/>
  <c r="K9" i="2"/>
  <c r="L9" i="2"/>
  <c r="M9" i="2"/>
  <c r="N9" i="2"/>
  <c r="D10" i="2"/>
  <c r="E10" i="2"/>
  <c r="F10" i="2"/>
  <c r="G10" i="2"/>
  <c r="H10" i="2"/>
  <c r="I10" i="2"/>
  <c r="J10" i="2"/>
  <c r="K10" i="2"/>
  <c r="L10" i="2"/>
  <c r="M10" i="2"/>
  <c r="N10" i="2"/>
  <c r="D11" i="2"/>
  <c r="E11" i="2"/>
  <c r="F11" i="2"/>
  <c r="G11" i="2"/>
  <c r="H11" i="2"/>
  <c r="I11" i="2"/>
  <c r="J11" i="2"/>
  <c r="K11" i="2"/>
  <c r="L11" i="2"/>
  <c r="M11" i="2"/>
  <c r="N11" i="2"/>
  <c r="D12" i="2"/>
  <c r="E12" i="2"/>
  <c r="F12" i="2"/>
  <c r="G12" i="2"/>
  <c r="H12" i="2"/>
  <c r="I12" i="2"/>
  <c r="J12" i="2"/>
  <c r="K12" i="2"/>
  <c r="L12" i="2"/>
  <c r="M12" i="2"/>
  <c r="N12" i="2"/>
  <c r="M8" i="2"/>
  <c r="I8" i="2"/>
  <c r="E8" i="2"/>
  <c r="D8" i="2"/>
  <c r="F8" i="2"/>
  <c r="G8" i="2"/>
  <c r="H8" i="2"/>
  <c r="J8" i="2"/>
  <c r="K8" i="2"/>
  <c r="L8" i="2"/>
  <c r="N8" i="2"/>
  <c r="X34" i="4"/>
  <c r="X24" i="4"/>
  <c r="X29" i="4"/>
  <c r="X19" i="4"/>
  <c r="X14" i="4"/>
</calcChain>
</file>

<file path=xl/sharedStrings.xml><?xml version="1.0" encoding="utf-8"?>
<sst xmlns="http://schemas.openxmlformats.org/spreadsheetml/2006/main" count="188" uniqueCount="72">
  <si>
    <t>MOVIE</t>
  </si>
  <si>
    <t>Distributor</t>
  </si>
  <si>
    <t>GENRE</t>
  </si>
  <si>
    <t>Totals</t>
  </si>
  <si>
    <t>Average</t>
  </si>
  <si>
    <t>Min</t>
  </si>
  <si>
    <t>Max</t>
  </si>
  <si>
    <t>MoM</t>
  </si>
  <si>
    <t>Above or Below Average</t>
  </si>
  <si>
    <t>Transformers: Revenge of the Fallen</t>
  </si>
  <si>
    <t>Paramount Pictures</t>
  </si>
  <si>
    <t>Action</t>
  </si>
  <si>
    <t>Above average</t>
  </si>
  <si>
    <t>Finding Nemo</t>
  </si>
  <si>
    <t>Walt Disney</t>
  </si>
  <si>
    <t>Adventure</t>
  </si>
  <si>
    <t>Batman Forever</t>
  </si>
  <si>
    <t>Warner Bros.</t>
  </si>
  <si>
    <t>Drama</t>
  </si>
  <si>
    <t>Titanic</t>
  </si>
  <si>
    <t>Below Average</t>
  </si>
  <si>
    <t>Independence Day</t>
  </si>
  <si>
    <t>20th Century Fox</t>
  </si>
  <si>
    <t>Pirates of the Caribbean: Dead Man’s Chest</t>
  </si>
  <si>
    <t>Harry Potter and the Sorcerer’s Stone</t>
  </si>
  <si>
    <t>Men in Black</t>
  </si>
  <si>
    <t>Sony Pictures</t>
  </si>
  <si>
    <t>Star Wars Ep. I: The Phantom Menace</t>
  </si>
  <si>
    <t>How the Grinch Stole Christmas</t>
  </si>
  <si>
    <t>Universal</t>
  </si>
  <si>
    <t>Spider-Man 3</t>
  </si>
  <si>
    <t>Shrek 2</t>
  </si>
  <si>
    <t>Dreamworks SKG</t>
  </si>
  <si>
    <t>The Dark Knight</t>
  </si>
  <si>
    <t>Spider-Man</t>
  </si>
  <si>
    <t>Star Wars Ep. III: Revenge of the Sith</t>
  </si>
  <si>
    <t>Toy Story 3</t>
  </si>
  <si>
    <t>Harry Potter and the Deathly Hallows: Part II</t>
  </si>
  <si>
    <t>The Avengers</t>
  </si>
  <si>
    <t>Iron Man 3</t>
  </si>
  <si>
    <t>Guardians of the Galaxy</t>
  </si>
  <si>
    <t>Star Wars Ep. VII: The Force Awakens</t>
  </si>
  <si>
    <t>Finding Dory</t>
  </si>
  <si>
    <t>Star Wars Ep. VIII: The Last Jedi</t>
  </si>
  <si>
    <t>Black Panther</t>
  </si>
  <si>
    <t>Avengers: Endgame</t>
  </si>
  <si>
    <t>Bad Boys For Life</t>
  </si>
  <si>
    <t>Shang-Chi and the Legend of the Ten Rings</t>
  </si>
  <si>
    <t>MOVIE DASHBOARD SUMMARY</t>
  </si>
  <si>
    <t>Sum of Jul-21</t>
  </si>
  <si>
    <t>Sum of Aug-21</t>
  </si>
  <si>
    <t>Sum of Sep-21</t>
  </si>
  <si>
    <t>Sum of Oct-21</t>
  </si>
  <si>
    <t>Sum of Nov-21</t>
  </si>
  <si>
    <t>Sum of Dec-21</t>
  </si>
  <si>
    <t>Sum of Jan-22</t>
  </si>
  <si>
    <t>Row Labels</t>
  </si>
  <si>
    <t>(blank)</t>
  </si>
  <si>
    <t>Grand Total</t>
  </si>
  <si>
    <t>Values</t>
  </si>
  <si>
    <t>(All)</t>
  </si>
  <si>
    <t>Movie Filter</t>
  </si>
  <si>
    <t>1. Total Revenue Summary</t>
  </si>
  <si>
    <t>Sum of Totals</t>
  </si>
  <si>
    <t>Total Revenue</t>
  </si>
  <si>
    <t>Average of MoM</t>
  </si>
  <si>
    <t>Avr. Revenue per Month</t>
  </si>
  <si>
    <t>Average of Average</t>
  </si>
  <si>
    <t>Avr. Revenue per Movie</t>
  </si>
  <si>
    <t>Average of Totals</t>
  </si>
  <si>
    <t>Count of MOVIE</t>
  </si>
  <si>
    <t>Count of Movie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</si>
</sst>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quot;$&quot;* #,##0_);_(&quot;$&quot;* \(#,##0\);_(&quot;$&quot;* &quot;-&quot;??_);_(@_)"/>
  </numFmts>
  <fonts count="9" x14ac:knownFonts="1">
    <font>
      <sz val="11"/>
      <color theme="1"/>
      <name val="Garamond"/>
      <family val="2"/>
      <scheme val="minor"/>
    </font>
    <font>
      <b/>
      <sz val="18"/>
      <color theme="1"/>
      <name val="Garamond"/>
      <family val="2"/>
      <charset val="162"/>
      <scheme val="minor"/>
    </font>
    <font>
      <b/>
      <sz val="14"/>
      <color theme="1"/>
      <name val="Garamond"/>
      <family val="2"/>
      <charset val="162"/>
      <scheme val="minor"/>
    </font>
    <font>
      <b/>
      <sz val="20"/>
      <color theme="1"/>
      <name val="Garamond"/>
      <family val="2"/>
      <charset val="162"/>
      <scheme val="minor"/>
    </font>
    <font>
      <sz val="11"/>
      <color theme="1"/>
      <name val="Garamond"/>
      <family val="2"/>
      <scheme val="minor"/>
    </font>
    <font>
      <b/>
      <sz val="16"/>
      <color theme="1"/>
      <name val="Garamond"/>
      <family val="2"/>
      <charset val="162"/>
      <scheme val="minor"/>
    </font>
    <font>
      <sz val="16"/>
      <color theme="1"/>
      <name val="Garamond"/>
      <family val="2"/>
      <scheme val="minor"/>
    </font>
    <font>
      <b/>
      <sz val="13"/>
      <color theme="1"/>
      <name val="Garamond"/>
      <family val="2"/>
      <charset val="162"/>
      <scheme val="minor"/>
    </font>
    <font>
      <sz val="18"/>
      <color theme="1"/>
      <name val="Garamond"/>
      <family val="2"/>
      <scheme val="minor"/>
    </font>
  </fonts>
  <fills count="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s>
  <borders count="21">
    <border>
      <left/>
      <right/>
      <top/>
      <bottom/>
      <diagonal/>
    </border>
    <border>
      <left style="hair">
        <color indexed="64"/>
      </left>
      <right style="hair">
        <color indexed="64"/>
      </right>
      <top style="hair">
        <color indexed="64"/>
      </top>
      <bottom style="hair">
        <color indexed="64"/>
      </bottom>
      <diagonal/>
    </border>
    <border>
      <left/>
      <right style="thin">
        <color theme="0" tint="-0.249977111117893"/>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bottom/>
      <diagonal/>
    </border>
    <border>
      <left/>
      <right style="thin">
        <color theme="6"/>
      </right>
      <top/>
      <bottom/>
      <diagonal/>
    </border>
    <border>
      <left style="thin">
        <color theme="6"/>
      </left>
      <right/>
      <top/>
      <bottom style="thin">
        <color theme="6"/>
      </bottom>
      <diagonal/>
    </border>
    <border>
      <left/>
      <right style="thin">
        <color theme="0" tint="-0.249977111117893"/>
      </right>
      <top/>
      <bottom style="thin">
        <color theme="6"/>
      </bottom>
      <diagonal/>
    </border>
    <border>
      <left/>
      <right style="thin">
        <color theme="6"/>
      </right>
      <top/>
      <bottom style="thin">
        <color theme="6"/>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0"/>
      </left>
      <right style="thin">
        <color theme="6"/>
      </right>
      <top style="thin">
        <color theme="6"/>
      </top>
      <bottom style="thin">
        <color theme="0"/>
      </bottom>
      <diagonal/>
    </border>
    <border>
      <left style="thin">
        <color theme="6"/>
      </left>
      <right style="thin">
        <color theme="0"/>
      </right>
      <top style="thin">
        <color theme="6"/>
      </top>
      <bottom style="thin">
        <color theme="0"/>
      </bottom>
      <diagonal/>
    </border>
    <border>
      <left style="thin">
        <color theme="0"/>
      </left>
      <right style="thin">
        <color theme="6"/>
      </right>
      <top/>
      <bottom style="thin">
        <color theme="6"/>
      </bottom>
      <diagonal/>
    </border>
    <border>
      <left style="thin">
        <color theme="6"/>
      </left>
      <right style="thin">
        <color theme="0"/>
      </right>
      <top/>
      <bottom style="thin">
        <color theme="6"/>
      </bottom>
      <diagonal/>
    </border>
  </borders>
  <cellStyleXfs count="3">
    <xf numFmtId="0" fontId="0" fillId="0" borderId="0"/>
    <xf numFmtId="44" fontId="4" fillId="0" borderId="0" applyFont="0" applyFill="0" applyBorder="0" applyAlignment="0" applyProtection="0"/>
    <xf numFmtId="9" fontId="4" fillId="0" borderId="0" applyFont="0" applyFill="0" applyBorder="0" applyAlignment="0" applyProtection="0"/>
  </cellStyleXfs>
  <cellXfs count="56">
    <xf numFmtId="0" fontId="0" fillId="0" borderId="0" xfId="0"/>
    <xf numFmtId="17" fontId="0" fillId="0" borderId="1" xfId="0" applyNumberFormat="1" applyFont="1" applyBorder="1" applyAlignment="1">
      <alignment horizontal="center"/>
    </xf>
    <xf numFmtId="0" fontId="0" fillId="0" borderId="0" xfId="0" applyAlignment="1">
      <alignment horizontal="center"/>
    </xf>
    <xf numFmtId="0" fontId="0" fillId="0" borderId="0" xfId="0"/>
    <xf numFmtId="0" fontId="0" fillId="0" borderId="0" xfId="0" pivotButton="1"/>
    <xf numFmtId="164" fontId="0" fillId="0" borderId="0" xfId="0" pivotButton="1" applyNumberFormat="1"/>
    <xf numFmtId="164" fontId="0" fillId="0" borderId="0" xfId="0" applyNumberFormat="1"/>
    <xf numFmtId="164" fontId="0" fillId="0" borderId="0" xfId="0" applyNumberFormat="1" applyAlignment="1">
      <alignment horizontal="left"/>
    </xf>
    <xf numFmtId="0" fontId="0" fillId="0" borderId="2" xfId="0" applyBorder="1"/>
    <xf numFmtId="0" fontId="0" fillId="0" borderId="0" xfId="0" applyNumberFormat="1"/>
    <xf numFmtId="0" fontId="0" fillId="0" borderId="7" xfId="0" applyBorder="1"/>
    <xf numFmtId="0" fontId="0" fillId="0" borderId="6" xfId="0" applyBorder="1"/>
    <xf numFmtId="0" fontId="0" fillId="0" borderId="8" xfId="0" applyBorder="1"/>
    <xf numFmtId="0" fontId="0" fillId="0" borderId="9" xfId="0" applyBorder="1"/>
    <xf numFmtId="0" fontId="0" fillId="0" borderId="10" xfId="0" applyBorder="1"/>
    <xf numFmtId="0" fontId="0" fillId="0" borderId="0" xfId="0" applyBorder="1" applyAlignment="1"/>
    <xf numFmtId="43" fontId="0" fillId="0" borderId="0" xfId="0" applyNumberFormat="1"/>
    <xf numFmtId="10" fontId="0" fillId="0" borderId="0" xfId="0" applyNumberFormat="1"/>
    <xf numFmtId="44" fontId="0" fillId="0" borderId="0" xfId="0" applyNumberFormat="1"/>
    <xf numFmtId="44" fontId="0" fillId="0" borderId="0" xfId="0" pivotButton="1" applyNumberFormat="1"/>
    <xf numFmtId="44" fontId="0" fillId="0" borderId="0" xfId="0" applyNumberFormat="1" applyAlignment="1">
      <alignment horizontal="left"/>
    </xf>
    <xf numFmtId="0" fontId="8" fillId="0" borderId="19" xfId="1" applyNumberFormat="1" applyFont="1" applyBorder="1" applyAlignment="1">
      <alignment horizontal="center" vertical="center"/>
    </xf>
    <xf numFmtId="0" fontId="8" fillId="0" borderId="20" xfId="1" applyNumberFormat="1" applyFont="1" applyBorder="1" applyAlignment="1">
      <alignment horizontal="center" vertical="center"/>
    </xf>
    <xf numFmtId="0" fontId="8" fillId="0" borderId="17" xfId="1" applyNumberFormat="1" applyFont="1" applyBorder="1" applyAlignment="1">
      <alignment horizontal="center" vertical="center"/>
    </xf>
    <xf numFmtId="0" fontId="8" fillId="0" borderId="18" xfId="1" applyNumberFormat="1" applyFont="1" applyBorder="1" applyAlignment="1">
      <alignment horizontal="center" vertical="center"/>
    </xf>
    <xf numFmtId="0" fontId="2" fillId="4" borderId="13"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16" xfId="0" applyFont="1" applyFill="1" applyBorder="1" applyAlignment="1">
      <alignment horizontal="center" vertical="center"/>
    </xf>
    <xf numFmtId="44" fontId="6" fillId="0" borderId="19" xfId="1" applyFont="1" applyBorder="1" applyAlignment="1">
      <alignment horizontal="center" vertical="center"/>
    </xf>
    <xf numFmtId="44" fontId="6" fillId="0" borderId="20" xfId="1" applyFont="1" applyBorder="1" applyAlignment="1">
      <alignment horizontal="center" vertical="center"/>
    </xf>
    <xf numFmtId="44" fontId="6" fillId="0" borderId="17" xfId="1" applyFont="1" applyBorder="1" applyAlignment="1">
      <alignment horizontal="center" vertical="center"/>
    </xf>
    <xf numFmtId="44" fontId="6" fillId="0" borderId="18" xfId="1" applyFont="1" applyBorder="1" applyAlignment="1">
      <alignment horizontal="center" vertical="center"/>
    </xf>
    <xf numFmtId="0" fontId="3" fillId="3" borderId="0" xfId="0" applyFont="1" applyFill="1" applyAlignment="1">
      <alignment horizontal="center" vertical="center"/>
    </xf>
    <xf numFmtId="0" fontId="1" fillId="3" borderId="0" xfId="0" applyFont="1" applyFill="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7" fillId="4" borderId="13" xfId="0" applyFont="1" applyFill="1" applyBorder="1" applyAlignment="1">
      <alignment horizontal="center"/>
    </xf>
    <xf numFmtId="0" fontId="7" fillId="4" borderId="14" xfId="0" applyFont="1" applyFill="1" applyBorder="1" applyAlignment="1">
      <alignment horizontal="center"/>
    </xf>
    <xf numFmtId="0" fontId="7" fillId="4" borderId="15" xfId="0" applyFont="1" applyFill="1" applyBorder="1" applyAlignment="1">
      <alignment horizontal="center"/>
    </xf>
    <xf numFmtId="0" fontId="7" fillId="4" borderId="16" xfId="0" applyFont="1" applyFill="1" applyBorder="1" applyAlignment="1">
      <alignment horizontal="center"/>
    </xf>
    <xf numFmtId="0" fontId="5" fillId="4" borderId="11" xfId="0" applyFont="1" applyFill="1" applyBorder="1" applyAlignment="1">
      <alignment horizontal="center" vertical="center"/>
    </xf>
    <xf numFmtId="0" fontId="5" fillId="4" borderId="12" xfId="0" applyFont="1" applyFill="1" applyBorder="1" applyAlignment="1">
      <alignment horizontal="center" vertical="center"/>
    </xf>
    <xf numFmtId="44" fontId="6" fillId="0" borderId="19" xfId="1" applyFont="1" applyBorder="1" applyAlignment="1">
      <alignment horizontal="center"/>
    </xf>
    <xf numFmtId="44" fontId="6" fillId="0" borderId="20" xfId="1" applyFont="1" applyBorder="1" applyAlignment="1">
      <alignment horizontal="center"/>
    </xf>
    <xf numFmtId="44" fontId="6" fillId="0" borderId="17" xfId="1" applyFont="1" applyBorder="1" applyAlignment="1">
      <alignment horizontal="center"/>
    </xf>
    <xf numFmtId="44" fontId="6" fillId="0" borderId="18" xfId="1" applyFont="1" applyBorder="1" applyAlignment="1">
      <alignment horizontal="center"/>
    </xf>
    <xf numFmtId="0" fontId="5" fillId="4" borderId="13"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16" xfId="0" applyFont="1" applyFill="1" applyBorder="1" applyAlignment="1">
      <alignment horizontal="center" vertical="center"/>
    </xf>
    <xf numFmtId="10" fontId="6" fillId="2" borderId="19" xfId="2" applyNumberFormat="1" applyFont="1" applyFill="1" applyBorder="1" applyAlignment="1">
      <alignment horizontal="center" vertical="center"/>
    </xf>
    <xf numFmtId="10" fontId="6" fillId="2" borderId="20" xfId="2" applyNumberFormat="1" applyFont="1" applyFill="1" applyBorder="1" applyAlignment="1">
      <alignment horizontal="center" vertical="center"/>
    </xf>
    <xf numFmtId="10" fontId="6" fillId="2" borderId="17" xfId="2" applyNumberFormat="1" applyFont="1" applyFill="1" applyBorder="1" applyAlignment="1">
      <alignment horizontal="center" vertical="center"/>
    </xf>
    <xf numFmtId="10" fontId="6" fillId="2" borderId="18" xfId="2" applyNumberFormat="1" applyFont="1" applyFill="1" applyBorder="1" applyAlignment="1">
      <alignment horizontal="center" vertical="center"/>
    </xf>
  </cellXfs>
  <cellStyles count="3">
    <cellStyle name="Currency" xfId="1" builtinId="4"/>
    <cellStyle name="Normal" xfId="0" builtinId="0"/>
    <cellStyle name="Percent" xfId="2" builtinId="5"/>
  </cellStyles>
  <dxfs count="958">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5" formatCode="_(* #,##0.00_);_(* \(#,##0.00\);_(* &quot;-&quot;??_);_(@_)"/>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4" formatCode="0.00%"/>
    </dxf>
    <dxf>
      <numFmt numFmtId="35" formatCode="_(* #,##0.00_);_(* \(#,##0.00\);_(* &quot;-&quot;??_);_(@_)"/>
    </dxf>
    <dxf>
      <numFmt numFmtId="35" formatCode="_(* #,##0.00_);_(* \(#,##0.00\);_(*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Copy.xlsx]pivot table!PivotTable1</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prstDash val="sysDash"/>
            <a:round/>
          </a:ln>
          <a:effectLst/>
        </c:spPr>
        <c:marker>
          <c:symbol val="square"/>
          <c:size val="7"/>
          <c:spPr>
            <a:solidFill>
              <a:srgbClr val="FF0000"/>
            </a:solidFill>
            <a:ln w="28575">
              <a:solidFill>
                <a:schemeClr val="bg1"/>
              </a:solidFill>
              <a:prstDash val="sysDash"/>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prstDash val="sysDash"/>
            <a:round/>
          </a:ln>
          <a:effectLst/>
        </c:spPr>
        <c:marker>
          <c:symbol val="square"/>
          <c:size val="7"/>
          <c:spPr>
            <a:solidFill>
              <a:srgbClr val="FF0000"/>
            </a:solidFill>
            <a:ln w="28575">
              <a:solidFill>
                <a:schemeClr val="bg1"/>
              </a:solidFill>
              <a:prstDash val="sysDash"/>
            </a:ln>
            <a:effectLst/>
          </c:spPr>
        </c:marker>
        <c:dLbl>
          <c:idx val="0"/>
          <c:layout>
            <c:manualLayout>
              <c:x val="-1.3171180388265028E-16"/>
              <c:y val="-2.0543801433644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prstDash val="sysDash"/>
            <a:round/>
          </a:ln>
          <a:effectLst/>
        </c:spPr>
        <c:marker>
          <c:symbol val="square"/>
          <c:size val="7"/>
          <c:spPr>
            <a:solidFill>
              <a:srgbClr val="FF0000"/>
            </a:solidFill>
            <a:ln w="28575">
              <a:solidFill>
                <a:schemeClr val="bg1"/>
              </a:solidFill>
              <a:prstDash val="sysDash"/>
            </a:ln>
            <a:effectLst/>
          </c:spPr>
        </c:marker>
        <c:dLbl>
          <c:idx val="0"/>
          <c:layout>
            <c:manualLayout>
              <c:x val="5.3882724038992426E-3"/>
              <c:y val="4.1087602867289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prstDash val="sysDash"/>
            <a:round/>
          </a:ln>
          <a:effectLst/>
        </c:spPr>
        <c:marker>
          <c:symbol val="square"/>
          <c:size val="7"/>
          <c:spPr>
            <a:solidFill>
              <a:srgbClr val="FF0000"/>
            </a:solidFill>
            <a:ln w="28575">
              <a:solidFill>
                <a:schemeClr val="bg1"/>
              </a:solidFill>
              <a:prstDash val="sysDash"/>
            </a:ln>
            <a:effectLst/>
          </c:spPr>
        </c:marker>
        <c:dLbl>
          <c:idx val="0"/>
          <c:layout>
            <c:manualLayout>
              <c:x val="-1.7960908012997474E-3"/>
              <c:y val="5.135950358411149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prstDash val="sysDash"/>
            <a:round/>
          </a:ln>
          <a:effectLst/>
        </c:spPr>
        <c:marker>
          <c:symbol val="square"/>
          <c:size val="7"/>
          <c:spPr>
            <a:solidFill>
              <a:srgbClr val="FF0000"/>
            </a:solidFill>
            <a:ln w="28575">
              <a:solidFill>
                <a:schemeClr val="bg1"/>
              </a:solidFill>
              <a:prstDash val="sysDash"/>
            </a:ln>
            <a:effectLst/>
          </c:spPr>
        </c:marker>
        <c:dLbl>
          <c:idx val="0"/>
          <c:layout>
            <c:manualLayout>
              <c:x val="-1.2572635609098232E-2"/>
              <c:y val="-5.478347048971899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prstDash val="sysDash"/>
            <a:round/>
          </a:ln>
          <a:effectLst/>
        </c:spPr>
        <c:marker>
          <c:symbol val="square"/>
          <c:size val="7"/>
          <c:spPr>
            <a:solidFill>
              <a:srgbClr val="FF0000"/>
            </a:solidFill>
            <a:ln w="28575">
              <a:solidFill>
                <a:schemeClr val="bg1"/>
              </a:solidFill>
              <a:prstDash val="sysDash"/>
            </a:ln>
            <a:effectLst/>
          </c:spPr>
        </c:marker>
        <c:dLbl>
          <c:idx val="0"/>
          <c:layout>
            <c:manualLayout>
              <c:x val="0"/>
              <c:y val="-4.451156977289676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prstDash val="sysDash"/>
            <a:round/>
          </a:ln>
          <a:effectLst/>
        </c:spPr>
        <c:marker>
          <c:symbol val="square"/>
          <c:size val="7"/>
          <c:spPr>
            <a:solidFill>
              <a:srgbClr val="FF0000"/>
            </a:solidFill>
            <a:ln w="28575">
              <a:solidFill>
                <a:schemeClr val="bg1"/>
              </a:solidFill>
              <a:prstDash val="sysDash"/>
            </a:ln>
            <a:effectLst/>
          </c:spPr>
        </c:marker>
        <c:dLbl>
          <c:idx val="0"/>
          <c:layout>
            <c:manualLayout>
              <c:x val="-1.2572635609098364E-2"/>
              <c:y val="5.478347048971893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prstDash val="sysDash"/>
            <a:round/>
          </a:ln>
          <a:effectLst/>
        </c:spPr>
        <c:marker>
          <c:symbol val="square"/>
          <c:size val="7"/>
          <c:spPr>
            <a:solidFill>
              <a:srgbClr val="FF0000"/>
            </a:solidFill>
            <a:ln w="28575">
              <a:solidFill>
                <a:schemeClr val="bg1"/>
              </a:solidFill>
              <a:prstDash val="sysDash"/>
            </a:ln>
            <a:effectLst/>
          </c:spPr>
        </c:marker>
        <c:dLbl>
          <c:idx val="0"/>
          <c:layout>
            <c:manualLayout>
              <c:x val="-1.0776544807798617E-2"/>
              <c:y val="-6.505537120654135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12619974498993"/>
          <c:y val="0.13140792729663409"/>
          <c:w val="0.84198765717354962"/>
          <c:h val="0.80727421011313072"/>
        </c:manualLayout>
      </c:layout>
      <c:lineChart>
        <c:grouping val="standard"/>
        <c:varyColors val="0"/>
        <c:ser>
          <c:idx val="0"/>
          <c:order val="0"/>
          <c:tx>
            <c:strRef>
              <c:f>'pivot table'!$B$3</c:f>
              <c:strCache>
                <c:ptCount val="1"/>
                <c:pt idx="0">
                  <c:v>Total</c:v>
                </c:pt>
              </c:strCache>
            </c:strRef>
          </c:tx>
          <c:spPr>
            <a:ln w="28575" cap="rnd">
              <a:solidFill>
                <a:schemeClr val="accent1"/>
              </a:solidFill>
              <a:prstDash val="sysDash"/>
              <a:round/>
            </a:ln>
            <a:effectLst/>
          </c:spPr>
          <c:marker>
            <c:symbol val="square"/>
            <c:size val="7"/>
            <c:spPr>
              <a:solidFill>
                <a:srgbClr val="FF0000"/>
              </a:solidFill>
              <a:ln w="28575">
                <a:solidFill>
                  <a:schemeClr val="bg1"/>
                </a:solidFill>
                <a:prstDash val="sysDash"/>
              </a:ln>
              <a:effectLst/>
            </c:spPr>
          </c:marker>
          <c:dPt>
            <c:idx val="0"/>
            <c:marker>
              <c:symbol val="square"/>
              <c:size val="7"/>
              <c:spPr>
                <a:solidFill>
                  <a:srgbClr val="FF0000"/>
                </a:solidFill>
                <a:ln w="28575">
                  <a:solidFill>
                    <a:schemeClr val="bg1"/>
                  </a:solidFill>
                  <a:prstDash val="sysDash"/>
                </a:ln>
                <a:effectLst/>
              </c:spPr>
            </c:marker>
            <c:bubble3D val="0"/>
            <c:spPr>
              <a:ln w="28575" cap="rnd">
                <a:solidFill>
                  <a:schemeClr val="accent1"/>
                </a:solidFill>
                <a:prstDash val="sysDash"/>
                <a:round/>
              </a:ln>
              <a:effectLst/>
            </c:spPr>
            <c:extLst>
              <c:ext xmlns:c16="http://schemas.microsoft.com/office/drawing/2014/chart" uri="{C3380CC4-5D6E-409C-BE32-E72D297353CC}">
                <c16:uniqueId val="{00000005-7CC2-451C-8DB4-A4433906C851}"/>
              </c:ext>
            </c:extLst>
          </c:dPt>
          <c:dPt>
            <c:idx val="1"/>
            <c:marker>
              <c:symbol val="square"/>
              <c:size val="7"/>
              <c:spPr>
                <a:solidFill>
                  <a:srgbClr val="FF0000"/>
                </a:solidFill>
                <a:ln w="28575">
                  <a:solidFill>
                    <a:schemeClr val="bg1"/>
                  </a:solidFill>
                  <a:prstDash val="sysDash"/>
                </a:ln>
                <a:effectLst/>
              </c:spPr>
            </c:marker>
            <c:bubble3D val="0"/>
            <c:spPr>
              <a:ln w="28575" cap="rnd">
                <a:solidFill>
                  <a:schemeClr val="accent1"/>
                </a:solidFill>
                <a:prstDash val="sysDash"/>
                <a:round/>
              </a:ln>
              <a:effectLst/>
            </c:spPr>
            <c:extLst>
              <c:ext xmlns:c16="http://schemas.microsoft.com/office/drawing/2014/chart" uri="{C3380CC4-5D6E-409C-BE32-E72D297353CC}">
                <c16:uniqueId val="{00000004-7CC2-451C-8DB4-A4433906C851}"/>
              </c:ext>
            </c:extLst>
          </c:dPt>
          <c:dPt>
            <c:idx val="2"/>
            <c:marker>
              <c:symbol val="square"/>
              <c:size val="7"/>
              <c:spPr>
                <a:solidFill>
                  <a:srgbClr val="FF0000"/>
                </a:solidFill>
                <a:ln w="28575">
                  <a:solidFill>
                    <a:schemeClr val="bg1"/>
                  </a:solidFill>
                  <a:prstDash val="sysDash"/>
                </a:ln>
                <a:effectLst/>
              </c:spPr>
            </c:marker>
            <c:bubble3D val="0"/>
            <c:spPr>
              <a:ln w="28575" cap="rnd">
                <a:solidFill>
                  <a:schemeClr val="accent1"/>
                </a:solidFill>
                <a:prstDash val="sysDash"/>
                <a:round/>
              </a:ln>
              <a:effectLst/>
            </c:spPr>
            <c:extLst>
              <c:ext xmlns:c16="http://schemas.microsoft.com/office/drawing/2014/chart" uri="{C3380CC4-5D6E-409C-BE32-E72D297353CC}">
                <c16:uniqueId val="{00000003-7CC2-451C-8DB4-A4433906C851}"/>
              </c:ext>
            </c:extLst>
          </c:dPt>
          <c:dPt>
            <c:idx val="3"/>
            <c:marker>
              <c:symbol val="square"/>
              <c:size val="7"/>
              <c:spPr>
                <a:solidFill>
                  <a:srgbClr val="FF0000"/>
                </a:solidFill>
                <a:ln w="28575">
                  <a:solidFill>
                    <a:schemeClr val="bg1"/>
                  </a:solidFill>
                  <a:prstDash val="sysDash"/>
                </a:ln>
                <a:effectLst/>
              </c:spPr>
            </c:marker>
            <c:bubble3D val="0"/>
            <c:spPr>
              <a:ln w="28575" cap="rnd">
                <a:solidFill>
                  <a:schemeClr val="accent1"/>
                </a:solidFill>
                <a:prstDash val="sysDash"/>
                <a:round/>
              </a:ln>
              <a:effectLst/>
            </c:spPr>
            <c:extLst>
              <c:ext xmlns:c16="http://schemas.microsoft.com/office/drawing/2014/chart" uri="{C3380CC4-5D6E-409C-BE32-E72D297353CC}">
                <c16:uniqueId val="{00000002-7CC2-451C-8DB4-A4433906C851}"/>
              </c:ext>
            </c:extLst>
          </c:dPt>
          <c:dPt>
            <c:idx val="4"/>
            <c:marker>
              <c:symbol val="square"/>
              <c:size val="7"/>
              <c:spPr>
                <a:solidFill>
                  <a:srgbClr val="FF0000"/>
                </a:solidFill>
                <a:ln w="28575">
                  <a:solidFill>
                    <a:schemeClr val="bg1"/>
                  </a:solidFill>
                  <a:prstDash val="sysDash"/>
                </a:ln>
                <a:effectLst/>
              </c:spPr>
            </c:marker>
            <c:bubble3D val="0"/>
            <c:spPr>
              <a:ln w="28575" cap="rnd">
                <a:solidFill>
                  <a:schemeClr val="accent1"/>
                </a:solidFill>
                <a:prstDash val="sysDash"/>
                <a:round/>
              </a:ln>
              <a:effectLst/>
            </c:spPr>
            <c:extLst>
              <c:ext xmlns:c16="http://schemas.microsoft.com/office/drawing/2014/chart" uri="{C3380CC4-5D6E-409C-BE32-E72D297353CC}">
                <c16:uniqueId val="{00000006-7CC2-451C-8DB4-A4433906C851}"/>
              </c:ext>
            </c:extLst>
          </c:dPt>
          <c:dPt>
            <c:idx val="5"/>
            <c:marker>
              <c:symbol val="square"/>
              <c:size val="7"/>
              <c:spPr>
                <a:solidFill>
                  <a:srgbClr val="FF0000"/>
                </a:solidFill>
                <a:ln w="28575">
                  <a:solidFill>
                    <a:schemeClr val="bg1"/>
                  </a:solidFill>
                  <a:prstDash val="sysDash"/>
                </a:ln>
                <a:effectLst/>
              </c:spPr>
            </c:marker>
            <c:bubble3D val="0"/>
            <c:spPr>
              <a:ln w="28575" cap="rnd">
                <a:solidFill>
                  <a:schemeClr val="accent1"/>
                </a:solidFill>
                <a:prstDash val="sysDash"/>
                <a:round/>
              </a:ln>
              <a:effectLst/>
            </c:spPr>
            <c:extLst>
              <c:ext xmlns:c16="http://schemas.microsoft.com/office/drawing/2014/chart" uri="{C3380CC4-5D6E-409C-BE32-E72D297353CC}">
                <c16:uniqueId val="{00000007-7CC2-451C-8DB4-A4433906C851}"/>
              </c:ext>
            </c:extLst>
          </c:dPt>
          <c:dPt>
            <c:idx val="6"/>
            <c:marker>
              <c:symbol val="square"/>
              <c:size val="7"/>
              <c:spPr>
                <a:solidFill>
                  <a:srgbClr val="FF0000"/>
                </a:solidFill>
                <a:ln w="28575">
                  <a:solidFill>
                    <a:schemeClr val="bg1"/>
                  </a:solidFill>
                  <a:prstDash val="sysDash"/>
                </a:ln>
                <a:effectLst/>
              </c:spPr>
            </c:marker>
            <c:bubble3D val="0"/>
            <c:spPr>
              <a:ln w="28575" cap="rnd">
                <a:solidFill>
                  <a:schemeClr val="accent1"/>
                </a:solidFill>
                <a:prstDash val="sysDash"/>
                <a:round/>
              </a:ln>
              <a:effectLst/>
            </c:spPr>
            <c:extLst>
              <c:ext xmlns:c16="http://schemas.microsoft.com/office/drawing/2014/chart" uri="{C3380CC4-5D6E-409C-BE32-E72D297353CC}">
                <c16:uniqueId val="{00000008-7CC2-451C-8DB4-A4433906C851}"/>
              </c:ext>
            </c:extLst>
          </c:dPt>
          <c:dLbls>
            <c:dLbl>
              <c:idx val="0"/>
              <c:layout>
                <c:manualLayout>
                  <c:x val="-1.2572635609098232E-2"/>
                  <c:y val="-5.47834704897189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CC2-451C-8DB4-A4433906C851}"/>
                </c:ext>
              </c:extLst>
            </c:dLbl>
            <c:dLbl>
              <c:idx val="1"/>
              <c:layout>
                <c:manualLayout>
                  <c:x val="-1.7960908012997474E-3"/>
                  <c:y val="5.13595035841114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CC2-451C-8DB4-A4433906C851}"/>
                </c:ext>
              </c:extLst>
            </c:dLbl>
            <c:dLbl>
              <c:idx val="2"/>
              <c:layout>
                <c:manualLayout>
                  <c:x val="5.3882724038992426E-3"/>
                  <c:y val="4.108760286728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C2-451C-8DB4-A4433906C851}"/>
                </c:ext>
              </c:extLst>
            </c:dLbl>
            <c:dLbl>
              <c:idx val="3"/>
              <c:layout>
                <c:manualLayout>
                  <c:x val="-1.3171180388265028E-16"/>
                  <c:y val="-2.054380143364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CC2-451C-8DB4-A4433906C851}"/>
                </c:ext>
              </c:extLst>
            </c:dLbl>
            <c:dLbl>
              <c:idx val="4"/>
              <c:layout>
                <c:manualLayout>
                  <c:x val="0"/>
                  <c:y val="-4.45115697728967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CC2-451C-8DB4-A4433906C851}"/>
                </c:ext>
              </c:extLst>
            </c:dLbl>
            <c:dLbl>
              <c:idx val="5"/>
              <c:layout>
                <c:manualLayout>
                  <c:x val="-1.2572635609098364E-2"/>
                  <c:y val="5.47834704897189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CC2-451C-8DB4-A4433906C851}"/>
                </c:ext>
              </c:extLst>
            </c:dLbl>
            <c:dLbl>
              <c:idx val="6"/>
              <c:layout>
                <c:manualLayout>
                  <c:x val="-1.0776544807798617E-2"/>
                  <c:y val="-6.50553712065413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CC2-451C-8DB4-A4433906C85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table'!$A$4:$A$10</c:f>
              <c:strCache>
                <c:ptCount val="7"/>
                <c:pt idx="0">
                  <c:v>Sum of Sep-21</c:v>
                </c:pt>
                <c:pt idx="1">
                  <c:v>Sum of Oct-21</c:v>
                </c:pt>
                <c:pt idx="2">
                  <c:v>Sum of Nov-21</c:v>
                </c:pt>
                <c:pt idx="3">
                  <c:v>Sum of Dec-21</c:v>
                </c:pt>
                <c:pt idx="4">
                  <c:v>Sum of Jan-22</c:v>
                </c:pt>
                <c:pt idx="5">
                  <c:v>Sum of Aug-21</c:v>
                </c:pt>
                <c:pt idx="6">
                  <c:v>Sum of Jul-21</c:v>
                </c:pt>
              </c:strCache>
            </c:strRef>
          </c:cat>
          <c:val>
            <c:numRef>
              <c:f>'pivot table'!$B$4:$B$10</c:f>
              <c:numCache>
                <c:formatCode>_("$"* #,##0_);_("$"* \(#,##0\);_("$"* "-"??_);_(@_)</c:formatCode>
                <c:ptCount val="7"/>
                <c:pt idx="0">
                  <c:v>1866176</c:v>
                </c:pt>
                <c:pt idx="1">
                  <c:v>1832596</c:v>
                </c:pt>
                <c:pt idx="2">
                  <c:v>1908986</c:v>
                </c:pt>
                <c:pt idx="3">
                  <c:v>3874756</c:v>
                </c:pt>
                <c:pt idx="4">
                  <c:v>2063506</c:v>
                </c:pt>
                <c:pt idx="5">
                  <c:v>1924926</c:v>
                </c:pt>
                <c:pt idx="6">
                  <c:v>1835146</c:v>
                </c:pt>
              </c:numCache>
            </c:numRef>
          </c:val>
          <c:smooth val="0"/>
          <c:extLst>
            <c:ext xmlns:c16="http://schemas.microsoft.com/office/drawing/2014/chart" uri="{C3380CC4-5D6E-409C-BE32-E72D297353CC}">
              <c16:uniqueId val="{00000000-7CC2-451C-8DB4-A4433906C851}"/>
            </c:ext>
          </c:extLst>
        </c:ser>
        <c:dLbls>
          <c:showLegendKey val="0"/>
          <c:showVal val="0"/>
          <c:showCatName val="0"/>
          <c:showSerName val="0"/>
          <c:showPercent val="0"/>
          <c:showBubbleSize val="0"/>
        </c:dLbls>
        <c:marker val="1"/>
        <c:smooth val="0"/>
        <c:axId val="540016760"/>
        <c:axId val="540021680"/>
      </c:lineChart>
      <c:catAx>
        <c:axId val="540016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tr-TR"/>
          </a:p>
        </c:txPr>
        <c:crossAx val="540021680"/>
        <c:crosses val="autoZero"/>
        <c:auto val="1"/>
        <c:lblAlgn val="ctr"/>
        <c:lblOffset val="100"/>
        <c:noMultiLvlLbl val="0"/>
      </c:catAx>
      <c:valAx>
        <c:axId val="5400216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40016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Copy.xlsx]pivot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600" b="1">
                <a:solidFill>
                  <a:schemeClr val="dk1"/>
                </a:solidFill>
                <a:latin typeface="+mn-lt"/>
                <a:ea typeface="+mn-ea"/>
                <a:cs typeface="+mn-cs"/>
              </a:rPr>
              <a:t>Total</a:t>
            </a:r>
            <a:r>
              <a:rPr lang="tr-TR" sz="1600" b="1">
                <a:solidFill>
                  <a:schemeClr val="dk1"/>
                </a:solidFill>
                <a:latin typeface="+mn-lt"/>
                <a:ea typeface="+mn-ea"/>
                <a:cs typeface="+mn-cs"/>
              </a:rPr>
              <a:t> Revenue by Distribution</a:t>
            </a:r>
            <a:endParaRPr lang="en-US" sz="1600" b="1">
              <a:solidFill>
                <a:sysClr val="windowText" lastClr="000000"/>
              </a:solidFill>
            </a:endParaRPr>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table'!$E$10</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table'!$D$11:$D$19</c:f>
              <c:strCache>
                <c:ptCount val="8"/>
                <c:pt idx="0">
                  <c:v>(blank)</c:v>
                </c:pt>
                <c:pt idx="1">
                  <c:v>Dreamworks SKG</c:v>
                </c:pt>
                <c:pt idx="2">
                  <c:v>Universal</c:v>
                </c:pt>
                <c:pt idx="3">
                  <c:v>Sony Pictures</c:v>
                </c:pt>
                <c:pt idx="4">
                  <c:v>20th Century Fox</c:v>
                </c:pt>
                <c:pt idx="5">
                  <c:v>Warner Bros.</c:v>
                </c:pt>
                <c:pt idx="6">
                  <c:v>Walt Disney</c:v>
                </c:pt>
                <c:pt idx="7">
                  <c:v>Paramount Pictures</c:v>
                </c:pt>
              </c:strCache>
            </c:strRef>
          </c:cat>
          <c:val>
            <c:numRef>
              <c:f>'pivot table'!$E$11:$E$19</c:f>
              <c:numCache>
                <c:formatCode>_("$"* #,##0_);_("$"* \(#,##0\);_("$"* "-"??_);_(@_)</c:formatCode>
                <c:ptCount val="8"/>
                <c:pt idx="1">
                  <c:v>8877</c:v>
                </c:pt>
                <c:pt idx="2">
                  <c:v>9117</c:v>
                </c:pt>
                <c:pt idx="3">
                  <c:v>40276</c:v>
                </c:pt>
                <c:pt idx="4">
                  <c:v>75416</c:v>
                </c:pt>
                <c:pt idx="5">
                  <c:v>2288216</c:v>
                </c:pt>
                <c:pt idx="6">
                  <c:v>4560931</c:v>
                </c:pt>
                <c:pt idx="7">
                  <c:v>8323259</c:v>
                </c:pt>
              </c:numCache>
            </c:numRef>
          </c:val>
          <c:extLst>
            <c:ext xmlns:c16="http://schemas.microsoft.com/office/drawing/2014/chart" uri="{C3380CC4-5D6E-409C-BE32-E72D297353CC}">
              <c16:uniqueId val="{00000000-33A1-4E32-A02B-993F8DBB9CC7}"/>
            </c:ext>
          </c:extLst>
        </c:ser>
        <c:dLbls>
          <c:showLegendKey val="0"/>
          <c:showVal val="0"/>
          <c:showCatName val="0"/>
          <c:showSerName val="0"/>
          <c:showPercent val="0"/>
          <c:showBubbleSize val="0"/>
        </c:dLbls>
        <c:gapWidth val="182"/>
        <c:axId val="622977600"/>
        <c:axId val="538602816"/>
      </c:barChart>
      <c:catAx>
        <c:axId val="62297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8602816"/>
        <c:crosses val="autoZero"/>
        <c:auto val="1"/>
        <c:lblAlgn val="ctr"/>
        <c:lblOffset val="100"/>
        <c:noMultiLvlLbl val="0"/>
      </c:catAx>
      <c:valAx>
        <c:axId val="538602816"/>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62297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Copy.xlsx]pivot table!PivotTable2</c:name>
    <c:fmtId val="1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600" b="1">
                <a:solidFill>
                  <a:schemeClr val="dk1"/>
                </a:solidFill>
                <a:latin typeface="+mn-lt"/>
                <a:ea typeface="+mn-ea"/>
                <a:cs typeface="+mn-cs"/>
              </a:rPr>
              <a:t>Total</a:t>
            </a:r>
            <a:r>
              <a:rPr lang="tr-TR" sz="1600" b="1">
                <a:solidFill>
                  <a:schemeClr val="dk1"/>
                </a:solidFill>
                <a:latin typeface="+mn-lt"/>
                <a:ea typeface="+mn-ea"/>
                <a:cs typeface="+mn-cs"/>
              </a:rPr>
              <a:t> Revenue by Genre</a:t>
            </a:r>
            <a:endParaRPr lang="en-US" sz="1600" b="1">
              <a:solidFill>
                <a:sysClr val="windowText" lastClr="000000"/>
              </a:solidFill>
            </a:endParaRPr>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table'!$H$4</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table'!$G$5:$G$9</c:f>
              <c:strCache>
                <c:ptCount val="4"/>
                <c:pt idx="0">
                  <c:v>(blank)</c:v>
                </c:pt>
                <c:pt idx="1">
                  <c:v>Drama</c:v>
                </c:pt>
                <c:pt idx="2">
                  <c:v>Adventure</c:v>
                </c:pt>
                <c:pt idx="3">
                  <c:v>Action</c:v>
                </c:pt>
              </c:strCache>
            </c:strRef>
          </c:cat>
          <c:val>
            <c:numRef>
              <c:f>'pivot table'!$H$5:$H$9</c:f>
              <c:numCache>
                <c:formatCode>_("$"* #,##0_);_("$"* \(#,##0\);_("$"* "-"??_);_(@_)</c:formatCode>
                <c:ptCount val="4"/>
                <c:pt idx="1">
                  <c:v>2240742</c:v>
                </c:pt>
                <c:pt idx="2">
                  <c:v>5411117</c:v>
                </c:pt>
                <c:pt idx="3">
                  <c:v>7654233</c:v>
                </c:pt>
              </c:numCache>
            </c:numRef>
          </c:val>
          <c:extLst>
            <c:ext xmlns:c16="http://schemas.microsoft.com/office/drawing/2014/chart" uri="{C3380CC4-5D6E-409C-BE32-E72D297353CC}">
              <c16:uniqueId val="{00000000-FD96-4259-BF65-C38430DC8684}"/>
            </c:ext>
          </c:extLst>
        </c:ser>
        <c:dLbls>
          <c:showLegendKey val="0"/>
          <c:showVal val="0"/>
          <c:showCatName val="0"/>
          <c:showSerName val="0"/>
          <c:showPercent val="0"/>
          <c:showBubbleSize val="0"/>
        </c:dLbls>
        <c:gapWidth val="182"/>
        <c:axId val="552057696"/>
        <c:axId val="552055728"/>
      </c:barChart>
      <c:catAx>
        <c:axId val="55205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52055728"/>
        <c:crosses val="autoZero"/>
        <c:auto val="1"/>
        <c:lblAlgn val="ctr"/>
        <c:lblOffset val="100"/>
        <c:noMultiLvlLbl val="0"/>
      </c:catAx>
      <c:valAx>
        <c:axId val="552055728"/>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55205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11</xdr:col>
      <xdr:colOff>68033</xdr:colOff>
      <xdr:row>4</xdr:row>
      <xdr:rowOff>14008</xdr:rowOff>
    </xdr:from>
    <xdr:to>
      <xdr:col>16</xdr:col>
      <xdr:colOff>536862</xdr:colOff>
      <xdr:row>8</xdr:row>
      <xdr:rowOff>231321</xdr:rowOff>
    </xdr:to>
    <mc:AlternateContent xmlns:mc="http://schemas.openxmlformats.org/markup-compatibility/2006" xmlns:a14="http://schemas.microsoft.com/office/drawing/2010/main">
      <mc:Choice Requires="a14">
        <xdr:graphicFrame macro="">
          <xdr:nvGraphicFramePr>
            <xdr:cNvPr id="3" name="GENRE">
              <a:extLst>
                <a:ext uri="{FF2B5EF4-FFF2-40B4-BE49-F238E27FC236}">
                  <a16:creationId xmlns:a16="http://schemas.microsoft.com/office/drawing/2014/main" id="{B9F8BEE4-3CC6-4220-A23C-4F3C5F00E25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6803569" y="667151"/>
              <a:ext cx="3530436" cy="1033741"/>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34637</xdr:colOff>
      <xdr:row>4</xdr:row>
      <xdr:rowOff>2402</xdr:rowOff>
    </xdr:from>
    <xdr:to>
      <xdr:col>22</xdr:col>
      <xdr:colOff>476250</xdr:colOff>
      <xdr:row>9</xdr:row>
      <xdr:rowOff>0</xdr:rowOff>
    </xdr:to>
    <mc:AlternateContent xmlns:mc="http://schemas.openxmlformats.org/markup-compatibility/2006" xmlns:a14="http://schemas.microsoft.com/office/drawing/2010/main">
      <mc:Choice Requires="a14">
        <xdr:graphicFrame macro="">
          <xdr:nvGraphicFramePr>
            <xdr:cNvPr id="4" name="Above or Below Average">
              <a:extLst>
                <a:ext uri="{FF2B5EF4-FFF2-40B4-BE49-F238E27FC236}">
                  <a16:creationId xmlns:a16="http://schemas.microsoft.com/office/drawing/2014/main" id="{DEA32D51-6A4A-4050-993F-FC82B266A287}"/>
                </a:ext>
              </a:extLst>
            </xdr:cNvPr>
            <xdr:cNvGraphicFramePr/>
          </xdr:nvGraphicFramePr>
          <xdr:xfrm>
            <a:off x="0" y="0"/>
            <a:ext cx="0" cy="0"/>
          </xdr:xfrm>
          <a:graphic>
            <a:graphicData uri="http://schemas.microsoft.com/office/drawing/2010/slicer">
              <sle:slicer xmlns:sle="http://schemas.microsoft.com/office/drawing/2010/slicer" name="Above or Below Average"/>
            </a:graphicData>
          </a:graphic>
        </xdr:graphicFrame>
      </mc:Choice>
      <mc:Fallback xmlns="">
        <xdr:sp macro="" textlink="">
          <xdr:nvSpPr>
            <xdr:cNvPr id="0" name=""/>
            <xdr:cNvSpPr>
              <a:spLocks noTextEdit="1"/>
            </xdr:cNvSpPr>
          </xdr:nvSpPr>
          <xdr:spPr>
            <a:xfrm>
              <a:off x="9967632" y="663549"/>
              <a:ext cx="2393256" cy="103974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593909</xdr:colOff>
      <xdr:row>4</xdr:row>
      <xdr:rowOff>11207</xdr:rowOff>
    </xdr:from>
    <xdr:to>
      <xdr:col>10</xdr:col>
      <xdr:colOff>571500</xdr:colOff>
      <xdr:row>8</xdr:row>
      <xdr:rowOff>217715</xdr:rowOff>
    </xdr:to>
    <mc:AlternateContent xmlns:mc="http://schemas.openxmlformats.org/markup-compatibility/2006" xmlns:a14="http://schemas.microsoft.com/office/drawing/2010/main">
      <mc:Choice Requires="a14">
        <xdr:graphicFrame macro="">
          <xdr:nvGraphicFramePr>
            <xdr:cNvPr id="5" name="Distributor">
              <a:extLst>
                <a:ext uri="{FF2B5EF4-FFF2-40B4-BE49-F238E27FC236}">
                  <a16:creationId xmlns:a16="http://schemas.microsoft.com/office/drawing/2014/main" id="{4745BC4E-5EE9-4988-96B3-55004E4A59A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istributor"/>
            </a:graphicData>
          </a:graphic>
        </xdr:graphicFrame>
      </mc:Choice>
      <mc:Fallback xmlns="">
        <xdr:sp macro="" textlink="">
          <xdr:nvSpPr>
            <xdr:cNvPr id="0" name=""/>
            <xdr:cNvSpPr>
              <a:spLocks noTextEdit="1"/>
            </xdr:cNvSpPr>
          </xdr:nvSpPr>
          <xdr:spPr>
            <a:xfrm>
              <a:off x="1199027" y="672354"/>
              <a:ext cx="5423649" cy="1013332"/>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12</xdr:row>
      <xdr:rowOff>27214</xdr:rowOff>
    </xdr:from>
    <xdr:to>
      <xdr:col>12</xdr:col>
      <xdr:colOff>421822</xdr:colOff>
      <xdr:row>35</xdr:row>
      <xdr:rowOff>13607</xdr:rowOff>
    </xdr:to>
    <xdr:graphicFrame macro="">
      <xdr:nvGraphicFramePr>
        <xdr:cNvPr id="6" name="Chart 5">
          <a:extLst>
            <a:ext uri="{FF2B5EF4-FFF2-40B4-BE49-F238E27FC236}">
              <a16:creationId xmlns:a16="http://schemas.microsoft.com/office/drawing/2014/main" id="{3BEF6ABD-EFE1-4A76-91A4-EAC220173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286404</xdr:colOff>
      <xdr:row>12</xdr:row>
      <xdr:rowOff>122538</xdr:rowOff>
    </xdr:from>
    <xdr:to>
      <xdr:col>10</xdr:col>
      <xdr:colOff>123118</xdr:colOff>
      <xdr:row>13</xdr:row>
      <xdr:rowOff>68110</xdr:rowOff>
    </xdr:to>
    <xdr:sp macro="" textlink="">
      <xdr:nvSpPr>
        <xdr:cNvPr id="7" name="TextBox 6">
          <a:extLst>
            <a:ext uri="{FF2B5EF4-FFF2-40B4-BE49-F238E27FC236}">
              <a16:creationId xmlns:a16="http://schemas.microsoft.com/office/drawing/2014/main" id="{937C8341-ADE3-46D8-99A1-72E44CD7B7F8}"/>
            </a:ext>
          </a:extLst>
        </xdr:cNvPr>
        <xdr:cNvSpPr txBox="1"/>
      </xdr:nvSpPr>
      <xdr:spPr>
        <a:xfrm>
          <a:off x="3348011" y="2422145"/>
          <a:ext cx="2898321" cy="326572"/>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tr-TR" sz="1600" b="1"/>
            <a:t>Total Revenue</a:t>
          </a:r>
          <a:r>
            <a:rPr lang="tr-TR" sz="1600" b="1" baseline="0"/>
            <a:t> by Month</a:t>
          </a:r>
          <a:endParaRPr lang="tr-TR" sz="1600" b="1"/>
        </a:p>
      </xdr:txBody>
    </xdr:sp>
    <xdr:clientData/>
  </xdr:twoCellAnchor>
  <xdr:twoCellAnchor>
    <xdr:from>
      <xdr:col>12</xdr:col>
      <xdr:colOff>449037</xdr:colOff>
      <xdr:row>12</xdr:row>
      <xdr:rowOff>27214</xdr:rowOff>
    </xdr:from>
    <xdr:to>
      <xdr:col>22</xdr:col>
      <xdr:colOff>544286</xdr:colOff>
      <xdr:row>25</xdr:row>
      <xdr:rowOff>27216</xdr:rowOff>
    </xdr:to>
    <xdr:graphicFrame macro="">
      <xdr:nvGraphicFramePr>
        <xdr:cNvPr id="8" name="Chart 7">
          <a:extLst>
            <a:ext uri="{FF2B5EF4-FFF2-40B4-BE49-F238E27FC236}">
              <a16:creationId xmlns:a16="http://schemas.microsoft.com/office/drawing/2014/main" id="{AFA2C196-300E-44AC-A5F9-B42DC12A8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449035</xdr:colOff>
      <xdr:row>25</xdr:row>
      <xdr:rowOff>68035</xdr:rowOff>
    </xdr:from>
    <xdr:to>
      <xdr:col>22</xdr:col>
      <xdr:colOff>544285</xdr:colOff>
      <xdr:row>35</xdr:row>
      <xdr:rowOff>13606</xdr:rowOff>
    </xdr:to>
    <xdr:graphicFrame macro="">
      <xdr:nvGraphicFramePr>
        <xdr:cNvPr id="11" name="Chart 10">
          <a:extLst>
            <a:ext uri="{FF2B5EF4-FFF2-40B4-BE49-F238E27FC236}">
              <a16:creationId xmlns:a16="http://schemas.microsoft.com/office/drawing/2014/main" id="{29856A16-F46B-4337-9954-5E52AAD93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urkan Ercelik" refreshedDate="44632.177866550926" createdVersion="7" refreshedVersion="7" minRefreshableVersion="3" recordCount="17" xr:uid="{BF3F5D17-54E2-408D-99F2-6E9FD00902CA}">
  <cacheSource type="worksheet">
    <worksheetSource ref="A1:P1048576" sheet="Main Raw Data"/>
  </cacheSource>
  <cacheFields count="16">
    <cacheField name="MOVIE" numFmtId="0">
      <sharedItems containsBlank="1" count="17">
        <s v="Transformers: Revenge of the Fallen"/>
        <s v="Finding Nemo"/>
        <s v="Batman Forever"/>
        <s v="Titanic"/>
        <s v="Independence Day"/>
        <s v="Pirates of the Caribbean: Dead Man’s Chest"/>
        <s v="Harry Potter and the Sorcerer’s Stone"/>
        <s v="Men in Black"/>
        <s v="Star Wars Ep. I: The Phantom Menace"/>
        <s v="How the Grinch Stole Christmas"/>
        <s v="Spider-Man 3"/>
        <s v="Shrek 2"/>
        <s v="The Dark Knight"/>
        <s v="Spider-Man"/>
        <s v="Star Wars Ep. III: Revenge of the Sith"/>
        <s v="Toy Story 3"/>
        <m/>
      </sharedItems>
    </cacheField>
    <cacheField name="Distributor" numFmtId="0">
      <sharedItems containsBlank="1" count="8">
        <s v="Paramount Pictures"/>
        <s v="Walt Disney"/>
        <s v="Warner Bros."/>
        <s v="20th Century Fox"/>
        <s v="Sony Pictures"/>
        <s v="Universal"/>
        <s v="Dreamworks SKG"/>
        <m/>
      </sharedItems>
    </cacheField>
    <cacheField name="GENRE" numFmtId="0">
      <sharedItems containsBlank="1" count="4">
        <s v="Action"/>
        <s v="Adventure"/>
        <s v="Drama"/>
        <m/>
      </sharedItems>
    </cacheField>
    <cacheField name="Jul-21" numFmtId="0">
      <sharedItems containsString="0" containsBlank="1" containsNumber="1" containsInteger="1" minValue="1246" maxValue="908851"/>
    </cacheField>
    <cacheField name="Aug-21" numFmtId="0">
      <sharedItems containsString="0" containsBlank="1" containsNumber="1" containsInteger="1" minValue="1246" maxValue="953741"/>
    </cacheField>
    <cacheField name="Sep-21" numFmtId="0">
      <sharedItems containsString="0" containsBlank="1" containsNumber="1" containsInteger="1" minValue="1246" maxValue="924366"/>
    </cacheField>
    <cacheField name="Oct-21" numFmtId="0">
      <sharedItems containsString="0" containsBlank="1" containsNumber="1" containsInteger="1" minValue="1246" maxValue="907576"/>
    </cacheField>
    <cacheField name="Nov-21" numFmtId="0">
      <sharedItems containsString="0" containsBlank="1" containsNumber="1" containsInteger="1" minValue="1246" maxValue="945771"/>
    </cacheField>
    <cacheField name="Dec-21" numFmtId="0">
      <sharedItems containsString="0" containsBlank="1" containsNumber="1" containsInteger="1" minValue="1246" maxValue="1928656"/>
    </cacheField>
    <cacheField name="Jan-22" numFmtId="0">
      <sharedItems containsString="0" containsBlank="1" containsNumber="1" containsInteger="1" minValue="1246" maxValue="1023031"/>
    </cacheField>
    <cacheField name="Totals" numFmtId="0">
      <sharedItems containsString="0" containsBlank="1" containsNumber="1" containsInteger="1" minValue="8722" maxValue="7591992" count="15">
        <n v="7591992"/>
        <n v="4507412"/>
        <n v="2240742"/>
        <n v="731267"/>
        <n v="55927"/>
        <n v="44797"/>
        <n v="38707"/>
        <n v="22657"/>
        <n v="10767"/>
        <n v="9117"/>
        <n v="8897"/>
        <n v="8877"/>
        <n v="8767"/>
        <n v="8722"/>
        <m/>
      </sharedItems>
    </cacheField>
    <cacheField name="Average" numFmtId="0">
      <sharedItems containsString="0" containsBlank="1" containsNumber="1" minValue="1246" maxValue="1084570.2857142857"/>
    </cacheField>
    <cacheField name="Min" numFmtId="0">
      <sharedItems containsString="0" containsBlank="1" containsNumber="1" containsInteger="1" minValue="1246" maxValue="907576"/>
    </cacheField>
    <cacheField name="Max" numFmtId="0">
      <sharedItems containsString="0" containsBlank="1" containsNumber="1" containsInteger="1" minValue="1246" maxValue="1928656"/>
    </cacheField>
    <cacheField name="MoM" numFmtId="0">
      <sharedItems containsString="0" containsBlank="1" containsNumber="1" minValue="-0.49047717434747562" maxValue="0.67"/>
    </cacheField>
    <cacheField name="Above or Below Average" numFmtId="0">
      <sharedItems containsBlank="1" count="3">
        <s v="Above average"/>
        <s v="Below Average"/>
        <m/>
      </sharedItems>
    </cacheField>
  </cacheFields>
  <extLst>
    <ext xmlns:x14="http://schemas.microsoft.com/office/spreadsheetml/2009/9/main" uri="{725AE2AE-9491-48be-B2B4-4EB974FC3084}">
      <x14:pivotCacheDefinition pivotCacheId="1119292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x v="0"/>
    <n v="908851"/>
    <n v="953741"/>
    <n v="924366"/>
    <n v="907576"/>
    <n v="945771"/>
    <n v="1928656"/>
    <n v="1023031"/>
    <x v="0"/>
    <n v="1084570.2857142857"/>
    <n v="907576"/>
    <n v="1928656"/>
    <n v="-0.46956274213753002"/>
    <x v="0"/>
  </r>
  <r>
    <x v="1"/>
    <x v="1"/>
    <x v="1"/>
    <n v="544951"/>
    <n v="576636"/>
    <n v="564851"/>
    <n v="516416"/>
    <n v="558496"/>
    <n v="1139066"/>
    <n v="606996"/>
    <x v="1"/>
    <n v="643916"/>
    <n v="516416"/>
    <n v="1139066"/>
    <n v="-0.46711077321243899"/>
    <x v="0"/>
  </r>
  <r>
    <x v="2"/>
    <x v="2"/>
    <x v="2"/>
    <n v="259311"/>
    <n v="263611"/>
    <n v="263801"/>
    <n v="279256"/>
    <n v="283426"/>
    <n v="590476"/>
    <n v="300861"/>
    <x v="2"/>
    <n v="320106"/>
    <n v="259311"/>
    <n v="590476"/>
    <n v="-0.49047717434747562"/>
    <x v="0"/>
  </r>
  <r>
    <x v="3"/>
    <x v="0"/>
    <x v="1"/>
    <n v="81641"/>
    <n v="86581"/>
    <n v="78091"/>
    <n v="92076"/>
    <n v="94381"/>
    <n v="187256"/>
    <n v="111241"/>
    <x v="3"/>
    <n v="104466.71428571429"/>
    <n v="78091"/>
    <n v="187256"/>
    <n v="-0.40594159866706536"/>
    <x v="1"/>
  </r>
  <r>
    <x v="4"/>
    <x v="3"/>
    <x v="1"/>
    <n v="14506"/>
    <n v="18876"/>
    <n v="8641"/>
    <n v="5236"/>
    <n v="5066"/>
    <n v="2286"/>
    <n v="1316"/>
    <x v="4"/>
    <n v="7989.5714285714284"/>
    <n v="1316"/>
    <n v="18876"/>
    <n v="-0.42432195975503062"/>
    <x v="1"/>
  </r>
  <r>
    <x v="5"/>
    <x v="1"/>
    <x v="0"/>
    <n v="5746"/>
    <n v="5816"/>
    <n v="5836"/>
    <n v="5671"/>
    <n v="5841"/>
    <n v="10066"/>
    <n v="5821"/>
    <x v="5"/>
    <n v="6399.5714285714284"/>
    <n v="5671"/>
    <n v="10066"/>
    <n v="-0.42171666997814428"/>
    <x v="1"/>
  </r>
  <r>
    <x v="6"/>
    <x v="2"/>
    <x v="1"/>
    <n v="7586"/>
    <n v="7081"/>
    <n v="8006"/>
    <n v="12296"/>
    <n v="1246"/>
    <n v="1246"/>
    <n v="1246"/>
    <x v="6"/>
    <n v="5529.5714285714284"/>
    <n v="1246"/>
    <n v="12296"/>
    <n v="0.67"/>
    <x v="1"/>
  </r>
  <r>
    <x v="7"/>
    <x v="4"/>
    <x v="1"/>
    <n v="2251"/>
    <n v="2286"/>
    <n v="2286"/>
    <n v="3756"/>
    <n v="4451"/>
    <n v="4956"/>
    <n v="2671"/>
    <x v="7"/>
    <n v="3236.7142857142858"/>
    <n v="2251"/>
    <n v="4956"/>
    <n v="-0.46105730427764324"/>
    <x v="1"/>
  </r>
  <r>
    <x v="8"/>
    <x v="3"/>
    <x v="1"/>
    <n v="1506"/>
    <n v="1501"/>
    <n v="1501"/>
    <n v="1516"/>
    <n v="1501"/>
    <n v="1746"/>
    <n v="1496"/>
    <x v="8"/>
    <n v="1538.1428571428571"/>
    <n v="1496"/>
    <n v="1746"/>
    <n v="-0.14318442153493705"/>
    <x v="1"/>
  </r>
  <r>
    <x v="9"/>
    <x v="5"/>
    <x v="1"/>
    <n v="1296"/>
    <n v="1296"/>
    <n v="1296"/>
    <n v="1291"/>
    <n v="1296"/>
    <n v="1346"/>
    <n v="1296"/>
    <x v="9"/>
    <n v="1302.4285714285713"/>
    <n v="1291"/>
    <n v="1346"/>
    <n v="-3.7147102526002951E-2"/>
    <x v="1"/>
  </r>
  <r>
    <x v="10"/>
    <x v="4"/>
    <x v="1"/>
    <n v="1246"/>
    <n v="1246"/>
    <n v="1246"/>
    <n v="1251"/>
    <n v="1256"/>
    <n v="1396"/>
    <n v="1256"/>
    <x v="10"/>
    <n v="1271"/>
    <n v="1246"/>
    <n v="1396"/>
    <n v="-0.10028653295128942"/>
    <x v="1"/>
  </r>
  <r>
    <x v="11"/>
    <x v="6"/>
    <x v="1"/>
    <n v="1271"/>
    <n v="1271"/>
    <n v="1271"/>
    <n v="1271"/>
    <n v="1271"/>
    <n v="1276"/>
    <n v="1246"/>
    <x v="11"/>
    <n v="1268.1428571428571"/>
    <n v="1246"/>
    <n v="1276"/>
    <n v="-2.3510971786833812E-2"/>
    <x v="1"/>
  </r>
  <r>
    <x v="12"/>
    <x v="2"/>
    <x v="1"/>
    <n v="1246"/>
    <n v="1246"/>
    <n v="1246"/>
    <n v="1246"/>
    <n v="1246"/>
    <n v="1246"/>
    <n v="1291"/>
    <x v="12"/>
    <n v="1252.4285714285713"/>
    <n v="1246"/>
    <n v="1291"/>
    <n v="0.16"/>
    <x v="1"/>
  </r>
  <r>
    <x v="13"/>
    <x v="4"/>
    <x v="1"/>
    <n v="1246"/>
    <n v="1246"/>
    <n v="1246"/>
    <n v="1246"/>
    <n v="1246"/>
    <n v="1246"/>
    <n v="1246"/>
    <x v="13"/>
    <n v="1246"/>
    <n v="1246"/>
    <n v="1246"/>
    <n v="0.45"/>
    <x v="1"/>
  </r>
  <r>
    <x v="14"/>
    <x v="3"/>
    <x v="0"/>
    <n v="1246"/>
    <n v="1246"/>
    <n v="1246"/>
    <n v="1246"/>
    <n v="1246"/>
    <n v="1246"/>
    <n v="1246"/>
    <x v="13"/>
    <n v="1246"/>
    <n v="1246"/>
    <n v="1246"/>
    <n v="0"/>
    <x v="1"/>
  </r>
  <r>
    <x v="15"/>
    <x v="1"/>
    <x v="0"/>
    <n v="1246"/>
    <n v="1246"/>
    <n v="1246"/>
    <n v="1246"/>
    <n v="1246"/>
    <n v="1246"/>
    <n v="1246"/>
    <x v="13"/>
    <n v="1246"/>
    <n v="1246"/>
    <n v="1246"/>
    <n v="0"/>
    <x v="1"/>
  </r>
  <r>
    <x v="16"/>
    <x v="7"/>
    <x v="3"/>
    <m/>
    <m/>
    <m/>
    <m/>
    <m/>
    <m/>
    <m/>
    <x v="14"/>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0FF472-ED29-4ED4-A2A8-47982DB5AEDC}" name="PivotTable4" cacheId="0" dataOnRows="1"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4">
  <location ref="X8" firstHeaderRow="0" firstDataRow="0" firstDataCol="0" rowPageCount="1" colPageCount="1"/>
  <pivotFields count="16">
    <pivotField axis="axisPage" showAll="0">
      <items count="18">
        <item x="2"/>
        <item x="1"/>
        <item x="6"/>
        <item x="9"/>
        <item x="4"/>
        <item x="7"/>
        <item x="5"/>
        <item x="11"/>
        <item x="13"/>
        <item x="10"/>
        <item x="8"/>
        <item x="14"/>
        <item x="12"/>
        <item x="3"/>
        <item x="15"/>
        <item x="0"/>
        <item x="16"/>
        <item t="default"/>
      </items>
    </pivotField>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items count="16">
        <item x="13"/>
        <item x="12"/>
        <item x="11"/>
        <item x="10"/>
        <item x="9"/>
        <item x="8"/>
        <item x="7"/>
        <item x="6"/>
        <item x="5"/>
        <item x="4"/>
        <item x="3"/>
        <item x="2"/>
        <item x="1"/>
        <item x="0"/>
        <item x="14"/>
        <item t="default"/>
      </items>
    </pivotField>
    <pivotField showAll="0"/>
    <pivotField showAll="0"/>
    <pivotField showAll="0"/>
    <pivotField showAll="0"/>
    <pivotField showAll="0">
      <items count="4">
        <item x="0"/>
        <item x="1"/>
        <item x="2"/>
        <item t="default"/>
      </items>
    </pivotField>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4EB1410-64BF-4ED8-926B-0855DBAE023E}" name="PivotTable3"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3" firstHeaderRow="0" firstDataRow="0" firstDataCol="0" rowPageCount="1" colPageCount="1"/>
  <pivotFields count="16">
    <pivotField axis="axisPage" showAll="0">
      <items count="18">
        <item x="2"/>
        <item x="1"/>
        <item x="6"/>
        <item x="9"/>
        <item x="4"/>
        <item x="7"/>
        <item x="5"/>
        <item x="11"/>
        <item x="13"/>
        <item x="10"/>
        <item x="8"/>
        <item x="14"/>
        <item x="12"/>
        <item x="3"/>
        <item x="15"/>
        <item x="0"/>
        <item x="16"/>
        <item t="default"/>
      </items>
    </pivotField>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items count="16">
        <item x="13"/>
        <item x="12"/>
        <item x="11"/>
        <item x="10"/>
        <item x="9"/>
        <item x="8"/>
        <item x="7"/>
        <item x="6"/>
        <item x="5"/>
        <item x="4"/>
        <item x="3"/>
        <item x="2"/>
        <item x="1"/>
        <item x="0"/>
        <item x="14"/>
        <item t="default"/>
      </items>
    </pivotField>
    <pivotField showAll="0"/>
    <pivotField showAll="0"/>
    <pivotField showAll="0"/>
    <pivotField showAll="0"/>
    <pivotField showAll="0">
      <items count="4">
        <item x="0"/>
        <item x="1"/>
        <item x="2"/>
        <item t="default"/>
      </items>
    </pivotField>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0F35E5-B87E-4166-A0DB-C1462D1AB54F}" name="PivotTable4"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J7:J8" firstHeaderRow="1" firstDataRow="1" firstDataCol="0"/>
  <pivotFields count="16">
    <pivotField showAll="0"/>
    <pivotField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items count="16">
        <item x="13"/>
        <item x="12"/>
        <item x="11"/>
        <item x="10"/>
        <item x="9"/>
        <item x="8"/>
        <item x="7"/>
        <item x="6"/>
        <item x="5"/>
        <item x="4"/>
        <item x="3"/>
        <item x="2"/>
        <item x="1"/>
        <item x="0"/>
        <item x="14"/>
        <item t="default"/>
      </items>
    </pivotField>
    <pivotField showAll="0"/>
    <pivotField showAll="0"/>
    <pivotField showAll="0"/>
    <pivotField showAll="0"/>
    <pivotField showAll="0">
      <items count="4">
        <item x="0"/>
        <item x="1"/>
        <item x="2"/>
        <item t="default"/>
      </items>
    </pivotField>
  </pivotFields>
  <rowItems count="1">
    <i/>
  </rowItems>
  <colItems count="1">
    <i/>
  </colItems>
  <dataFields count="1">
    <dataField name="Sum of Totals" fld="10" baseField="0" baseItem="0"/>
  </dataFields>
  <formats count="4">
    <format dxfId="931">
      <pivotArea type="all" dataOnly="0" outline="0" fieldPosition="0"/>
    </format>
    <format dxfId="930">
      <pivotArea outline="0" collapsedLevelsAreSubtotals="1" fieldPosition="0"/>
    </format>
    <format dxfId="929">
      <pivotArea field="-2" type="button" dataOnly="0" labelOnly="1" outline="0" axis="axisValues" fieldPosition="0"/>
    </format>
    <format dxfId="928">
      <pivotArea dataOnly="0" labelOnly="1" grandCol="1" outline="0" axis="axisCol" fieldPosition="0"/>
    </format>
  </formats>
  <chartFormats count="9">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2E5719-B13F-4A1B-9906-01C21985A5BA}" name="PivotTable9"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P28:P29" firstHeaderRow="1" firstDataRow="1" firstDataCol="0"/>
  <pivotFields count="16">
    <pivotField dataField="1" showAll="0"/>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items count="16">
        <item x="13"/>
        <item x="12"/>
        <item x="11"/>
        <item x="10"/>
        <item x="9"/>
        <item x="8"/>
        <item x="7"/>
        <item x="6"/>
        <item x="5"/>
        <item x="4"/>
        <item x="3"/>
        <item x="2"/>
        <item x="1"/>
        <item x="0"/>
        <item x="14"/>
        <item t="default"/>
      </items>
    </pivotField>
    <pivotField showAll="0"/>
    <pivotField showAll="0"/>
    <pivotField showAll="0"/>
    <pivotField showAll="0"/>
    <pivotField showAll="0">
      <items count="4">
        <item x="0"/>
        <item x="1"/>
        <item x="2"/>
        <item t="default"/>
      </items>
    </pivotField>
  </pivotFields>
  <rowItems count="1">
    <i/>
  </rowItems>
  <colItems count="1">
    <i/>
  </colItems>
  <dataFields count="1">
    <dataField name="Count of MOVIE" fld="0" subtotal="count" baseField="0" baseItem="0"/>
  </dataFields>
  <formats count="3">
    <format dxfId="934">
      <pivotArea type="all" dataOnly="0" outline="0" fieldPosition="0"/>
    </format>
    <format dxfId="933">
      <pivotArea dataOnly="0" labelOnly="1" outline="0" axis="axisValues" fieldPosition="0"/>
    </format>
    <format dxfId="9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54F949-F7CB-4771-9E98-E5EBBBE19503}" name="PivotTable8"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P7:Q25" firstHeaderRow="1" firstDataRow="1" firstDataCol="1"/>
  <pivotFields count="16">
    <pivotField axis="axisRow" showAll="0">
      <items count="18">
        <item x="2"/>
        <item x="1"/>
        <item x="6"/>
        <item x="9"/>
        <item x="4"/>
        <item x="7"/>
        <item x="5"/>
        <item x="11"/>
        <item x="13"/>
        <item x="10"/>
        <item x="8"/>
        <item x="14"/>
        <item x="12"/>
        <item x="3"/>
        <item x="15"/>
        <item x="0"/>
        <item x="16"/>
        <item t="default"/>
      </items>
    </pivotField>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dataField="1" showAll="0">
      <items count="16">
        <item x="13"/>
        <item x="12"/>
        <item x="11"/>
        <item x="10"/>
        <item x="9"/>
        <item x="8"/>
        <item x="7"/>
        <item x="6"/>
        <item x="5"/>
        <item x="4"/>
        <item x="3"/>
        <item x="2"/>
        <item x="1"/>
        <item x="0"/>
        <item x="14"/>
        <item t="default"/>
      </items>
    </pivotField>
    <pivotField showAll="0"/>
    <pivotField showAll="0"/>
    <pivotField showAll="0"/>
    <pivotField showAll="0"/>
    <pivotField showAll="0">
      <items count="4">
        <item x="0"/>
        <item x="1"/>
        <item x="2"/>
        <item t="default"/>
      </items>
    </pivotField>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Average of Totals" fld="10" subtotal="average" baseField="0" baseItem="0"/>
  </dataFields>
  <formats count="3">
    <format dxfId="937">
      <pivotArea type="all" dataOnly="0" outline="0" fieldPosition="0"/>
    </format>
    <format dxfId="936">
      <pivotArea outline="0" collapsedLevelsAreSubtotals="1" fieldPosition="0"/>
    </format>
    <format dxfId="93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21B118-3948-4BF2-B1E4-51071C7D972F}" name="PivotTable5"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D10:E19" firstHeaderRow="1" firstDataRow="1" firstDataCol="1"/>
  <pivotFields count="16">
    <pivotField showAll="0"/>
    <pivotField axis="axisRow"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items count="16">
        <item x="13"/>
        <item x="12"/>
        <item x="11"/>
        <item x="10"/>
        <item x="9"/>
        <item x="8"/>
        <item x="7"/>
        <item x="6"/>
        <item x="5"/>
        <item x="4"/>
        <item x="3"/>
        <item x="2"/>
        <item x="1"/>
        <item x="0"/>
        <item x="14"/>
        <item t="default"/>
      </items>
    </pivotField>
    <pivotField showAll="0"/>
    <pivotField showAll="0"/>
    <pivotField showAll="0"/>
    <pivotField showAll="0"/>
    <pivotField showAll="0">
      <items count="4">
        <item x="0"/>
        <item x="1"/>
        <item x="2"/>
        <item t="default"/>
      </items>
    </pivotField>
  </pivotFields>
  <rowFields count="1">
    <field x="1"/>
  </rowFields>
  <rowItems count="9">
    <i>
      <x v="7"/>
    </i>
    <i>
      <x v="1"/>
    </i>
    <i>
      <x v="4"/>
    </i>
    <i>
      <x v="3"/>
    </i>
    <i>
      <x/>
    </i>
    <i>
      <x v="6"/>
    </i>
    <i>
      <x v="5"/>
    </i>
    <i>
      <x v="2"/>
    </i>
    <i t="grand">
      <x/>
    </i>
  </rowItems>
  <colItems count="1">
    <i/>
  </colItems>
  <dataFields count="1">
    <dataField name="Sum of Totals" fld="10" baseField="0" baseItem="0"/>
  </dataFields>
  <formats count="4">
    <format dxfId="941">
      <pivotArea type="all" dataOnly="0" outline="0" fieldPosition="0"/>
    </format>
    <format dxfId="940">
      <pivotArea outline="0" collapsedLevelsAreSubtotals="1" fieldPosition="0"/>
    </format>
    <format dxfId="939">
      <pivotArea field="-2" type="button" dataOnly="0" labelOnly="1" outline="0" axis="axisValues" fieldPosition="0"/>
    </format>
    <format dxfId="938">
      <pivotArea dataOnly="0" labelOnly="1" grandCol="1" outline="0" axis="axisCol" fieldPosition="0"/>
    </format>
  </format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A2DC89-46CA-4ADA-AF82-AD9370C0D4D8}" name="PivotTable7"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N7:N8" firstHeaderRow="1" firstDataRow="1" firstDataCol="0"/>
  <pivotFields count="16">
    <pivotField showAll="0"/>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items count="16">
        <item x="13"/>
        <item x="12"/>
        <item x="11"/>
        <item x="10"/>
        <item x="9"/>
        <item x="8"/>
        <item x="7"/>
        <item x="6"/>
        <item x="5"/>
        <item x="4"/>
        <item x="3"/>
        <item x="2"/>
        <item x="1"/>
        <item x="0"/>
        <item x="14"/>
        <item t="default"/>
      </items>
    </pivotField>
    <pivotField dataField="1" showAll="0"/>
    <pivotField showAll="0"/>
    <pivotField showAll="0"/>
    <pivotField showAll="0"/>
    <pivotField showAll="0">
      <items count="4">
        <item x="0"/>
        <item x="1"/>
        <item x="2"/>
        <item t="default"/>
      </items>
    </pivotField>
  </pivotFields>
  <rowItems count="1">
    <i/>
  </rowItems>
  <colItems count="1">
    <i/>
  </colItems>
  <dataFields count="1">
    <dataField name="Average of Average" fld="11" subtotal="average" baseField="0" baseItem="58482064" numFmtId="44"/>
  </dataFields>
  <formats count="3">
    <format dxfId="944">
      <pivotArea type="all" dataOnly="0" outline="0" fieldPosition="0"/>
    </format>
    <format dxfId="943">
      <pivotArea outline="0" collapsedLevelsAreSubtotals="1" fieldPosition="0"/>
    </format>
    <format dxfId="94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BD0B92-8935-456B-87D0-4109B8F95205}" name="PivotTable1"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0" firstHeaderRow="1" firstDataRow="1" firstDataCol="1"/>
  <pivotFields count="16">
    <pivotField showAll="0"/>
    <pivotField showAll="0">
      <items count="9">
        <item x="3"/>
        <item x="6"/>
        <item x="0"/>
        <item x="4"/>
        <item x="5"/>
        <item x="1"/>
        <item x="2"/>
        <item x="7"/>
        <item t="default"/>
      </items>
    </pivotField>
    <pivotField showAll="0">
      <items count="5">
        <item x="0"/>
        <item x="1"/>
        <item x="2"/>
        <item x="3"/>
        <item t="default"/>
      </items>
    </pivotField>
    <pivotField dataField="1" showAll="0"/>
    <pivotField dataField="1" showAll="0"/>
    <pivotField dataField="1" showAll="0"/>
    <pivotField dataField="1" showAll="0"/>
    <pivotField dataField="1" showAll="0"/>
    <pivotField dataField="1" showAll="0"/>
    <pivotField dataField="1" showAll="0"/>
    <pivotField showAll="0">
      <items count="16">
        <item x="13"/>
        <item x="12"/>
        <item x="11"/>
        <item x="10"/>
        <item x="9"/>
        <item x="8"/>
        <item x="7"/>
        <item x="6"/>
        <item x="5"/>
        <item x="4"/>
        <item x="3"/>
        <item x="2"/>
        <item x="1"/>
        <item x="0"/>
        <item x="14"/>
        <item t="default"/>
      </items>
    </pivotField>
    <pivotField showAll="0"/>
    <pivotField showAll="0"/>
    <pivotField showAll="0"/>
    <pivotField showAll="0"/>
    <pivotField showAll="0">
      <items count="4">
        <item x="0"/>
        <item x="1"/>
        <item x="2"/>
        <item t="default"/>
      </items>
    </pivotField>
  </pivotFields>
  <rowFields count="1">
    <field x="-2"/>
  </rowFields>
  <rowItems count="7">
    <i>
      <x/>
    </i>
    <i i="1">
      <x v="1"/>
    </i>
    <i i="2">
      <x v="2"/>
    </i>
    <i i="3">
      <x v="3"/>
    </i>
    <i i="4">
      <x v="4"/>
    </i>
    <i i="5">
      <x v="5"/>
    </i>
    <i i="6">
      <x v="6"/>
    </i>
  </rowItems>
  <colItems count="1">
    <i/>
  </colItems>
  <dataFields count="7">
    <dataField name="Sum of Sep-21" fld="5" baseField="0" baseItem="0"/>
    <dataField name="Sum of Oct-21" fld="6" baseField="0" baseItem="0"/>
    <dataField name="Sum of Nov-21" fld="7" baseField="0" baseItem="0"/>
    <dataField name="Sum of Dec-21" fld="8" baseField="0" baseItem="0"/>
    <dataField name="Sum of Jan-22" fld="9" baseField="0" baseItem="0"/>
    <dataField name="Sum of Aug-21" fld="4" baseField="0" baseItem="0"/>
    <dataField name="Sum of Jul-21" fld="3" baseField="0" baseItem="0"/>
  </dataFields>
  <formats count="5">
    <format dxfId="949">
      <pivotArea type="all" dataOnly="0" outline="0" fieldPosition="0"/>
    </format>
    <format dxfId="948">
      <pivotArea outline="0" collapsedLevelsAreSubtotals="1" fieldPosition="0"/>
    </format>
    <format dxfId="947">
      <pivotArea field="-2" type="button" dataOnly="0" labelOnly="1" outline="0" axis="axisRow" fieldPosition="0"/>
    </format>
    <format dxfId="946">
      <pivotArea dataOnly="0" labelOnly="1" outline="0" fieldPosition="0">
        <references count="1">
          <reference field="4294967294" count="7">
            <x v="0"/>
            <x v="1"/>
            <x v="2"/>
            <x v="3"/>
            <x v="4"/>
            <x v="5"/>
            <x v="6"/>
          </reference>
        </references>
      </pivotArea>
    </format>
    <format dxfId="945">
      <pivotArea dataOnly="0" labelOnly="1" grandCol="1" outline="0" axis="axisCol" fieldPosition="0"/>
    </format>
  </formats>
  <chartFormats count="8">
    <chartFormat chart="5" format="4" series="1">
      <pivotArea type="data" outline="0" fieldPosition="0">
        <references count="1">
          <reference field="4294967294" count="1" selected="0">
            <x v="0"/>
          </reference>
        </references>
      </pivotArea>
    </chartFormat>
    <chartFormat chart="5" format="5">
      <pivotArea type="data" outline="0" fieldPosition="0">
        <references count="1">
          <reference field="4294967294" count="1" selected="0">
            <x v="3"/>
          </reference>
        </references>
      </pivotArea>
    </chartFormat>
    <chartFormat chart="5" format="6">
      <pivotArea type="data" outline="0" fieldPosition="0">
        <references count="1">
          <reference field="4294967294" count="1" selected="0">
            <x v="2"/>
          </reference>
        </references>
      </pivotArea>
    </chartFormat>
    <chartFormat chart="5" format="7">
      <pivotArea type="data" outline="0" fieldPosition="0">
        <references count="1">
          <reference field="4294967294" count="1" selected="0">
            <x v="1"/>
          </reference>
        </references>
      </pivotArea>
    </chartFormat>
    <chartFormat chart="5" format="8">
      <pivotArea type="data" outline="0" fieldPosition="0">
        <references count="1">
          <reference field="4294967294" count="1" selected="0">
            <x v="0"/>
          </reference>
        </references>
      </pivotArea>
    </chartFormat>
    <chartFormat chart="5" format="9">
      <pivotArea type="data" outline="0" fieldPosition="0">
        <references count="1">
          <reference field="4294967294" count="1" selected="0">
            <x v="4"/>
          </reference>
        </references>
      </pivotArea>
    </chartFormat>
    <chartFormat chart="5" format="10">
      <pivotArea type="data" outline="0" fieldPosition="0">
        <references count="1">
          <reference field="4294967294" count="1" selected="0">
            <x v="5"/>
          </reference>
        </references>
      </pivotArea>
    </chartFormat>
    <chartFormat chart="5" format="1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976C1F-1958-4DDA-8C43-C1ECA0EED0CC}" name="PivotTable6"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L7:L8" firstHeaderRow="1" firstDataRow="1" firstDataCol="0"/>
  <pivotFields count="16">
    <pivotField showAll="0"/>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items count="16">
        <item x="13"/>
        <item x="12"/>
        <item x="11"/>
        <item x="10"/>
        <item x="9"/>
        <item x="8"/>
        <item x="7"/>
        <item x="6"/>
        <item x="5"/>
        <item x="4"/>
        <item x="3"/>
        <item x="2"/>
        <item x="1"/>
        <item x="0"/>
        <item x="14"/>
        <item t="default"/>
      </items>
    </pivotField>
    <pivotField showAll="0"/>
    <pivotField showAll="0"/>
    <pivotField showAll="0"/>
    <pivotField dataField="1" showAll="0"/>
    <pivotField showAll="0">
      <items count="4">
        <item x="0"/>
        <item x="1"/>
        <item x="2"/>
        <item t="default"/>
      </items>
    </pivotField>
  </pivotFields>
  <rowItems count="1">
    <i/>
  </rowItems>
  <colItems count="1">
    <i/>
  </colItems>
  <dataFields count="1">
    <dataField name="Average of MoM" fld="14" subtotal="average" baseField="0" baseItem="58482064" numFmtId="10"/>
  </dataFields>
  <formats count="3">
    <format dxfId="952">
      <pivotArea type="all" dataOnly="0" outline="0" fieldPosition="0"/>
    </format>
    <format dxfId="951">
      <pivotArea dataOnly="0" labelOnly="1" outline="0" axis="axisValues" fieldPosition="0"/>
    </format>
    <format dxfId="9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4766BA-58A7-4CBF-BE04-B79DF0B42DEF}" name="PivotTable2"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G4:H9" firstHeaderRow="1" firstDataRow="1" firstDataCol="1"/>
  <pivotFields count="16">
    <pivotField showAll="0"/>
    <pivotField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items count="16">
        <item x="13"/>
        <item x="12"/>
        <item x="11"/>
        <item x="10"/>
        <item x="9"/>
        <item x="8"/>
        <item x="7"/>
        <item x="6"/>
        <item x="5"/>
        <item x="4"/>
        <item x="3"/>
        <item x="2"/>
        <item x="1"/>
        <item x="0"/>
        <item x="14"/>
        <item t="default"/>
      </items>
    </pivotField>
    <pivotField showAll="0"/>
    <pivotField showAll="0"/>
    <pivotField showAll="0"/>
    <pivotField showAll="0"/>
    <pivotField showAll="0">
      <items count="4">
        <item x="0"/>
        <item x="1"/>
        <item x="2"/>
        <item t="default"/>
      </items>
    </pivotField>
  </pivotFields>
  <rowFields count="1">
    <field x="2"/>
  </rowFields>
  <rowItems count="5">
    <i>
      <x v="3"/>
    </i>
    <i>
      <x v="2"/>
    </i>
    <i>
      <x v="1"/>
    </i>
    <i>
      <x/>
    </i>
    <i t="grand">
      <x/>
    </i>
  </rowItems>
  <colItems count="1">
    <i/>
  </colItems>
  <dataFields count="1">
    <dataField name="Sum of Totals" fld="10" baseField="0" baseItem="0"/>
  </dataFields>
  <formats count="4">
    <format dxfId="956">
      <pivotArea type="all" dataOnly="0" outline="0" fieldPosition="0"/>
    </format>
    <format dxfId="955">
      <pivotArea outline="0" collapsedLevelsAreSubtotals="1" fieldPosition="0"/>
    </format>
    <format dxfId="954">
      <pivotArea field="-2" type="button" dataOnly="0" labelOnly="1" outline="0" axis="axisValues" fieldPosition="0"/>
    </format>
    <format dxfId="953">
      <pivotArea dataOnly="0" labelOnly="1" grandCol="1" outline="0" axis="axisCol" fieldPosition="0"/>
    </format>
  </formats>
  <chartFormats count="8">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C2730508-A21F-41AB-AA74-FF94A72069A3}" sourceName="GENRE">
  <pivotTables>
    <pivotTable tabId="5" name="PivotTable1"/>
    <pivotTable tabId="5" name="PivotTable3"/>
    <pivotTable tabId="4" name="PivotTable4"/>
    <pivotTable tabId="5" name="PivotTable5"/>
    <pivotTable tabId="5" name="PivotTable2"/>
    <pivotTable tabId="5" name="PivotTable4"/>
    <pivotTable tabId="5" name="PivotTable6"/>
    <pivotTable tabId="5" name="PivotTable7"/>
    <pivotTable tabId="5" name="PivotTable8"/>
    <pivotTable tabId="5" name="PivotTable9"/>
  </pivotTables>
  <data>
    <tabular pivotCacheId="1119292872">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bove_or_Below_Average" xr10:uid="{B88F7070-E83D-42D5-85DA-1B955BFE640D}" sourceName="Above or Below Average">
  <pivotTables>
    <pivotTable tabId="5" name="PivotTable1"/>
    <pivotTable tabId="5" name="PivotTable3"/>
    <pivotTable tabId="4" name="PivotTable4"/>
    <pivotTable tabId="5" name="PivotTable5"/>
    <pivotTable tabId="5" name="PivotTable2"/>
    <pivotTable tabId="5" name="PivotTable4"/>
    <pivotTable tabId="5" name="PivotTable6"/>
    <pivotTable tabId="5" name="PivotTable7"/>
    <pivotTable tabId="5" name="PivotTable8"/>
    <pivotTable tabId="5" name="PivotTable9"/>
  </pivotTables>
  <data>
    <tabular pivotCacheId="111929287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 xr10:uid="{D3CD1A05-FCE3-43D3-B7BE-AB97A192A1C9}" sourceName="Distributor">
  <pivotTables>
    <pivotTable tabId="5" name="PivotTable1"/>
    <pivotTable tabId="5" name="PivotTable3"/>
    <pivotTable tabId="4" name="PivotTable4"/>
    <pivotTable tabId="5" name="PivotTable5"/>
    <pivotTable tabId="5" name="PivotTable2"/>
    <pivotTable tabId="5" name="PivotTable4"/>
    <pivotTable tabId="5" name="PivotTable6"/>
    <pivotTable tabId="5" name="PivotTable7"/>
    <pivotTable tabId="5" name="PivotTable8"/>
    <pivotTable tabId="5" name="PivotTable9"/>
  </pivotTables>
  <data>
    <tabular pivotCacheId="1119292872">
      <items count="8">
        <i x="3" s="1"/>
        <i x="6" s="1"/>
        <i x="0" s="1"/>
        <i x="4" s="1"/>
        <i x="5" s="1"/>
        <i x="1"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6B3030CE-6D1A-4AC4-B82D-8538D037D829}" cache="Slicer_GENRE" caption="GENRE" columnCount="2" style="SlicerStyleLight3" rowHeight="241300"/>
  <slicer name="Above or Below Average" xr10:uid="{FCD93E24-349B-4A0C-A98E-ADDD8AB81D47}" cache="Slicer_Above_or_Below_Average" caption="Above or Below Average" columnCount="2" style="SlicerStyleLight3" rowHeight="241300"/>
  <slicer name="Distributor" xr10:uid="{E8221A0C-3AAC-489F-B140-8D98DE4C92A4}" cache="Slicer_Distributor" caption="Distributor" columnCount="4" style="SlicerStyleLight3" lockedPosition="1" rowHeight="241300"/>
</slicer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C400F-D509-413D-BA41-660DD74DF07F}">
  <dimension ref="C1:Z38"/>
  <sheetViews>
    <sheetView showGridLines="0" tabSelected="1" zoomScale="70" zoomScaleNormal="70" workbookViewId="0">
      <selection activeCell="AB15" sqref="AB15"/>
    </sheetView>
  </sheetViews>
  <sheetFormatPr defaultRowHeight="15" x14ac:dyDescent="0.25"/>
  <cols>
    <col min="21" max="21" width="5.28515625" customWidth="1"/>
    <col min="22" max="22" width="11.5703125" customWidth="1"/>
    <col min="23" max="23" width="8.7109375" customWidth="1"/>
    <col min="24" max="24" width="7.7109375" customWidth="1"/>
    <col min="25" max="25" width="20.140625" customWidth="1"/>
    <col min="26" max="26" width="0.28515625" customWidth="1"/>
  </cols>
  <sheetData>
    <row r="1" spans="3:26" ht="15" customHeight="1" x14ac:dyDescent="0.25">
      <c r="C1" s="33" t="s">
        <v>48</v>
      </c>
      <c r="D1" s="33"/>
      <c r="E1" s="33"/>
      <c r="F1" s="33"/>
      <c r="G1" s="33"/>
      <c r="H1" s="33"/>
      <c r="I1" s="33"/>
      <c r="J1" s="33"/>
      <c r="K1" s="33"/>
      <c r="L1" s="33"/>
      <c r="M1" s="33"/>
      <c r="N1" s="33"/>
      <c r="O1" s="33"/>
      <c r="P1" s="33"/>
      <c r="Q1" s="33"/>
      <c r="R1" s="33"/>
      <c r="S1" s="33"/>
      <c r="T1" s="33"/>
      <c r="U1" s="33"/>
      <c r="V1" s="33"/>
      <c r="W1" s="33"/>
      <c r="X1" s="33"/>
      <c r="Y1" s="33"/>
      <c r="Z1" s="33"/>
    </row>
    <row r="2" spans="3:26" ht="15" customHeight="1" x14ac:dyDescent="0.25">
      <c r="C2" s="33"/>
      <c r="D2" s="33"/>
      <c r="E2" s="33"/>
      <c r="F2" s="33"/>
      <c r="G2" s="33"/>
      <c r="H2" s="33"/>
      <c r="I2" s="33"/>
      <c r="J2" s="33"/>
      <c r="K2" s="33"/>
      <c r="L2" s="33"/>
      <c r="M2" s="33"/>
      <c r="N2" s="33"/>
      <c r="O2" s="33"/>
      <c r="P2" s="33"/>
      <c r="Q2" s="33"/>
      <c r="R2" s="33"/>
      <c r="S2" s="33"/>
      <c r="T2" s="33"/>
      <c r="U2" s="33"/>
      <c r="V2" s="33"/>
      <c r="W2" s="33"/>
      <c r="X2" s="33"/>
      <c r="Y2" s="33"/>
      <c r="Z2" s="33"/>
    </row>
    <row r="3" spans="3:26" ht="15" customHeight="1" x14ac:dyDescent="0.25">
      <c r="C3" s="33"/>
      <c r="D3" s="33"/>
      <c r="E3" s="33"/>
      <c r="F3" s="33"/>
      <c r="G3" s="33"/>
      <c r="H3" s="33"/>
      <c r="I3" s="33"/>
      <c r="J3" s="33"/>
      <c r="K3" s="33"/>
      <c r="L3" s="33"/>
      <c r="M3" s="33"/>
      <c r="N3" s="33"/>
      <c r="O3" s="33"/>
      <c r="P3" s="33"/>
      <c r="Q3" s="33"/>
      <c r="R3" s="33"/>
      <c r="S3" s="33"/>
      <c r="T3" s="33"/>
      <c r="U3" s="33"/>
      <c r="V3" s="33"/>
      <c r="W3" s="33"/>
      <c r="X3" s="33"/>
      <c r="Y3" s="33"/>
      <c r="Z3" s="33"/>
    </row>
    <row r="4" spans="3:26" ht="6.75" customHeight="1" x14ac:dyDescent="0.25"/>
    <row r="5" spans="3:26" ht="18.75" x14ac:dyDescent="0.25">
      <c r="X5" s="35" t="s">
        <v>61</v>
      </c>
      <c r="Y5" s="36"/>
      <c r="Z5" s="37"/>
    </row>
    <row r="6" spans="3:26" x14ac:dyDescent="0.25">
      <c r="X6" s="4" t="s">
        <v>0</v>
      </c>
      <c r="Y6" s="3" t="s">
        <v>60</v>
      </c>
      <c r="Z6" s="10"/>
    </row>
    <row r="7" spans="3:26" x14ac:dyDescent="0.25">
      <c r="X7" s="11"/>
      <c r="Y7" s="8"/>
      <c r="Z7" s="10"/>
    </row>
    <row r="8" spans="3:26" x14ac:dyDescent="0.25">
      <c r="X8" s="11"/>
      <c r="Y8" s="8"/>
      <c r="Z8" s="10"/>
    </row>
    <row r="9" spans="3:26" ht="18.75" customHeight="1" x14ac:dyDescent="0.25">
      <c r="X9" s="12"/>
      <c r="Y9" s="13"/>
      <c r="Z9" s="14"/>
    </row>
    <row r="10" spans="3:26" ht="6.75" customHeight="1" x14ac:dyDescent="0.25"/>
    <row r="11" spans="3:26" ht="15" customHeight="1" x14ac:dyDescent="0.25">
      <c r="C11" s="34" t="s">
        <v>62</v>
      </c>
      <c r="D11" s="34"/>
      <c r="E11" s="34"/>
      <c r="F11" s="34"/>
      <c r="G11" s="34"/>
      <c r="H11" s="34"/>
      <c r="I11" s="34"/>
      <c r="J11" s="34"/>
      <c r="K11" s="34"/>
      <c r="L11" s="34"/>
      <c r="M11" s="34"/>
      <c r="N11" s="34"/>
      <c r="O11" s="34"/>
      <c r="P11" s="34"/>
      <c r="Q11" s="34"/>
      <c r="R11" s="34"/>
      <c r="S11" s="34"/>
      <c r="T11" s="34"/>
      <c r="U11" s="34"/>
      <c r="V11" s="34"/>
      <c r="W11" s="34"/>
      <c r="X11" s="34"/>
      <c r="Y11" s="34"/>
      <c r="Z11" s="34"/>
    </row>
    <row r="12" spans="3:26" ht="24.75" customHeight="1" x14ac:dyDescent="0.25">
      <c r="C12" s="34"/>
      <c r="D12" s="34"/>
      <c r="E12" s="34"/>
      <c r="F12" s="34"/>
      <c r="G12" s="34"/>
      <c r="H12" s="34"/>
      <c r="I12" s="34"/>
      <c r="J12" s="34"/>
      <c r="K12" s="34"/>
      <c r="L12" s="34"/>
      <c r="M12" s="34"/>
      <c r="N12" s="34"/>
      <c r="O12" s="34"/>
      <c r="P12" s="34"/>
      <c r="Q12" s="34"/>
      <c r="R12" s="34"/>
      <c r="S12" s="34"/>
      <c r="T12" s="34"/>
      <c r="U12" s="34"/>
      <c r="V12" s="34"/>
      <c r="W12" s="34"/>
      <c r="X12" s="34"/>
      <c r="Y12" s="34"/>
      <c r="Z12" s="34"/>
    </row>
    <row r="13" spans="3:26" ht="30" customHeight="1" x14ac:dyDescent="0.25">
      <c r="X13" s="42" t="s">
        <v>64</v>
      </c>
      <c r="Y13" s="43"/>
    </row>
    <row r="14" spans="3:26" x14ac:dyDescent="0.25">
      <c r="X14" s="44">
        <f>GETPIVOTDATA("Totals",'pivot table'!$J$7)</f>
        <v>15306092</v>
      </c>
      <c r="Y14" s="45"/>
    </row>
    <row r="15" spans="3:26" x14ac:dyDescent="0.25">
      <c r="X15" s="46"/>
      <c r="Y15" s="47"/>
    </row>
    <row r="16" spans="3:26" x14ac:dyDescent="0.25">
      <c r="X16" s="15"/>
      <c r="Y16" s="15"/>
    </row>
    <row r="17" spans="24:25" x14ac:dyDescent="0.25">
      <c r="X17" s="48" t="s">
        <v>65</v>
      </c>
      <c r="Y17" s="49"/>
    </row>
    <row r="18" spans="24:25" ht="21" customHeight="1" x14ac:dyDescent="0.25">
      <c r="X18" s="50"/>
      <c r="Y18" s="51"/>
    </row>
    <row r="19" spans="24:25" x14ac:dyDescent="0.25">
      <c r="X19" s="52">
        <f>GETPIVOTDATA("MoM",'pivot table'!$L$7)</f>
        <v>-0.13526982819839944</v>
      </c>
      <c r="Y19" s="53"/>
    </row>
    <row r="20" spans="24:25" x14ac:dyDescent="0.25">
      <c r="X20" s="54"/>
      <c r="Y20" s="55"/>
    </row>
    <row r="21" spans="24:25" x14ac:dyDescent="0.25">
      <c r="X21" s="15"/>
      <c r="Y21" s="15"/>
    </row>
    <row r="22" spans="24:25" x14ac:dyDescent="0.25">
      <c r="X22" s="38" t="s">
        <v>66</v>
      </c>
      <c r="Y22" s="39"/>
    </row>
    <row r="23" spans="24:25" ht="17.25" customHeight="1" x14ac:dyDescent="0.25">
      <c r="X23" s="40"/>
      <c r="Y23" s="41"/>
    </row>
    <row r="24" spans="24:25" x14ac:dyDescent="0.25">
      <c r="X24" s="29">
        <f>GETPIVOTDATA("Average",'pivot table'!$N$7)</f>
        <v>136661.53571428568</v>
      </c>
      <c r="Y24" s="30"/>
    </row>
    <row r="25" spans="24:25" x14ac:dyDescent="0.25">
      <c r="X25" s="31"/>
      <c r="Y25" s="32"/>
    </row>
    <row r="26" spans="24:25" x14ac:dyDescent="0.25">
      <c r="X26" s="15"/>
      <c r="Y26" s="15"/>
    </row>
    <row r="27" spans="24:25" x14ac:dyDescent="0.25">
      <c r="X27" s="25" t="s">
        <v>68</v>
      </c>
      <c r="Y27" s="26"/>
    </row>
    <row r="28" spans="24:25" ht="18.75" customHeight="1" x14ac:dyDescent="0.25">
      <c r="X28" s="27"/>
      <c r="Y28" s="28"/>
    </row>
    <row r="29" spans="24:25" x14ac:dyDescent="0.25">
      <c r="X29" s="29">
        <f>GETPIVOTDATA("Totals",'pivot table'!$P$7)</f>
        <v>956630.75</v>
      </c>
      <c r="Y29" s="30"/>
    </row>
    <row r="30" spans="24:25" x14ac:dyDescent="0.25">
      <c r="X30" s="31"/>
      <c r="Y30" s="32"/>
    </row>
    <row r="31" spans="24:25" x14ac:dyDescent="0.25">
      <c r="X31" s="15"/>
      <c r="Y31" s="15"/>
    </row>
    <row r="32" spans="24:25" x14ac:dyDescent="0.25">
      <c r="X32" s="25" t="s">
        <v>71</v>
      </c>
      <c r="Y32" s="26"/>
    </row>
    <row r="33" spans="24:25" ht="18.75" customHeight="1" x14ac:dyDescent="0.25">
      <c r="X33" s="27"/>
      <c r="Y33" s="28"/>
    </row>
    <row r="34" spans="24:25" x14ac:dyDescent="0.25">
      <c r="X34" s="21">
        <f>GETPIVOTDATA("MOVIE",'pivot table'!$P$28)</f>
        <v>16</v>
      </c>
      <c r="Y34" s="22"/>
    </row>
    <row r="35" spans="24:25" x14ac:dyDescent="0.25">
      <c r="X35" s="23"/>
      <c r="Y35" s="24"/>
    </row>
    <row r="36" spans="24:25" x14ac:dyDescent="0.25">
      <c r="X36" s="15"/>
      <c r="Y36" s="15"/>
    </row>
    <row r="37" spans="24:25" x14ac:dyDescent="0.25">
      <c r="X37" s="15"/>
      <c r="Y37" s="15"/>
    </row>
    <row r="38" spans="24:25" x14ac:dyDescent="0.25">
      <c r="X38" s="15"/>
      <c r="Y38" s="15"/>
    </row>
  </sheetData>
  <mergeCells count="13">
    <mergeCell ref="C1:Z3"/>
    <mergeCell ref="C11:Z12"/>
    <mergeCell ref="X5:Z5"/>
    <mergeCell ref="X22:Y23"/>
    <mergeCell ref="X13:Y13"/>
    <mergeCell ref="X14:Y15"/>
    <mergeCell ref="X17:Y18"/>
    <mergeCell ref="X19:Y20"/>
    <mergeCell ref="X34:Y35"/>
    <mergeCell ref="X27:Y28"/>
    <mergeCell ref="X32:Y33"/>
    <mergeCell ref="X24:Y25"/>
    <mergeCell ref="X29:Y30"/>
  </mergeCells>
  <conditionalFormatting sqref="X19:Y20">
    <cfRule type="cellIs" dxfId="957" priority="1" operator="lessThan">
      <formula>0</formula>
    </cfRule>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0A540-E82D-4FA0-B115-3A75F8D3394A}">
  <dimension ref="A1:Q29"/>
  <sheetViews>
    <sheetView workbookViewId="0">
      <selection activeCell="P29" sqref="P29"/>
    </sheetView>
  </sheetViews>
  <sheetFormatPr defaultRowHeight="15" x14ac:dyDescent="0.25"/>
  <cols>
    <col min="1" max="1" width="15.5703125" bestFit="1" customWidth="1"/>
    <col min="2" max="2" width="11" bestFit="1" customWidth="1"/>
    <col min="3" max="3" width="13.7109375" customWidth="1"/>
    <col min="4" max="4" width="18.28515625" bestFit="1" customWidth="1"/>
    <col min="5" max="5" width="15.28515625" bestFit="1" customWidth="1"/>
    <col min="6" max="6" width="13.7109375" customWidth="1"/>
    <col min="7" max="7" width="15.5703125" bestFit="1" customWidth="1"/>
    <col min="8" max="8" width="15.28515625" bestFit="1" customWidth="1"/>
    <col min="10" max="10" width="15.28515625" bestFit="1" customWidth="1"/>
    <col min="11" max="11" width="14.42578125" customWidth="1"/>
    <col min="12" max="12" width="18.140625" bestFit="1" customWidth="1"/>
    <col min="14" max="14" width="20.28515625" bestFit="1" customWidth="1"/>
    <col min="16" max="16" width="19" bestFit="1" customWidth="1"/>
    <col min="17" max="17" width="18.7109375" bestFit="1" customWidth="1"/>
  </cols>
  <sheetData>
    <row r="1" spans="1:17" x14ac:dyDescent="0.25">
      <c r="D1" s="4" t="s">
        <v>0</v>
      </c>
      <c r="E1" s="3" t="s">
        <v>60</v>
      </c>
    </row>
    <row r="3" spans="1:17" x14ac:dyDescent="0.25">
      <c r="A3" s="5" t="s">
        <v>59</v>
      </c>
      <c r="B3" s="6"/>
    </row>
    <row r="4" spans="1:17" x14ac:dyDescent="0.25">
      <c r="A4" s="7" t="s">
        <v>51</v>
      </c>
      <c r="B4" s="6">
        <v>1866176</v>
      </c>
      <c r="G4" s="5" t="s">
        <v>56</v>
      </c>
      <c r="H4" s="6" t="s">
        <v>63</v>
      </c>
    </row>
    <row r="5" spans="1:17" x14ac:dyDescent="0.25">
      <c r="A5" s="7" t="s">
        <v>52</v>
      </c>
      <c r="B5" s="6">
        <v>1832596</v>
      </c>
      <c r="G5" s="7" t="s">
        <v>57</v>
      </c>
      <c r="H5" s="6"/>
    </row>
    <row r="6" spans="1:17" x14ac:dyDescent="0.25">
      <c r="A6" s="7" t="s">
        <v>53</v>
      </c>
      <c r="B6" s="6">
        <v>1908986</v>
      </c>
      <c r="G6" s="7" t="s">
        <v>18</v>
      </c>
      <c r="H6" s="6">
        <v>2240742</v>
      </c>
    </row>
    <row r="7" spans="1:17" x14ac:dyDescent="0.25">
      <c r="A7" s="7" t="s">
        <v>54</v>
      </c>
      <c r="B7" s="6">
        <v>3874756</v>
      </c>
      <c r="G7" s="7" t="s">
        <v>15</v>
      </c>
      <c r="H7" s="6">
        <v>5411117</v>
      </c>
      <c r="J7" s="6" t="s">
        <v>63</v>
      </c>
      <c r="L7" s="16" t="s">
        <v>65</v>
      </c>
      <c r="N7" s="18" t="s">
        <v>67</v>
      </c>
      <c r="P7" s="19" t="s">
        <v>56</v>
      </c>
      <c r="Q7" s="18" t="s">
        <v>69</v>
      </c>
    </row>
    <row r="8" spans="1:17" x14ac:dyDescent="0.25">
      <c r="A8" s="7" t="s">
        <v>55</v>
      </c>
      <c r="B8" s="6">
        <v>2063506</v>
      </c>
      <c r="G8" s="7" t="s">
        <v>11</v>
      </c>
      <c r="H8" s="6">
        <v>7654233</v>
      </c>
      <c r="J8" s="6">
        <v>15306092</v>
      </c>
      <c r="L8" s="17">
        <v>-0.13526982819839944</v>
      </c>
      <c r="N8" s="18">
        <v>136661.53571428568</v>
      </c>
      <c r="P8" s="20" t="s">
        <v>16</v>
      </c>
      <c r="Q8" s="18">
        <v>2240742</v>
      </c>
    </row>
    <row r="9" spans="1:17" x14ac:dyDescent="0.25">
      <c r="A9" s="7" t="s">
        <v>50</v>
      </c>
      <c r="B9" s="6">
        <v>1924926</v>
      </c>
      <c r="G9" s="7" t="s">
        <v>58</v>
      </c>
      <c r="H9" s="6">
        <v>15306092</v>
      </c>
      <c r="P9" s="20" t="s">
        <v>13</v>
      </c>
      <c r="Q9" s="18">
        <v>4507412</v>
      </c>
    </row>
    <row r="10" spans="1:17" x14ac:dyDescent="0.25">
      <c r="A10" s="7" t="s">
        <v>49</v>
      </c>
      <c r="B10" s="6">
        <v>1835146</v>
      </c>
      <c r="D10" s="5" t="s">
        <v>56</v>
      </c>
      <c r="E10" s="6" t="s">
        <v>63</v>
      </c>
      <c r="P10" s="20" t="s">
        <v>24</v>
      </c>
      <c r="Q10" s="18">
        <v>38707</v>
      </c>
    </row>
    <row r="11" spans="1:17" x14ac:dyDescent="0.25">
      <c r="D11" s="7" t="s">
        <v>57</v>
      </c>
      <c r="E11" s="6"/>
      <c r="P11" s="20" t="s">
        <v>28</v>
      </c>
      <c r="Q11" s="18">
        <v>9117</v>
      </c>
    </row>
    <row r="12" spans="1:17" x14ac:dyDescent="0.25">
      <c r="D12" s="7" t="s">
        <v>32</v>
      </c>
      <c r="E12" s="6">
        <v>8877</v>
      </c>
      <c r="P12" s="20" t="s">
        <v>21</v>
      </c>
      <c r="Q12" s="18">
        <v>55927</v>
      </c>
    </row>
    <row r="13" spans="1:17" x14ac:dyDescent="0.25">
      <c r="D13" s="7" t="s">
        <v>29</v>
      </c>
      <c r="E13" s="6">
        <v>9117</v>
      </c>
      <c r="P13" s="20" t="s">
        <v>25</v>
      </c>
      <c r="Q13" s="18">
        <v>22657</v>
      </c>
    </row>
    <row r="14" spans="1:17" x14ac:dyDescent="0.25">
      <c r="D14" s="7" t="s">
        <v>26</v>
      </c>
      <c r="E14" s="6">
        <v>40276</v>
      </c>
      <c r="P14" s="20" t="s">
        <v>23</v>
      </c>
      <c r="Q14" s="18">
        <v>44797</v>
      </c>
    </row>
    <row r="15" spans="1:17" x14ac:dyDescent="0.25">
      <c r="D15" s="7" t="s">
        <v>22</v>
      </c>
      <c r="E15" s="6">
        <v>75416</v>
      </c>
      <c r="P15" s="20" t="s">
        <v>31</v>
      </c>
      <c r="Q15" s="18">
        <v>8877</v>
      </c>
    </row>
    <row r="16" spans="1:17" x14ac:dyDescent="0.25">
      <c r="D16" s="7" t="s">
        <v>17</v>
      </c>
      <c r="E16" s="6">
        <v>2288216</v>
      </c>
      <c r="P16" s="20" t="s">
        <v>34</v>
      </c>
      <c r="Q16" s="18">
        <v>8722</v>
      </c>
    </row>
    <row r="17" spans="4:17" x14ac:dyDescent="0.25">
      <c r="D17" s="7" t="s">
        <v>14</v>
      </c>
      <c r="E17" s="6">
        <v>4560931</v>
      </c>
      <c r="P17" s="20" t="s">
        <v>30</v>
      </c>
      <c r="Q17" s="18">
        <v>8897</v>
      </c>
    </row>
    <row r="18" spans="4:17" x14ac:dyDescent="0.25">
      <c r="D18" s="7" t="s">
        <v>10</v>
      </c>
      <c r="E18" s="6">
        <v>8323259</v>
      </c>
      <c r="P18" s="20" t="s">
        <v>27</v>
      </c>
      <c r="Q18" s="18">
        <v>10767</v>
      </c>
    </row>
    <row r="19" spans="4:17" x14ac:dyDescent="0.25">
      <c r="D19" s="7" t="s">
        <v>58</v>
      </c>
      <c r="E19" s="6">
        <v>15306092</v>
      </c>
      <c r="P19" s="20" t="s">
        <v>35</v>
      </c>
      <c r="Q19" s="18">
        <v>8722</v>
      </c>
    </row>
    <row r="20" spans="4:17" x14ac:dyDescent="0.25">
      <c r="P20" s="20" t="s">
        <v>33</v>
      </c>
      <c r="Q20" s="18">
        <v>8767</v>
      </c>
    </row>
    <row r="21" spans="4:17" x14ac:dyDescent="0.25">
      <c r="P21" s="20" t="s">
        <v>19</v>
      </c>
      <c r="Q21" s="18">
        <v>731267</v>
      </c>
    </row>
    <row r="22" spans="4:17" x14ac:dyDescent="0.25">
      <c r="P22" s="20" t="s">
        <v>36</v>
      </c>
      <c r="Q22" s="18">
        <v>8722</v>
      </c>
    </row>
    <row r="23" spans="4:17" x14ac:dyDescent="0.25">
      <c r="P23" s="20" t="s">
        <v>9</v>
      </c>
      <c r="Q23" s="18">
        <v>7591992</v>
      </c>
    </row>
    <row r="24" spans="4:17" x14ac:dyDescent="0.25">
      <c r="P24" s="20" t="s">
        <v>57</v>
      </c>
      <c r="Q24" s="18"/>
    </row>
    <row r="25" spans="4:17" x14ac:dyDescent="0.25">
      <c r="P25" s="20" t="s">
        <v>58</v>
      </c>
      <c r="Q25" s="18">
        <v>956630.75</v>
      </c>
    </row>
    <row r="28" spans="4:17" x14ac:dyDescent="0.25">
      <c r="P28" s="18" t="s">
        <v>70</v>
      </c>
    </row>
    <row r="29" spans="4:17" x14ac:dyDescent="0.25">
      <c r="P29" s="9">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75E6-FCA5-4FE8-B964-2CD11B93EC1B}">
  <dimension ref="A1:P17"/>
  <sheetViews>
    <sheetView workbookViewId="0">
      <selection sqref="A1:P1048576"/>
    </sheetView>
  </sheetViews>
  <sheetFormatPr defaultRowHeight="15" x14ac:dyDescent="0.25"/>
  <cols>
    <col min="1" max="1" width="40" customWidth="1"/>
    <col min="2" max="2" width="18.5703125" customWidth="1"/>
    <col min="3" max="3" width="10.42578125" customWidth="1"/>
    <col min="4" max="4" width="7" customWidth="1"/>
    <col min="13" max="13" width="7" customWidth="1"/>
    <col min="15" max="15" width="12.7109375" customWidth="1"/>
    <col min="16" max="16" width="23.140625" customWidth="1"/>
  </cols>
  <sheetData>
    <row r="1" spans="1:16" x14ac:dyDescent="0.25">
      <c r="A1" t="s">
        <v>0</v>
      </c>
      <c r="B1" t="s">
        <v>1</v>
      </c>
      <c r="C1" t="s">
        <v>2</v>
      </c>
      <c r="D1" s="1">
        <v>44378</v>
      </c>
      <c r="E1" s="1">
        <v>44409</v>
      </c>
      <c r="F1" s="1">
        <v>44440</v>
      </c>
      <c r="G1" s="1">
        <v>44470</v>
      </c>
      <c r="H1" s="1">
        <v>44501</v>
      </c>
      <c r="I1" s="1">
        <v>44531</v>
      </c>
      <c r="J1" s="1">
        <v>44562</v>
      </c>
      <c r="K1" s="2" t="s">
        <v>3</v>
      </c>
      <c r="L1" t="s">
        <v>4</v>
      </c>
      <c r="M1" t="s">
        <v>5</v>
      </c>
      <c r="N1" t="s">
        <v>6</v>
      </c>
      <c r="O1" t="s">
        <v>7</v>
      </c>
      <c r="P1" t="s">
        <v>8</v>
      </c>
    </row>
    <row r="2" spans="1:16" x14ac:dyDescent="0.25">
      <c r="A2" t="s">
        <v>9</v>
      </c>
      <c r="B2" t="s">
        <v>10</v>
      </c>
      <c r="C2" t="s">
        <v>11</v>
      </c>
      <c r="D2">
        <v>908851</v>
      </c>
      <c r="E2">
        <v>953741</v>
      </c>
      <c r="F2">
        <v>924366</v>
      </c>
      <c r="G2">
        <v>907576</v>
      </c>
      <c r="H2">
        <v>945771</v>
      </c>
      <c r="I2">
        <v>1928656</v>
      </c>
      <c r="J2">
        <v>1023031</v>
      </c>
      <c r="K2">
        <v>7591992</v>
      </c>
      <c r="L2">
        <v>1084570.2857142857</v>
      </c>
      <c r="M2">
        <v>907576</v>
      </c>
      <c r="N2">
        <v>1928656</v>
      </c>
      <c r="O2">
        <v>-0.46956274213753002</v>
      </c>
      <c r="P2" t="s">
        <v>12</v>
      </c>
    </row>
    <row r="3" spans="1:16" x14ac:dyDescent="0.25">
      <c r="A3" t="s">
        <v>13</v>
      </c>
      <c r="B3" t="s">
        <v>14</v>
      </c>
      <c r="C3" t="s">
        <v>15</v>
      </c>
      <c r="D3">
        <v>544951</v>
      </c>
      <c r="E3">
        <v>576636</v>
      </c>
      <c r="F3">
        <v>564851</v>
      </c>
      <c r="G3">
        <v>516416</v>
      </c>
      <c r="H3">
        <v>558496</v>
      </c>
      <c r="I3">
        <v>1139066</v>
      </c>
      <c r="J3">
        <v>606996</v>
      </c>
      <c r="K3">
        <v>4507412</v>
      </c>
      <c r="L3">
        <v>643916</v>
      </c>
      <c r="M3">
        <v>516416</v>
      </c>
      <c r="N3">
        <v>1139066</v>
      </c>
      <c r="O3">
        <v>-0.46711077321243899</v>
      </c>
      <c r="P3" t="s">
        <v>12</v>
      </c>
    </row>
    <row r="4" spans="1:16" x14ac:dyDescent="0.25">
      <c r="A4" t="s">
        <v>16</v>
      </c>
      <c r="B4" t="s">
        <v>17</v>
      </c>
      <c r="C4" t="s">
        <v>18</v>
      </c>
      <c r="D4">
        <v>259311</v>
      </c>
      <c r="E4">
        <v>263611</v>
      </c>
      <c r="F4">
        <v>263801</v>
      </c>
      <c r="G4">
        <v>279256</v>
      </c>
      <c r="H4">
        <v>283426</v>
      </c>
      <c r="I4">
        <v>590476</v>
      </c>
      <c r="J4">
        <v>300861</v>
      </c>
      <c r="K4">
        <v>2240742</v>
      </c>
      <c r="L4">
        <v>320106</v>
      </c>
      <c r="M4">
        <v>259311</v>
      </c>
      <c r="N4">
        <v>590476</v>
      </c>
      <c r="O4">
        <v>-0.49047717434747562</v>
      </c>
      <c r="P4" t="s">
        <v>12</v>
      </c>
    </row>
    <row r="5" spans="1:16" x14ac:dyDescent="0.25">
      <c r="A5" t="s">
        <v>19</v>
      </c>
      <c r="B5" t="s">
        <v>10</v>
      </c>
      <c r="C5" t="s">
        <v>15</v>
      </c>
      <c r="D5">
        <v>81641</v>
      </c>
      <c r="E5">
        <v>86581</v>
      </c>
      <c r="F5">
        <v>78091</v>
      </c>
      <c r="G5">
        <v>92076</v>
      </c>
      <c r="H5">
        <v>94381</v>
      </c>
      <c r="I5">
        <v>187256</v>
      </c>
      <c r="J5">
        <v>111241</v>
      </c>
      <c r="K5">
        <v>731267</v>
      </c>
      <c r="L5">
        <v>104466.71428571429</v>
      </c>
      <c r="M5">
        <v>78091</v>
      </c>
      <c r="N5">
        <v>187256</v>
      </c>
      <c r="O5">
        <v>-0.40594159866706536</v>
      </c>
      <c r="P5" t="s">
        <v>20</v>
      </c>
    </row>
    <row r="6" spans="1:16" x14ac:dyDescent="0.25">
      <c r="A6" t="s">
        <v>21</v>
      </c>
      <c r="B6" t="s">
        <v>22</v>
      </c>
      <c r="C6" t="s">
        <v>15</v>
      </c>
      <c r="D6">
        <v>14506</v>
      </c>
      <c r="E6">
        <v>18876</v>
      </c>
      <c r="F6">
        <v>8641</v>
      </c>
      <c r="G6">
        <v>5236</v>
      </c>
      <c r="H6">
        <v>5066</v>
      </c>
      <c r="I6">
        <v>2286</v>
      </c>
      <c r="J6">
        <v>1316</v>
      </c>
      <c r="K6">
        <v>55927</v>
      </c>
      <c r="L6">
        <v>7989.5714285714284</v>
      </c>
      <c r="M6">
        <v>1316</v>
      </c>
      <c r="N6">
        <v>18876</v>
      </c>
      <c r="O6">
        <v>-0.42432195975503062</v>
      </c>
      <c r="P6" t="s">
        <v>20</v>
      </c>
    </row>
    <row r="7" spans="1:16" x14ac:dyDescent="0.25">
      <c r="A7" t="s">
        <v>23</v>
      </c>
      <c r="B7" t="s">
        <v>14</v>
      </c>
      <c r="C7" t="s">
        <v>11</v>
      </c>
      <c r="D7">
        <v>5746</v>
      </c>
      <c r="E7">
        <v>5816</v>
      </c>
      <c r="F7">
        <v>5836</v>
      </c>
      <c r="G7">
        <v>5671</v>
      </c>
      <c r="H7">
        <v>5841</v>
      </c>
      <c r="I7">
        <v>10066</v>
      </c>
      <c r="J7">
        <v>5821</v>
      </c>
      <c r="K7">
        <v>44797</v>
      </c>
      <c r="L7">
        <v>6399.5714285714284</v>
      </c>
      <c r="M7">
        <v>5671</v>
      </c>
      <c r="N7">
        <v>10066</v>
      </c>
      <c r="O7">
        <v>-0.42171666997814428</v>
      </c>
      <c r="P7" t="s">
        <v>20</v>
      </c>
    </row>
    <row r="8" spans="1:16" x14ac:dyDescent="0.25">
      <c r="A8" t="s">
        <v>24</v>
      </c>
      <c r="B8" t="s">
        <v>17</v>
      </c>
      <c r="C8" t="s">
        <v>15</v>
      </c>
      <c r="D8">
        <v>7586</v>
      </c>
      <c r="E8">
        <v>7081</v>
      </c>
      <c r="F8">
        <v>8006</v>
      </c>
      <c r="G8">
        <v>12296</v>
      </c>
      <c r="H8">
        <v>1246</v>
      </c>
      <c r="I8">
        <v>1246</v>
      </c>
      <c r="J8">
        <v>1246</v>
      </c>
      <c r="K8">
        <v>38707</v>
      </c>
      <c r="L8">
        <v>5529.5714285714284</v>
      </c>
      <c r="M8">
        <v>1246</v>
      </c>
      <c r="N8">
        <v>12296</v>
      </c>
      <c r="O8">
        <v>0.67</v>
      </c>
      <c r="P8" t="s">
        <v>20</v>
      </c>
    </row>
    <row r="9" spans="1:16" x14ac:dyDescent="0.25">
      <c r="A9" t="s">
        <v>25</v>
      </c>
      <c r="B9" t="s">
        <v>26</v>
      </c>
      <c r="C9" t="s">
        <v>15</v>
      </c>
      <c r="D9">
        <v>2251</v>
      </c>
      <c r="E9">
        <v>2286</v>
      </c>
      <c r="F9">
        <v>2286</v>
      </c>
      <c r="G9">
        <v>3756</v>
      </c>
      <c r="H9">
        <v>4451</v>
      </c>
      <c r="I9">
        <v>4956</v>
      </c>
      <c r="J9">
        <v>2671</v>
      </c>
      <c r="K9">
        <v>22657</v>
      </c>
      <c r="L9">
        <v>3236.7142857142858</v>
      </c>
      <c r="M9">
        <v>2251</v>
      </c>
      <c r="N9">
        <v>4956</v>
      </c>
      <c r="O9">
        <v>-0.46105730427764324</v>
      </c>
      <c r="P9" t="s">
        <v>20</v>
      </c>
    </row>
    <row r="10" spans="1:16" x14ac:dyDescent="0.25">
      <c r="A10" t="s">
        <v>27</v>
      </c>
      <c r="B10" t="s">
        <v>22</v>
      </c>
      <c r="C10" t="s">
        <v>15</v>
      </c>
      <c r="D10">
        <v>1506</v>
      </c>
      <c r="E10">
        <v>1501</v>
      </c>
      <c r="F10">
        <v>1501</v>
      </c>
      <c r="G10">
        <v>1516</v>
      </c>
      <c r="H10">
        <v>1501</v>
      </c>
      <c r="I10">
        <v>1746</v>
      </c>
      <c r="J10">
        <v>1496</v>
      </c>
      <c r="K10">
        <v>10767</v>
      </c>
      <c r="L10">
        <v>1538.1428571428571</v>
      </c>
      <c r="M10">
        <v>1496</v>
      </c>
      <c r="N10">
        <v>1746</v>
      </c>
      <c r="O10">
        <v>-0.14318442153493705</v>
      </c>
      <c r="P10" t="s">
        <v>20</v>
      </c>
    </row>
    <row r="11" spans="1:16" x14ac:dyDescent="0.25">
      <c r="A11" t="s">
        <v>28</v>
      </c>
      <c r="B11" t="s">
        <v>29</v>
      </c>
      <c r="C11" t="s">
        <v>15</v>
      </c>
      <c r="D11">
        <v>1296</v>
      </c>
      <c r="E11">
        <v>1296</v>
      </c>
      <c r="F11">
        <v>1296</v>
      </c>
      <c r="G11">
        <v>1291</v>
      </c>
      <c r="H11">
        <v>1296</v>
      </c>
      <c r="I11">
        <v>1346</v>
      </c>
      <c r="J11">
        <v>1296</v>
      </c>
      <c r="K11">
        <v>9117</v>
      </c>
      <c r="L11">
        <v>1302.4285714285713</v>
      </c>
      <c r="M11">
        <v>1291</v>
      </c>
      <c r="N11">
        <v>1346</v>
      </c>
      <c r="O11">
        <v>-3.7147102526002951E-2</v>
      </c>
      <c r="P11" t="s">
        <v>20</v>
      </c>
    </row>
    <row r="12" spans="1:16" x14ac:dyDescent="0.25">
      <c r="A12" t="s">
        <v>30</v>
      </c>
      <c r="B12" t="s">
        <v>26</v>
      </c>
      <c r="C12" t="s">
        <v>15</v>
      </c>
      <c r="D12">
        <v>1246</v>
      </c>
      <c r="E12">
        <v>1246</v>
      </c>
      <c r="F12">
        <v>1246</v>
      </c>
      <c r="G12">
        <v>1251</v>
      </c>
      <c r="H12">
        <v>1256</v>
      </c>
      <c r="I12">
        <v>1396</v>
      </c>
      <c r="J12">
        <v>1256</v>
      </c>
      <c r="K12">
        <v>8897</v>
      </c>
      <c r="L12">
        <v>1271</v>
      </c>
      <c r="M12">
        <v>1246</v>
      </c>
      <c r="N12">
        <v>1396</v>
      </c>
      <c r="O12">
        <v>-0.10028653295128942</v>
      </c>
      <c r="P12" t="s">
        <v>20</v>
      </c>
    </row>
    <row r="13" spans="1:16" x14ac:dyDescent="0.25">
      <c r="A13" t="s">
        <v>31</v>
      </c>
      <c r="B13" t="s">
        <v>32</v>
      </c>
      <c r="C13" t="s">
        <v>15</v>
      </c>
      <c r="D13">
        <v>1271</v>
      </c>
      <c r="E13">
        <v>1271</v>
      </c>
      <c r="F13">
        <v>1271</v>
      </c>
      <c r="G13">
        <v>1271</v>
      </c>
      <c r="H13">
        <v>1271</v>
      </c>
      <c r="I13">
        <v>1276</v>
      </c>
      <c r="J13">
        <v>1246</v>
      </c>
      <c r="K13">
        <v>8877</v>
      </c>
      <c r="L13">
        <v>1268.1428571428571</v>
      </c>
      <c r="M13">
        <v>1246</v>
      </c>
      <c r="N13">
        <v>1276</v>
      </c>
      <c r="O13">
        <v>-2.3510971786833812E-2</v>
      </c>
      <c r="P13" t="s">
        <v>20</v>
      </c>
    </row>
    <row r="14" spans="1:16" x14ac:dyDescent="0.25">
      <c r="A14" t="s">
        <v>33</v>
      </c>
      <c r="B14" t="s">
        <v>17</v>
      </c>
      <c r="C14" t="s">
        <v>15</v>
      </c>
      <c r="D14">
        <v>1246</v>
      </c>
      <c r="E14">
        <v>1246</v>
      </c>
      <c r="F14">
        <v>1246</v>
      </c>
      <c r="G14">
        <v>1246</v>
      </c>
      <c r="H14">
        <v>1246</v>
      </c>
      <c r="I14">
        <v>1246</v>
      </c>
      <c r="J14">
        <v>1291</v>
      </c>
      <c r="K14">
        <v>8767</v>
      </c>
      <c r="L14">
        <v>1252.4285714285713</v>
      </c>
      <c r="M14">
        <v>1246</v>
      </c>
      <c r="N14">
        <v>1291</v>
      </c>
      <c r="O14">
        <v>0.16</v>
      </c>
      <c r="P14" t="s">
        <v>20</v>
      </c>
    </row>
    <row r="15" spans="1:16" x14ac:dyDescent="0.25">
      <c r="A15" t="s">
        <v>34</v>
      </c>
      <c r="B15" t="s">
        <v>26</v>
      </c>
      <c r="C15" t="s">
        <v>15</v>
      </c>
      <c r="D15">
        <v>1246</v>
      </c>
      <c r="E15">
        <v>1246</v>
      </c>
      <c r="F15">
        <v>1246</v>
      </c>
      <c r="G15">
        <v>1246</v>
      </c>
      <c r="H15">
        <v>1246</v>
      </c>
      <c r="I15">
        <v>1246</v>
      </c>
      <c r="J15">
        <v>1246</v>
      </c>
      <c r="K15">
        <v>8722</v>
      </c>
      <c r="L15">
        <v>1246</v>
      </c>
      <c r="M15">
        <v>1246</v>
      </c>
      <c r="N15">
        <v>1246</v>
      </c>
      <c r="O15">
        <v>0.45</v>
      </c>
      <c r="P15" t="s">
        <v>20</v>
      </c>
    </row>
    <row r="16" spans="1:16" x14ac:dyDescent="0.25">
      <c r="A16" t="s">
        <v>35</v>
      </c>
      <c r="B16" t="s">
        <v>22</v>
      </c>
      <c r="C16" t="s">
        <v>11</v>
      </c>
      <c r="D16">
        <v>1246</v>
      </c>
      <c r="E16">
        <v>1246</v>
      </c>
      <c r="F16">
        <v>1246</v>
      </c>
      <c r="G16">
        <v>1246</v>
      </c>
      <c r="H16">
        <v>1246</v>
      </c>
      <c r="I16">
        <v>1246</v>
      </c>
      <c r="J16">
        <v>1246</v>
      </c>
      <c r="K16">
        <v>8722</v>
      </c>
      <c r="L16">
        <v>1246</v>
      </c>
      <c r="M16">
        <v>1246</v>
      </c>
      <c r="N16">
        <v>1246</v>
      </c>
      <c r="O16">
        <v>0</v>
      </c>
      <c r="P16" t="s">
        <v>20</v>
      </c>
    </row>
    <row r="17" spans="1:16" x14ac:dyDescent="0.25">
      <c r="A17" t="s">
        <v>36</v>
      </c>
      <c r="B17" t="s">
        <v>14</v>
      </c>
      <c r="C17" t="s">
        <v>11</v>
      </c>
      <c r="D17">
        <v>1246</v>
      </c>
      <c r="E17">
        <v>1246</v>
      </c>
      <c r="F17">
        <v>1246</v>
      </c>
      <c r="G17">
        <v>1246</v>
      </c>
      <c r="H17">
        <v>1246</v>
      </c>
      <c r="I17">
        <v>1246</v>
      </c>
      <c r="J17">
        <v>1246</v>
      </c>
      <c r="K17">
        <v>8722</v>
      </c>
      <c r="L17">
        <v>1246</v>
      </c>
      <c r="M17">
        <v>1246</v>
      </c>
      <c r="N17">
        <v>1246</v>
      </c>
      <c r="O17">
        <v>0</v>
      </c>
      <c r="P17"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A4CAC-B749-44EB-B663-3622A4B24AE8}">
  <dimension ref="A1:P12"/>
  <sheetViews>
    <sheetView workbookViewId="0">
      <selection activeCell="F18" sqref="F18"/>
    </sheetView>
  </sheetViews>
  <sheetFormatPr defaultRowHeight="15" x14ac:dyDescent="0.25"/>
  <cols>
    <col min="1" max="1" width="21.42578125" customWidth="1"/>
    <col min="2" max="2" width="12.85546875" customWidth="1"/>
    <col min="3" max="3" width="9.28515625" customWidth="1"/>
  </cols>
  <sheetData>
    <row r="1" spans="1:16" x14ac:dyDescent="0.25">
      <c r="A1" t="s">
        <v>0</v>
      </c>
      <c r="B1" t="s">
        <v>1</v>
      </c>
      <c r="C1" t="s">
        <v>2</v>
      </c>
      <c r="D1" s="1">
        <v>44378</v>
      </c>
      <c r="E1" s="1">
        <v>44409</v>
      </c>
      <c r="F1" s="1">
        <v>44440</v>
      </c>
      <c r="G1" s="1">
        <v>44470</v>
      </c>
      <c r="H1" s="1">
        <v>44501</v>
      </c>
      <c r="I1" s="1">
        <v>44531</v>
      </c>
      <c r="J1" s="1">
        <v>44562</v>
      </c>
      <c r="K1" t="s">
        <v>3</v>
      </c>
      <c r="L1" t="s">
        <v>4</v>
      </c>
      <c r="M1" t="s">
        <v>5</v>
      </c>
      <c r="N1" t="s">
        <v>6</v>
      </c>
      <c r="O1" t="s">
        <v>7</v>
      </c>
      <c r="P1" t="s">
        <v>8</v>
      </c>
    </row>
    <row r="2" spans="1:16" x14ac:dyDescent="0.25">
      <c r="A2" t="s">
        <v>37</v>
      </c>
      <c r="B2" t="s">
        <v>17</v>
      </c>
      <c r="C2" t="s">
        <v>11</v>
      </c>
      <c r="D2">
        <v>908851</v>
      </c>
      <c r="E2">
        <v>953741</v>
      </c>
      <c r="F2">
        <v>924366</v>
      </c>
      <c r="G2">
        <v>907576</v>
      </c>
      <c r="H2">
        <v>945771</v>
      </c>
      <c r="I2">
        <v>1928656</v>
      </c>
      <c r="J2">
        <v>1023031</v>
      </c>
      <c r="K2">
        <v>7591992</v>
      </c>
      <c r="L2">
        <v>1084570.2857142857</v>
      </c>
      <c r="M2">
        <v>907576</v>
      </c>
      <c r="N2">
        <v>1928656</v>
      </c>
      <c r="O2">
        <v>-0.46956274213753002</v>
      </c>
      <c r="P2" t="s">
        <v>12</v>
      </c>
    </row>
    <row r="3" spans="1:16" x14ac:dyDescent="0.25">
      <c r="A3" t="s">
        <v>38</v>
      </c>
      <c r="B3" t="s">
        <v>14</v>
      </c>
      <c r="C3" t="s">
        <v>15</v>
      </c>
      <c r="D3">
        <v>544951</v>
      </c>
      <c r="E3">
        <v>576636</v>
      </c>
      <c r="F3">
        <v>564851</v>
      </c>
      <c r="G3">
        <v>516416</v>
      </c>
      <c r="H3">
        <v>558496</v>
      </c>
      <c r="I3">
        <v>1139066</v>
      </c>
      <c r="J3">
        <v>606996</v>
      </c>
      <c r="K3">
        <v>4507412</v>
      </c>
      <c r="L3">
        <v>643916</v>
      </c>
      <c r="M3">
        <v>516416</v>
      </c>
      <c r="N3">
        <v>1139066</v>
      </c>
      <c r="O3">
        <v>-0.46711077321243899</v>
      </c>
      <c r="P3" t="s">
        <v>12</v>
      </c>
    </row>
    <row r="4" spans="1:16" x14ac:dyDescent="0.25">
      <c r="A4" t="s">
        <v>39</v>
      </c>
      <c r="B4" t="s">
        <v>14</v>
      </c>
      <c r="C4" t="s">
        <v>15</v>
      </c>
      <c r="D4">
        <v>259311</v>
      </c>
      <c r="E4">
        <v>263611</v>
      </c>
      <c r="F4">
        <v>263801</v>
      </c>
      <c r="G4">
        <v>279256</v>
      </c>
      <c r="H4">
        <v>283426</v>
      </c>
      <c r="I4">
        <v>590476</v>
      </c>
      <c r="J4">
        <v>300861</v>
      </c>
      <c r="K4">
        <v>2240742</v>
      </c>
      <c r="L4">
        <v>320106</v>
      </c>
      <c r="M4">
        <v>259311</v>
      </c>
      <c r="N4">
        <v>590476</v>
      </c>
      <c r="O4">
        <v>-0.49047717434747562</v>
      </c>
      <c r="P4" t="s">
        <v>12</v>
      </c>
    </row>
    <row r="5" spans="1:16" x14ac:dyDescent="0.25">
      <c r="A5" t="s">
        <v>40</v>
      </c>
      <c r="B5" t="s">
        <v>14</v>
      </c>
      <c r="C5" t="s">
        <v>15</v>
      </c>
      <c r="D5">
        <v>81641</v>
      </c>
      <c r="E5">
        <v>86581</v>
      </c>
      <c r="F5">
        <v>78091</v>
      </c>
      <c r="G5">
        <v>92076</v>
      </c>
      <c r="H5">
        <v>94381</v>
      </c>
      <c r="I5">
        <v>187256</v>
      </c>
      <c r="J5">
        <v>111241</v>
      </c>
      <c r="K5">
        <v>731267</v>
      </c>
      <c r="L5">
        <v>104466.71428571429</v>
      </c>
      <c r="M5">
        <v>78091</v>
      </c>
      <c r="N5">
        <v>187256</v>
      </c>
      <c r="O5">
        <v>-0.40594159866706536</v>
      </c>
      <c r="P5" t="s">
        <v>20</v>
      </c>
    </row>
    <row r="6" spans="1:16" x14ac:dyDescent="0.25">
      <c r="A6" t="s">
        <v>41</v>
      </c>
      <c r="B6" t="s">
        <v>14</v>
      </c>
      <c r="C6" t="s">
        <v>11</v>
      </c>
      <c r="D6">
        <v>14506</v>
      </c>
      <c r="E6">
        <v>18876</v>
      </c>
      <c r="F6">
        <v>8641</v>
      </c>
      <c r="G6">
        <v>5236</v>
      </c>
      <c r="H6">
        <v>5066</v>
      </c>
      <c r="I6">
        <v>2286</v>
      </c>
      <c r="J6">
        <v>1316</v>
      </c>
      <c r="K6">
        <v>55927</v>
      </c>
      <c r="L6">
        <v>7989.5714285714284</v>
      </c>
      <c r="M6">
        <v>1316</v>
      </c>
      <c r="N6">
        <v>18876</v>
      </c>
      <c r="O6">
        <v>-0.42432195975503062</v>
      </c>
      <c r="P6" t="s">
        <v>20</v>
      </c>
    </row>
    <row r="7" spans="1:16" x14ac:dyDescent="0.25">
      <c r="A7" t="s">
        <v>42</v>
      </c>
      <c r="B7" t="s">
        <v>14</v>
      </c>
      <c r="C7" t="s">
        <v>11</v>
      </c>
      <c r="D7">
        <v>5746</v>
      </c>
      <c r="E7">
        <v>5816</v>
      </c>
      <c r="F7">
        <v>5836</v>
      </c>
      <c r="G7">
        <v>5671</v>
      </c>
      <c r="H7">
        <v>5841</v>
      </c>
      <c r="I7">
        <v>10066</v>
      </c>
      <c r="J7">
        <v>5821</v>
      </c>
      <c r="K7">
        <v>44797</v>
      </c>
      <c r="L7">
        <v>6399.5714285714284</v>
      </c>
      <c r="M7">
        <v>5671</v>
      </c>
      <c r="N7">
        <v>10066</v>
      </c>
      <c r="O7">
        <v>-0.42171666997814428</v>
      </c>
      <c r="P7" t="s">
        <v>20</v>
      </c>
    </row>
    <row r="8" spans="1:16" x14ac:dyDescent="0.25">
      <c r="A8" t="s">
        <v>43</v>
      </c>
      <c r="B8" t="s">
        <v>14</v>
      </c>
      <c r="C8" t="s">
        <v>11</v>
      </c>
      <c r="D8">
        <f>D2-6546</f>
        <v>902305</v>
      </c>
      <c r="E8">
        <f>E2-6547</f>
        <v>947194</v>
      </c>
      <c r="F8">
        <f t="shared" ref="F8:N8" si="0">F2-654</f>
        <v>923712</v>
      </c>
      <c r="G8">
        <f t="shared" si="0"/>
        <v>906922</v>
      </c>
      <c r="H8">
        <f t="shared" si="0"/>
        <v>945117</v>
      </c>
      <c r="I8">
        <f>I2-6548</f>
        <v>1922108</v>
      </c>
      <c r="J8">
        <f t="shared" si="0"/>
        <v>1022377</v>
      </c>
      <c r="K8">
        <f t="shared" si="0"/>
        <v>7591338</v>
      </c>
      <c r="L8">
        <f t="shared" si="0"/>
        <v>1083916.2857142857</v>
      </c>
      <c r="M8">
        <f>M2-6546</f>
        <v>901030</v>
      </c>
      <c r="N8">
        <f t="shared" si="0"/>
        <v>1928002</v>
      </c>
      <c r="O8">
        <v>-0.40130858199799102</v>
      </c>
      <c r="P8" t="s">
        <v>12</v>
      </c>
    </row>
    <row r="9" spans="1:16" x14ac:dyDescent="0.25">
      <c r="A9" t="s">
        <v>44</v>
      </c>
      <c r="B9" t="s">
        <v>14</v>
      </c>
      <c r="C9" t="s">
        <v>11</v>
      </c>
      <c r="D9">
        <f t="shared" ref="D9:D12" si="1">D3-6546</f>
        <v>538405</v>
      </c>
      <c r="E9">
        <f t="shared" ref="E9:E12" si="2">E3-6547</f>
        <v>570089</v>
      </c>
      <c r="F9">
        <f t="shared" ref="F9:H9" si="3">F3-654</f>
        <v>564197</v>
      </c>
      <c r="G9">
        <f t="shared" si="3"/>
        <v>515762</v>
      </c>
      <c r="H9">
        <f t="shared" si="3"/>
        <v>557842</v>
      </c>
      <c r="I9">
        <f t="shared" ref="I9:I12" si="4">I3-6548</f>
        <v>1132518</v>
      </c>
      <c r="J9">
        <f t="shared" ref="J9:L9" si="5">J3-654</f>
        <v>606342</v>
      </c>
      <c r="K9">
        <f t="shared" si="5"/>
        <v>4506758</v>
      </c>
      <c r="L9">
        <f t="shared" si="5"/>
        <v>643262</v>
      </c>
      <c r="M9">
        <f t="shared" ref="M9:M12" si="6">M3-6546</f>
        <v>509870</v>
      </c>
      <c r="N9">
        <f t="shared" ref="N9" si="7">N3-654</f>
        <v>1138412</v>
      </c>
      <c r="O9">
        <v>-0.38839051408800401</v>
      </c>
      <c r="P9" t="s">
        <v>12</v>
      </c>
    </row>
    <row r="10" spans="1:16" x14ac:dyDescent="0.25">
      <c r="A10" t="s">
        <v>45</v>
      </c>
      <c r="B10" t="s">
        <v>14</v>
      </c>
      <c r="C10" t="s">
        <v>11</v>
      </c>
      <c r="D10">
        <f t="shared" si="1"/>
        <v>252765</v>
      </c>
      <c r="E10">
        <f t="shared" si="2"/>
        <v>257064</v>
      </c>
      <c r="F10">
        <f t="shared" ref="F10:H10" si="8">F4-654</f>
        <v>263147</v>
      </c>
      <c r="G10">
        <f t="shared" si="8"/>
        <v>278602</v>
      </c>
      <c r="H10">
        <f t="shared" si="8"/>
        <v>282772</v>
      </c>
      <c r="I10">
        <f t="shared" si="4"/>
        <v>583928</v>
      </c>
      <c r="J10">
        <f t="shared" ref="J10:L10" si="9">J4-654</f>
        <v>300207</v>
      </c>
      <c r="K10">
        <f t="shared" si="9"/>
        <v>2240088</v>
      </c>
      <c r="L10">
        <f t="shared" si="9"/>
        <v>319452</v>
      </c>
      <c r="M10">
        <f t="shared" si="6"/>
        <v>252765</v>
      </c>
      <c r="N10">
        <f t="shared" ref="N10" si="10">N4-654</f>
        <v>589822</v>
      </c>
      <c r="O10">
        <v>-0.37547244617801601</v>
      </c>
      <c r="P10" t="s">
        <v>12</v>
      </c>
    </row>
    <row r="11" spans="1:16" x14ac:dyDescent="0.25">
      <c r="A11" t="s">
        <v>46</v>
      </c>
      <c r="B11" t="s">
        <v>26</v>
      </c>
      <c r="C11" t="s">
        <v>15</v>
      </c>
      <c r="D11">
        <f t="shared" si="1"/>
        <v>75095</v>
      </c>
      <c r="E11">
        <f t="shared" si="2"/>
        <v>80034</v>
      </c>
      <c r="F11">
        <f t="shared" ref="F11:H11" si="11">F5-654</f>
        <v>77437</v>
      </c>
      <c r="G11">
        <f t="shared" si="11"/>
        <v>91422</v>
      </c>
      <c r="H11">
        <f t="shared" si="11"/>
        <v>93727</v>
      </c>
      <c r="I11">
        <f t="shared" si="4"/>
        <v>180708</v>
      </c>
      <c r="J11">
        <f t="shared" ref="J11:L11" si="12">J5-654</f>
        <v>110587</v>
      </c>
      <c r="K11">
        <f t="shared" si="12"/>
        <v>730613</v>
      </c>
      <c r="L11">
        <f t="shared" si="12"/>
        <v>103812.71428571429</v>
      </c>
      <c r="M11">
        <f t="shared" si="6"/>
        <v>71545</v>
      </c>
      <c r="N11">
        <f t="shared" ref="N11" si="13">N5-654</f>
        <v>186602</v>
      </c>
      <c r="O11">
        <v>-0.362554378268028</v>
      </c>
      <c r="P11" t="s">
        <v>20</v>
      </c>
    </row>
    <row r="12" spans="1:16" x14ac:dyDescent="0.25">
      <c r="A12" t="s">
        <v>47</v>
      </c>
      <c r="B12" t="s">
        <v>14</v>
      </c>
      <c r="C12" t="s">
        <v>15</v>
      </c>
      <c r="D12">
        <f t="shared" si="1"/>
        <v>7960</v>
      </c>
      <c r="E12">
        <f t="shared" si="2"/>
        <v>12329</v>
      </c>
      <c r="F12">
        <f t="shared" ref="F12:H12" si="14">F6-654</f>
        <v>7987</v>
      </c>
      <c r="G12">
        <f t="shared" si="14"/>
        <v>4582</v>
      </c>
      <c r="H12">
        <f t="shared" si="14"/>
        <v>4412</v>
      </c>
      <c r="I12">
        <f t="shared" si="4"/>
        <v>-4262</v>
      </c>
      <c r="J12">
        <f t="shared" ref="J12:L12" si="15">J6-654</f>
        <v>662</v>
      </c>
      <c r="K12">
        <f t="shared" si="15"/>
        <v>55273</v>
      </c>
      <c r="L12">
        <f t="shared" si="15"/>
        <v>7335.5714285714284</v>
      </c>
      <c r="M12">
        <f t="shared" si="6"/>
        <v>-5230</v>
      </c>
      <c r="N12">
        <f t="shared" ref="N12" si="16">N6-654</f>
        <v>18222</v>
      </c>
      <c r="O12">
        <v>-0.34963631035804099</v>
      </c>
      <c r="P12"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Main Raw Data</vt:lpstr>
      <vt:lpstr>New 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Furkan Ercelik</dc:creator>
  <cp:lastModifiedBy>Furkan Ercelik</cp:lastModifiedBy>
  <dcterms:created xsi:type="dcterms:W3CDTF">2022-01-23T11:02:10Z</dcterms:created>
  <dcterms:modified xsi:type="dcterms:W3CDTF">2022-03-14T00:18:44Z</dcterms:modified>
</cp:coreProperties>
</file>