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8" i="1"/>
  <c r="G8" i="1"/>
  <c r="E3" i="1" l="1"/>
  <c r="E8" i="1"/>
  <c r="E7" i="1"/>
  <c r="E6" i="1"/>
  <c r="E5" i="1"/>
  <c r="E4" i="1"/>
  <c r="H3" i="1" l="1"/>
  <c r="G14" i="1" l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<sst xmlns="http://schemas.openxmlformats.org/spreadsheetml/2006/main" count="39" uniqueCount="31">
  <si>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</si>
  <si>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</si>
  <si>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</si>
  <si>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</si>
  <si>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</si>
  <si>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</si>
  <si>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</si>
  <si>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</si>
  <si>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</si>
  <si>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</si>
  <si>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</si>
  <si>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</si>
  <si>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</si>
  <si>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</si>
  <si>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</si>
  <si>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</si>
  <si>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</si>
  <si>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</si>
  <si>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</si>
  <si>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</si>
  <si>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</si>
  <si>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</si>
  <si>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</si>
  <si>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</si>
  <si>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</si>
  <si>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</si>
  <si>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Ipeak</t>
  </si>
  <si>
    <t>Enter Switching Energy Here for 25C</t>
  </si>
  <si>
    <t>Enter Switching Energy Here for 150C</t>
  </si>
  <si>
    <t>Conduction Loss for Buck Converter</t>
  </si>
  <si>
    <t>Switching Loss for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</si>
</sst>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8" xfId="0" applyNumberFormat="1" applyBorder="1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1" fontId="0" fillId="0" borderId="0" xfId="0" applyNumberForma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N32" sqref="N32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.140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</cols>
  <sheetData>
    <row r="1" spans="1:9" x14ac:dyDescent="0.25">
      <c r="A1" s="31" t="s">
        <v>29</v>
      </c>
      <c r="B1" s="31"/>
      <c r="C1" s="31"/>
      <c r="D1" s="31"/>
      <c r="E1" s="31"/>
      <c r="F1" s="32" t="s">
        <v>30</v>
      </c>
      <c r="G1" s="31"/>
      <c r="H1" s="10"/>
    </row>
    <row r="2" spans="1:9" x14ac:dyDescent="0.25">
      <c r="A2" s="3" t="s">
        <v>6</v>
      </c>
      <c r="B2" s="3" t="s">
        <v>7</v>
      </c>
      <c r="C2" s="3" t="s">
        <v>8</v>
      </c>
      <c r="D2" s="3" t="s">
        <v>12</v>
      </c>
      <c r="E2" s="3" t="s">
        <v>24</v>
      </c>
      <c r="F2" s="9" t="s">
        <v>20</v>
      </c>
      <c r="G2" s="9" t="s">
        <v>21</v>
      </c>
      <c r="H2" s="9" t="s">
        <v>22</v>
      </c>
    </row>
    <row r="3" spans="1:9" x14ac:dyDescent="0.25">
      <c r="A3" s="2" t="s">
        <v>0</v>
      </c>
      <c r="B3" s="2">
        <v>0.51</v>
      </c>
      <c r="C3" s="2">
        <f t="shared" ref="C3:C8" si="0">B3/10</f>
        <v>5.1000000000000004E-2</v>
      </c>
      <c r="D3" s="2">
        <v>5.7</v>
      </c>
      <c r="E3" s="19">
        <f>(POWER(B14,2)*C3*0.25*(1-D14*E14))+B14*D3*D14*E14/(2*PI())</f>
        <v>2.4041285146094085</v>
      </c>
      <c r="F3" s="19">
        <f>(A19+C19)*D14/(PI()*2)</f>
        <v>1.3722339193383217</v>
      </c>
      <c r="G3" s="19">
        <f>(B19+D19)*D14/PI()/2</f>
        <v>1.0599719209920231</v>
      </c>
      <c r="H3" s="19">
        <f>SUM(E3:G3)</f>
        <v>4.8363343549397531</v>
      </c>
      <c r="I3" s="2"/>
    </row>
    <row r="4" spans="1:9" x14ac:dyDescent="0.25">
      <c r="A4" s="2" t="s">
        <v>1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(POWER(B14,2)*C4*0.25*(1-D14*E14)+B14*D4*D14*E14/(2*PI()))</f>
        <v>2.8924753271748571</v>
      </c>
      <c r="F4" s="19"/>
      <c r="G4" s="19"/>
      <c r="H4" s="19"/>
    </row>
    <row r="5" spans="1:9" x14ac:dyDescent="0.25">
      <c r="A5" s="2" t="s">
        <v>2</v>
      </c>
      <c r="B5" s="2">
        <v>0.81</v>
      </c>
      <c r="C5" s="2">
        <f t="shared" si="0"/>
        <v>8.1000000000000003E-2</v>
      </c>
      <c r="D5" s="2">
        <v>6.35</v>
      </c>
      <c r="E5" s="19">
        <f>(POWER(B14,2)*C5*0.25*(1-D14*E14))++B14*D5*D14*E14/(2*PI())</f>
        <v>3.3808221397403053</v>
      </c>
      <c r="F5" s="20"/>
      <c r="G5" s="19"/>
      <c r="H5" s="19"/>
    </row>
    <row r="6" spans="1:9" x14ac:dyDescent="0.25">
      <c r="A6" s="2" t="s">
        <v>3</v>
      </c>
      <c r="B6" s="2">
        <v>0.99</v>
      </c>
      <c r="C6" s="2">
        <f t="shared" si="0"/>
        <v>9.9000000000000005E-2</v>
      </c>
      <c r="D6" s="6">
        <v>6.72</v>
      </c>
      <c r="E6" s="19">
        <f>(POWER(B14,2)*C6*0.25*(1-D14*E14))+B14*D6*D14*E14/(2*PI())</f>
        <v>3.9636011032763552</v>
      </c>
      <c r="F6" s="19"/>
      <c r="G6" s="19"/>
      <c r="H6" s="19"/>
    </row>
    <row r="7" spans="1:9" x14ac:dyDescent="0.25">
      <c r="A7" s="2" t="s">
        <v>4</v>
      </c>
      <c r="B7" s="2">
        <v>1.1499999999999999</v>
      </c>
      <c r="C7" s="2">
        <f t="shared" si="0"/>
        <v>0.11499999999999999</v>
      </c>
      <c r="D7" s="6">
        <v>7.11</v>
      </c>
      <c r="E7" s="19">
        <f>(POWER(B14,2)*C7*0.25*(1-D14*E14))+B14*D7*D14*E14/(2*PI())</f>
        <v>4.4915183283548927</v>
      </c>
      <c r="F7" s="21"/>
      <c r="G7" s="21"/>
      <c r="H7" s="22"/>
    </row>
    <row r="8" spans="1:9" x14ac:dyDescent="0.25">
      <c r="A8" s="2" t="s">
        <v>5</v>
      </c>
      <c r="B8" s="2">
        <v>1.33</v>
      </c>
      <c r="C8" s="2">
        <f t="shared" si="0"/>
        <v>0.13300000000000001</v>
      </c>
      <c r="D8" s="2">
        <v>7.56</v>
      </c>
      <c r="E8" s="19">
        <f>(POWER(B14,2)*C8*0.25*(1-D14*E14))+B14*D8*D14*E14/(2*PI())</f>
        <v>5.0872461380609</v>
      </c>
      <c r="F8" s="19">
        <f>(A22+C22)*D14/PI()/2</f>
        <v>14.600468634145594</v>
      </c>
      <c r="G8" s="19">
        <f>(B22+D22)*D14/PI()/2</f>
        <v>1.8058913505279635</v>
      </c>
      <c r="H8" s="23">
        <f>E8+F8+G8</f>
        <v>21.493606122734459</v>
      </c>
    </row>
    <row r="13" spans="1:9" x14ac:dyDescent="0.25">
      <c r="A13" s="1" t="s">
        <v>9</v>
      </c>
      <c r="B13" s="4" t="s">
        <v>26</v>
      </c>
      <c r="C13" s="1" t="s">
        <v>10</v>
      </c>
      <c r="D13" s="1" t="s">
        <v>11</v>
      </c>
      <c r="E13" s="7" t="s">
        <v>13</v>
      </c>
      <c r="F13" s="7" t="s">
        <v>14</v>
      </c>
      <c r="G13" s="7" t="s">
        <v>15</v>
      </c>
    </row>
    <row r="14" spans="1:9" x14ac:dyDescent="0.25">
      <c r="A14">
        <v>270</v>
      </c>
      <c r="B14" s="2">
        <v>11.3</v>
      </c>
      <c r="C14">
        <v>50</v>
      </c>
      <c r="D14" s="25">
        <v>900000</v>
      </c>
      <c r="E14" s="8">
        <v>9.9999999999999995E-8</v>
      </c>
      <c r="F14" s="5">
        <v>0.9</v>
      </c>
      <c r="G14">
        <f>ACOS(F14)</f>
        <v>0.45102681179626236</v>
      </c>
    </row>
    <row r="16" spans="1:9" ht="15.75" thickBot="1" x14ac:dyDescent="0.3"/>
    <row r="17" spans="1:15" x14ac:dyDescent="0.25">
      <c r="A17" s="28" t="s">
        <v>27</v>
      </c>
      <c r="B17" s="29"/>
      <c r="C17" s="29"/>
      <c r="D17" s="30"/>
      <c r="E17" s="11"/>
    </row>
    <row r="18" spans="1:15" x14ac:dyDescent="0.25">
      <c r="A18" s="13" t="s">
        <v>16</v>
      </c>
      <c r="B18" s="4" t="s">
        <v>17</v>
      </c>
      <c r="C18" s="4" t="s">
        <v>18</v>
      </c>
      <c r="D18" s="14" t="s">
        <v>19</v>
      </c>
      <c r="E18" s="12"/>
      <c r="F18" s="12"/>
      <c r="G18" s="12"/>
    </row>
    <row r="19" spans="1:15" ht="15.75" thickBot="1" x14ac:dyDescent="0.3">
      <c r="A19" s="15">
        <v>1.3859999999999999E-5</v>
      </c>
      <c r="B19" s="16">
        <v>4.9599999999999999E-6</v>
      </c>
      <c r="C19" s="16">
        <v>-4.2799999999999997E-6</v>
      </c>
      <c r="D19" s="24">
        <v>2.4399999999999999E-6</v>
      </c>
    </row>
    <row r="20" spans="1:15" x14ac:dyDescent="0.25">
      <c r="A20" s="28" t="s">
        <v>28</v>
      </c>
      <c r="B20" s="29"/>
      <c r="C20" s="29"/>
      <c r="D20" s="30"/>
    </row>
    <row r="21" spans="1:15" x14ac:dyDescent="0.25">
      <c r="A21" s="13" t="s">
        <v>16</v>
      </c>
      <c r="B21" s="4" t="s">
        <v>17</v>
      </c>
      <c r="C21" s="4" t="s">
        <v>18</v>
      </c>
      <c r="D21" s="14" t="s">
        <v>19</v>
      </c>
    </row>
    <row r="22" spans="1:15" ht="15.75" thickBot="1" x14ac:dyDescent="0.3">
      <c r="A22" s="15">
        <v>1.0609E-4</v>
      </c>
      <c r="B22" s="16">
        <v>8.8179999999999993E-6</v>
      </c>
      <c r="C22" s="16">
        <v>-4.1594999999999997E-6</v>
      </c>
      <c r="D22" s="16">
        <v>3.7894999999999999E-6</v>
      </c>
    </row>
    <row r="23" spans="1:15" ht="15.75" thickBot="1" x14ac:dyDescent="0.3"/>
    <row r="24" spans="1:15" x14ac:dyDescent="0.25">
      <c r="A24" s="28" t="s">
        <v>25</v>
      </c>
      <c r="B24" s="29"/>
      <c r="C24" s="29"/>
      <c r="D24" s="29"/>
      <c r="E24" s="29"/>
      <c r="F24" s="29"/>
      <c r="G24" s="30"/>
      <c r="I24" s="10"/>
      <c r="J24" s="10"/>
      <c r="K24" s="10"/>
      <c r="L24" s="10"/>
      <c r="M24" s="10"/>
      <c r="N24" s="10"/>
      <c r="O24" s="10"/>
    </row>
    <row r="25" spans="1:15" x14ac:dyDescent="0.25">
      <c r="A25" s="13" t="s">
        <v>16</v>
      </c>
      <c r="B25" s="4" t="s">
        <v>17</v>
      </c>
      <c r="C25" s="4" t="s">
        <v>18</v>
      </c>
      <c r="D25" s="4" t="s">
        <v>19</v>
      </c>
      <c r="E25" s="26" t="s">
        <v>23</v>
      </c>
      <c r="F25" s="26"/>
      <c r="G25" s="27"/>
      <c r="I25" s="4"/>
      <c r="J25" s="4"/>
      <c r="K25" s="4"/>
      <c r="L25" s="4"/>
      <c r="M25" s="34"/>
      <c r="N25" s="34"/>
      <c r="O25" s="34"/>
    </row>
    <row r="26" spans="1:15" ht="15.75" thickBot="1" x14ac:dyDescent="0.3">
      <c r="A26" s="15">
        <v>4.0800000000000002E-5</v>
      </c>
      <c r="B26" s="16">
        <v>5.1490000000000002E-6</v>
      </c>
      <c r="C26" s="16">
        <v>-4.1999999999999996E-6</v>
      </c>
      <c r="D26" s="16">
        <v>5.2800000000000003E-6</v>
      </c>
      <c r="E26" s="17"/>
      <c r="F26" s="17"/>
      <c r="G26" s="18"/>
      <c r="I26" s="33"/>
      <c r="J26" s="33"/>
      <c r="K26" s="33"/>
      <c r="L26" s="33"/>
      <c r="M26" s="2"/>
      <c r="N26" s="2"/>
      <c r="O26" s="2"/>
    </row>
    <row r="27" spans="1:15" x14ac:dyDescent="0.25">
      <c r="I27" s="2"/>
      <c r="J27" s="2"/>
      <c r="K27" s="2"/>
      <c r="L27" s="2"/>
      <c r="M27" s="2"/>
      <c r="N27" s="2"/>
      <c r="O27" s="2"/>
    </row>
    <row r="28" spans="1:15" x14ac:dyDescent="0.25">
      <c r="A28" s="10"/>
      <c r="B28" s="10"/>
      <c r="C28" s="10"/>
      <c r="D28" s="10"/>
      <c r="E28" s="10"/>
      <c r="F28" s="10"/>
      <c r="G28" s="10"/>
      <c r="I28" s="10"/>
      <c r="J28" s="10"/>
      <c r="K28" s="10"/>
      <c r="L28" s="10"/>
      <c r="M28" s="10"/>
      <c r="N28" s="10"/>
      <c r="O28" s="10"/>
    </row>
    <row r="29" spans="1:15" x14ac:dyDescent="0.25">
      <c r="A29" s="4"/>
      <c r="B29" s="4"/>
      <c r="C29" s="4"/>
      <c r="D29" s="4"/>
      <c r="E29" s="34"/>
      <c r="F29" s="34"/>
      <c r="G29" s="34"/>
      <c r="I29" s="4"/>
      <c r="J29" s="4"/>
      <c r="K29" s="4"/>
      <c r="L29" s="4"/>
      <c r="M29" s="34"/>
      <c r="N29" s="34"/>
      <c r="O29" s="34"/>
    </row>
    <row r="30" spans="1:15" x14ac:dyDescent="0.25">
      <c r="A30" s="33"/>
      <c r="B30" s="33"/>
      <c r="C30" s="33"/>
      <c r="D30" s="33"/>
      <c r="E30" s="2"/>
      <c r="F30" s="2"/>
      <c r="G30" s="2"/>
      <c r="I30" s="33"/>
      <c r="J30" s="33"/>
      <c r="K30" s="33"/>
      <c r="L30" s="33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</row>
    <row r="32" spans="1:15" x14ac:dyDescent="0.25">
      <c r="A32" s="10"/>
      <c r="B32" s="10"/>
      <c r="C32" s="10"/>
      <c r="D32" s="10"/>
      <c r="E32" s="10"/>
      <c r="F32" s="10"/>
      <c r="G32" s="10"/>
    </row>
    <row r="33" spans="1:7" x14ac:dyDescent="0.25">
      <c r="A33" s="4"/>
      <c r="B33" s="4"/>
      <c r="C33" s="4"/>
      <c r="D33" s="4"/>
      <c r="E33" s="34"/>
      <c r="F33" s="34"/>
      <c r="G33" s="34"/>
    </row>
    <row r="34" spans="1:7" x14ac:dyDescent="0.25">
      <c r="A34" s="33"/>
      <c r="B34" s="33"/>
      <c r="C34" s="33"/>
      <c r="D34" s="33"/>
      <c r="E34" s="2"/>
      <c r="F34" s="2"/>
      <c r="G34" s="2"/>
    </row>
  </sheetData>
  <mergeCells count="6">
    <mergeCell ref="A24:G24"/>
    <mergeCell ref="A20:D20"/>
    <mergeCell ref="E25:G25"/>
    <mergeCell ref="A1:E1"/>
    <mergeCell ref="A17:D17"/>
    <mergeCell ref="F1:G1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2019-02-07T14:24:58Z</dcterms:modified>
</cp:coreProperties>
</file>