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uck" sheetId="1" r:id="rId1"/>
    <sheet name="buck_est" sheetId="2" r:id="rId2"/>
    <sheet name="boost" sheetId="3" r:id="rId3"/>
    <sheet name="boost_e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J7" i="2"/>
  <c r="K7" i="2"/>
  <c r="L7" i="2"/>
  <c r="M7" i="2"/>
  <c r="N7" i="2"/>
  <c r="N6" i="2"/>
  <c r="I6" i="2"/>
  <c r="J6" i="2"/>
  <c r="K6" i="2"/>
  <c r="L6" i="2"/>
  <c r="M6" i="2"/>
  <c r="I5" i="2"/>
  <c r="J5" i="2"/>
  <c r="K5" i="2"/>
  <c r="L5" i="2"/>
  <c r="M5" i="2"/>
  <c r="N5" i="2"/>
  <c r="I4" i="2"/>
  <c r="J4" i="2"/>
  <c r="K4" i="2"/>
  <c r="L4" i="2"/>
  <c r="M4" i="2"/>
  <c r="N4" i="2"/>
  <c r="I3" i="2"/>
  <c r="J3" i="2"/>
  <c r="K3" i="2"/>
  <c r="L3" i="2"/>
  <c r="M3" i="2"/>
  <c r="N3" i="2"/>
  <c r="G6" i="4"/>
  <c r="H3" i="4"/>
  <c r="G3" i="4"/>
  <c r="F3" i="4"/>
  <c r="E3" i="4"/>
  <c r="D3" i="4"/>
  <c r="C3" i="4"/>
  <c r="B3" i="4"/>
  <c r="A3" i="4"/>
  <c r="D4" i="4" s="1"/>
  <c r="D5" i="4" s="1"/>
  <c r="C24" i="3"/>
  <c r="D24" i="3"/>
  <c r="E24" i="3"/>
  <c r="F24" i="3"/>
  <c r="G24" i="3"/>
  <c r="H24" i="3"/>
  <c r="C23" i="3"/>
  <c r="D23" i="3"/>
  <c r="E23" i="3"/>
  <c r="F23" i="3"/>
  <c r="G23" i="3"/>
  <c r="H23" i="3"/>
  <c r="C22" i="3"/>
  <c r="D22" i="3"/>
  <c r="E22" i="3"/>
  <c r="F22" i="3"/>
  <c r="G22" i="3"/>
  <c r="H22" i="3"/>
  <c r="B22" i="3"/>
  <c r="C21" i="3"/>
  <c r="D21" i="3"/>
  <c r="E21" i="3"/>
  <c r="F21" i="3"/>
  <c r="G21" i="3"/>
  <c r="H21" i="3"/>
  <c r="B21" i="3"/>
  <c r="B23" i="3" s="1"/>
  <c r="C6" i="3"/>
  <c r="B6" i="3"/>
  <c r="D6" i="3"/>
  <c r="E6" i="3"/>
  <c r="F6" i="3"/>
  <c r="G6" i="3"/>
  <c r="H6" i="3"/>
  <c r="D4" i="2"/>
  <c r="L25" i="1"/>
  <c r="M25" i="1"/>
  <c r="N25" i="1"/>
  <c r="O25" i="1"/>
  <c r="P25" i="1"/>
  <c r="Q25" i="1"/>
  <c r="K25" i="1"/>
  <c r="L24" i="1"/>
  <c r="M24" i="1"/>
  <c r="N24" i="1"/>
  <c r="O24" i="1"/>
  <c r="P24" i="1"/>
  <c r="Q24" i="1"/>
  <c r="K24" i="1"/>
  <c r="L23" i="1"/>
  <c r="M23" i="1"/>
  <c r="N23" i="1"/>
  <c r="O23" i="1"/>
  <c r="P23" i="1"/>
  <c r="Q23" i="1"/>
  <c r="K23" i="1"/>
  <c r="L22" i="1"/>
  <c r="M22" i="1"/>
  <c r="N22" i="1"/>
  <c r="O22" i="1"/>
  <c r="P22" i="1"/>
  <c r="Q22" i="1"/>
  <c r="K22" i="1"/>
  <c r="L21" i="1"/>
  <c r="M21" i="1"/>
  <c r="N21" i="1"/>
  <c r="O21" i="1"/>
  <c r="P21" i="1"/>
  <c r="Q21" i="1"/>
  <c r="K21" i="1"/>
  <c r="K20" i="1"/>
  <c r="L20" i="1"/>
  <c r="M20" i="1"/>
  <c r="N20" i="1"/>
  <c r="O20" i="1"/>
  <c r="P20" i="1"/>
  <c r="Q20" i="1"/>
  <c r="E6" i="4" l="1"/>
  <c r="H4" i="4"/>
  <c r="H5" i="4" s="1"/>
  <c r="B24" i="3"/>
  <c r="E4" i="4"/>
  <c r="E5" i="4" s="1"/>
  <c r="G4" i="4"/>
  <c r="G5" i="4" s="1"/>
  <c r="G7" i="4" s="1"/>
  <c r="F4" i="4"/>
  <c r="F5" i="4" s="1"/>
  <c r="F7" i="4" s="1"/>
  <c r="H6" i="4"/>
  <c r="A6" i="4"/>
  <c r="A7" i="4" s="1"/>
  <c r="A4" i="4"/>
  <c r="B6" i="4"/>
  <c r="B4" i="4"/>
  <c r="B5" i="4" s="1"/>
  <c r="C6" i="4"/>
  <c r="C4" i="4"/>
  <c r="C5" i="4" s="1"/>
  <c r="C7" i="4" s="1"/>
  <c r="D6" i="4"/>
  <c r="D7" i="4" s="1"/>
  <c r="A6" i="2"/>
  <c r="A7" i="2" s="1"/>
  <c r="B5" i="2"/>
  <c r="B4" i="2"/>
  <c r="F3" i="2"/>
  <c r="E6" i="2" s="1"/>
  <c r="E3" i="2"/>
  <c r="E7" i="4" l="1"/>
  <c r="H7" i="4"/>
  <c r="B7" i="4"/>
  <c r="B3" i="2"/>
  <c r="C3" i="2"/>
  <c r="D3" i="2"/>
  <c r="G3" i="2"/>
  <c r="H3" i="2"/>
  <c r="A3" i="2"/>
  <c r="D5" i="2" l="1"/>
  <c r="G4" i="2"/>
  <c r="G5" i="2" s="1"/>
  <c r="H6" i="2"/>
  <c r="H4" i="2"/>
  <c r="H5" i="2" s="1"/>
  <c r="G6" i="2"/>
  <c r="C6" i="2"/>
  <c r="B6" i="2"/>
  <c r="F4" i="2"/>
  <c r="F5" i="2" s="1"/>
  <c r="F7" i="2" s="1"/>
  <c r="D6" i="2"/>
  <c r="E4" i="2"/>
  <c r="E5" i="2" s="1"/>
  <c r="A4" i="2"/>
  <c r="C4" i="2"/>
  <c r="C5" i="2" s="1"/>
  <c r="H7" i="2" l="1"/>
  <c r="D7" i="2"/>
  <c r="G7" i="2"/>
  <c r="E7" i="2"/>
  <c r="C7" i="2"/>
  <c r="B7" i="2"/>
</calcChain>
</file>

<file path=xl/sharedStrings.xml><?xml version="1.0" encoding="utf-8"?>
<sst xmlns="http://schemas.openxmlformats.org/spreadsheetml/2006/main" count="36" uniqueCount="19">
  <si>
    <t>HS1</t>
  </si>
  <si>
    <t>HS2</t>
  </si>
  <si>
    <t>WIND1</t>
  </si>
  <si>
    <t>WIND2</t>
  </si>
  <si>
    <t>CORE1</t>
  </si>
  <si>
    <t>CORE2</t>
  </si>
  <si>
    <t>PCB1</t>
  </si>
  <si>
    <t>PCB2</t>
  </si>
  <si>
    <t>Cap-SMD</t>
  </si>
  <si>
    <t>Cap-Film</t>
  </si>
  <si>
    <t>all tests are conducted under 27.5App ripple current per inductor</t>
  </si>
  <si>
    <t>Ripple</t>
  </si>
  <si>
    <t>Rout</t>
  </si>
  <si>
    <t>Pin</t>
  </si>
  <si>
    <t>Vout</t>
  </si>
  <si>
    <t>Iout</t>
  </si>
  <si>
    <t>with fan</t>
  </si>
  <si>
    <t>without fan</t>
  </si>
  <si>
    <t>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</si>
</sst>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130" zoomScaleNormal="130" workbookViewId="0">
      <selection activeCell="Q2" sqref="Q2:Q3"/>
    </sheetView>
  </sheetViews>
  <sheetFormatPr defaultRowHeight="15" x14ac:dyDescent="0.25"/>
  <cols>
    <col min="2" max="2" width="14" bestFit="1" customWidth="1"/>
  </cols>
  <sheetData>
    <row r="1" spans="1:20" x14ac:dyDescent="0.25">
      <c r="B1" s="7" t="s">
        <v>17</v>
      </c>
      <c r="C1" s="7"/>
      <c r="D1" s="7"/>
      <c r="E1" s="7"/>
      <c r="F1" s="7"/>
      <c r="G1" s="7"/>
      <c r="H1" s="7"/>
      <c r="I1" s="7"/>
      <c r="J1" s="7"/>
      <c r="K1" s="7" t="s">
        <v>16</v>
      </c>
      <c r="L1" s="7"/>
      <c r="M1" s="7"/>
      <c r="N1" s="7"/>
      <c r="O1" s="7"/>
      <c r="P1" s="7"/>
      <c r="Q1" s="7"/>
      <c r="R1" s="7"/>
    </row>
    <row r="2" spans="1:20" x14ac:dyDescent="0.25">
      <c r="A2" s="2" t="s">
        <v>15</v>
      </c>
      <c r="B2" s="5">
        <v>5.8</v>
      </c>
      <c r="C2" s="5">
        <v>5.8</v>
      </c>
      <c r="D2" s="5">
        <v>3.6</v>
      </c>
      <c r="E2" s="5">
        <v>11.1</v>
      </c>
      <c r="F2" s="5">
        <v>5.8</v>
      </c>
      <c r="G2" s="5">
        <v>5.8</v>
      </c>
      <c r="H2" s="5">
        <v>6.3</v>
      </c>
      <c r="I2" s="5">
        <v>5.8</v>
      </c>
      <c r="J2" s="5">
        <v>3.07</v>
      </c>
      <c r="K2" s="5">
        <v>3.09</v>
      </c>
      <c r="L2" s="5">
        <v>6.06</v>
      </c>
      <c r="M2" s="5">
        <v>9.24</v>
      </c>
      <c r="N2" s="5">
        <v>12.52</v>
      </c>
      <c r="O2" s="5">
        <v>14.68</v>
      </c>
      <c r="P2" s="5">
        <v>18.5</v>
      </c>
      <c r="Q2" s="2">
        <v>20.03</v>
      </c>
      <c r="R2" s="2"/>
    </row>
    <row r="3" spans="1:20" x14ac:dyDescent="0.25">
      <c r="A3" s="2" t="s">
        <v>11</v>
      </c>
      <c r="B3" s="5">
        <v>27.5</v>
      </c>
      <c r="C3" s="5">
        <v>20</v>
      </c>
      <c r="D3" s="5">
        <v>20.2</v>
      </c>
      <c r="E3" s="5">
        <v>20</v>
      </c>
      <c r="F3" s="5">
        <v>15.8</v>
      </c>
      <c r="G3" s="5">
        <v>10.4</v>
      </c>
      <c r="H3" s="5">
        <v>23.8</v>
      </c>
      <c r="I3" s="5">
        <v>23.4</v>
      </c>
      <c r="J3" s="5">
        <v>28.2</v>
      </c>
      <c r="K3" s="5">
        <v>28.5</v>
      </c>
      <c r="L3" s="5">
        <v>28.2</v>
      </c>
      <c r="M3" s="5">
        <v>28.5</v>
      </c>
      <c r="N3" s="5">
        <v>28.2</v>
      </c>
      <c r="O3" s="5">
        <v>28.2</v>
      </c>
      <c r="P3" s="5">
        <v>28.2</v>
      </c>
      <c r="Q3" s="2">
        <v>28.5</v>
      </c>
      <c r="R3" s="2"/>
    </row>
    <row r="4" spans="1:20" x14ac:dyDescent="0.25">
      <c r="A4" s="2" t="s">
        <v>13</v>
      </c>
      <c r="B4" s="5">
        <v>844</v>
      </c>
      <c r="C4" s="5">
        <v>790</v>
      </c>
      <c r="D4" s="5">
        <v>331</v>
      </c>
      <c r="E4" s="5">
        <v>1597</v>
      </c>
      <c r="F4" s="5">
        <v>447</v>
      </c>
      <c r="G4" s="5">
        <v>446</v>
      </c>
      <c r="H4" s="5">
        <v>899</v>
      </c>
      <c r="I4" s="5">
        <v>775</v>
      </c>
      <c r="J4" s="5">
        <v>894</v>
      </c>
      <c r="K4" s="5">
        <v>906</v>
      </c>
      <c r="L4" s="5">
        <v>1705</v>
      </c>
      <c r="M4" s="5">
        <v>2590</v>
      </c>
      <c r="N4" s="5">
        <v>3490</v>
      </c>
      <c r="O4" s="5">
        <v>4080</v>
      </c>
      <c r="P4" s="5">
        <v>5094</v>
      </c>
      <c r="Q4" s="2">
        <v>5510</v>
      </c>
      <c r="R4" s="2"/>
    </row>
    <row r="5" spans="1:20" x14ac:dyDescent="0.25">
      <c r="A5" s="2" t="s">
        <v>14</v>
      </c>
      <c r="B5" s="5"/>
      <c r="C5" s="5"/>
      <c r="D5" s="5"/>
      <c r="E5" s="5"/>
      <c r="F5" s="5"/>
      <c r="G5" s="5"/>
      <c r="H5" s="5"/>
      <c r="I5" s="5"/>
      <c r="J5" s="5">
        <v>272.39999999999998</v>
      </c>
      <c r="K5" s="5">
        <v>274.39999999999998</v>
      </c>
      <c r="L5" s="5">
        <v>270</v>
      </c>
      <c r="M5" s="5">
        <v>271.5</v>
      </c>
      <c r="N5" s="5">
        <v>270.2</v>
      </c>
      <c r="O5" s="5">
        <v>270</v>
      </c>
      <c r="P5" s="5">
        <v>267.10000000000002</v>
      </c>
      <c r="Q5" s="2">
        <v>266</v>
      </c>
      <c r="R5" s="2"/>
    </row>
    <row r="6" spans="1:20" x14ac:dyDescent="0.25">
      <c r="A6" s="2" t="s">
        <v>12</v>
      </c>
      <c r="B6" s="5">
        <v>24.2</v>
      </c>
      <c r="C6" s="5">
        <v>24.2</v>
      </c>
      <c r="D6" s="5">
        <v>24.2</v>
      </c>
      <c r="E6" s="5">
        <v>13.5</v>
      </c>
      <c r="F6" s="5">
        <v>13.5</v>
      </c>
      <c r="G6" s="5">
        <v>13.5</v>
      </c>
      <c r="H6" s="5">
        <v>24.2</v>
      </c>
      <c r="I6" s="5">
        <v>24.05</v>
      </c>
      <c r="J6" s="5">
        <v>90</v>
      </c>
      <c r="K6" s="5">
        <v>90</v>
      </c>
      <c r="L6" s="5">
        <v>45</v>
      </c>
      <c r="M6" s="5">
        <v>30</v>
      </c>
      <c r="N6" s="5">
        <v>22.5</v>
      </c>
      <c r="O6" s="5">
        <v>18</v>
      </c>
      <c r="P6" s="5">
        <v>15</v>
      </c>
      <c r="Q6" s="2">
        <v>13.5</v>
      </c>
      <c r="R6" s="2"/>
    </row>
    <row r="7" spans="1:20" x14ac:dyDescent="0.25">
      <c r="A7" s="4" t="s">
        <v>0</v>
      </c>
      <c r="B7" s="3">
        <v>63</v>
      </c>
      <c r="C7" s="3">
        <v>43</v>
      </c>
      <c r="D7" s="3">
        <v>45.5</v>
      </c>
      <c r="E7" s="3">
        <v>47</v>
      </c>
      <c r="F7" s="3">
        <v>40</v>
      </c>
      <c r="G7" s="3">
        <v>34</v>
      </c>
      <c r="H7" s="3">
        <v>52.5</v>
      </c>
      <c r="I7" s="3">
        <v>51</v>
      </c>
      <c r="J7" s="3">
        <v>59</v>
      </c>
      <c r="K7" s="3">
        <v>57.5</v>
      </c>
      <c r="L7" s="3">
        <v>57.5</v>
      </c>
      <c r="M7" s="3">
        <v>61</v>
      </c>
      <c r="N7" s="3">
        <v>63</v>
      </c>
      <c r="O7" s="3">
        <v>65</v>
      </c>
      <c r="P7" s="3">
        <v>70</v>
      </c>
      <c r="Q7" s="2">
        <v>73</v>
      </c>
      <c r="R7" s="2"/>
      <c r="S7">
        <v>25</v>
      </c>
      <c r="T7">
        <v>80</v>
      </c>
    </row>
    <row r="8" spans="1:20" x14ac:dyDescent="0.25">
      <c r="A8" s="4" t="s">
        <v>1</v>
      </c>
      <c r="B8" s="3">
        <v>62.3</v>
      </c>
      <c r="C8" s="3">
        <v>42.5</v>
      </c>
      <c r="D8" s="3">
        <v>45.5</v>
      </c>
      <c r="E8" s="3">
        <v>46</v>
      </c>
      <c r="F8" s="3">
        <v>39</v>
      </c>
      <c r="G8" s="3">
        <v>33.5</v>
      </c>
      <c r="H8" s="3">
        <v>52.5</v>
      </c>
      <c r="I8" s="3">
        <v>49</v>
      </c>
      <c r="J8" s="3">
        <v>55</v>
      </c>
      <c r="K8" s="3">
        <v>52</v>
      </c>
      <c r="L8" s="3">
        <v>52</v>
      </c>
      <c r="M8" s="3">
        <v>55</v>
      </c>
      <c r="N8" s="3">
        <v>57.5</v>
      </c>
      <c r="O8" s="3">
        <v>60</v>
      </c>
      <c r="P8" s="3">
        <v>63</v>
      </c>
      <c r="Q8" s="2">
        <v>66</v>
      </c>
      <c r="R8" s="2"/>
    </row>
    <row r="9" spans="1:20" x14ac:dyDescent="0.25">
      <c r="A9" s="4" t="s">
        <v>2</v>
      </c>
      <c r="B9" s="3">
        <v>120</v>
      </c>
      <c r="C9" s="3">
        <v>73</v>
      </c>
      <c r="D9" s="3">
        <v>79</v>
      </c>
      <c r="E9" s="3">
        <v>76.5</v>
      </c>
      <c r="F9" s="3">
        <v>56</v>
      </c>
      <c r="G9" s="3">
        <v>40.5</v>
      </c>
      <c r="H9" s="3">
        <v>93.5</v>
      </c>
      <c r="I9" s="3">
        <v>93</v>
      </c>
      <c r="J9" s="3">
        <v>131</v>
      </c>
      <c r="K9" s="3">
        <v>86</v>
      </c>
      <c r="L9" s="3">
        <v>87</v>
      </c>
      <c r="M9" s="3">
        <v>88</v>
      </c>
      <c r="N9" s="3">
        <v>90</v>
      </c>
      <c r="O9" s="3">
        <v>92</v>
      </c>
      <c r="P9" s="3">
        <v>92.5</v>
      </c>
      <c r="Q9" s="2">
        <v>98</v>
      </c>
      <c r="R9" s="2"/>
    </row>
    <row r="10" spans="1:20" x14ac:dyDescent="0.25">
      <c r="A10" s="4" t="s">
        <v>3</v>
      </c>
      <c r="B10" s="3">
        <v>114</v>
      </c>
      <c r="C10" s="3">
        <v>71.5</v>
      </c>
      <c r="D10" s="3">
        <v>76.5</v>
      </c>
      <c r="E10" s="3">
        <v>75</v>
      </c>
      <c r="F10" s="3">
        <v>56</v>
      </c>
      <c r="G10" s="3">
        <v>40</v>
      </c>
      <c r="H10" s="3">
        <v>94</v>
      </c>
      <c r="I10" s="3">
        <v>90.5</v>
      </c>
      <c r="J10" s="3">
        <v>131</v>
      </c>
      <c r="K10" s="3">
        <v>87</v>
      </c>
      <c r="L10" s="3">
        <v>87.5</v>
      </c>
      <c r="M10" s="3">
        <v>89.5</v>
      </c>
      <c r="N10" s="3">
        <v>91</v>
      </c>
      <c r="O10" s="3">
        <v>93</v>
      </c>
      <c r="P10" s="3">
        <v>91.5</v>
      </c>
      <c r="Q10" s="2">
        <v>100</v>
      </c>
      <c r="R10" s="2"/>
    </row>
    <row r="11" spans="1:20" x14ac:dyDescent="0.25">
      <c r="A11" s="4" t="s">
        <v>4</v>
      </c>
      <c r="B11" s="3">
        <v>103</v>
      </c>
      <c r="C11" s="3">
        <v>63</v>
      </c>
      <c r="D11" s="3">
        <v>68</v>
      </c>
      <c r="E11" s="3">
        <v>67</v>
      </c>
      <c r="F11" s="3">
        <v>50.9</v>
      </c>
      <c r="G11" s="3">
        <v>37</v>
      </c>
      <c r="H11" s="3">
        <v>81.5</v>
      </c>
      <c r="I11" s="3">
        <v>82</v>
      </c>
      <c r="J11" s="3">
        <v>119</v>
      </c>
      <c r="K11" s="3">
        <v>79</v>
      </c>
      <c r="L11" s="3">
        <v>79</v>
      </c>
      <c r="M11" s="3">
        <v>80</v>
      </c>
      <c r="N11" s="3">
        <v>82</v>
      </c>
      <c r="O11" s="3">
        <v>84.5</v>
      </c>
      <c r="P11" s="3">
        <v>86</v>
      </c>
      <c r="Q11" s="2">
        <v>90</v>
      </c>
      <c r="R11" s="2"/>
    </row>
    <row r="12" spans="1:20" x14ac:dyDescent="0.25">
      <c r="A12" s="4" t="s">
        <v>5</v>
      </c>
      <c r="B12" s="3">
        <v>108</v>
      </c>
      <c r="C12" s="3">
        <v>60</v>
      </c>
      <c r="D12" s="3">
        <v>67</v>
      </c>
      <c r="E12" s="3">
        <v>65.5</v>
      </c>
      <c r="F12" s="3">
        <v>50.2</v>
      </c>
      <c r="G12" s="3">
        <v>37</v>
      </c>
      <c r="H12" s="3">
        <v>80</v>
      </c>
      <c r="I12" s="3">
        <v>78.5</v>
      </c>
      <c r="J12" s="3">
        <v>114</v>
      </c>
      <c r="K12" s="3">
        <v>77</v>
      </c>
      <c r="L12" s="3">
        <v>79</v>
      </c>
      <c r="M12" s="3">
        <v>80</v>
      </c>
      <c r="N12" s="3">
        <v>79</v>
      </c>
      <c r="O12" s="3">
        <v>83</v>
      </c>
      <c r="P12" s="3">
        <v>84</v>
      </c>
      <c r="Q12" s="2">
        <v>89.5</v>
      </c>
      <c r="R12" s="2"/>
    </row>
    <row r="13" spans="1:20" x14ac:dyDescent="0.25">
      <c r="A13" s="4" t="s">
        <v>6</v>
      </c>
      <c r="B13" s="3">
        <v>93</v>
      </c>
      <c r="C13" s="3">
        <v>44</v>
      </c>
      <c r="D13" s="3">
        <v>55</v>
      </c>
      <c r="E13" s="3">
        <v>50</v>
      </c>
      <c r="F13" s="3">
        <v>44</v>
      </c>
      <c r="G13" s="3">
        <v>34.5</v>
      </c>
      <c r="H13" s="3">
        <v>65</v>
      </c>
      <c r="I13" s="3">
        <v>65</v>
      </c>
      <c r="J13" s="3">
        <v>74</v>
      </c>
      <c r="K13" s="3">
        <v>68.2</v>
      </c>
      <c r="L13" s="3">
        <v>68.5</v>
      </c>
      <c r="M13" s="3">
        <v>72</v>
      </c>
      <c r="N13" s="3">
        <v>76</v>
      </c>
      <c r="O13" s="3">
        <v>79</v>
      </c>
      <c r="P13" s="3">
        <v>86</v>
      </c>
      <c r="Q13" s="2">
        <v>89</v>
      </c>
      <c r="R13" s="2"/>
    </row>
    <row r="14" spans="1:20" x14ac:dyDescent="0.25">
      <c r="A14" s="4" t="s">
        <v>7</v>
      </c>
      <c r="B14" s="3">
        <v>95</v>
      </c>
      <c r="C14" s="3">
        <v>48</v>
      </c>
      <c r="D14" s="3">
        <v>61.5</v>
      </c>
      <c r="E14" s="3">
        <v>53</v>
      </c>
      <c r="F14" s="3">
        <v>44</v>
      </c>
      <c r="G14" s="3">
        <v>34.5</v>
      </c>
      <c r="H14" s="3">
        <v>69.5</v>
      </c>
      <c r="I14" s="3">
        <v>70</v>
      </c>
      <c r="J14" s="3">
        <v>74.5</v>
      </c>
      <c r="K14" s="3">
        <v>69</v>
      </c>
      <c r="L14" s="3">
        <v>69.5</v>
      </c>
      <c r="M14" s="3">
        <v>74</v>
      </c>
      <c r="N14" s="3">
        <v>80</v>
      </c>
      <c r="O14" s="3">
        <v>83.5</v>
      </c>
      <c r="P14" s="3">
        <v>93</v>
      </c>
      <c r="Q14" s="2">
        <v>98.5</v>
      </c>
      <c r="R14" s="2"/>
    </row>
    <row r="15" spans="1:20" x14ac:dyDescent="0.25">
      <c r="A15" s="4" t="s">
        <v>8</v>
      </c>
      <c r="B15" s="3">
        <v>107</v>
      </c>
      <c r="C15" s="3">
        <v>60</v>
      </c>
      <c r="D15" s="3">
        <v>68</v>
      </c>
      <c r="E15" s="3">
        <v>63</v>
      </c>
      <c r="F15" s="3">
        <v>48</v>
      </c>
      <c r="G15" s="3">
        <v>36</v>
      </c>
      <c r="H15" s="3">
        <v>75</v>
      </c>
      <c r="I15" s="3">
        <v>92</v>
      </c>
      <c r="J15" s="3">
        <v>112</v>
      </c>
      <c r="K15" s="3">
        <v>60</v>
      </c>
      <c r="L15" s="3">
        <v>61</v>
      </c>
      <c r="M15" s="3">
        <v>62</v>
      </c>
      <c r="N15" s="3">
        <v>63</v>
      </c>
      <c r="O15" s="3">
        <v>65</v>
      </c>
      <c r="P15" s="3">
        <v>67</v>
      </c>
      <c r="Q15" s="2">
        <v>74</v>
      </c>
      <c r="R15" s="2"/>
    </row>
    <row r="16" spans="1:20" x14ac:dyDescent="0.25">
      <c r="A16" s="4" t="s">
        <v>9</v>
      </c>
      <c r="B16" s="3">
        <v>95</v>
      </c>
      <c r="C16" s="3">
        <v>45</v>
      </c>
      <c r="D16" s="3">
        <v>53</v>
      </c>
      <c r="E16" s="3">
        <v>42</v>
      </c>
      <c r="F16" s="3">
        <v>42</v>
      </c>
      <c r="G16" s="3">
        <v>37.5</v>
      </c>
      <c r="H16" s="3">
        <v>80</v>
      </c>
      <c r="I16" s="3">
        <v>72</v>
      </c>
      <c r="J16" s="3">
        <v>49.5</v>
      </c>
      <c r="K16" s="3">
        <v>44</v>
      </c>
      <c r="L16" s="3">
        <v>45.5</v>
      </c>
      <c r="M16" s="3">
        <v>50</v>
      </c>
      <c r="N16" s="3">
        <v>55</v>
      </c>
      <c r="O16" s="3">
        <v>60</v>
      </c>
      <c r="P16" s="3">
        <v>66</v>
      </c>
      <c r="Q16" s="2">
        <v>70</v>
      </c>
      <c r="R16" s="2"/>
    </row>
    <row r="17" spans="1:17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1:17" x14ac:dyDescent="0.25">
      <c r="A18" s="6" t="s">
        <v>10</v>
      </c>
      <c r="B18" s="6"/>
      <c r="C18" s="6"/>
      <c r="D18" s="6"/>
      <c r="E18" s="6"/>
      <c r="F18" s="6"/>
      <c r="G18" s="6"/>
      <c r="H18" s="6"/>
      <c r="I18" s="6"/>
      <c r="J18" s="1"/>
    </row>
    <row r="19" spans="1:17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1:17" x14ac:dyDescent="0.25">
      <c r="B20" s="1"/>
      <c r="C20" s="1"/>
      <c r="D20" s="1"/>
      <c r="E20" s="1"/>
      <c r="F20" s="1"/>
      <c r="G20" s="1"/>
      <c r="H20" s="1"/>
      <c r="I20" s="1"/>
      <c r="J20" s="1"/>
      <c r="K20" s="1">
        <f t="shared" ref="K20:Q20" si="0">K4/400</f>
        <v>2.2650000000000001</v>
      </c>
      <c r="L20" s="1">
        <f t="shared" si="0"/>
        <v>4.2625000000000002</v>
      </c>
      <c r="M20" s="1">
        <f t="shared" si="0"/>
        <v>6.4749999999999996</v>
      </c>
      <c r="N20" s="1">
        <f t="shared" si="0"/>
        <v>8.7249999999999996</v>
      </c>
      <c r="O20" s="1">
        <f t="shared" si="0"/>
        <v>10.199999999999999</v>
      </c>
      <c r="P20" s="1">
        <f t="shared" si="0"/>
        <v>12.734999999999999</v>
      </c>
      <c r="Q20" s="1">
        <f t="shared" si="0"/>
        <v>13.775</v>
      </c>
    </row>
    <row r="21" spans="1:17" x14ac:dyDescent="0.25">
      <c r="K21">
        <f>K20^2*0.28</f>
        <v>1.4364630000000003</v>
      </c>
      <c r="L21">
        <f t="shared" ref="L21:Q21" si="1">L20^2*0.28</f>
        <v>5.0872937500000015</v>
      </c>
      <c r="M21">
        <f t="shared" si="1"/>
        <v>11.739174999999999</v>
      </c>
      <c r="N21">
        <f t="shared" si="1"/>
        <v>21.315175000000004</v>
      </c>
      <c r="O21">
        <f t="shared" si="1"/>
        <v>29.1312</v>
      </c>
      <c r="P21">
        <f t="shared" si="1"/>
        <v>45.410463</v>
      </c>
      <c r="Q21">
        <f t="shared" si="1"/>
        <v>53.130175000000008</v>
      </c>
    </row>
    <row r="22" spans="1:17" x14ac:dyDescent="0.25">
      <c r="K22">
        <f>K5*K2</f>
        <v>847.89599999999984</v>
      </c>
      <c r="L22">
        <f t="shared" ref="L22:Q22" si="2">L5*L2</f>
        <v>1636.1999999999998</v>
      </c>
      <c r="M22">
        <f t="shared" si="2"/>
        <v>2508.66</v>
      </c>
      <c r="N22">
        <f t="shared" si="2"/>
        <v>3382.9039999999995</v>
      </c>
      <c r="O22">
        <f t="shared" si="2"/>
        <v>3963.6</v>
      </c>
      <c r="P22">
        <f t="shared" si="2"/>
        <v>4941.3500000000004</v>
      </c>
      <c r="Q22">
        <f t="shared" si="2"/>
        <v>5327.9800000000005</v>
      </c>
    </row>
    <row r="23" spans="1:17" x14ac:dyDescent="0.25">
      <c r="K23" s="1">
        <f>K4-K21</f>
        <v>904.563537</v>
      </c>
      <c r="L23" s="1">
        <f t="shared" ref="L23:Q23" si="3">L4-L21</f>
        <v>1699.9127062499999</v>
      </c>
      <c r="M23" s="1">
        <f t="shared" si="3"/>
        <v>2578.2608249999998</v>
      </c>
      <c r="N23" s="1">
        <f t="shared" si="3"/>
        <v>3468.6848249999998</v>
      </c>
      <c r="O23" s="1">
        <f t="shared" si="3"/>
        <v>4050.8688000000002</v>
      </c>
      <c r="P23" s="1">
        <f t="shared" si="3"/>
        <v>5048.5895369999998</v>
      </c>
      <c r="Q23" s="1">
        <f t="shared" si="3"/>
        <v>5456.8698249999998</v>
      </c>
    </row>
    <row r="24" spans="1:17" x14ac:dyDescent="0.25">
      <c r="K24">
        <f>K22/K23*100</f>
        <v>93.735372399827327</v>
      </c>
      <c r="L24">
        <f t="shared" ref="L24:Q24" si="4">L22/L23*100</f>
        <v>96.252001293022275</v>
      </c>
      <c r="M24">
        <f t="shared" si="4"/>
        <v>97.300473857217298</v>
      </c>
      <c r="N24">
        <f t="shared" si="4"/>
        <v>97.526992813479367</v>
      </c>
      <c r="O24">
        <f t="shared" si="4"/>
        <v>97.845676957002397</v>
      </c>
      <c r="P24">
        <f t="shared" si="4"/>
        <v>97.87585153805702</v>
      </c>
      <c r="Q24">
        <f t="shared" si="4"/>
        <v>97.638026393638597</v>
      </c>
    </row>
    <row r="25" spans="1:17" x14ac:dyDescent="0.25">
      <c r="K25" s="1">
        <f>K23-K22</f>
        <v>56.667537000000152</v>
      </c>
      <c r="L25" s="1">
        <f t="shared" ref="L25:Q25" si="5">L23-L22</f>
        <v>63.71270625000011</v>
      </c>
      <c r="M25" s="1">
        <f t="shared" si="5"/>
        <v>69.600824999999986</v>
      </c>
      <c r="N25" s="1">
        <f t="shared" si="5"/>
        <v>85.780825000000277</v>
      </c>
      <c r="O25" s="1">
        <f t="shared" si="5"/>
        <v>87.268800000000283</v>
      </c>
      <c r="P25" s="1">
        <f t="shared" si="5"/>
        <v>107.23953699999947</v>
      </c>
      <c r="Q25" s="1">
        <f t="shared" si="5"/>
        <v>128.88982499999929</v>
      </c>
    </row>
  </sheetData>
  <mergeCells count="3">
    <mergeCell ref="A18:I18"/>
    <mergeCell ref="B1:J1"/>
    <mergeCell ref="K1:R1"/>
  </mergeCells>
  <conditionalFormatting sqref="K7:T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T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T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45" zoomScaleNormal="145" workbookViewId="0">
      <selection activeCell="H14" sqref="H14"/>
    </sheetView>
  </sheetViews>
  <sheetFormatPr defaultRowHeight="15" x14ac:dyDescent="0.25"/>
  <cols>
    <col min="8" max="8" width="11.7109375" customWidth="1"/>
  </cols>
  <sheetData>
    <row r="1" spans="1:14" x14ac:dyDescent="0.25">
      <c r="A1">
        <v>5.8</v>
      </c>
      <c r="B1">
        <v>3.6</v>
      </c>
      <c r="C1">
        <v>6.2</v>
      </c>
      <c r="D1">
        <v>8</v>
      </c>
      <c r="E1">
        <v>16</v>
      </c>
      <c r="F1">
        <v>20</v>
      </c>
      <c r="G1">
        <v>3.6</v>
      </c>
      <c r="H1" s="2">
        <v>20.03</v>
      </c>
      <c r="I1" s="5">
        <v>3.09</v>
      </c>
      <c r="J1" s="5">
        <v>6.06</v>
      </c>
      <c r="K1" s="5">
        <v>9.24</v>
      </c>
      <c r="L1" s="5">
        <v>12.52</v>
      </c>
      <c r="M1" s="5">
        <v>14.68</v>
      </c>
      <c r="N1" s="5">
        <v>18.5</v>
      </c>
    </row>
    <row r="2" spans="1:14" x14ac:dyDescent="0.25">
      <c r="A2">
        <v>20</v>
      </c>
      <c r="B2">
        <v>20</v>
      </c>
      <c r="C2">
        <v>27.5</v>
      </c>
      <c r="D2">
        <v>20</v>
      </c>
      <c r="E2">
        <v>20</v>
      </c>
      <c r="F2">
        <v>27.5</v>
      </c>
      <c r="G2">
        <v>28.2</v>
      </c>
      <c r="H2" s="2">
        <v>28.5</v>
      </c>
      <c r="I2" s="5">
        <v>28.5</v>
      </c>
      <c r="J2" s="5">
        <v>28.2</v>
      </c>
      <c r="K2" s="5">
        <v>28.5</v>
      </c>
      <c r="L2" s="5">
        <v>28.2</v>
      </c>
      <c r="M2" s="5">
        <v>28.2</v>
      </c>
      <c r="N2" s="5">
        <v>28.2</v>
      </c>
    </row>
    <row r="3" spans="1:14" x14ac:dyDescent="0.25">
      <c r="A3">
        <f>(A1/2)^2+(A2/SQRT(3))^2</f>
        <v>141.74333333333337</v>
      </c>
      <c r="B3">
        <f t="shared" ref="B3:N3" si="0">(B1/2)^2+(B2/SQRT(3))^2</f>
        <v>136.57333333333338</v>
      </c>
      <c r="C3">
        <f t="shared" si="0"/>
        <v>261.69333333333333</v>
      </c>
      <c r="D3">
        <f t="shared" si="0"/>
        <v>149.33333333333337</v>
      </c>
      <c r="E3">
        <f>(E1/2)^2+(E2/SQRT(3))^2</f>
        <v>197.33333333333337</v>
      </c>
      <c r="F3">
        <f t="shared" si="0"/>
        <v>352.08333333333337</v>
      </c>
      <c r="G3">
        <f t="shared" si="0"/>
        <v>268.32</v>
      </c>
      <c r="H3" s="1">
        <f t="shared" si="0"/>
        <v>371.05022500000001</v>
      </c>
      <c r="I3" s="1">
        <f t="shared" si="0"/>
        <v>273.13702499999999</v>
      </c>
      <c r="J3" s="1">
        <f t="shared" si="0"/>
        <v>274.26089999999999</v>
      </c>
      <c r="K3" s="1">
        <f t="shared" si="0"/>
        <v>292.09440000000001</v>
      </c>
      <c r="L3" s="1">
        <f t="shared" si="0"/>
        <v>304.26759999999996</v>
      </c>
      <c r="M3" s="1">
        <f t="shared" si="0"/>
        <v>318.9556</v>
      </c>
      <c r="N3" s="1">
        <f t="shared" si="0"/>
        <v>350.64249999999998</v>
      </c>
    </row>
    <row r="4" spans="1:14" x14ac:dyDescent="0.25">
      <c r="A4">
        <f>$A$3/A3</f>
        <v>1</v>
      </c>
      <c r="B4">
        <f>$A$3/B3</f>
        <v>1.0378551205701454</v>
      </c>
      <c r="C4">
        <f t="shared" ref="C4" si="1">$A$3/C3</f>
        <v>0.54163906862994871</v>
      </c>
      <c r="D4">
        <f>$A$3/D3</f>
        <v>0.9491741071428571</v>
      </c>
      <c r="E4">
        <f>$A$3/E3</f>
        <v>0.71829391891891892</v>
      </c>
      <c r="F4">
        <f>$A$3/F3</f>
        <v>0.40258461538461543</v>
      </c>
      <c r="G4">
        <f>$A$3/G3</f>
        <v>0.52826227390180891</v>
      </c>
      <c r="H4" s="1">
        <f>$A$3/H3</f>
        <v>0.38200578731176721</v>
      </c>
      <c r="I4" s="1">
        <f t="shared" ref="I4:N4" si="2">$A$3/I3</f>
        <v>0.51894587829435934</v>
      </c>
      <c r="J4" s="1">
        <f t="shared" si="2"/>
        <v>0.51681932544279319</v>
      </c>
      <c r="K4" s="1">
        <f t="shared" si="2"/>
        <v>0.4852654940777138</v>
      </c>
      <c r="L4" s="1">
        <f t="shared" si="2"/>
        <v>0.46585089353363091</v>
      </c>
      <c r="M4" s="1">
        <f t="shared" si="2"/>
        <v>0.4443983216890795</v>
      </c>
      <c r="N4" s="1">
        <f t="shared" si="2"/>
        <v>0.40423888528439472</v>
      </c>
    </row>
    <row r="5" spans="1:14" x14ac:dyDescent="0.25">
      <c r="A5">
        <v>43</v>
      </c>
      <c r="B5">
        <f>($A$5-25)/B4+25</f>
        <v>42.343461185711263</v>
      </c>
      <c r="C5">
        <f t="shared" ref="C5:N5" si="3">($A$5-25)/C4+25</f>
        <v>58.232462432095559</v>
      </c>
      <c r="D5">
        <f t="shared" si="3"/>
        <v>43.963854855019633</v>
      </c>
      <c r="E5">
        <f t="shared" si="3"/>
        <v>50.059379629847378</v>
      </c>
      <c r="F5">
        <f t="shared" si="3"/>
        <v>69.711097523693056</v>
      </c>
      <c r="G5">
        <f t="shared" si="3"/>
        <v>59.073983491287059</v>
      </c>
      <c r="H5" s="1">
        <f t="shared" si="3"/>
        <v>72.119704983185557</v>
      </c>
      <c r="I5" s="1">
        <f t="shared" si="3"/>
        <v>59.685697975213401</v>
      </c>
      <c r="J5" s="1">
        <f t="shared" si="3"/>
        <v>59.82841897326152</v>
      </c>
      <c r="K5" s="1">
        <f t="shared" si="3"/>
        <v>62.093096912259242</v>
      </c>
      <c r="L5" s="1">
        <f t="shared" si="3"/>
        <v>63.638972791195336</v>
      </c>
      <c r="M5" s="1">
        <f t="shared" si="3"/>
        <v>65.504203372292636</v>
      </c>
      <c r="N5" s="1">
        <f t="shared" si="3"/>
        <v>69.528125955365311</v>
      </c>
    </row>
    <row r="6" spans="1:14" x14ac:dyDescent="0.25">
      <c r="A6">
        <f>$F$6/$F$3*A3</f>
        <v>7.5283323076923088</v>
      </c>
      <c r="B6">
        <f t="shared" ref="B6:D6" si="4">$F$6/$F$3*B3</f>
        <v>7.253741065088759</v>
      </c>
      <c r="C6">
        <f t="shared" si="4"/>
        <v>13.899167810650885</v>
      </c>
      <c r="D6">
        <f t="shared" si="4"/>
        <v>7.9314556213017759</v>
      </c>
      <c r="E6">
        <f>$F$6/$F$3*E3</f>
        <v>10.480852071005918</v>
      </c>
      <c r="F6">
        <v>18.7</v>
      </c>
      <c r="G6">
        <f>$F$6/$F$3*G3</f>
        <v>14.251126153846151</v>
      </c>
      <c r="H6" s="1">
        <f>$F$6/$F$3*H3</f>
        <v>19.70737763076923</v>
      </c>
      <c r="I6" s="1">
        <f t="shared" ref="I6:M6" si="5">$F$6/$F$3*I3</f>
        <v>14.50697003786982</v>
      </c>
      <c r="J6" s="1">
        <f t="shared" si="5"/>
        <v>14.566661765680472</v>
      </c>
      <c r="K6" s="1">
        <f t="shared" si="5"/>
        <v>15.513842215384614</v>
      </c>
      <c r="L6" s="1">
        <f t="shared" si="5"/>
        <v>16.160390399999997</v>
      </c>
      <c r="M6" s="1">
        <f t="shared" si="5"/>
        <v>16.940505713609465</v>
      </c>
      <c r="N6" s="1">
        <f>$F$6/$F$3*N3</f>
        <v>18.623473846153843</v>
      </c>
    </row>
    <row r="7" spans="1:14" x14ac:dyDescent="0.25">
      <c r="A7">
        <f>A5+A6*3</f>
        <v>65.584996923076929</v>
      </c>
      <c r="B7">
        <f t="shared" ref="B7:N7" si="6">B5+B6*3</f>
        <v>64.104684380977545</v>
      </c>
      <c r="C7">
        <f t="shared" si="6"/>
        <v>99.929965864048214</v>
      </c>
      <c r="D7">
        <f t="shared" si="6"/>
        <v>67.758221718924958</v>
      </c>
      <c r="E7">
        <f t="shared" si="6"/>
        <v>81.501935842865123</v>
      </c>
      <c r="F7">
        <f t="shared" si="6"/>
        <v>125.81109752369305</v>
      </c>
      <c r="G7">
        <f t="shared" si="6"/>
        <v>101.82736195282551</v>
      </c>
      <c r="H7" s="1">
        <f t="shared" si="6"/>
        <v>131.24183787549325</v>
      </c>
      <c r="I7" s="1">
        <f t="shared" si="6"/>
        <v>103.20660808882286</v>
      </c>
      <c r="J7" s="1">
        <f t="shared" si="6"/>
        <v>103.52840427030293</v>
      </c>
      <c r="K7" s="1">
        <f t="shared" si="6"/>
        <v>108.63462355841308</v>
      </c>
      <c r="L7" s="1">
        <f t="shared" si="6"/>
        <v>112.12014399119533</v>
      </c>
      <c r="M7" s="1">
        <f t="shared" si="6"/>
        <v>116.32572051312103</v>
      </c>
      <c r="N7" s="1">
        <f t="shared" si="6"/>
        <v>125.39854749382684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10" zoomScale="175" zoomScaleNormal="175" workbookViewId="0">
      <selection activeCell="P5" sqref="P5"/>
    </sheetView>
  </sheetViews>
  <sheetFormatPr defaultRowHeight="15" x14ac:dyDescent="0.25"/>
  <sheetData>
    <row r="1" spans="1:13" x14ac:dyDescent="0.25">
      <c r="A1" t="s">
        <v>18</v>
      </c>
      <c r="B1">
        <v>3.47</v>
      </c>
      <c r="C1">
        <v>6.14</v>
      </c>
      <c r="D1">
        <v>9.65</v>
      </c>
      <c r="E1">
        <v>11.9</v>
      </c>
      <c r="F1">
        <v>16</v>
      </c>
      <c r="G1">
        <v>19.14</v>
      </c>
      <c r="H1">
        <v>20.45</v>
      </c>
    </row>
    <row r="2" spans="1:13" x14ac:dyDescent="0.25">
      <c r="A2" s="2" t="s">
        <v>15</v>
      </c>
      <c r="B2" s="2">
        <v>2.2010000000000001</v>
      </c>
      <c r="C2" s="2">
        <v>3.99</v>
      </c>
      <c r="D2" s="2">
        <v>6.4</v>
      </c>
      <c r="E2" s="2">
        <v>7.85</v>
      </c>
      <c r="F2" s="2">
        <v>10.65</v>
      </c>
      <c r="G2" s="2">
        <v>12.75</v>
      </c>
      <c r="H2" s="2">
        <v>13.48</v>
      </c>
      <c r="I2" s="2"/>
      <c r="J2" s="2"/>
      <c r="K2" s="2"/>
      <c r="L2" s="2"/>
      <c r="M2" s="2"/>
    </row>
    <row r="3" spans="1:13" x14ac:dyDescent="0.25">
      <c r="A3" s="2" t="s">
        <v>11</v>
      </c>
      <c r="B3" s="2">
        <v>27.6</v>
      </c>
      <c r="C3" s="2">
        <v>27.5</v>
      </c>
      <c r="D3" s="2">
        <v>27.2</v>
      </c>
      <c r="E3" s="2">
        <v>27.8</v>
      </c>
      <c r="F3" s="2">
        <v>27.6</v>
      </c>
      <c r="G3" s="2">
        <v>27.5</v>
      </c>
      <c r="H3" s="2">
        <v>27.7</v>
      </c>
      <c r="I3" s="2"/>
      <c r="J3" s="2"/>
      <c r="K3" s="2"/>
      <c r="L3" s="2"/>
      <c r="M3" s="2"/>
    </row>
    <row r="4" spans="1:13" x14ac:dyDescent="0.25">
      <c r="A4" s="2" t="s">
        <v>13</v>
      </c>
      <c r="B4" s="2">
        <v>937</v>
      </c>
      <c r="C4" s="2">
        <v>1655</v>
      </c>
      <c r="D4" s="2">
        <v>2610</v>
      </c>
      <c r="E4" s="2">
        <v>3222</v>
      </c>
      <c r="F4" s="2">
        <v>4345</v>
      </c>
      <c r="G4" s="2">
        <v>5220</v>
      </c>
      <c r="H4" s="2">
        <v>5490</v>
      </c>
      <c r="I4" s="2"/>
      <c r="J4" s="2"/>
      <c r="K4" s="2"/>
      <c r="L4" s="2"/>
      <c r="M4" s="2"/>
    </row>
    <row r="5" spans="1:13" x14ac:dyDescent="0.25">
      <c r="A5" s="2" t="s">
        <v>14</v>
      </c>
      <c r="B5" s="2">
        <v>400</v>
      </c>
      <c r="C5" s="2">
        <v>399.7</v>
      </c>
      <c r="D5" s="2">
        <v>396.6</v>
      </c>
      <c r="E5" s="2">
        <v>400.6</v>
      </c>
      <c r="F5" s="2">
        <v>401.3</v>
      </c>
      <c r="G5" s="2">
        <v>401</v>
      </c>
      <c r="H5" s="2">
        <v>399</v>
      </c>
      <c r="I5" s="2"/>
      <c r="J5" s="2"/>
      <c r="K5" s="2"/>
      <c r="L5" s="2"/>
      <c r="M5" s="2"/>
    </row>
    <row r="6" spans="1:13" x14ac:dyDescent="0.25">
      <c r="A6" s="2" t="s">
        <v>12</v>
      </c>
      <c r="B6" s="2">
        <f>400*400/270/B1</f>
        <v>170.7759632831679</v>
      </c>
      <c r="C6" s="2">
        <f>400*400/270/C1</f>
        <v>96.513451562311502</v>
      </c>
      <c r="D6" s="2">
        <f t="shared" ref="C6:H6" si="0">400*400/270/D1</f>
        <v>61.408558817885243</v>
      </c>
      <c r="E6" s="2">
        <f t="shared" si="0"/>
        <v>49.797696856520389</v>
      </c>
      <c r="F6" s="2">
        <f t="shared" si="0"/>
        <v>37.037037037037038</v>
      </c>
      <c r="G6" s="2">
        <f t="shared" si="0"/>
        <v>30.960950501180385</v>
      </c>
      <c r="H6" s="2">
        <f t="shared" si="0"/>
        <v>28.977632889613332</v>
      </c>
      <c r="I6" s="2"/>
      <c r="J6" s="2"/>
      <c r="K6" s="2"/>
      <c r="L6" s="2"/>
      <c r="M6" s="2"/>
    </row>
    <row r="7" spans="1:13" x14ac:dyDescent="0.25">
      <c r="A7" s="4" t="s">
        <v>0</v>
      </c>
      <c r="B7" s="2">
        <v>60.5</v>
      </c>
      <c r="C7" s="2">
        <v>63</v>
      </c>
      <c r="D7" s="2">
        <v>74.5</v>
      </c>
      <c r="E7" s="2">
        <v>68.5</v>
      </c>
      <c r="F7" s="2">
        <v>73.5</v>
      </c>
      <c r="G7" s="2">
        <v>78</v>
      </c>
      <c r="H7" s="2">
        <v>81</v>
      </c>
      <c r="I7" s="2"/>
      <c r="J7" s="2"/>
      <c r="K7" s="2"/>
      <c r="L7" s="2"/>
      <c r="M7" s="2"/>
    </row>
    <row r="8" spans="1:13" x14ac:dyDescent="0.25">
      <c r="A8" s="4" t="s">
        <v>1</v>
      </c>
      <c r="B8" s="2">
        <v>54</v>
      </c>
      <c r="C8" s="2">
        <v>55</v>
      </c>
      <c r="D8" s="2">
        <v>56</v>
      </c>
      <c r="E8" s="2">
        <v>60</v>
      </c>
      <c r="F8" s="2">
        <v>64.5</v>
      </c>
      <c r="G8" s="2">
        <v>68</v>
      </c>
      <c r="H8" s="2">
        <v>71.5</v>
      </c>
      <c r="I8" s="2"/>
      <c r="J8" s="2"/>
      <c r="K8" s="2"/>
      <c r="L8" s="2"/>
      <c r="M8" s="2"/>
    </row>
    <row r="9" spans="1:13" x14ac:dyDescent="0.25">
      <c r="A9" s="4" t="s">
        <v>2</v>
      </c>
      <c r="B9" s="2">
        <v>88</v>
      </c>
      <c r="C9" s="2">
        <v>89</v>
      </c>
      <c r="D9" s="2">
        <v>87</v>
      </c>
      <c r="E9" s="2">
        <v>90</v>
      </c>
      <c r="F9" s="2">
        <v>91.5</v>
      </c>
      <c r="G9" s="2">
        <v>95</v>
      </c>
      <c r="H9" s="2">
        <v>96.5</v>
      </c>
      <c r="I9" s="2"/>
      <c r="J9" s="2"/>
      <c r="K9" s="2"/>
      <c r="L9" s="2"/>
      <c r="M9" s="2"/>
    </row>
    <row r="10" spans="1:13" x14ac:dyDescent="0.25">
      <c r="A10" s="4" t="s">
        <v>3</v>
      </c>
      <c r="B10" s="2">
        <v>81</v>
      </c>
      <c r="C10" s="2">
        <v>83</v>
      </c>
      <c r="D10" s="2">
        <v>82</v>
      </c>
      <c r="E10" s="2">
        <v>86</v>
      </c>
      <c r="F10" s="2">
        <v>87.5</v>
      </c>
      <c r="G10" s="2">
        <v>89.5</v>
      </c>
      <c r="H10" s="2">
        <v>92.5</v>
      </c>
      <c r="I10" s="2"/>
      <c r="J10" s="2"/>
      <c r="K10" s="2"/>
      <c r="L10" s="2"/>
      <c r="M10" s="2"/>
    </row>
    <row r="11" spans="1:13" x14ac:dyDescent="0.25">
      <c r="A11" s="4" t="s">
        <v>4</v>
      </c>
      <c r="B11" s="2">
        <v>83</v>
      </c>
      <c r="C11" s="2">
        <v>82</v>
      </c>
      <c r="D11" s="2">
        <v>82</v>
      </c>
      <c r="E11" s="2">
        <v>85</v>
      </c>
      <c r="F11" s="2">
        <v>87.5</v>
      </c>
      <c r="G11" s="2">
        <v>89</v>
      </c>
      <c r="H11" s="2">
        <v>93</v>
      </c>
      <c r="I11" s="2"/>
      <c r="J11" s="2"/>
      <c r="K11" s="2"/>
      <c r="L11" s="2"/>
      <c r="M11" s="2"/>
    </row>
    <row r="12" spans="1:13" x14ac:dyDescent="0.25">
      <c r="A12" s="4" t="s">
        <v>5</v>
      </c>
      <c r="B12" s="2">
        <v>81</v>
      </c>
      <c r="C12" s="2">
        <v>80</v>
      </c>
      <c r="D12" s="2">
        <v>79</v>
      </c>
      <c r="E12" s="2">
        <v>83</v>
      </c>
      <c r="F12" s="2">
        <v>85</v>
      </c>
      <c r="G12" s="2">
        <v>85</v>
      </c>
      <c r="H12" s="2">
        <v>90</v>
      </c>
      <c r="I12" s="2"/>
      <c r="J12" s="2"/>
      <c r="K12" s="2"/>
      <c r="L12" s="2"/>
      <c r="M12" s="2"/>
    </row>
    <row r="13" spans="1:13" x14ac:dyDescent="0.25">
      <c r="A13" s="4" t="s">
        <v>6</v>
      </c>
      <c r="B13" s="2">
        <v>72.099999999999994</v>
      </c>
      <c r="C13" s="2">
        <v>73</v>
      </c>
      <c r="D13" s="2">
        <v>73</v>
      </c>
      <c r="E13" s="2">
        <v>82</v>
      </c>
      <c r="F13" s="2">
        <v>89.5</v>
      </c>
      <c r="G13" s="2">
        <v>96</v>
      </c>
      <c r="H13" s="2">
        <v>100</v>
      </c>
      <c r="I13" s="2"/>
      <c r="J13" s="2"/>
      <c r="K13" s="2"/>
      <c r="L13" s="2"/>
      <c r="M13" s="2"/>
    </row>
    <row r="14" spans="1:13" x14ac:dyDescent="0.25">
      <c r="A14" s="4" t="s">
        <v>7</v>
      </c>
      <c r="B14" s="2">
        <v>74</v>
      </c>
      <c r="C14" s="2">
        <v>75</v>
      </c>
      <c r="D14" s="2">
        <v>76.2</v>
      </c>
      <c r="E14" s="2">
        <v>85.5</v>
      </c>
      <c r="F14" s="2">
        <v>94.5</v>
      </c>
      <c r="G14" s="2">
        <v>105</v>
      </c>
      <c r="H14" s="2">
        <v>110</v>
      </c>
      <c r="I14" s="2"/>
      <c r="J14" s="2"/>
      <c r="K14" s="2"/>
      <c r="L14" s="2"/>
      <c r="M14" s="2"/>
    </row>
    <row r="15" spans="1:13" x14ac:dyDescent="0.25">
      <c r="A15" s="4" t="s">
        <v>8</v>
      </c>
      <c r="B15" s="2">
        <v>65</v>
      </c>
      <c r="C15" s="2">
        <v>65</v>
      </c>
      <c r="D15" s="2">
        <v>64</v>
      </c>
      <c r="E15" s="2">
        <v>72</v>
      </c>
      <c r="F15" s="2">
        <v>71</v>
      </c>
      <c r="G15" s="2">
        <v>73</v>
      </c>
      <c r="H15" s="2">
        <v>77</v>
      </c>
      <c r="I15" s="2"/>
      <c r="J15" s="2"/>
      <c r="K15" s="2"/>
      <c r="L15" s="2"/>
      <c r="M15" s="2"/>
    </row>
    <row r="16" spans="1:13" x14ac:dyDescent="0.25">
      <c r="A16" s="4" t="s">
        <v>9</v>
      </c>
      <c r="B16" s="2">
        <v>50</v>
      </c>
      <c r="C16" s="2">
        <v>50</v>
      </c>
      <c r="D16" s="2">
        <v>51.5</v>
      </c>
      <c r="E16" s="2">
        <v>54</v>
      </c>
      <c r="F16" s="2">
        <v>58</v>
      </c>
      <c r="G16" s="2">
        <v>61</v>
      </c>
      <c r="H16" s="2">
        <v>64</v>
      </c>
      <c r="I16" s="2"/>
      <c r="J16" s="2"/>
      <c r="K16" s="2"/>
      <c r="L16" s="2"/>
      <c r="M16" s="2"/>
    </row>
    <row r="17" spans="2:8" x14ac:dyDescent="0.25">
      <c r="E17">
        <v>859</v>
      </c>
      <c r="F17">
        <v>862</v>
      </c>
      <c r="G17">
        <v>865</v>
      </c>
      <c r="H17">
        <v>868</v>
      </c>
    </row>
    <row r="18" spans="2:8" x14ac:dyDescent="0.25">
      <c r="E18">
        <v>860</v>
      </c>
      <c r="F18">
        <v>863</v>
      </c>
      <c r="G18">
        <v>866</v>
      </c>
      <c r="H18">
        <v>869</v>
      </c>
    </row>
    <row r="19" spans="2:8" x14ac:dyDescent="0.25">
      <c r="E19">
        <v>861</v>
      </c>
      <c r="F19">
        <v>864</v>
      </c>
      <c r="G19">
        <v>867</v>
      </c>
      <c r="H19">
        <v>870</v>
      </c>
    </row>
    <row r="21" spans="2:8" x14ac:dyDescent="0.25">
      <c r="B21">
        <f>B4-B1*B1*0.1</f>
        <v>935.79591000000005</v>
      </c>
      <c r="C21">
        <f t="shared" ref="C21:H21" si="1">C4-C1*C1*0.1</f>
        <v>1651.2300399999999</v>
      </c>
      <c r="D21">
        <f t="shared" si="1"/>
        <v>2600.6877500000001</v>
      </c>
      <c r="E21">
        <f t="shared" si="1"/>
        <v>3207.8389999999999</v>
      </c>
      <c r="F21">
        <f t="shared" si="1"/>
        <v>4319.3999999999996</v>
      </c>
      <c r="G21">
        <f t="shared" si="1"/>
        <v>5183.3660399999999</v>
      </c>
      <c r="H21">
        <f t="shared" si="1"/>
        <v>5448.1797500000002</v>
      </c>
    </row>
    <row r="22" spans="2:8" x14ac:dyDescent="0.25">
      <c r="B22">
        <f>B5*B2</f>
        <v>880.4</v>
      </c>
      <c r="C22">
        <f t="shared" ref="C22:H22" si="2">C5*C2</f>
        <v>1594.8030000000001</v>
      </c>
      <c r="D22">
        <f t="shared" si="2"/>
        <v>2538.2400000000002</v>
      </c>
      <c r="E22">
        <f t="shared" si="2"/>
        <v>3144.71</v>
      </c>
      <c r="F22">
        <f t="shared" si="2"/>
        <v>4273.8450000000003</v>
      </c>
      <c r="G22">
        <f t="shared" si="2"/>
        <v>5112.75</v>
      </c>
      <c r="H22">
        <f t="shared" si="2"/>
        <v>5378.52</v>
      </c>
    </row>
    <row r="23" spans="2:8" x14ac:dyDescent="0.25">
      <c r="B23">
        <f>B22/B21</f>
        <v>0.94080342796112448</v>
      </c>
      <c r="C23">
        <f t="shared" ref="C23:H23" si="3">C22/C21</f>
        <v>0.96582726898548921</v>
      </c>
      <c r="D23">
        <f t="shared" si="3"/>
        <v>0.97598798625478977</v>
      </c>
      <c r="E23">
        <f t="shared" si="3"/>
        <v>0.98032039637899537</v>
      </c>
      <c r="F23">
        <f t="shared" si="3"/>
        <v>0.98945339630504248</v>
      </c>
      <c r="G23">
        <f t="shared" si="3"/>
        <v>0.98637641265250098</v>
      </c>
      <c r="H23">
        <f t="shared" si="3"/>
        <v>0.98721412413017395</v>
      </c>
    </row>
    <row r="24" spans="2:8" x14ac:dyDescent="0.25">
      <c r="B24">
        <f>B21-B22</f>
        <v>55.395910000000072</v>
      </c>
      <c r="C24">
        <f t="shared" ref="C24:H24" si="4">C21-C22</f>
        <v>56.427039999999806</v>
      </c>
      <c r="D24">
        <f t="shared" si="4"/>
        <v>62.447749999999814</v>
      </c>
      <c r="E24">
        <f t="shared" si="4"/>
        <v>63.128999999999905</v>
      </c>
      <c r="F24">
        <f t="shared" si="4"/>
        <v>45.554999999999382</v>
      </c>
      <c r="G24">
        <f t="shared" si="4"/>
        <v>70.616039999999884</v>
      </c>
      <c r="H24">
        <f t="shared" si="4"/>
        <v>69.659749999999804</v>
      </c>
    </row>
  </sheetData>
  <conditionalFormatting sqref="B7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45" zoomScaleNormal="145" workbookViewId="0">
      <selection activeCell="F20" sqref="F20"/>
    </sheetView>
  </sheetViews>
  <sheetFormatPr defaultRowHeight="15" x14ac:dyDescent="0.25"/>
  <cols>
    <col min="8" max="8" width="11.7109375" customWidth="1"/>
  </cols>
  <sheetData>
    <row r="1" spans="1:8" x14ac:dyDescent="0.25">
      <c r="A1">
        <v>11.9</v>
      </c>
      <c r="B1">
        <v>3.6</v>
      </c>
      <c r="C1">
        <v>6.2</v>
      </c>
      <c r="D1">
        <v>8</v>
      </c>
      <c r="E1">
        <v>16</v>
      </c>
      <c r="F1">
        <v>20</v>
      </c>
      <c r="G1">
        <v>3.6</v>
      </c>
      <c r="H1">
        <v>20.45</v>
      </c>
    </row>
    <row r="2" spans="1:8" x14ac:dyDescent="0.25">
      <c r="A2">
        <v>27.8</v>
      </c>
      <c r="B2">
        <v>20</v>
      </c>
      <c r="C2">
        <v>27.5</v>
      </c>
      <c r="D2">
        <v>20</v>
      </c>
      <c r="E2">
        <v>20</v>
      </c>
      <c r="F2">
        <v>27.5</v>
      </c>
      <c r="G2">
        <v>28.2</v>
      </c>
      <c r="H2" s="2">
        <v>27.7</v>
      </c>
    </row>
    <row r="3" spans="1:8" x14ac:dyDescent="0.25">
      <c r="A3">
        <f>(A1/2)^2+(A2/SQRT(3))^2</f>
        <v>293.01583333333338</v>
      </c>
      <c r="B3">
        <f t="shared" ref="B3:H3" si="0">(B1/2)^2+(B2/SQRT(3))^2</f>
        <v>136.57333333333338</v>
      </c>
      <c r="C3">
        <f t="shared" si="0"/>
        <v>261.69333333333333</v>
      </c>
      <c r="D3">
        <f t="shared" si="0"/>
        <v>149.33333333333337</v>
      </c>
      <c r="E3">
        <f>(E1/2)^2+(E2/SQRT(3))^2</f>
        <v>197.33333333333337</v>
      </c>
      <c r="F3">
        <f t="shared" si="0"/>
        <v>352.08333333333337</v>
      </c>
      <c r="G3">
        <f t="shared" si="0"/>
        <v>268.32</v>
      </c>
      <c r="H3" s="1">
        <f t="shared" si="0"/>
        <v>360.31395833333329</v>
      </c>
    </row>
    <row r="4" spans="1:8" x14ac:dyDescent="0.25">
      <c r="A4">
        <f>$A$3/A3</f>
        <v>1</v>
      </c>
      <c r="B4">
        <f>$A$3/B3</f>
        <v>2.1454835009274622</v>
      </c>
      <c r="C4">
        <f t="shared" ref="C4" si="1">$A$3/C3</f>
        <v>1.1196916237835637</v>
      </c>
      <c r="D4">
        <f>$A$3/D3</f>
        <v>1.9621595982142854</v>
      </c>
      <c r="E4">
        <f>$A$3/E3</f>
        <v>1.4848775337837836</v>
      </c>
      <c r="F4">
        <f>$A$3/F3</f>
        <v>0.8322343195266273</v>
      </c>
      <c r="G4">
        <f>$A$3/G3</f>
        <v>1.0920387348439675</v>
      </c>
      <c r="H4" s="1">
        <f>$A$3/H3</f>
        <v>0.81322365275191155</v>
      </c>
    </row>
    <row r="5" spans="1:8" x14ac:dyDescent="0.25">
      <c r="A5">
        <v>68.5</v>
      </c>
      <c r="B5">
        <f>($A$5-25)/B4+25</f>
        <v>45.275150091434199</v>
      </c>
      <c r="C5">
        <f t="shared" ref="C5:H5" si="2">($A$5-25)/C4+25</f>
        <v>63.849982509477577</v>
      </c>
      <c r="D5">
        <f t="shared" si="2"/>
        <v>47.169450456317776</v>
      </c>
      <c r="E5">
        <f t="shared" si="2"/>
        <v>54.295345245848495</v>
      </c>
      <c r="F5">
        <f t="shared" si="2"/>
        <v>77.268933135012617</v>
      </c>
      <c r="G5">
        <f t="shared" si="2"/>
        <v>64.833751873476686</v>
      </c>
      <c r="H5" s="1">
        <f t="shared" si="2"/>
        <v>78.490819964222624</v>
      </c>
    </row>
    <row r="6" spans="1:8" x14ac:dyDescent="0.25">
      <c r="A6">
        <f>$F$6/$F$3*A3</f>
        <v>15.928964875739647</v>
      </c>
      <c r="B6">
        <f t="shared" ref="B6:D6" si="3">$F$6/$F$3*B3</f>
        <v>7.4244173254437893</v>
      </c>
      <c r="C6">
        <f t="shared" si="3"/>
        <v>14.226207053254436</v>
      </c>
      <c r="D6">
        <f t="shared" si="3"/>
        <v>8.118078106508877</v>
      </c>
      <c r="E6">
        <f>$F$6/$F$3*E3</f>
        <v>10.727460355029587</v>
      </c>
      <c r="F6">
        <v>19.14</v>
      </c>
      <c r="G6">
        <f>$F$6/$F$3*G3</f>
        <v>14.586446769230768</v>
      </c>
      <c r="H6" s="1">
        <f>$F$6/$F$3*H3</f>
        <v>19.587434307692305</v>
      </c>
    </row>
    <row r="7" spans="1:8" x14ac:dyDescent="0.25">
      <c r="A7">
        <f>A5+A6*3</f>
        <v>116.28689462721894</v>
      </c>
      <c r="B7">
        <f t="shared" ref="B7:H7" si="4">B5+B6*3</f>
        <v>67.548402067765565</v>
      </c>
      <c r="C7">
        <f t="shared" si="4"/>
        <v>106.52860366924088</v>
      </c>
      <c r="D7">
        <f t="shared" si="4"/>
        <v>71.523684775844401</v>
      </c>
      <c r="E7">
        <f t="shared" si="4"/>
        <v>86.477726310937257</v>
      </c>
      <c r="F7">
        <f t="shared" si="4"/>
        <v>134.68893313501263</v>
      </c>
      <c r="G7">
        <f t="shared" si="4"/>
        <v>108.593092181169</v>
      </c>
      <c r="H7" s="1">
        <f t="shared" si="4"/>
        <v>137.25312288729953</v>
      </c>
    </row>
    <row r="13" spans="1:8" x14ac:dyDescent="0.25">
      <c r="A13" t="s">
        <v>18</v>
      </c>
      <c r="B13">
        <v>3.47</v>
      </c>
      <c r="C13">
        <v>6.14</v>
      </c>
      <c r="D13">
        <v>9.65</v>
      </c>
      <c r="E13">
        <v>11.9</v>
      </c>
      <c r="F13">
        <v>16</v>
      </c>
      <c r="G13">
        <v>19.14</v>
      </c>
      <c r="H13">
        <v>20.45</v>
      </c>
    </row>
    <row r="14" spans="1:8" x14ac:dyDescent="0.25">
      <c r="A14" s="2" t="s">
        <v>11</v>
      </c>
      <c r="B14" s="2">
        <v>27.6</v>
      </c>
      <c r="C14" s="2">
        <v>27.5</v>
      </c>
      <c r="D14" s="2">
        <v>27.2</v>
      </c>
      <c r="E14" s="2">
        <v>27.8</v>
      </c>
      <c r="F14" s="2">
        <v>27.6</v>
      </c>
      <c r="G14" s="2">
        <v>27.5</v>
      </c>
      <c r="H14" s="2">
        <v>27.7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buck</vt:lpstr>
      <vt:lpstr>buck_est</vt:lpstr>
      <vt:lpstr>boost</vt:lpstr>
      <vt:lpstr>boost_est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2020-08-21T15:12:51Z</dcterms:modified>
</cp:coreProperties>
</file>