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5a24383c1e983c/Belgeler/01. Furkan Kasa_Work/31. Eğitimlerim/MMMGD Sunum Dosyası 12072023/MJD Sunum Dosyası/"/>
    </mc:Choice>
  </mc:AlternateContent>
  <xr:revisionPtr revIDLastSave="38" documentId="13_ncr:1_{6E34C844-8143-4D2B-BF28-A428C19BED6A}" xr6:coauthVersionLast="47" xr6:coauthVersionMax="47" xr10:uidLastSave="{962F3278-0CE2-46BE-B156-7559B42DF494}"/>
  <bookViews>
    <workbookView xWindow="-120" yWindow="-120" windowWidth="29040" windowHeight="15720" xr2:uid="{1A8CA65F-898F-49FF-8D79-28DEBF802965}"/>
  </bookViews>
  <sheets>
    <sheet name="Sayfa1" sheetId="1" r:id="rId1"/>
    <sheet name="Sayfa3" sheetId="3" r:id="rId2"/>
  </sheets>
  <definedNames>
    <definedName name="COG">Sayfa1!$R$8</definedName>
    <definedName name="Do">Sayfa1!$R$10</definedName>
    <definedName name="Dw">Sayfa1!$R$11</definedName>
    <definedName name="MC">Sayfa1!$R$2</definedName>
    <definedName name="MR">Sayfa1!$R$7</definedName>
    <definedName name="PC">Sayfa1!$R$3</definedName>
    <definedName name="SC">Sayfa1!$R$5</definedName>
    <definedName name="SG">Sayfa1!$R$6</definedName>
    <definedName name="SP">Sayfa1!$R$4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U3" i="1"/>
  <c r="V3" i="1" s="1"/>
  <c r="X3" i="1" s="1"/>
  <c r="G10" i="1" s="1"/>
  <c r="U2" i="1"/>
  <c r="V2" i="1" s="1"/>
  <c r="X2" i="1" s="1"/>
  <c r="D10" i="1" l="1"/>
  <c r="D9" i="1"/>
  <c r="C9" i="1"/>
  <c r="J33" i="1" s="1"/>
  <c r="J39" i="1" s="1"/>
  <c r="E10" i="1"/>
  <c r="E11" i="1"/>
  <c r="L35" i="1" s="1"/>
  <c r="L41" i="1" s="1"/>
  <c r="L46" i="1" s="1"/>
  <c r="L51" i="1" s="1"/>
  <c r="L56" i="1" s="1"/>
  <c r="F11" i="1"/>
  <c r="F8" i="1"/>
  <c r="F14" i="1" s="1"/>
  <c r="B11" i="1"/>
  <c r="I35" i="1" s="1"/>
  <c r="I41" i="1" s="1"/>
  <c r="I46" i="1" s="1"/>
  <c r="I51" i="1" s="1"/>
  <c r="I56" i="1" s="1"/>
  <c r="C10" i="1"/>
  <c r="G11" i="1"/>
  <c r="N35" i="1" s="1"/>
  <c r="N41" i="1" s="1"/>
  <c r="N46" i="1" s="1"/>
  <c r="N51" i="1" s="1"/>
  <c r="N56" i="1" s="1"/>
  <c r="B10" i="1"/>
  <c r="I34" i="1" s="1"/>
  <c r="I40" i="1" s="1"/>
  <c r="I45" i="1" s="1"/>
  <c r="I50" i="1" s="1"/>
  <c r="I55" i="1" s="1"/>
  <c r="B8" i="1"/>
  <c r="I32" i="1" s="1"/>
  <c r="I38" i="1" s="1"/>
  <c r="G9" i="1"/>
  <c r="N33" i="1" s="1"/>
  <c r="N39" i="1" s="1"/>
  <c r="N44" i="1" s="1"/>
  <c r="N49" i="1" s="1"/>
  <c r="N54" i="1" s="1"/>
  <c r="C11" i="1"/>
  <c r="J35" i="1" s="1"/>
  <c r="J41" i="1" s="1"/>
  <c r="J46" i="1" s="1"/>
  <c r="J51" i="1" s="1"/>
  <c r="J56" i="1" s="1"/>
  <c r="B9" i="1"/>
  <c r="I33" i="1" s="1"/>
  <c r="I39" i="1" s="1"/>
  <c r="I44" i="1" s="1"/>
  <c r="I49" i="1" s="1"/>
  <c r="I54" i="1" s="1"/>
  <c r="F9" i="1"/>
  <c r="M33" i="1" s="1"/>
  <c r="C8" i="1"/>
  <c r="F10" i="1"/>
  <c r="D11" i="1"/>
  <c r="K35" i="1" s="1"/>
  <c r="K41" i="1" s="1"/>
  <c r="K46" i="1" s="1"/>
  <c r="K51" i="1" s="1"/>
  <c r="K56" i="1" s="1"/>
  <c r="E8" i="1"/>
  <c r="E14" i="1" s="1"/>
  <c r="G8" i="1"/>
  <c r="N32" i="1" s="1"/>
  <c r="E9" i="1"/>
  <c r="L33" i="1" s="1"/>
  <c r="L39" i="1" s="1"/>
  <c r="L44" i="1" s="1"/>
  <c r="D8" i="1"/>
  <c r="D14" i="1" s="1"/>
  <c r="D15" i="1" s="1"/>
  <c r="D16" i="1" s="1"/>
  <c r="D17" i="1" s="1"/>
  <c r="M35" i="1"/>
  <c r="M41" i="1" s="1"/>
  <c r="M46" i="1" s="1"/>
  <c r="M51" i="1" s="1"/>
  <c r="M56" i="1" s="1"/>
  <c r="N34" i="1"/>
  <c r="N40" i="1" s="1"/>
  <c r="N45" i="1" s="1"/>
  <c r="N50" i="1" s="1"/>
  <c r="N55" i="1" s="1"/>
  <c r="M34" i="1"/>
  <c r="M40" i="1" s="1"/>
  <c r="M45" i="1" s="1"/>
  <c r="M50" i="1" s="1"/>
  <c r="M55" i="1" s="1"/>
  <c r="L34" i="1"/>
  <c r="L40" i="1" s="1"/>
  <c r="L45" i="1" s="1"/>
  <c r="L50" i="1" s="1"/>
  <c r="P56" i="1" s="1"/>
  <c r="K34" i="1"/>
  <c r="K40" i="1" s="1"/>
  <c r="K45" i="1" s="1"/>
  <c r="P50" i="1" s="1"/>
  <c r="P55" i="1" s="1"/>
  <c r="J34" i="1"/>
  <c r="J40" i="1" s="1"/>
  <c r="J45" i="1" s="1"/>
  <c r="J50" i="1" s="1"/>
  <c r="J55" i="1" s="1"/>
  <c r="K33" i="1"/>
  <c r="K39" i="1" s="1"/>
  <c r="K44" i="1" s="1"/>
  <c r="J32" i="1"/>
  <c r="J38" i="1" s="1"/>
  <c r="C14" i="1"/>
  <c r="B14" i="1" l="1"/>
  <c r="B15" i="1" s="1"/>
  <c r="L32" i="1"/>
  <c r="E15" i="1"/>
  <c r="E16" i="1" s="1"/>
  <c r="E17" i="1" s="1"/>
  <c r="K32" i="1"/>
  <c r="K38" i="1" s="1"/>
  <c r="F15" i="1"/>
  <c r="F16" i="1" s="1"/>
  <c r="F17" i="1" s="1"/>
  <c r="M32" i="1"/>
  <c r="P38" i="1" s="1"/>
  <c r="S39" i="1" s="1"/>
  <c r="G14" i="1"/>
  <c r="G15" i="1" s="1"/>
  <c r="G16" i="1" s="1"/>
  <c r="G17" i="1" s="1"/>
  <c r="P44" i="1"/>
  <c r="P49" i="1" s="1"/>
  <c r="B20" i="1"/>
  <c r="B26" i="1" s="1"/>
  <c r="I26" i="1" s="1"/>
  <c r="P34" i="1"/>
  <c r="B16" i="1"/>
  <c r="B21" i="1"/>
  <c r="C15" i="1"/>
  <c r="C16" i="1" s="1"/>
  <c r="P33" i="1"/>
  <c r="P32" i="1" l="1"/>
  <c r="S33" i="1" s="1"/>
  <c r="P43" i="1"/>
  <c r="P48" i="1" s="1"/>
  <c r="P53" i="1" s="1"/>
  <c r="C20" i="1"/>
  <c r="C26" i="1" s="1"/>
  <c r="J26" i="1" s="1"/>
  <c r="B27" i="1"/>
  <c r="I27" i="1" s="1"/>
  <c r="B17" i="1"/>
  <c r="B23" i="1" s="1"/>
  <c r="B29" i="1" s="1"/>
  <c r="I29" i="1" s="1"/>
  <c r="B22" i="1"/>
  <c r="B28" i="1" s="1"/>
  <c r="I28" i="1" s="1"/>
  <c r="C17" i="1"/>
  <c r="S49" i="1"/>
  <c r="P54" i="1"/>
  <c r="S44" i="1" l="1"/>
  <c r="S54" i="1"/>
  <c r="C21" i="1"/>
  <c r="C27" i="1" s="1"/>
  <c r="J27" i="1" s="1"/>
  <c r="C22" i="1"/>
  <c r="C28" i="1" s="1"/>
  <c r="J28" i="1" s="1"/>
  <c r="C23" i="1"/>
  <c r="D20" i="1" l="1"/>
  <c r="D26" i="1" s="1"/>
  <c r="K26" i="1" s="1"/>
  <c r="D22" i="1"/>
  <c r="D28" i="1" s="1"/>
  <c r="K28" i="1" s="1"/>
  <c r="C29" i="1"/>
  <c r="J29" i="1" s="1"/>
  <c r="D21" i="1"/>
  <c r="D27" i="1" s="1"/>
  <c r="K27" i="1" s="1"/>
  <c r="D23" i="1"/>
  <c r="D29" i="1" s="1"/>
  <c r="E20" i="1" l="1"/>
  <c r="E26" i="1" s="1"/>
  <c r="L26" i="1" s="1"/>
  <c r="E21" i="1"/>
  <c r="E27" i="1" s="1"/>
  <c r="L27" i="1" s="1"/>
  <c r="K29" i="1"/>
  <c r="E23" i="1"/>
  <c r="E22" i="1"/>
  <c r="E28" i="1" s="1"/>
  <c r="F20" i="1" l="1"/>
  <c r="F26" i="1" s="1"/>
  <c r="E29" i="1"/>
  <c r="L29" i="1" s="1"/>
  <c r="L28" i="1"/>
  <c r="F21" i="1"/>
  <c r="F27" i="1" s="1"/>
  <c r="F23" i="1"/>
  <c r="F22" i="1"/>
  <c r="F29" i="1" l="1"/>
  <c r="M29" i="1" s="1"/>
  <c r="G23" i="1"/>
  <c r="F28" i="1"/>
  <c r="M28" i="1" s="1"/>
  <c r="M26" i="1"/>
  <c r="G20" i="1"/>
  <c r="M27" i="1"/>
  <c r="G22" i="1"/>
  <c r="G21" i="1"/>
  <c r="G27" i="1" l="1"/>
  <c r="N27" i="1" s="1"/>
  <c r="G26" i="1"/>
  <c r="P26" i="1" s="1"/>
  <c r="G29" i="1"/>
  <c r="N29" i="1" s="1"/>
  <c r="G28" i="1"/>
  <c r="N28" i="1" s="1"/>
  <c r="N26" i="1" l="1"/>
</calcChain>
</file>

<file path=xl/sharedStrings.xml><?xml version="1.0" encoding="utf-8"?>
<sst xmlns="http://schemas.openxmlformats.org/spreadsheetml/2006/main" count="70" uniqueCount="39">
  <si>
    <t>MAX</t>
  </si>
  <si>
    <t>$</t>
  </si>
  <si>
    <t>NPV</t>
  </si>
  <si>
    <t>1. YIL</t>
  </si>
  <si>
    <t>4. YIL</t>
  </si>
  <si>
    <t>2. YIL</t>
  </si>
  <si>
    <t>3. YIL</t>
  </si>
  <si>
    <t>MC</t>
  </si>
  <si>
    <t>PC</t>
  </si>
  <si>
    <t>SP</t>
  </si>
  <si>
    <t>SC</t>
  </si>
  <si>
    <t>SG</t>
  </si>
  <si>
    <t>MR</t>
  </si>
  <si>
    <t>COG</t>
  </si>
  <si>
    <t>10X10X10</t>
  </si>
  <si>
    <t>Dw</t>
  </si>
  <si>
    <t>BEVore</t>
  </si>
  <si>
    <t>BEVwaste</t>
  </si>
  <si>
    <t>Saleable Product</t>
  </si>
  <si>
    <t>ton</t>
  </si>
  <si>
    <t>Do</t>
  </si>
  <si>
    <t>X,Y,Z</t>
  </si>
  <si>
    <r>
      <t xml:space="preserve">2-D KESİT VE BLOK TENÖR DEĞERLERİ
</t>
    </r>
    <r>
      <rPr>
        <sz val="28"/>
        <color theme="3"/>
        <rFont val="Calibri"/>
        <family val="2"/>
        <charset val="162"/>
        <scheme val="minor"/>
      </rPr>
      <t>2-D SECTION AND BLOCK GRADE VALUES</t>
    </r>
  </si>
  <si>
    <r>
      <t xml:space="preserve">HESAPLANMIŞ BLOK EKONOMİK DEĞERLERİ
</t>
    </r>
    <r>
      <rPr>
        <sz val="28"/>
        <color theme="3"/>
        <rFont val="Calibri"/>
        <family val="2"/>
        <charset val="162"/>
        <scheme val="minor"/>
      </rPr>
      <t>CALCULATED BLOCK ECONOMIC VALUES</t>
    </r>
  </si>
  <si>
    <r>
      <t xml:space="preserve">ÜST SATIR VE SOL SÜTUNA "0" EKLENMESİ VE AŞAĞIYA DOĞRU KÜMÜLATİF BLOK TOPLAMLARI
</t>
    </r>
    <r>
      <rPr>
        <sz val="20"/>
        <color theme="3"/>
        <rFont val="Calibri"/>
        <family val="2"/>
        <charset val="162"/>
        <scheme val="minor"/>
      </rPr>
      <t>TOP ROW AND LEFT COLUMN "0" ADDITION AND DOWNWARD CUMULATIVE BLOCK TOTALS</t>
    </r>
  </si>
  <si>
    <r>
      <t xml:space="preserve">HER BLOĞUN SOLDAKİ KOMŞU 3 BLOKTAN EN YÜKSEK OLANLA TOPLANMASI
</t>
    </r>
    <r>
      <rPr>
        <sz val="18"/>
        <color theme="3"/>
        <rFont val="Calibri"/>
        <family val="2"/>
        <charset val="162"/>
        <scheme val="minor"/>
      </rPr>
      <t>EACH BLOCK TO BE AGGREGATED WITH THE HIGHEST OF THE NEIGHBORING 3 BLOCKS ON THE LEFT</t>
    </r>
  </si>
  <si>
    <r>
      <t xml:space="preserve">HER SEVİYEDEKİ BLOK EKONOMİK DEĞERLERİNİN TOPLANMASI
</t>
    </r>
    <r>
      <rPr>
        <sz val="24"/>
        <color theme="3"/>
        <rFont val="Calibri"/>
        <family val="2"/>
        <charset val="162"/>
        <scheme val="minor"/>
      </rPr>
      <t>AGGREGATION OF BLOCK ECONOMIC VALUES AT EACH LEVEL</t>
    </r>
  </si>
  <si>
    <r>
      <t xml:space="preserve">MAX. 4 BLOK ÜRETİM KAPASİTESİNE GÖRE ÜRETİM SIRASININ OLUŞTURULMASI VE YILLIK NPV TOPLAMLARI
</t>
    </r>
    <r>
      <rPr>
        <sz val="24"/>
        <color theme="3"/>
        <rFont val="Calibri"/>
        <family val="2"/>
        <charset val="162"/>
        <scheme val="minor"/>
      </rPr>
      <t>PRODUCTION SEQUENCE ACCORDING TO MAX. 4 BLOCK PRODUCTION CAPACITY AND ANNUAL NPV TOTALS</t>
    </r>
  </si>
  <si>
    <t>Satış Fiyatı $/t
(Sale Price $/t)</t>
  </si>
  <si>
    <t>Madencilik Maliyeti
(Mining Cost $/t)</t>
  </si>
  <si>
    <t>Proses Maliyeti $/t
(Processing Cost $/t)</t>
  </si>
  <si>
    <t>Satış Maliyeti $/t
(Sale Cost $/t)</t>
  </si>
  <si>
    <t>Satış Tenörü %-g/t-ppm
Sale Product Grade</t>
  </si>
  <si>
    <t>Metalürjik Randıman
Met. Recovery %</t>
  </si>
  <si>
    <t>Yoğunluk Cevher
(Ore Spesific Gravity)</t>
  </si>
  <si>
    <t>Cut-off Grade</t>
  </si>
  <si>
    <t>Blok Boyutu mxmxm
(Block Size)</t>
  </si>
  <si>
    <t>Yoğunluk Pasa
(Waste Spesific Gravity)</t>
  </si>
  <si>
    <r>
      <t xml:space="preserve">EN SAĞDAN ÜSTTEN BAŞLAYARAK SOLA DOĞRU KOMŞU 3 BLOKTAN EN YÜKSEK OLANA DOĞRU OCAĞIN İLERLETİLMESİ
</t>
    </r>
    <r>
      <rPr>
        <sz val="24"/>
        <color theme="3"/>
        <rFont val="Calibri"/>
        <family val="2"/>
        <charset val="162"/>
        <scheme val="minor"/>
      </rPr>
      <t>ADVANCEMENT OF THE PIT FROM THE RIGHTMOST TOP TO THE LEFT TOWARDS THE HIGHEST OF THE NEIGHBORING 3 BLOCKS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</si>
</sst>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charset val="162"/>
      <scheme val="minor"/>
    </font>
    <font>
      <sz val="20"/>
      <color theme="1"/>
      <name val="Calibri"/>
      <family val="2"/>
      <charset val="162"/>
      <scheme val="minor"/>
    </font>
    <font>
      <sz val="28"/>
      <color theme="1"/>
      <name val="Calibri"/>
      <family val="2"/>
      <charset val="162"/>
      <scheme val="minor"/>
    </font>
    <font>
      <sz val="24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28"/>
      <color theme="3"/>
      <name val="Calibri"/>
      <family val="2"/>
      <charset val="162"/>
      <scheme val="minor"/>
    </font>
    <font>
      <sz val="20"/>
      <color theme="3"/>
      <name val="Calibri"/>
      <family val="2"/>
      <charset val="162"/>
      <scheme val="minor"/>
    </font>
    <font>
      <sz val="18"/>
      <color theme="3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sz val="24"/>
      <color theme="3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1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0" borderId="0" xfId="0" applyNumberFormat="1"/>
    <xf numFmtId="1" fontId="0" fillId="0" borderId="2" xfId="0" applyNumberFormat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0" borderId="1" xfId="0" applyNumberFormat="1" applyBorder="1"/>
    <xf numFmtId="1" fontId="0" fillId="4" borderId="1" xfId="0" applyNumberFormat="1" applyFill="1" applyBorder="1"/>
    <xf numFmtId="1" fontId="0" fillId="4" borderId="0" xfId="0" applyNumberFormat="1" applyFill="1"/>
    <xf numFmtId="0" fontId="0" fillId="4" borderId="0" xfId="0" applyFill="1"/>
    <xf numFmtId="164" fontId="0" fillId="0" borderId="0" xfId="1" applyNumberFormat="1" applyFont="1"/>
    <xf numFmtId="1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2">
    <cellStyle name="Comma" xfId="1" builtinId="3"/>
    <cellStyle name="Normal" xfId="0" builtinId="0"/>
  </cellStyles>
  <dxfs count="2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</dxfs>
  <tableStyles count="1" defaultTableStyle="TableStyleMedium2" defaultPivotStyle="PivotStyleLight16">
    <tableStyle name="Invisible" pivot="0" table="0" count="0" xr9:uid="{FF6E344D-D655-4B44-979A-2FE68B52EDD5}"/>
  </tableStyles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25</xdr:row>
      <xdr:rowOff>352425</xdr:rowOff>
    </xdr:from>
    <xdr:to>
      <xdr:col>13</xdr:col>
      <xdr:colOff>200025</xdr:colOff>
      <xdr:row>26</xdr:row>
      <xdr:rowOff>180975</xdr:rowOff>
    </xdr:to>
    <xdr:cxnSp macro="">
      <xdr:nvCxnSpPr>
        <xdr:cNvPr id="3" name="Düz Ok Bağlayıcısı 2">
          <a:extLst>
            <a:ext uri="{FF2B5EF4-FFF2-40B4-BE49-F238E27FC236}">
              <a16:creationId xmlns:a16="http://schemas.microsoft.com/office/drawing/2014/main" id="{9242C8A4-E8F1-4F36-917C-49FE2E2B92DA}"/>
            </a:ext>
          </a:extLst>
        </xdr:cNvPr>
        <xdr:cNvCxnSpPr/>
      </xdr:nvCxnSpPr>
      <xdr:spPr>
        <a:xfrm flipH="1">
          <a:off x="7724775" y="12353925"/>
          <a:ext cx="400050" cy="400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409575</xdr:colOff>
      <xdr:row>26</xdr:row>
      <xdr:rowOff>371475</xdr:rowOff>
    </xdr:from>
    <xdr:to>
      <xdr:col>12</xdr:col>
      <xdr:colOff>200025</xdr:colOff>
      <xdr:row>27</xdr:row>
      <xdr:rowOff>200025</xdr:rowOff>
    </xdr:to>
    <xdr:cxnSp macro="">
      <xdr:nvCxnSpPr>
        <xdr:cNvPr id="4" name="Düz Ok Bağlayıcısı 3">
          <a:extLst>
            <a:ext uri="{FF2B5EF4-FFF2-40B4-BE49-F238E27FC236}">
              <a16:creationId xmlns:a16="http://schemas.microsoft.com/office/drawing/2014/main" id="{DDEB5172-3FDF-43CE-BA07-DB301DD26859}"/>
            </a:ext>
          </a:extLst>
        </xdr:cNvPr>
        <xdr:cNvCxnSpPr/>
      </xdr:nvCxnSpPr>
      <xdr:spPr>
        <a:xfrm flipH="1">
          <a:off x="7115175" y="12944475"/>
          <a:ext cx="400050" cy="400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27</xdr:row>
      <xdr:rowOff>323850</xdr:rowOff>
    </xdr:from>
    <xdr:to>
      <xdr:col>11</xdr:col>
      <xdr:colOff>142875</xdr:colOff>
      <xdr:row>27</xdr:row>
      <xdr:rowOff>327422</xdr:rowOff>
    </xdr:to>
    <xdr:cxnSp macro="">
      <xdr:nvCxnSpPr>
        <xdr:cNvPr id="5" name="Düz Ok Bağlayıcısı 4">
          <a:extLst>
            <a:ext uri="{FF2B5EF4-FFF2-40B4-BE49-F238E27FC236}">
              <a16:creationId xmlns:a16="http://schemas.microsoft.com/office/drawing/2014/main" id="{18D3E6A9-CA9B-4C5E-85D9-C5F6665CBC08}"/>
            </a:ext>
          </a:extLst>
        </xdr:cNvPr>
        <xdr:cNvCxnSpPr/>
      </xdr:nvCxnSpPr>
      <xdr:spPr>
        <a:xfrm flipH="1" flipV="1">
          <a:off x="6462713" y="13468350"/>
          <a:ext cx="359568" cy="3572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436584</xdr:colOff>
      <xdr:row>26</xdr:row>
      <xdr:rowOff>398859</xdr:rowOff>
    </xdr:from>
    <xdr:to>
      <xdr:col>10</xdr:col>
      <xdr:colOff>202408</xdr:colOff>
      <xdr:row>27</xdr:row>
      <xdr:rowOff>204788</xdr:rowOff>
    </xdr:to>
    <xdr:cxnSp macro="">
      <xdr:nvCxnSpPr>
        <xdr:cNvPr id="11" name="Düz Ok Bağlayıcısı 10">
          <a:extLst>
            <a:ext uri="{FF2B5EF4-FFF2-40B4-BE49-F238E27FC236}">
              <a16:creationId xmlns:a16="http://schemas.microsoft.com/office/drawing/2014/main" id="{39FADEE1-61FF-426E-A99D-D129C84BE71D}"/>
            </a:ext>
          </a:extLst>
        </xdr:cNvPr>
        <xdr:cNvCxnSpPr/>
      </xdr:nvCxnSpPr>
      <xdr:spPr>
        <a:xfrm flipH="1" flipV="1">
          <a:off x="5901553" y="12971859"/>
          <a:ext cx="373043" cy="377429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428250</xdr:colOff>
      <xdr:row>25</xdr:row>
      <xdr:rowOff>384571</xdr:rowOff>
    </xdr:from>
    <xdr:to>
      <xdr:col>9</xdr:col>
      <xdr:colOff>194074</xdr:colOff>
      <xdr:row>26</xdr:row>
      <xdr:rowOff>190500</xdr:rowOff>
    </xdr:to>
    <xdr:cxnSp macro="">
      <xdr:nvCxnSpPr>
        <xdr:cNvPr id="16" name="Düz Ok Bağlayıcısı 15">
          <a:extLst>
            <a:ext uri="{FF2B5EF4-FFF2-40B4-BE49-F238E27FC236}">
              <a16:creationId xmlns:a16="http://schemas.microsoft.com/office/drawing/2014/main" id="{D4F5DE27-BB78-487C-A933-EAED5F93B2B7}"/>
            </a:ext>
          </a:extLst>
        </xdr:cNvPr>
        <xdr:cNvCxnSpPr/>
      </xdr:nvCxnSpPr>
      <xdr:spPr>
        <a:xfrm flipH="1" flipV="1">
          <a:off x="5286000" y="12386071"/>
          <a:ext cx="373043" cy="377429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31</xdr:row>
      <xdr:rowOff>352425</xdr:rowOff>
    </xdr:from>
    <xdr:to>
      <xdr:col>13</xdr:col>
      <xdr:colOff>200025</xdr:colOff>
      <xdr:row>32</xdr:row>
      <xdr:rowOff>180975</xdr:rowOff>
    </xdr:to>
    <xdr:cxnSp macro="">
      <xdr:nvCxnSpPr>
        <xdr:cNvPr id="17" name="Düz Ok Bağlayıcısı 16">
          <a:extLst>
            <a:ext uri="{FF2B5EF4-FFF2-40B4-BE49-F238E27FC236}">
              <a16:creationId xmlns:a16="http://schemas.microsoft.com/office/drawing/2014/main" id="{F1E54DD3-EBC8-4A5A-AA08-C05FD4C2E845}"/>
            </a:ext>
          </a:extLst>
        </xdr:cNvPr>
        <xdr:cNvCxnSpPr/>
      </xdr:nvCxnSpPr>
      <xdr:spPr>
        <a:xfrm flipH="1">
          <a:off x="7696200" y="12353925"/>
          <a:ext cx="397669" cy="400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409575</xdr:colOff>
      <xdr:row>32</xdr:row>
      <xdr:rowOff>371475</xdr:rowOff>
    </xdr:from>
    <xdr:to>
      <xdr:col>12</xdr:col>
      <xdr:colOff>200025</xdr:colOff>
      <xdr:row>33</xdr:row>
      <xdr:rowOff>200025</xdr:rowOff>
    </xdr:to>
    <xdr:cxnSp macro="">
      <xdr:nvCxnSpPr>
        <xdr:cNvPr id="18" name="Düz Ok Bağlayıcısı 17">
          <a:extLst>
            <a:ext uri="{FF2B5EF4-FFF2-40B4-BE49-F238E27FC236}">
              <a16:creationId xmlns:a16="http://schemas.microsoft.com/office/drawing/2014/main" id="{91BCE978-52E8-4ABD-9E93-945C5579488B}"/>
            </a:ext>
          </a:extLst>
        </xdr:cNvPr>
        <xdr:cNvCxnSpPr/>
      </xdr:nvCxnSpPr>
      <xdr:spPr>
        <a:xfrm flipH="1">
          <a:off x="7088981" y="12944475"/>
          <a:ext cx="397669" cy="400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33</xdr:row>
      <xdr:rowOff>323850</xdr:rowOff>
    </xdr:from>
    <xdr:to>
      <xdr:col>11</xdr:col>
      <xdr:colOff>142875</xdr:colOff>
      <xdr:row>33</xdr:row>
      <xdr:rowOff>327422</xdr:rowOff>
    </xdr:to>
    <xdr:cxnSp macro="">
      <xdr:nvCxnSpPr>
        <xdr:cNvPr id="19" name="Düz Ok Bağlayıcısı 18">
          <a:extLst>
            <a:ext uri="{FF2B5EF4-FFF2-40B4-BE49-F238E27FC236}">
              <a16:creationId xmlns:a16="http://schemas.microsoft.com/office/drawing/2014/main" id="{B5AAB416-136F-4842-97D1-3E810C526185}"/>
            </a:ext>
          </a:extLst>
        </xdr:cNvPr>
        <xdr:cNvCxnSpPr/>
      </xdr:nvCxnSpPr>
      <xdr:spPr>
        <a:xfrm flipH="1" flipV="1">
          <a:off x="6462713" y="13468350"/>
          <a:ext cx="359568" cy="3572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436584</xdr:colOff>
      <xdr:row>32</xdr:row>
      <xdr:rowOff>398859</xdr:rowOff>
    </xdr:from>
    <xdr:to>
      <xdr:col>10</xdr:col>
      <xdr:colOff>202408</xdr:colOff>
      <xdr:row>33</xdr:row>
      <xdr:rowOff>204788</xdr:rowOff>
    </xdr:to>
    <xdr:cxnSp macro="">
      <xdr:nvCxnSpPr>
        <xdr:cNvPr id="20" name="Düz Ok Bağlayıcısı 19">
          <a:extLst>
            <a:ext uri="{FF2B5EF4-FFF2-40B4-BE49-F238E27FC236}">
              <a16:creationId xmlns:a16="http://schemas.microsoft.com/office/drawing/2014/main" id="{E1649BEB-2C08-4DC9-AFA6-AAD0EADB960C}"/>
            </a:ext>
          </a:extLst>
        </xdr:cNvPr>
        <xdr:cNvCxnSpPr/>
      </xdr:nvCxnSpPr>
      <xdr:spPr>
        <a:xfrm flipH="1" flipV="1">
          <a:off x="5901553" y="12971859"/>
          <a:ext cx="373043" cy="377429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428250</xdr:colOff>
      <xdr:row>31</xdr:row>
      <xdr:rowOff>384571</xdr:rowOff>
    </xdr:from>
    <xdr:to>
      <xdr:col>9</xdr:col>
      <xdr:colOff>194074</xdr:colOff>
      <xdr:row>32</xdr:row>
      <xdr:rowOff>190500</xdr:rowOff>
    </xdr:to>
    <xdr:cxnSp macro="">
      <xdr:nvCxnSpPr>
        <xdr:cNvPr id="21" name="Düz Ok Bağlayıcısı 20">
          <a:extLst>
            <a:ext uri="{FF2B5EF4-FFF2-40B4-BE49-F238E27FC236}">
              <a16:creationId xmlns:a16="http://schemas.microsoft.com/office/drawing/2014/main" id="{970ECEA8-E1F5-43D5-BFFC-3F5A936DDD31}"/>
            </a:ext>
          </a:extLst>
        </xdr:cNvPr>
        <xdr:cNvCxnSpPr/>
      </xdr:nvCxnSpPr>
      <xdr:spPr>
        <a:xfrm flipH="1" flipV="1">
          <a:off x="5286000" y="12386071"/>
          <a:ext cx="373043" cy="377429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30</xdr:row>
      <xdr:rowOff>561975</xdr:rowOff>
    </xdr:from>
    <xdr:to>
      <xdr:col>17</xdr:col>
      <xdr:colOff>504825</xdr:colOff>
      <xdr:row>33</xdr:row>
      <xdr:rowOff>561975</xdr:rowOff>
    </xdr:to>
    <xdr:sp macro="" textlink="">
      <xdr:nvSpPr>
        <xdr:cNvPr id="2" name="Sağ Ayraç 1">
          <a:extLst>
            <a:ext uri="{FF2B5EF4-FFF2-40B4-BE49-F238E27FC236}">
              <a16:creationId xmlns:a16="http://schemas.microsoft.com/office/drawing/2014/main" id="{E13DD7CC-D9D8-425B-8B96-CA31938C6A50}"/>
            </a:ext>
          </a:extLst>
        </xdr:cNvPr>
        <xdr:cNvSpPr/>
      </xdr:nvSpPr>
      <xdr:spPr>
        <a:xfrm>
          <a:off x="10382250" y="15039975"/>
          <a:ext cx="485775" cy="1714500"/>
        </a:xfrm>
        <a:prstGeom prst="rightBrace">
          <a:avLst>
            <a:gd name="adj1" fmla="val 43627"/>
            <a:gd name="adj2" fmla="val 5109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12</xdr:col>
      <xdr:colOff>409575</xdr:colOff>
      <xdr:row>37</xdr:row>
      <xdr:rowOff>352425</xdr:rowOff>
    </xdr:from>
    <xdr:to>
      <xdr:col>13</xdr:col>
      <xdr:colOff>200025</xdr:colOff>
      <xdr:row>38</xdr:row>
      <xdr:rowOff>180975</xdr:rowOff>
    </xdr:to>
    <xdr:cxnSp macro="">
      <xdr:nvCxnSpPr>
        <xdr:cNvPr id="13" name="Düz Ok Bağlayıcısı 12">
          <a:extLst>
            <a:ext uri="{FF2B5EF4-FFF2-40B4-BE49-F238E27FC236}">
              <a16:creationId xmlns:a16="http://schemas.microsoft.com/office/drawing/2014/main" id="{D4976667-7331-430A-BC6F-F0A427BFF039}"/>
            </a:ext>
          </a:extLst>
        </xdr:cNvPr>
        <xdr:cNvCxnSpPr/>
      </xdr:nvCxnSpPr>
      <xdr:spPr>
        <a:xfrm flipH="1">
          <a:off x="7724775" y="15401925"/>
          <a:ext cx="400050" cy="400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409575</xdr:colOff>
      <xdr:row>38</xdr:row>
      <xdr:rowOff>371475</xdr:rowOff>
    </xdr:from>
    <xdr:to>
      <xdr:col>12</xdr:col>
      <xdr:colOff>200025</xdr:colOff>
      <xdr:row>39</xdr:row>
      <xdr:rowOff>200025</xdr:rowOff>
    </xdr:to>
    <xdr:cxnSp macro="">
      <xdr:nvCxnSpPr>
        <xdr:cNvPr id="14" name="Düz Ok Bağlayıcısı 13">
          <a:extLst>
            <a:ext uri="{FF2B5EF4-FFF2-40B4-BE49-F238E27FC236}">
              <a16:creationId xmlns:a16="http://schemas.microsoft.com/office/drawing/2014/main" id="{B18DF12E-D25B-4AC1-BD00-05AAA758814A}"/>
            </a:ext>
          </a:extLst>
        </xdr:cNvPr>
        <xdr:cNvCxnSpPr/>
      </xdr:nvCxnSpPr>
      <xdr:spPr>
        <a:xfrm flipH="1">
          <a:off x="7115175" y="15992475"/>
          <a:ext cx="400050" cy="400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39</xdr:row>
      <xdr:rowOff>323850</xdr:rowOff>
    </xdr:from>
    <xdr:to>
      <xdr:col>11</xdr:col>
      <xdr:colOff>142875</xdr:colOff>
      <xdr:row>39</xdr:row>
      <xdr:rowOff>327422</xdr:rowOff>
    </xdr:to>
    <xdr:cxnSp macro="">
      <xdr:nvCxnSpPr>
        <xdr:cNvPr id="15" name="Düz Ok Bağlayıcısı 14">
          <a:extLst>
            <a:ext uri="{FF2B5EF4-FFF2-40B4-BE49-F238E27FC236}">
              <a16:creationId xmlns:a16="http://schemas.microsoft.com/office/drawing/2014/main" id="{7D371001-07D0-4D3E-AD05-97A603B9BDD3}"/>
            </a:ext>
          </a:extLst>
        </xdr:cNvPr>
        <xdr:cNvCxnSpPr/>
      </xdr:nvCxnSpPr>
      <xdr:spPr>
        <a:xfrm flipH="1" flipV="1">
          <a:off x="6486525" y="16516350"/>
          <a:ext cx="361950" cy="3572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436584</xdr:colOff>
      <xdr:row>38</xdr:row>
      <xdr:rowOff>398859</xdr:rowOff>
    </xdr:from>
    <xdr:to>
      <xdr:col>10</xdr:col>
      <xdr:colOff>202408</xdr:colOff>
      <xdr:row>39</xdr:row>
      <xdr:rowOff>204788</xdr:rowOff>
    </xdr:to>
    <xdr:cxnSp macro="">
      <xdr:nvCxnSpPr>
        <xdr:cNvPr id="22" name="Düz Ok Bağlayıcısı 21">
          <a:extLst>
            <a:ext uri="{FF2B5EF4-FFF2-40B4-BE49-F238E27FC236}">
              <a16:creationId xmlns:a16="http://schemas.microsoft.com/office/drawing/2014/main" id="{DBF5B085-63AE-4139-BC0D-07F816FECD12}"/>
            </a:ext>
          </a:extLst>
        </xdr:cNvPr>
        <xdr:cNvCxnSpPr/>
      </xdr:nvCxnSpPr>
      <xdr:spPr>
        <a:xfrm flipH="1" flipV="1">
          <a:off x="5922984" y="16019859"/>
          <a:ext cx="375424" cy="377429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428250</xdr:colOff>
      <xdr:row>37</xdr:row>
      <xdr:rowOff>384571</xdr:rowOff>
    </xdr:from>
    <xdr:to>
      <xdr:col>9</xdr:col>
      <xdr:colOff>194074</xdr:colOff>
      <xdr:row>38</xdr:row>
      <xdr:rowOff>190500</xdr:rowOff>
    </xdr:to>
    <xdr:cxnSp macro="">
      <xdr:nvCxnSpPr>
        <xdr:cNvPr id="23" name="Düz Ok Bağlayıcısı 22">
          <a:extLst>
            <a:ext uri="{FF2B5EF4-FFF2-40B4-BE49-F238E27FC236}">
              <a16:creationId xmlns:a16="http://schemas.microsoft.com/office/drawing/2014/main" id="{9ADDE8BF-DB21-4F8A-950C-5AB5272DACA0}"/>
            </a:ext>
          </a:extLst>
        </xdr:cNvPr>
        <xdr:cNvCxnSpPr/>
      </xdr:nvCxnSpPr>
      <xdr:spPr>
        <a:xfrm flipH="1" flipV="1">
          <a:off x="5305050" y="15434071"/>
          <a:ext cx="375424" cy="377429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42</xdr:row>
      <xdr:rowOff>352425</xdr:rowOff>
    </xdr:from>
    <xdr:to>
      <xdr:col>13</xdr:col>
      <xdr:colOff>200025</xdr:colOff>
      <xdr:row>43</xdr:row>
      <xdr:rowOff>180975</xdr:rowOff>
    </xdr:to>
    <xdr:cxnSp macro="">
      <xdr:nvCxnSpPr>
        <xdr:cNvPr id="24" name="Düz Ok Bağlayıcısı 23">
          <a:extLst>
            <a:ext uri="{FF2B5EF4-FFF2-40B4-BE49-F238E27FC236}">
              <a16:creationId xmlns:a16="http://schemas.microsoft.com/office/drawing/2014/main" id="{EA840AC7-4675-45E5-9E9E-3D46558D9EAA}"/>
            </a:ext>
          </a:extLst>
        </xdr:cNvPr>
        <xdr:cNvCxnSpPr/>
      </xdr:nvCxnSpPr>
      <xdr:spPr>
        <a:xfrm flipH="1">
          <a:off x="7724775" y="18068925"/>
          <a:ext cx="400050" cy="400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409575</xdr:colOff>
      <xdr:row>43</xdr:row>
      <xdr:rowOff>371475</xdr:rowOff>
    </xdr:from>
    <xdr:to>
      <xdr:col>12</xdr:col>
      <xdr:colOff>200025</xdr:colOff>
      <xdr:row>44</xdr:row>
      <xdr:rowOff>200025</xdr:rowOff>
    </xdr:to>
    <xdr:cxnSp macro="">
      <xdr:nvCxnSpPr>
        <xdr:cNvPr id="25" name="Düz Ok Bağlayıcısı 24">
          <a:extLst>
            <a:ext uri="{FF2B5EF4-FFF2-40B4-BE49-F238E27FC236}">
              <a16:creationId xmlns:a16="http://schemas.microsoft.com/office/drawing/2014/main" id="{901418A4-4931-40E5-AF6D-9D31B42710FB}"/>
            </a:ext>
          </a:extLst>
        </xdr:cNvPr>
        <xdr:cNvCxnSpPr/>
      </xdr:nvCxnSpPr>
      <xdr:spPr>
        <a:xfrm flipH="1">
          <a:off x="7115175" y="18659475"/>
          <a:ext cx="400050" cy="400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44</xdr:row>
      <xdr:rowOff>323850</xdr:rowOff>
    </xdr:from>
    <xdr:to>
      <xdr:col>11</xdr:col>
      <xdr:colOff>142875</xdr:colOff>
      <xdr:row>44</xdr:row>
      <xdr:rowOff>327422</xdr:rowOff>
    </xdr:to>
    <xdr:cxnSp macro="">
      <xdr:nvCxnSpPr>
        <xdr:cNvPr id="26" name="Düz Ok Bağlayıcısı 25">
          <a:extLst>
            <a:ext uri="{FF2B5EF4-FFF2-40B4-BE49-F238E27FC236}">
              <a16:creationId xmlns:a16="http://schemas.microsoft.com/office/drawing/2014/main" id="{B175C424-AC2C-4A7E-9B8E-C12565144E60}"/>
            </a:ext>
          </a:extLst>
        </xdr:cNvPr>
        <xdr:cNvCxnSpPr/>
      </xdr:nvCxnSpPr>
      <xdr:spPr>
        <a:xfrm flipH="1" flipV="1">
          <a:off x="6486525" y="19183350"/>
          <a:ext cx="361950" cy="3572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436584</xdr:colOff>
      <xdr:row>43</xdr:row>
      <xdr:rowOff>398859</xdr:rowOff>
    </xdr:from>
    <xdr:to>
      <xdr:col>10</xdr:col>
      <xdr:colOff>202408</xdr:colOff>
      <xdr:row>44</xdr:row>
      <xdr:rowOff>204788</xdr:rowOff>
    </xdr:to>
    <xdr:cxnSp macro="">
      <xdr:nvCxnSpPr>
        <xdr:cNvPr id="27" name="Düz Ok Bağlayıcısı 26">
          <a:extLst>
            <a:ext uri="{FF2B5EF4-FFF2-40B4-BE49-F238E27FC236}">
              <a16:creationId xmlns:a16="http://schemas.microsoft.com/office/drawing/2014/main" id="{78EEA81D-4903-46ED-866F-6E01BCC0EAEA}"/>
            </a:ext>
          </a:extLst>
        </xdr:cNvPr>
        <xdr:cNvCxnSpPr/>
      </xdr:nvCxnSpPr>
      <xdr:spPr>
        <a:xfrm flipH="1" flipV="1">
          <a:off x="5922984" y="18686859"/>
          <a:ext cx="375424" cy="377429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428250</xdr:colOff>
      <xdr:row>42</xdr:row>
      <xdr:rowOff>384571</xdr:rowOff>
    </xdr:from>
    <xdr:to>
      <xdr:col>9</xdr:col>
      <xdr:colOff>194074</xdr:colOff>
      <xdr:row>43</xdr:row>
      <xdr:rowOff>190500</xdr:rowOff>
    </xdr:to>
    <xdr:cxnSp macro="">
      <xdr:nvCxnSpPr>
        <xdr:cNvPr id="28" name="Düz Ok Bağlayıcısı 27">
          <a:extLst>
            <a:ext uri="{FF2B5EF4-FFF2-40B4-BE49-F238E27FC236}">
              <a16:creationId xmlns:a16="http://schemas.microsoft.com/office/drawing/2014/main" id="{2A964A48-9183-4F88-B614-D0DD052B2695}"/>
            </a:ext>
          </a:extLst>
        </xdr:cNvPr>
        <xdr:cNvCxnSpPr/>
      </xdr:nvCxnSpPr>
      <xdr:spPr>
        <a:xfrm flipH="1" flipV="1">
          <a:off x="5305050" y="18101071"/>
          <a:ext cx="375424" cy="377429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47</xdr:row>
      <xdr:rowOff>352425</xdr:rowOff>
    </xdr:from>
    <xdr:to>
      <xdr:col>13</xdr:col>
      <xdr:colOff>200025</xdr:colOff>
      <xdr:row>48</xdr:row>
      <xdr:rowOff>180975</xdr:rowOff>
    </xdr:to>
    <xdr:cxnSp macro="">
      <xdr:nvCxnSpPr>
        <xdr:cNvPr id="29" name="Düz Ok Bağlayıcısı 28">
          <a:extLst>
            <a:ext uri="{FF2B5EF4-FFF2-40B4-BE49-F238E27FC236}">
              <a16:creationId xmlns:a16="http://schemas.microsoft.com/office/drawing/2014/main" id="{9D2DC081-B8A5-405E-A18F-61AE3D7AC43E}"/>
            </a:ext>
          </a:extLst>
        </xdr:cNvPr>
        <xdr:cNvCxnSpPr/>
      </xdr:nvCxnSpPr>
      <xdr:spPr>
        <a:xfrm flipH="1">
          <a:off x="7724775" y="20545425"/>
          <a:ext cx="400050" cy="400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409575</xdr:colOff>
      <xdr:row>48</xdr:row>
      <xdr:rowOff>371475</xdr:rowOff>
    </xdr:from>
    <xdr:to>
      <xdr:col>12</xdr:col>
      <xdr:colOff>200025</xdr:colOff>
      <xdr:row>49</xdr:row>
      <xdr:rowOff>200025</xdr:rowOff>
    </xdr:to>
    <xdr:cxnSp macro="">
      <xdr:nvCxnSpPr>
        <xdr:cNvPr id="30" name="Düz Ok Bağlayıcısı 29">
          <a:extLst>
            <a:ext uri="{FF2B5EF4-FFF2-40B4-BE49-F238E27FC236}">
              <a16:creationId xmlns:a16="http://schemas.microsoft.com/office/drawing/2014/main" id="{893D1624-A516-494C-BD8F-9B99304B3064}"/>
            </a:ext>
          </a:extLst>
        </xdr:cNvPr>
        <xdr:cNvCxnSpPr/>
      </xdr:nvCxnSpPr>
      <xdr:spPr>
        <a:xfrm flipH="1">
          <a:off x="7115175" y="21135975"/>
          <a:ext cx="400050" cy="400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49</xdr:row>
      <xdr:rowOff>323850</xdr:rowOff>
    </xdr:from>
    <xdr:to>
      <xdr:col>11</xdr:col>
      <xdr:colOff>142875</xdr:colOff>
      <xdr:row>49</xdr:row>
      <xdr:rowOff>327422</xdr:rowOff>
    </xdr:to>
    <xdr:cxnSp macro="">
      <xdr:nvCxnSpPr>
        <xdr:cNvPr id="31" name="Düz Ok Bağlayıcısı 30">
          <a:extLst>
            <a:ext uri="{FF2B5EF4-FFF2-40B4-BE49-F238E27FC236}">
              <a16:creationId xmlns:a16="http://schemas.microsoft.com/office/drawing/2014/main" id="{43F3859B-38E9-44B0-84FC-866F4747EC2D}"/>
            </a:ext>
          </a:extLst>
        </xdr:cNvPr>
        <xdr:cNvCxnSpPr/>
      </xdr:nvCxnSpPr>
      <xdr:spPr>
        <a:xfrm flipH="1" flipV="1">
          <a:off x="6486525" y="21659850"/>
          <a:ext cx="361950" cy="3572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436584</xdr:colOff>
      <xdr:row>48</xdr:row>
      <xdr:rowOff>398859</xdr:rowOff>
    </xdr:from>
    <xdr:to>
      <xdr:col>10</xdr:col>
      <xdr:colOff>202408</xdr:colOff>
      <xdr:row>49</xdr:row>
      <xdr:rowOff>204788</xdr:rowOff>
    </xdr:to>
    <xdr:cxnSp macro="">
      <xdr:nvCxnSpPr>
        <xdr:cNvPr id="32" name="Düz Ok Bağlayıcısı 31">
          <a:extLst>
            <a:ext uri="{FF2B5EF4-FFF2-40B4-BE49-F238E27FC236}">
              <a16:creationId xmlns:a16="http://schemas.microsoft.com/office/drawing/2014/main" id="{33D4C5E0-D8A7-4EFE-A126-A55B940D30CF}"/>
            </a:ext>
          </a:extLst>
        </xdr:cNvPr>
        <xdr:cNvCxnSpPr/>
      </xdr:nvCxnSpPr>
      <xdr:spPr>
        <a:xfrm flipH="1" flipV="1">
          <a:off x="5922984" y="21163359"/>
          <a:ext cx="375424" cy="377429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428250</xdr:colOff>
      <xdr:row>47</xdr:row>
      <xdr:rowOff>384571</xdr:rowOff>
    </xdr:from>
    <xdr:to>
      <xdr:col>9</xdr:col>
      <xdr:colOff>194074</xdr:colOff>
      <xdr:row>48</xdr:row>
      <xdr:rowOff>190500</xdr:rowOff>
    </xdr:to>
    <xdr:cxnSp macro="">
      <xdr:nvCxnSpPr>
        <xdr:cNvPr id="33" name="Düz Ok Bağlayıcısı 32">
          <a:extLst>
            <a:ext uri="{FF2B5EF4-FFF2-40B4-BE49-F238E27FC236}">
              <a16:creationId xmlns:a16="http://schemas.microsoft.com/office/drawing/2014/main" id="{61C2F8E8-4815-404D-8A18-471558E973FB}"/>
            </a:ext>
          </a:extLst>
        </xdr:cNvPr>
        <xdr:cNvCxnSpPr/>
      </xdr:nvCxnSpPr>
      <xdr:spPr>
        <a:xfrm flipH="1" flipV="1">
          <a:off x="5305050" y="20577571"/>
          <a:ext cx="375424" cy="377429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52</xdr:row>
      <xdr:rowOff>352425</xdr:rowOff>
    </xdr:from>
    <xdr:to>
      <xdr:col>13</xdr:col>
      <xdr:colOff>200025</xdr:colOff>
      <xdr:row>53</xdr:row>
      <xdr:rowOff>180975</xdr:rowOff>
    </xdr:to>
    <xdr:cxnSp macro="">
      <xdr:nvCxnSpPr>
        <xdr:cNvPr id="34" name="Düz Ok Bağlayıcısı 33">
          <a:extLst>
            <a:ext uri="{FF2B5EF4-FFF2-40B4-BE49-F238E27FC236}">
              <a16:creationId xmlns:a16="http://schemas.microsoft.com/office/drawing/2014/main" id="{42D0D99E-D657-4FE0-AB4E-EF5834389661}"/>
            </a:ext>
          </a:extLst>
        </xdr:cNvPr>
        <xdr:cNvCxnSpPr/>
      </xdr:nvCxnSpPr>
      <xdr:spPr>
        <a:xfrm flipH="1">
          <a:off x="7724775" y="23021925"/>
          <a:ext cx="400050" cy="400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409575</xdr:colOff>
      <xdr:row>53</xdr:row>
      <xdr:rowOff>371475</xdr:rowOff>
    </xdr:from>
    <xdr:to>
      <xdr:col>12</xdr:col>
      <xdr:colOff>200025</xdr:colOff>
      <xdr:row>54</xdr:row>
      <xdr:rowOff>200025</xdr:rowOff>
    </xdr:to>
    <xdr:cxnSp macro="">
      <xdr:nvCxnSpPr>
        <xdr:cNvPr id="35" name="Düz Ok Bağlayıcısı 34">
          <a:extLst>
            <a:ext uri="{FF2B5EF4-FFF2-40B4-BE49-F238E27FC236}">
              <a16:creationId xmlns:a16="http://schemas.microsoft.com/office/drawing/2014/main" id="{A6B7698D-CF72-4415-86B7-6F0C6B0986EF}"/>
            </a:ext>
          </a:extLst>
        </xdr:cNvPr>
        <xdr:cNvCxnSpPr/>
      </xdr:nvCxnSpPr>
      <xdr:spPr>
        <a:xfrm flipH="1">
          <a:off x="7115175" y="23612475"/>
          <a:ext cx="400050" cy="400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54</xdr:row>
      <xdr:rowOff>323850</xdr:rowOff>
    </xdr:from>
    <xdr:to>
      <xdr:col>11</xdr:col>
      <xdr:colOff>142875</xdr:colOff>
      <xdr:row>54</xdr:row>
      <xdr:rowOff>327422</xdr:rowOff>
    </xdr:to>
    <xdr:cxnSp macro="">
      <xdr:nvCxnSpPr>
        <xdr:cNvPr id="36" name="Düz Ok Bağlayıcısı 35">
          <a:extLst>
            <a:ext uri="{FF2B5EF4-FFF2-40B4-BE49-F238E27FC236}">
              <a16:creationId xmlns:a16="http://schemas.microsoft.com/office/drawing/2014/main" id="{34B32CDF-0246-4AF2-B80A-0445BDDE2EE0}"/>
            </a:ext>
          </a:extLst>
        </xdr:cNvPr>
        <xdr:cNvCxnSpPr/>
      </xdr:nvCxnSpPr>
      <xdr:spPr>
        <a:xfrm flipH="1" flipV="1">
          <a:off x="6486525" y="24136350"/>
          <a:ext cx="361950" cy="3572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436584</xdr:colOff>
      <xdr:row>53</xdr:row>
      <xdr:rowOff>398859</xdr:rowOff>
    </xdr:from>
    <xdr:to>
      <xdr:col>10</xdr:col>
      <xdr:colOff>202408</xdr:colOff>
      <xdr:row>54</xdr:row>
      <xdr:rowOff>204788</xdr:rowOff>
    </xdr:to>
    <xdr:cxnSp macro="">
      <xdr:nvCxnSpPr>
        <xdr:cNvPr id="37" name="Düz Ok Bağlayıcısı 36">
          <a:extLst>
            <a:ext uri="{FF2B5EF4-FFF2-40B4-BE49-F238E27FC236}">
              <a16:creationId xmlns:a16="http://schemas.microsoft.com/office/drawing/2014/main" id="{8E9FB8E6-D205-49D1-8EB7-A809349BE19C}"/>
            </a:ext>
          </a:extLst>
        </xdr:cNvPr>
        <xdr:cNvCxnSpPr/>
      </xdr:nvCxnSpPr>
      <xdr:spPr>
        <a:xfrm flipH="1" flipV="1">
          <a:off x="5922984" y="23639859"/>
          <a:ext cx="375424" cy="377429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428250</xdr:colOff>
      <xdr:row>52</xdr:row>
      <xdr:rowOff>384571</xdr:rowOff>
    </xdr:from>
    <xdr:to>
      <xdr:col>9</xdr:col>
      <xdr:colOff>194074</xdr:colOff>
      <xdr:row>53</xdr:row>
      <xdr:rowOff>190500</xdr:rowOff>
    </xdr:to>
    <xdr:cxnSp macro="">
      <xdr:nvCxnSpPr>
        <xdr:cNvPr id="38" name="Düz Ok Bağlayıcısı 37">
          <a:extLst>
            <a:ext uri="{FF2B5EF4-FFF2-40B4-BE49-F238E27FC236}">
              <a16:creationId xmlns:a16="http://schemas.microsoft.com/office/drawing/2014/main" id="{989078AF-DF13-42AC-AED0-2ACD0AB8C71A}"/>
            </a:ext>
          </a:extLst>
        </xdr:cNvPr>
        <xdr:cNvCxnSpPr/>
      </xdr:nvCxnSpPr>
      <xdr:spPr>
        <a:xfrm flipH="1" flipV="1">
          <a:off x="5305050" y="23054071"/>
          <a:ext cx="375424" cy="377429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37</xdr:row>
      <xdr:rowOff>0</xdr:rowOff>
    </xdr:from>
    <xdr:to>
      <xdr:col>17</xdr:col>
      <xdr:colOff>504825</xdr:colOff>
      <xdr:row>40</xdr:row>
      <xdr:rowOff>561975</xdr:rowOff>
    </xdr:to>
    <xdr:sp macro="" textlink="">
      <xdr:nvSpPr>
        <xdr:cNvPr id="39" name="Sağ Ayraç 38">
          <a:extLst>
            <a:ext uri="{FF2B5EF4-FFF2-40B4-BE49-F238E27FC236}">
              <a16:creationId xmlns:a16="http://schemas.microsoft.com/office/drawing/2014/main" id="{F28F3270-9D36-497B-AC95-617F77133781}"/>
            </a:ext>
          </a:extLst>
        </xdr:cNvPr>
        <xdr:cNvSpPr/>
      </xdr:nvSpPr>
      <xdr:spPr>
        <a:xfrm>
          <a:off x="10382250" y="17716500"/>
          <a:ext cx="485775" cy="2276475"/>
        </a:xfrm>
        <a:prstGeom prst="rightBrace">
          <a:avLst>
            <a:gd name="adj1" fmla="val 43627"/>
            <a:gd name="adj2" fmla="val 3644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17</xdr:col>
      <xdr:colOff>19050</xdr:colOff>
      <xdr:row>42</xdr:row>
      <xdr:rowOff>0</xdr:rowOff>
    </xdr:from>
    <xdr:to>
      <xdr:col>17</xdr:col>
      <xdr:colOff>504825</xdr:colOff>
      <xdr:row>45</xdr:row>
      <xdr:rowOff>561975</xdr:rowOff>
    </xdr:to>
    <xdr:sp macro="" textlink="">
      <xdr:nvSpPr>
        <xdr:cNvPr id="40" name="Sağ Ayraç 39">
          <a:extLst>
            <a:ext uri="{FF2B5EF4-FFF2-40B4-BE49-F238E27FC236}">
              <a16:creationId xmlns:a16="http://schemas.microsoft.com/office/drawing/2014/main" id="{DE26AAFD-5581-4868-BA20-8961EBCEDC61}"/>
            </a:ext>
          </a:extLst>
        </xdr:cNvPr>
        <xdr:cNvSpPr/>
      </xdr:nvSpPr>
      <xdr:spPr>
        <a:xfrm>
          <a:off x="10382250" y="17716500"/>
          <a:ext cx="485775" cy="2276475"/>
        </a:xfrm>
        <a:prstGeom prst="rightBrace">
          <a:avLst>
            <a:gd name="adj1" fmla="val 43627"/>
            <a:gd name="adj2" fmla="val 3644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17</xdr:col>
      <xdr:colOff>19050</xdr:colOff>
      <xdr:row>47</xdr:row>
      <xdr:rowOff>0</xdr:rowOff>
    </xdr:from>
    <xdr:to>
      <xdr:col>17</xdr:col>
      <xdr:colOff>504825</xdr:colOff>
      <xdr:row>50</xdr:row>
      <xdr:rowOff>561975</xdr:rowOff>
    </xdr:to>
    <xdr:sp macro="" textlink="">
      <xdr:nvSpPr>
        <xdr:cNvPr id="41" name="Sağ Ayraç 40">
          <a:extLst>
            <a:ext uri="{FF2B5EF4-FFF2-40B4-BE49-F238E27FC236}">
              <a16:creationId xmlns:a16="http://schemas.microsoft.com/office/drawing/2014/main" id="{AFACB29B-59A2-4589-80C7-9A3F92FCDE0F}"/>
            </a:ext>
          </a:extLst>
        </xdr:cNvPr>
        <xdr:cNvSpPr/>
      </xdr:nvSpPr>
      <xdr:spPr>
        <a:xfrm>
          <a:off x="10382250" y="20193000"/>
          <a:ext cx="485775" cy="2276475"/>
        </a:xfrm>
        <a:prstGeom prst="rightBrace">
          <a:avLst>
            <a:gd name="adj1" fmla="val 43627"/>
            <a:gd name="adj2" fmla="val 3644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17</xdr:col>
      <xdr:colOff>19050</xdr:colOff>
      <xdr:row>52</xdr:row>
      <xdr:rowOff>0</xdr:rowOff>
    </xdr:from>
    <xdr:to>
      <xdr:col>17</xdr:col>
      <xdr:colOff>504825</xdr:colOff>
      <xdr:row>55</xdr:row>
      <xdr:rowOff>561975</xdr:rowOff>
    </xdr:to>
    <xdr:sp macro="" textlink="">
      <xdr:nvSpPr>
        <xdr:cNvPr id="42" name="Sağ Ayraç 41">
          <a:extLst>
            <a:ext uri="{FF2B5EF4-FFF2-40B4-BE49-F238E27FC236}">
              <a16:creationId xmlns:a16="http://schemas.microsoft.com/office/drawing/2014/main" id="{DECFF1CF-7EBD-44FA-A061-C8A44A66493B}"/>
            </a:ext>
          </a:extLst>
        </xdr:cNvPr>
        <xdr:cNvSpPr/>
      </xdr:nvSpPr>
      <xdr:spPr>
        <a:xfrm>
          <a:off x="10382250" y="22669500"/>
          <a:ext cx="485775" cy="2276475"/>
        </a:xfrm>
        <a:prstGeom prst="rightBrace">
          <a:avLst>
            <a:gd name="adj1" fmla="val 43627"/>
            <a:gd name="adj2" fmla="val 3644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571500</xdr:colOff>
      <xdr:row>17</xdr:row>
      <xdr:rowOff>133350</xdr:rowOff>
    </xdr:from>
    <xdr:to>
      <xdr:col>2</xdr:col>
      <xdr:colOff>76200</xdr:colOff>
      <xdr:row>19</xdr:row>
      <xdr:rowOff>47625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8DAB8A5-C285-35B5-75AE-7DD688588066}"/>
            </a:ext>
          </a:extLst>
        </xdr:cNvPr>
        <xdr:cNvSpPr/>
      </xdr:nvSpPr>
      <xdr:spPr>
        <a:xfrm>
          <a:off x="571500" y="9086850"/>
          <a:ext cx="723900" cy="676275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323850</xdr:colOff>
      <xdr:row>13</xdr:row>
      <xdr:rowOff>419100</xdr:rowOff>
    </xdr:from>
    <xdr:to>
      <xdr:col>2</xdr:col>
      <xdr:colOff>219075</xdr:colOff>
      <xdr:row>17</xdr:row>
      <xdr:rowOff>133350</xdr:rowOff>
    </xdr:to>
    <xdr:cxnSp macro="">
      <xdr:nvCxnSpPr>
        <xdr:cNvPr id="8" name="Düz Ok Bağlayıcısı 7">
          <a:extLst>
            <a:ext uri="{FF2B5EF4-FFF2-40B4-BE49-F238E27FC236}">
              <a16:creationId xmlns:a16="http://schemas.microsoft.com/office/drawing/2014/main" id="{58F88FD3-A7DA-4300-73DB-4BFF798B9ABF}"/>
            </a:ext>
          </a:extLst>
        </xdr:cNvPr>
        <xdr:cNvCxnSpPr>
          <a:endCxn id="6" idx="0"/>
        </xdr:cNvCxnSpPr>
      </xdr:nvCxnSpPr>
      <xdr:spPr>
        <a:xfrm flipH="1">
          <a:off x="933450" y="7086600"/>
          <a:ext cx="5048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579787</xdr:colOff>
      <xdr:row>18</xdr:row>
      <xdr:rowOff>520087</xdr:rowOff>
    </xdr:from>
    <xdr:to>
      <xdr:col>2</xdr:col>
      <xdr:colOff>257175</xdr:colOff>
      <xdr:row>19</xdr:row>
      <xdr:rowOff>228600</xdr:rowOff>
    </xdr:to>
    <xdr:cxnSp macro="">
      <xdr:nvCxnSpPr>
        <xdr:cNvPr id="10" name="Düz Ok Bağlayıcısı 9">
          <a:extLst>
            <a:ext uri="{FF2B5EF4-FFF2-40B4-BE49-F238E27FC236}">
              <a16:creationId xmlns:a16="http://schemas.microsoft.com/office/drawing/2014/main" id="{31EF65BD-A0E2-9F1B-341A-1D4FE454FE47}"/>
            </a:ext>
          </a:extLst>
        </xdr:cNvPr>
        <xdr:cNvCxnSpPr>
          <a:stCxn id="6" idx="5"/>
        </xdr:cNvCxnSpPr>
      </xdr:nvCxnSpPr>
      <xdr:spPr>
        <a:xfrm>
          <a:off x="1189387" y="9664087"/>
          <a:ext cx="286988" cy="2800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552450</xdr:colOff>
      <xdr:row>24</xdr:row>
      <xdr:rowOff>514350</xdr:rowOff>
    </xdr:from>
    <xdr:to>
      <xdr:col>7</xdr:col>
      <xdr:colOff>57150</xdr:colOff>
      <xdr:row>26</xdr:row>
      <xdr:rowOff>47625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3D27942-50F8-4D07-85E6-20A1D6181AF0}"/>
            </a:ext>
          </a:extLst>
        </xdr:cNvPr>
        <xdr:cNvSpPr/>
      </xdr:nvSpPr>
      <xdr:spPr>
        <a:xfrm>
          <a:off x="3600450" y="12706350"/>
          <a:ext cx="723900" cy="676275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5</xdr:col>
      <xdr:colOff>390525</xdr:colOff>
      <xdr:row>25</xdr:row>
      <xdr:rowOff>520087</xdr:rowOff>
    </xdr:from>
    <xdr:to>
      <xdr:col>6</xdr:col>
      <xdr:colOff>48863</xdr:colOff>
      <xdr:row>26</xdr:row>
      <xdr:rowOff>247650</xdr:rowOff>
    </xdr:to>
    <xdr:cxnSp macro="">
      <xdr:nvCxnSpPr>
        <xdr:cNvPr id="44" name="Düz Ok Bağlayıcısı 43">
          <a:extLst>
            <a:ext uri="{FF2B5EF4-FFF2-40B4-BE49-F238E27FC236}">
              <a16:creationId xmlns:a16="http://schemas.microsoft.com/office/drawing/2014/main" id="{BB0031A9-027B-E339-2FCD-C6F5200EAC8C}"/>
            </a:ext>
          </a:extLst>
        </xdr:cNvPr>
        <xdr:cNvCxnSpPr>
          <a:stCxn id="12" idx="3"/>
        </xdr:cNvCxnSpPr>
      </xdr:nvCxnSpPr>
      <xdr:spPr>
        <a:xfrm flipH="1">
          <a:off x="3438525" y="13283587"/>
          <a:ext cx="267938" cy="2990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693C1-9B9A-44E6-B55E-4D49ABDED4CD}">
  <dimension ref="A2:AA56"/>
  <sheetViews>
    <sheetView showGridLines="0" tabSelected="1" topLeftCell="A17" zoomScaleNormal="100" workbookViewId="0">
      <selection activeCell="U23" sqref="U23"/>
    </sheetView>
  </sheetViews>
  <sheetFormatPr defaultRowHeight="15" x14ac:dyDescent="0.25"/>
  <cols>
    <col min="16" max="16" width="22.140625" bestFit="1" customWidth="1"/>
    <col min="17" max="17" width="9.28515625" customWidth="1"/>
    <col min="20" max="20" width="11.28515625" customWidth="1"/>
    <col min="21" max="21" width="10.5703125" bestFit="1" customWidth="1"/>
  </cols>
  <sheetData>
    <row r="2" spans="1:24" ht="45" customHeight="1" x14ac:dyDescent="0.25"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23" t="s">
        <v>22</v>
      </c>
      <c r="J2" s="23"/>
      <c r="K2" s="23"/>
      <c r="L2" s="23"/>
      <c r="M2" s="23"/>
      <c r="N2" s="23"/>
      <c r="P2" s="29" t="s">
        <v>29</v>
      </c>
      <c r="Q2" s="30" t="s">
        <v>7</v>
      </c>
      <c r="R2" s="30">
        <v>3</v>
      </c>
      <c r="T2" t="s">
        <v>16</v>
      </c>
      <c r="U2" s="19">
        <f>+(164*(SP-SC)-1000*Do*(MC+PC))</f>
        <v>18820</v>
      </c>
      <c r="V2" s="9">
        <f>+U2/1000</f>
        <v>18.82</v>
      </c>
      <c r="W2" t="s">
        <v>1</v>
      </c>
      <c r="X2" s="9">
        <f>+ROUNDUP(V2,0)</f>
        <v>19</v>
      </c>
    </row>
    <row r="3" spans="1:24" ht="45" customHeight="1" x14ac:dyDescent="0.25">
      <c r="B3" s="1">
        <v>0</v>
      </c>
      <c r="C3" s="1">
        <v>4</v>
      </c>
      <c r="D3" s="1">
        <v>4</v>
      </c>
      <c r="E3" s="1">
        <v>0</v>
      </c>
      <c r="F3" s="1">
        <v>0</v>
      </c>
      <c r="G3" s="1">
        <v>0</v>
      </c>
      <c r="I3" s="23"/>
      <c r="J3" s="23"/>
      <c r="K3" s="23"/>
      <c r="L3" s="23"/>
      <c r="M3" s="23"/>
      <c r="N3" s="23"/>
      <c r="P3" s="29" t="s">
        <v>30</v>
      </c>
      <c r="Q3" s="30" t="s">
        <v>8</v>
      </c>
      <c r="R3" s="30">
        <v>4</v>
      </c>
      <c r="T3" t="s">
        <v>17</v>
      </c>
      <c r="U3" s="19">
        <f>+-1000*Dw*MC</f>
        <v>-7500</v>
      </c>
      <c r="V3" s="5">
        <f>+U3/1000</f>
        <v>-7.5</v>
      </c>
      <c r="W3" s="5" t="s">
        <v>1</v>
      </c>
      <c r="X3" s="9">
        <f>+ROUNDUP(V3,0)</f>
        <v>-8</v>
      </c>
    </row>
    <row r="4" spans="1:24" ht="45" customHeight="1" x14ac:dyDescent="0.25">
      <c r="B4" s="1">
        <v>0</v>
      </c>
      <c r="C4" s="1">
        <v>0</v>
      </c>
      <c r="D4" s="1">
        <v>4</v>
      </c>
      <c r="E4" s="1">
        <v>4</v>
      </c>
      <c r="F4" s="1">
        <v>0</v>
      </c>
      <c r="G4" s="1">
        <v>0</v>
      </c>
      <c r="I4" s="23"/>
      <c r="J4" s="23"/>
      <c r="K4" s="23"/>
      <c r="L4" s="23"/>
      <c r="M4" s="23"/>
      <c r="N4" s="23"/>
      <c r="P4" s="29" t="s">
        <v>28</v>
      </c>
      <c r="Q4" s="30" t="s">
        <v>9</v>
      </c>
      <c r="R4" s="30">
        <v>250</v>
      </c>
      <c r="T4" t="s">
        <v>18</v>
      </c>
      <c r="V4" s="5">
        <f>1000*Do*C3*MR/(SG*100)</f>
        <v>164.34782608695653</v>
      </c>
      <c r="W4" t="s">
        <v>19</v>
      </c>
    </row>
    <row r="5" spans="1:24" ht="45" customHeight="1" x14ac:dyDescent="0.25">
      <c r="B5" s="1">
        <v>0</v>
      </c>
      <c r="C5" s="1">
        <v>0</v>
      </c>
      <c r="D5" s="1">
        <v>0</v>
      </c>
      <c r="E5" s="1">
        <v>4</v>
      </c>
      <c r="F5" s="1">
        <v>4</v>
      </c>
      <c r="G5" s="1">
        <v>0</v>
      </c>
      <c r="I5" s="23"/>
      <c r="J5" s="23"/>
      <c r="K5" s="23"/>
      <c r="L5" s="23"/>
      <c r="M5" s="23"/>
      <c r="N5" s="23"/>
      <c r="P5" s="29" t="s">
        <v>31</v>
      </c>
      <c r="Q5" s="30" t="s">
        <v>10</v>
      </c>
      <c r="R5" s="30">
        <v>20</v>
      </c>
    </row>
    <row r="6" spans="1:24" ht="45" customHeight="1" x14ac:dyDescent="0.25">
      <c r="P6" s="29" t="s">
        <v>32</v>
      </c>
      <c r="Q6" s="30" t="s">
        <v>11</v>
      </c>
      <c r="R6" s="30">
        <v>46</v>
      </c>
    </row>
    <row r="7" spans="1:24" ht="45" customHeight="1" x14ac:dyDescent="0.25">
      <c r="P7" s="29" t="s">
        <v>33</v>
      </c>
      <c r="Q7" s="30" t="s">
        <v>12</v>
      </c>
      <c r="R7" s="30">
        <v>70</v>
      </c>
    </row>
    <row r="8" spans="1:24" ht="45" customHeight="1" x14ac:dyDescent="0.25">
      <c r="B8" s="6">
        <f>+$X$3</f>
        <v>-8</v>
      </c>
      <c r="C8" s="6">
        <f t="shared" ref="C8:G10" si="0">+$X$3</f>
        <v>-8</v>
      </c>
      <c r="D8" s="6">
        <f t="shared" si="0"/>
        <v>-8</v>
      </c>
      <c r="E8" s="6">
        <f t="shared" si="0"/>
        <v>-8</v>
      </c>
      <c r="F8" s="6">
        <f t="shared" si="0"/>
        <v>-8</v>
      </c>
      <c r="G8" s="6">
        <f t="shared" si="0"/>
        <v>-8</v>
      </c>
      <c r="I8" s="23" t="s">
        <v>23</v>
      </c>
      <c r="J8" s="23"/>
      <c r="K8" s="23"/>
      <c r="L8" s="23"/>
      <c r="M8" s="23"/>
      <c r="N8" s="23"/>
      <c r="P8" s="30" t="s">
        <v>35</v>
      </c>
      <c r="Q8" s="30" t="s">
        <v>13</v>
      </c>
      <c r="R8" s="30">
        <v>2</v>
      </c>
    </row>
    <row r="9" spans="1:24" ht="45" customHeight="1" x14ac:dyDescent="0.25">
      <c r="B9" s="6">
        <f t="shared" ref="B9:C11" si="1">+$X$3</f>
        <v>-8</v>
      </c>
      <c r="C9" s="6">
        <f>+$X$2</f>
        <v>19</v>
      </c>
      <c r="D9" s="6">
        <f t="shared" ref="D9:D10" si="2">+$X$2</f>
        <v>19</v>
      </c>
      <c r="E9" s="6">
        <f t="shared" si="0"/>
        <v>-8</v>
      </c>
      <c r="F9" s="6">
        <f t="shared" si="0"/>
        <v>-8</v>
      </c>
      <c r="G9" s="6">
        <f t="shared" si="0"/>
        <v>-8</v>
      </c>
      <c r="I9" s="23"/>
      <c r="J9" s="23"/>
      <c r="K9" s="23"/>
      <c r="L9" s="23"/>
      <c r="M9" s="23"/>
      <c r="N9" s="23"/>
      <c r="P9" s="29" t="s">
        <v>36</v>
      </c>
      <c r="Q9" s="30" t="s">
        <v>21</v>
      </c>
      <c r="R9" s="30" t="s">
        <v>14</v>
      </c>
    </row>
    <row r="10" spans="1:24" ht="45" customHeight="1" x14ac:dyDescent="0.25">
      <c r="B10" s="6">
        <f t="shared" si="1"/>
        <v>-8</v>
      </c>
      <c r="C10" s="6">
        <f t="shared" si="1"/>
        <v>-8</v>
      </c>
      <c r="D10" s="6">
        <f t="shared" si="2"/>
        <v>19</v>
      </c>
      <c r="E10" s="6">
        <f>+$X$2</f>
        <v>19</v>
      </c>
      <c r="F10" s="6">
        <f t="shared" si="0"/>
        <v>-8</v>
      </c>
      <c r="G10" s="6">
        <f t="shared" si="0"/>
        <v>-8</v>
      </c>
      <c r="I10" s="23"/>
      <c r="J10" s="23"/>
      <c r="K10" s="23"/>
      <c r="L10" s="23"/>
      <c r="M10" s="23"/>
      <c r="N10" s="23"/>
      <c r="P10" s="29" t="s">
        <v>34</v>
      </c>
      <c r="Q10" s="30" t="s">
        <v>20</v>
      </c>
      <c r="R10" s="30">
        <v>2.7</v>
      </c>
    </row>
    <row r="11" spans="1:24" ht="45" customHeight="1" x14ac:dyDescent="0.25">
      <c r="B11" s="6">
        <f t="shared" si="1"/>
        <v>-8</v>
      </c>
      <c r="C11" s="6">
        <f t="shared" si="1"/>
        <v>-8</v>
      </c>
      <c r="D11" s="6">
        <f>+$X$3</f>
        <v>-8</v>
      </c>
      <c r="E11" s="6">
        <f>+$X$2</f>
        <v>19</v>
      </c>
      <c r="F11" s="6">
        <f>+$X$2</f>
        <v>19</v>
      </c>
      <c r="G11" s="6">
        <f>+$X$3</f>
        <v>-8</v>
      </c>
      <c r="I11" s="23"/>
      <c r="J11" s="23"/>
      <c r="K11" s="23"/>
      <c r="L11" s="23"/>
      <c r="M11" s="23"/>
      <c r="N11" s="23"/>
      <c r="P11" s="29" t="s">
        <v>37</v>
      </c>
      <c r="Q11" s="30" t="s">
        <v>15</v>
      </c>
      <c r="R11" s="30">
        <v>2.5</v>
      </c>
    </row>
    <row r="13" spans="1:24" ht="45" customHeight="1" x14ac:dyDescent="0.2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24" ht="45" customHeight="1" x14ac:dyDescent="0.25">
      <c r="A14" s="2">
        <v>0</v>
      </c>
      <c r="B14" s="6">
        <f>+B8+B7</f>
        <v>-8</v>
      </c>
      <c r="C14" s="6">
        <f t="shared" ref="C14:G14" si="3">+C8+C7</f>
        <v>-8</v>
      </c>
      <c r="D14" s="6">
        <f t="shared" si="3"/>
        <v>-8</v>
      </c>
      <c r="E14" s="6">
        <f t="shared" si="3"/>
        <v>-8</v>
      </c>
      <c r="F14" s="6">
        <f t="shared" si="3"/>
        <v>-8</v>
      </c>
      <c r="G14" s="6">
        <f t="shared" si="3"/>
        <v>-8</v>
      </c>
      <c r="I14" s="27" t="s">
        <v>24</v>
      </c>
      <c r="J14" s="27"/>
      <c r="K14" s="27"/>
      <c r="L14" s="27"/>
      <c r="M14" s="27"/>
      <c r="N14" s="27"/>
    </row>
    <row r="15" spans="1:24" ht="45" customHeight="1" x14ac:dyDescent="0.25">
      <c r="A15" s="2">
        <v>0</v>
      </c>
      <c r="B15" s="6">
        <f>+B14+B9</f>
        <v>-16</v>
      </c>
      <c r="C15" s="7">
        <f t="shared" ref="C15:G15" si="4">+C14+C9</f>
        <v>11</v>
      </c>
      <c r="D15" s="7">
        <f t="shared" si="4"/>
        <v>11</v>
      </c>
      <c r="E15" s="6">
        <f t="shared" si="4"/>
        <v>-16</v>
      </c>
      <c r="F15" s="6">
        <f t="shared" si="4"/>
        <v>-16</v>
      </c>
      <c r="G15" s="6">
        <f t="shared" si="4"/>
        <v>-16</v>
      </c>
      <c r="I15" s="27"/>
      <c r="J15" s="27"/>
      <c r="K15" s="27"/>
      <c r="L15" s="27"/>
      <c r="M15" s="27"/>
      <c r="N15" s="27"/>
    </row>
    <row r="16" spans="1:24" ht="45" customHeight="1" x14ac:dyDescent="0.25">
      <c r="A16" s="2">
        <v>0</v>
      </c>
      <c r="B16" s="6">
        <f t="shared" ref="B16:B17" si="5">+B15+B10</f>
        <v>-24</v>
      </c>
      <c r="C16" s="6">
        <f t="shared" ref="C16:G16" si="6">+C15+C10</f>
        <v>3</v>
      </c>
      <c r="D16" s="7">
        <f t="shared" si="6"/>
        <v>30</v>
      </c>
      <c r="E16" s="7">
        <f t="shared" si="6"/>
        <v>3</v>
      </c>
      <c r="F16" s="6">
        <f t="shared" si="6"/>
        <v>-24</v>
      </c>
      <c r="G16" s="6">
        <f t="shared" si="6"/>
        <v>-24</v>
      </c>
      <c r="I16" s="27"/>
      <c r="J16" s="27"/>
      <c r="K16" s="27"/>
      <c r="L16" s="27"/>
      <c r="M16" s="27"/>
      <c r="N16" s="27"/>
    </row>
    <row r="17" spans="1:27" ht="45" customHeight="1" x14ac:dyDescent="0.25">
      <c r="A17" s="2">
        <v>0</v>
      </c>
      <c r="B17" s="6">
        <f t="shared" si="5"/>
        <v>-32</v>
      </c>
      <c r="C17" s="6">
        <f t="shared" ref="C17:G17" si="7">+C16+C11</f>
        <v>-5</v>
      </c>
      <c r="D17" s="6">
        <f t="shared" si="7"/>
        <v>22</v>
      </c>
      <c r="E17" s="7">
        <f t="shared" si="7"/>
        <v>22</v>
      </c>
      <c r="F17" s="7">
        <f t="shared" si="7"/>
        <v>-5</v>
      </c>
      <c r="G17" s="6">
        <f t="shared" si="7"/>
        <v>-32</v>
      </c>
      <c r="I17" s="27"/>
      <c r="J17" s="27"/>
      <c r="K17" s="27"/>
      <c r="L17" s="27"/>
      <c r="M17" s="27"/>
      <c r="N17" s="27"/>
    </row>
    <row r="19" spans="1:27" ht="45" customHeight="1" x14ac:dyDescent="0.25">
      <c r="A19" s="2">
        <v>0</v>
      </c>
      <c r="B19" s="21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27" ht="45" customHeight="1" x14ac:dyDescent="0.25">
      <c r="A20" s="2">
        <v>0</v>
      </c>
      <c r="B20" s="20">
        <f>+B14+MAX(A19:A21)</f>
        <v>-8</v>
      </c>
      <c r="C20" s="20">
        <f t="shared" ref="C20:G22" si="8">+C14+MAX(B19:B21)</f>
        <v>-8</v>
      </c>
      <c r="D20" s="6">
        <f t="shared" si="8"/>
        <v>-5</v>
      </c>
      <c r="E20" s="6">
        <f t="shared" si="8"/>
        <v>6</v>
      </c>
      <c r="F20" s="6">
        <f t="shared" si="8"/>
        <v>9</v>
      </c>
      <c r="G20" s="6">
        <f t="shared" si="8"/>
        <v>12</v>
      </c>
      <c r="I20" s="28" t="s">
        <v>25</v>
      </c>
      <c r="J20" s="28"/>
      <c r="K20" s="28"/>
      <c r="L20" s="28"/>
      <c r="M20" s="28"/>
      <c r="N20" s="28"/>
    </row>
    <row r="21" spans="1:27" ht="45" customHeight="1" x14ac:dyDescent="0.25">
      <c r="A21" s="2">
        <v>0</v>
      </c>
      <c r="B21" s="20">
        <f t="shared" ref="B21:B22" si="9">+B15+MAX(A20:A22)</f>
        <v>-16</v>
      </c>
      <c r="C21" s="7">
        <f t="shared" si="8"/>
        <v>3</v>
      </c>
      <c r="D21" s="7">
        <f t="shared" si="8"/>
        <v>14</v>
      </c>
      <c r="E21" s="6">
        <f t="shared" si="8"/>
        <v>17</v>
      </c>
      <c r="F21" s="6">
        <f t="shared" si="8"/>
        <v>20</v>
      </c>
      <c r="G21" s="6">
        <f t="shared" si="8"/>
        <v>15</v>
      </c>
      <c r="I21" s="28"/>
      <c r="J21" s="28"/>
      <c r="K21" s="28"/>
      <c r="L21" s="28"/>
      <c r="M21" s="28"/>
      <c r="N21" s="28"/>
    </row>
    <row r="22" spans="1:27" ht="45" customHeight="1" x14ac:dyDescent="0.25">
      <c r="A22" s="2">
        <v>0</v>
      </c>
      <c r="B22" s="6">
        <f t="shared" si="9"/>
        <v>-24</v>
      </c>
      <c r="C22" s="6">
        <f t="shared" si="8"/>
        <v>-13</v>
      </c>
      <c r="D22" s="7">
        <f t="shared" si="8"/>
        <v>33</v>
      </c>
      <c r="E22" s="7">
        <f t="shared" si="8"/>
        <v>36</v>
      </c>
      <c r="F22" s="6">
        <f t="shared" si="8"/>
        <v>31</v>
      </c>
      <c r="G22" s="6">
        <f t="shared" si="8"/>
        <v>26</v>
      </c>
      <c r="I22" s="28"/>
      <c r="J22" s="28"/>
      <c r="K22" s="28"/>
      <c r="L22" s="28"/>
      <c r="M22" s="28"/>
      <c r="N22" s="28"/>
    </row>
    <row r="23" spans="1:27" ht="45" customHeight="1" x14ac:dyDescent="0.25">
      <c r="A23" s="2">
        <v>0</v>
      </c>
      <c r="B23" s="6">
        <f>+B17+MAX(A22:A23)</f>
        <v>-32</v>
      </c>
      <c r="C23" s="6">
        <f t="shared" ref="C23:G23" si="10">+C17+MAX(B22:B23)</f>
        <v>-29</v>
      </c>
      <c r="D23" s="6">
        <f t="shared" si="10"/>
        <v>9</v>
      </c>
      <c r="E23" s="7">
        <f t="shared" si="10"/>
        <v>55</v>
      </c>
      <c r="F23" s="7">
        <f t="shared" si="10"/>
        <v>50</v>
      </c>
      <c r="G23" s="6">
        <f t="shared" si="10"/>
        <v>18</v>
      </c>
      <c r="I23" s="28"/>
      <c r="J23" s="28"/>
      <c r="K23" s="28"/>
      <c r="L23" s="28"/>
      <c r="M23" s="28"/>
      <c r="N23" s="28"/>
    </row>
    <row r="25" spans="1:27" ht="45" customHeight="1" x14ac:dyDescent="0.2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1">
        <v>0</v>
      </c>
      <c r="G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/>
      <c r="P25" s="1" t="s">
        <v>0</v>
      </c>
    </row>
    <row r="26" spans="1:27" ht="45" customHeight="1" x14ac:dyDescent="0.25">
      <c r="A26" s="2">
        <v>0</v>
      </c>
      <c r="B26" s="6">
        <f>+B20</f>
        <v>-8</v>
      </c>
      <c r="C26" s="6">
        <f t="shared" ref="C26:G26" si="11">+C20</f>
        <v>-8</v>
      </c>
      <c r="D26" s="6">
        <f t="shared" si="11"/>
        <v>-5</v>
      </c>
      <c r="E26" s="6">
        <f t="shared" si="11"/>
        <v>6</v>
      </c>
      <c r="F26" s="20">
        <f t="shared" si="11"/>
        <v>9</v>
      </c>
      <c r="G26" s="20">
        <f t="shared" si="11"/>
        <v>12</v>
      </c>
      <c r="I26" s="8">
        <f t="shared" ref="I26:N29" si="12">+B26</f>
        <v>-8</v>
      </c>
      <c r="J26" s="6">
        <f t="shared" si="12"/>
        <v>-8</v>
      </c>
      <c r="K26" s="6">
        <f t="shared" si="12"/>
        <v>-5</v>
      </c>
      <c r="L26" s="6">
        <f t="shared" si="12"/>
        <v>6</v>
      </c>
      <c r="M26" s="6">
        <f t="shared" si="12"/>
        <v>9</v>
      </c>
      <c r="N26" s="6">
        <f t="shared" si="12"/>
        <v>12</v>
      </c>
      <c r="P26" s="1">
        <f>+MAX(B26:G26)</f>
        <v>12</v>
      </c>
      <c r="R26" s="22" t="s">
        <v>38</v>
      </c>
      <c r="S26" s="22"/>
      <c r="T26" s="22"/>
      <c r="U26" s="22"/>
      <c r="V26" s="22"/>
      <c r="W26" s="22"/>
      <c r="X26" s="22"/>
      <c r="Y26" s="22"/>
      <c r="Z26" s="22"/>
    </row>
    <row r="27" spans="1:27" ht="45" customHeight="1" x14ac:dyDescent="0.25">
      <c r="A27" s="2">
        <v>0</v>
      </c>
      <c r="B27" s="6">
        <f t="shared" ref="B27:B29" si="13">+B21</f>
        <v>-16</v>
      </c>
      <c r="C27" s="7">
        <f t="shared" ref="C27:G27" si="14">+C21</f>
        <v>3</v>
      </c>
      <c r="D27" s="7">
        <f t="shared" si="14"/>
        <v>14</v>
      </c>
      <c r="E27" s="6">
        <f t="shared" si="14"/>
        <v>17</v>
      </c>
      <c r="F27" s="20">
        <f t="shared" si="14"/>
        <v>20</v>
      </c>
      <c r="G27" s="6">
        <f t="shared" si="14"/>
        <v>15</v>
      </c>
      <c r="I27" s="6">
        <f t="shared" si="12"/>
        <v>-16</v>
      </c>
      <c r="J27" s="8">
        <f t="shared" si="12"/>
        <v>3</v>
      </c>
      <c r="K27" s="7">
        <f t="shared" si="12"/>
        <v>14</v>
      </c>
      <c r="L27" s="6">
        <f t="shared" si="12"/>
        <v>17</v>
      </c>
      <c r="M27" s="8">
        <f t="shared" si="12"/>
        <v>20</v>
      </c>
      <c r="N27" s="6">
        <f t="shared" si="12"/>
        <v>15</v>
      </c>
      <c r="R27" s="22"/>
      <c r="S27" s="22"/>
      <c r="T27" s="22"/>
      <c r="U27" s="22"/>
      <c r="V27" s="22"/>
      <c r="W27" s="22"/>
      <c r="X27" s="22"/>
      <c r="Y27" s="22"/>
      <c r="Z27" s="22"/>
    </row>
    <row r="28" spans="1:27" ht="45" customHeight="1" x14ac:dyDescent="0.25">
      <c r="A28" s="2">
        <v>0</v>
      </c>
      <c r="B28" s="6">
        <f t="shared" si="13"/>
        <v>-24</v>
      </c>
      <c r="C28" s="6">
        <f t="shared" ref="C28:G28" si="15">+C22</f>
        <v>-13</v>
      </c>
      <c r="D28" s="7">
        <f t="shared" si="15"/>
        <v>33</v>
      </c>
      <c r="E28" s="7">
        <f t="shared" si="15"/>
        <v>36</v>
      </c>
      <c r="F28" s="6">
        <f t="shared" si="15"/>
        <v>31</v>
      </c>
      <c r="G28" s="6">
        <f t="shared" si="15"/>
        <v>26</v>
      </c>
      <c r="I28" s="6">
        <f t="shared" si="12"/>
        <v>-24</v>
      </c>
      <c r="J28" s="6">
        <f t="shared" si="12"/>
        <v>-13</v>
      </c>
      <c r="K28" s="8">
        <f t="shared" si="12"/>
        <v>33</v>
      </c>
      <c r="L28" s="8">
        <f t="shared" si="12"/>
        <v>36</v>
      </c>
      <c r="M28" s="6">
        <f t="shared" si="12"/>
        <v>31</v>
      </c>
      <c r="N28" s="6">
        <f t="shared" si="12"/>
        <v>26</v>
      </c>
      <c r="R28" s="22"/>
      <c r="S28" s="22"/>
      <c r="T28" s="22"/>
      <c r="U28" s="22"/>
      <c r="V28" s="22"/>
      <c r="W28" s="22"/>
      <c r="X28" s="22"/>
      <c r="Y28" s="22"/>
      <c r="Z28" s="22"/>
    </row>
    <row r="29" spans="1:27" ht="45" customHeight="1" x14ac:dyDescent="0.25">
      <c r="A29" s="2">
        <v>0</v>
      </c>
      <c r="B29" s="6">
        <f t="shared" si="13"/>
        <v>-32</v>
      </c>
      <c r="C29" s="6">
        <f t="shared" ref="C29:G29" si="16">+C23</f>
        <v>-29</v>
      </c>
      <c r="D29" s="6">
        <f t="shared" si="16"/>
        <v>9</v>
      </c>
      <c r="E29" s="7">
        <f t="shared" si="16"/>
        <v>55</v>
      </c>
      <c r="F29" s="7">
        <f t="shared" si="16"/>
        <v>50</v>
      </c>
      <c r="G29" s="6">
        <f t="shared" si="16"/>
        <v>18</v>
      </c>
      <c r="I29" s="6">
        <f t="shared" si="12"/>
        <v>-32</v>
      </c>
      <c r="J29" s="6">
        <f t="shared" si="12"/>
        <v>-29</v>
      </c>
      <c r="K29" s="6">
        <f t="shared" si="12"/>
        <v>9</v>
      </c>
      <c r="L29" s="7">
        <f t="shared" si="12"/>
        <v>55</v>
      </c>
      <c r="M29" s="7">
        <f t="shared" si="12"/>
        <v>50</v>
      </c>
      <c r="N29" s="6">
        <f t="shared" si="12"/>
        <v>18</v>
      </c>
      <c r="R29" s="22"/>
      <c r="S29" s="22"/>
      <c r="T29" s="22"/>
      <c r="U29" s="22"/>
      <c r="V29" s="22"/>
      <c r="W29" s="22"/>
      <c r="X29" s="22"/>
      <c r="Y29" s="22"/>
      <c r="Z29" s="22"/>
    </row>
    <row r="31" spans="1:27" ht="45" customHeight="1" x14ac:dyDescent="0.25">
      <c r="I31" s="2"/>
      <c r="J31" s="2"/>
      <c r="K31" s="2"/>
      <c r="L31" s="2"/>
      <c r="M31" s="2"/>
      <c r="N31" s="2"/>
    </row>
    <row r="32" spans="1:27" ht="45" customHeight="1" x14ac:dyDescent="0.25">
      <c r="A32" s="22"/>
      <c r="B32" s="22"/>
      <c r="C32" s="22"/>
      <c r="D32" s="22"/>
      <c r="E32" s="22"/>
      <c r="F32" s="22"/>
      <c r="I32" s="8">
        <f>+B8</f>
        <v>-8</v>
      </c>
      <c r="J32" s="6">
        <f t="shared" ref="J32:N32" si="17">+C8</f>
        <v>-8</v>
      </c>
      <c r="K32" s="6">
        <f t="shared" si="17"/>
        <v>-8</v>
      </c>
      <c r="L32" s="6">
        <f t="shared" si="17"/>
        <v>-8</v>
      </c>
      <c r="M32" s="6">
        <f t="shared" si="17"/>
        <v>-8</v>
      </c>
      <c r="N32" s="8">
        <f t="shared" si="17"/>
        <v>-8</v>
      </c>
      <c r="P32" s="6">
        <f>+SUM(I32:N32)</f>
        <v>-48</v>
      </c>
      <c r="Q32" s="1" t="s">
        <v>1</v>
      </c>
      <c r="S32" s="24" t="s">
        <v>2</v>
      </c>
      <c r="T32" s="24"/>
      <c r="V32" s="22" t="s">
        <v>26</v>
      </c>
      <c r="W32" s="22"/>
      <c r="X32" s="22"/>
      <c r="Y32" s="22"/>
      <c r="Z32" s="22"/>
      <c r="AA32" s="22"/>
    </row>
    <row r="33" spans="1:27" ht="45" customHeight="1" x14ac:dyDescent="0.25">
      <c r="A33" s="22"/>
      <c r="B33" s="22"/>
      <c r="C33" s="22"/>
      <c r="D33" s="22"/>
      <c r="E33" s="22"/>
      <c r="F33" s="22"/>
      <c r="I33" s="6">
        <f t="shared" ref="I33:I35" si="18">+B9</f>
        <v>-8</v>
      </c>
      <c r="J33" s="8">
        <f t="shared" ref="J33:N33" si="19">+C9</f>
        <v>19</v>
      </c>
      <c r="K33" s="7">
        <f t="shared" si="19"/>
        <v>19</v>
      </c>
      <c r="L33" s="6">
        <f t="shared" si="19"/>
        <v>-8</v>
      </c>
      <c r="M33" s="8">
        <f t="shared" si="19"/>
        <v>-8</v>
      </c>
      <c r="N33" s="6">
        <f t="shared" si="19"/>
        <v>-8</v>
      </c>
      <c r="P33" s="6">
        <f>+SUM(J33:M33)</f>
        <v>22</v>
      </c>
      <c r="Q33" s="1" t="s">
        <v>1</v>
      </c>
      <c r="S33" s="6">
        <f>+P34+P33+P32</f>
        <v>12</v>
      </c>
      <c r="T33" s="1" t="s">
        <v>1</v>
      </c>
      <c r="V33" s="22"/>
      <c r="W33" s="22"/>
      <c r="X33" s="22"/>
      <c r="Y33" s="22"/>
      <c r="Z33" s="22"/>
      <c r="AA33" s="22"/>
    </row>
    <row r="34" spans="1:27" ht="45" customHeight="1" x14ac:dyDescent="0.25">
      <c r="A34" s="22"/>
      <c r="B34" s="22"/>
      <c r="C34" s="22"/>
      <c r="D34" s="22"/>
      <c r="E34" s="22"/>
      <c r="F34" s="22"/>
      <c r="I34" s="6">
        <f t="shared" si="18"/>
        <v>-8</v>
      </c>
      <c r="J34" s="6">
        <f t="shared" ref="J34:N34" si="20">+C10</f>
        <v>-8</v>
      </c>
      <c r="K34" s="8">
        <f t="shared" si="20"/>
        <v>19</v>
      </c>
      <c r="L34" s="8">
        <f t="shared" si="20"/>
        <v>19</v>
      </c>
      <c r="M34" s="6">
        <f t="shared" si="20"/>
        <v>-8</v>
      </c>
      <c r="N34" s="6">
        <f t="shared" si="20"/>
        <v>-8</v>
      </c>
      <c r="P34" s="6">
        <f>+SUM(K34:L34)</f>
        <v>38</v>
      </c>
      <c r="Q34" s="1" t="s">
        <v>1</v>
      </c>
      <c r="V34" s="22"/>
      <c r="W34" s="22"/>
      <c r="X34" s="22"/>
      <c r="Y34" s="22"/>
      <c r="Z34" s="22"/>
      <c r="AA34" s="22"/>
    </row>
    <row r="35" spans="1:27" ht="45" customHeight="1" x14ac:dyDescent="0.25">
      <c r="A35" s="22"/>
      <c r="B35" s="22"/>
      <c r="C35" s="22"/>
      <c r="D35" s="22"/>
      <c r="E35" s="22"/>
      <c r="F35" s="22"/>
      <c r="I35" s="6">
        <f t="shared" si="18"/>
        <v>-8</v>
      </c>
      <c r="J35" s="6">
        <f t="shared" ref="J35:N35" si="21">+C11</f>
        <v>-8</v>
      </c>
      <c r="K35" s="6">
        <f t="shared" si="21"/>
        <v>-8</v>
      </c>
      <c r="L35" s="7">
        <f t="shared" si="21"/>
        <v>19</v>
      </c>
      <c r="M35" s="7">
        <f t="shared" si="21"/>
        <v>19</v>
      </c>
      <c r="N35" s="6">
        <f t="shared" si="21"/>
        <v>-8</v>
      </c>
      <c r="V35" s="22"/>
      <c r="W35" s="22"/>
      <c r="X35" s="22"/>
      <c r="Y35" s="22"/>
      <c r="Z35" s="22"/>
      <c r="AA35" s="22"/>
    </row>
    <row r="38" spans="1:27" ht="45" customHeight="1" x14ac:dyDescent="0.25">
      <c r="A38" s="22"/>
      <c r="B38" s="22"/>
      <c r="C38" s="22"/>
      <c r="D38" s="22"/>
      <c r="E38" s="22"/>
      <c r="F38" s="22"/>
      <c r="H38" s="25" t="s">
        <v>3</v>
      </c>
      <c r="I38" s="8">
        <f>+I32</f>
        <v>-8</v>
      </c>
      <c r="J38" s="10">
        <f t="shared" ref="J38:K38" si="22">+J32</f>
        <v>-8</v>
      </c>
      <c r="K38" s="6">
        <f t="shared" si="22"/>
        <v>-8</v>
      </c>
      <c r="L38" s="2"/>
      <c r="M38" s="2"/>
      <c r="N38" s="2"/>
      <c r="P38" s="6">
        <f>+L32+M32+N32+M33</f>
        <v>-32</v>
      </c>
      <c r="Q38" s="1" t="s">
        <v>1</v>
      </c>
      <c r="S38" s="24" t="s">
        <v>2</v>
      </c>
      <c r="T38" s="24"/>
      <c r="V38" s="22" t="s">
        <v>27</v>
      </c>
      <c r="W38" s="22"/>
      <c r="X38" s="22"/>
      <c r="Y38" s="22"/>
      <c r="Z38" s="22"/>
      <c r="AA38" s="22"/>
    </row>
    <row r="39" spans="1:27" ht="45" customHeight="1" x14ac:dyDescent="0.25">
      <c r="A39" s="22"/>
      <c r="B39" s="22"/>
      <c r="C39" s="22"/>
      <c r="D39" s="22"/>
      <c r="E39" s="22"/>
      <c r="F39" s="22"/>
      <c r="H39" s="25"/>
      <c r="I39" s="6">
        <f t="shared" ref="I39:L39" si="23">+I33</f>
        <v>-8</v>
      </c>
      <c r="J39" s="8">
        <f t="shared" si="23"/>
        <v>19</v>
      </c>
      <c r="K39" s="11">
        <f t="shared" si="23"/>
        <v>19</v>
      </c>
      <c r="L39" s="6">
        <f t="shared" si="23"/>
        <v>-8</v>
      </c>
      <c r="M39" s="2"/>
      <c r="N39" s="6">
        <f>+N33</f>
        <v>-8</v>
      </c>
      <c r="P39" s="1"/>
      <c r="Q39" s="1" t="s">
        <v>1</v>
      </c>
      <c r="S39" s="6">
        <f>+P40+P39+P38+P41</f>
        <v>-32</v>
      </c>
      <c r="T39" s="1" t="s">
        <v>1</v>
      </c>
      <c r="V39" s="22"/>
      <c r="W39" s="22"/>
      <c r="X39" s="22"/>
      <c r="Y39" s="22"/>
      <c r="Z39" s="22"/>
      <c r="AA39" s="22"/>
    </row>
    <row r="40" spans="1:27" ht="45" customHeight="1" x14ac:dyDescent="0.25">
      <c r="A40" s="22"/>
      <c r="B40" s="22"/>
      <c r="C40" s="22"/>
      <c r="D40" s="22"/>
      <c r="E40" s="22"/>
      <c r="F40" s="22"/>
      <c r="H40" s="25"/>
      <c r="I40" s="6">
        <f t="shared" ref="I40:N40" si="24">+I34</f>
        <v>-8</v>
      </c>
      <c r="J40" s="6">
        <f t="shared" si="24"/>
        <v>-8</v>
      </c>
      <c r="K40" s="8">
        <f t="shared" si="24"/>
        <v>19</v>
      </c>
      <c r="L40" s="12">
        <f t="shared" si="24"/>
        <v>19</v>
      </c>
      <c r="M40" s="6">
        <f t="shared" si="24"/>
        <v>-8</v>
      </c>
      <c r="N40" s="6">
        <f t="shared" si="24"/>
        <v>-8</v>
      </c>
      <c r="P40" s="1"/>
      <c r="Q40" s="1" t="s">
        <v>1</v>
      </c>
      <c r="V40" s="22"/>
      <c r="W40" s="22"/>
      <c r="X40" s="22"/>
      <c r="Y40" s="22"/>
      <c r="Z40" s="22"/>
      <c r="AA40" s="22"/>
    </row>
    <row r="41" spans="1:27" ht="45" customHeight="1" x14ac:dyDescent="0.25">
      <c r="A41" s="22"/>
      <c r="B41" s="22"/>
      <c r="C41" s="22"/>
      <c r="D41" s="22"/>
      <c r="E41" s="22"/>
      <c r="F41" s="22"/>
      <c r="H41" s="25"/>
      <c r="I41" s="6">
        <f t="shared" ref="I41:N41" si="25">+I35</f>
        <v>-8</v>
      </c>
      <c r="J41" s="6">
        <f t="shared" si="25"/>
        <v>-8</v>
      </c>
      <c r="K41" s="6">
        <f t="shared" si="25"/>
        <v>-8</v>
      </c>
      <c r="L41" s="7">
        <f t="shared" si="25"/>
        <v>19</v>
      </c>
      <c r="M41" s="7">
        <f t="shared" si="25"/>
        <v>19</v>
      </c>
      <c r="N41" s="6">
        <f t="shared" si="25"/>
        <v>-8</v>
      </c>
      <c r="P41" s="1"/>
      <c r="Q41" s="1" t="s">
        <v>1</v>
      </c>
      <c r="V41" s="22"/>
      <c r="W41" s="22"/>
      <c r="X41" s="22"/>
      <c r="Y41" s="22"/>
      <c r="Z41" s="22"/>
      <c r="AA41" s="22"/>
    </row>
    <row r="42" spans="1:27" x14ac:dyDescent="0.25">
      <c r="V42" s="22"/>
      <c r="W42" s="22"/>
      <c r="X42" s="22"/>
      <c r="Y42" s="22"/>
      <c r="Z42" s="22"/>
      <c r="AA42" s="22"/>
    </row>
    <row r="43" spans="1:27" ht="45" customHeight="1" x14ac:dyDescent="0.25">
      <c r="H43" s="26" t="s">
        <v>5</v>
      </c>
      <c r="I43" s="2"/>
      <c r="J43" s="2"/>
      <c r="K43" s="2"/>
      <c r="L43" s="2"/>
      <c r="M43" s="2"/>
      <c r="N43" s="2"/>
      <c r="P43" s="6">
        <f>+P38</f>
        <v>-32</v>
      </c>
      <c r="Q43" s="1" t="s">
        <v>1</v>
      </c>
      <c r="S43" s="24" t="s">
        <v>2</v>
      </c>
      <c r="T43" s="24"/>
      <c r="V43" s="22"/>
      <c r="W43" s="22"/>
      <c r="X43" s="22"/>
      <c r="Y43" s="22"/>
      <c r="Z43" s="22"/>
      <c r="AA43" s="22"/>
    </row>
    <row r="44" spans="1:27" ht="45" customHeight="1" x14ac:dyDescent="0.25">
      <c r="H44" s="25"/>
      <c r="I44" s="6">
        <f>+I39</f>
        <v>-8</v>
      </c>
      <c r="J44" s="2"/>
      <c r="K44" s="7">
        <f t="shared" ref="K44:L44" si="26">+K39</f>
        <v>19</v>
      </c>
      <c r="L44" s="13">
        <f t="shared" si="26"/>
        <v>-8</v>
      </c>
      <c r="M44" s="2"/>
      <c r="N44" s="6">
        <f>+N39</f>
        <v>-8</v>
      </c>
      <c r="P44" s="6">
        <f>I32+J32+K32+J33</f>
        <v>-5</v>
      </c>
      <c r="Q44" s="1" t="s">
        <v>1</v>
      </c>
      <c r="S44" s="6">
        <f>+P45+P44+P43+P46</f>
        <v>-37</v>
      </c>
      <c r="T44" s="1" t="s">
        <v>1</v>
      </c>
      <c r="V44" s="22"/>
      <c r="W44" s="22"/>
      <c r="X44" s="22"/>
      <c r="Y44" s="22"/>
      <c r="Z44" s="22"/>
      <c r="AA44" s="22"/>
    </row>
    <row r="45" spans="1:27" ht="45" customHeight="1" x14ac:dyDescent="0.25">
      <c r="H45" s="25"/>
      <c r="I45" s="6">
        <f t="shared" ref="I45:N45" si="27">+I40</f>
        <v>-8</v>
      </c>
      <c r="J45" s="6">
        <f t="shared" si="27"/>
        <v>-8</v>
      </c>
      <c r="K45" s="14">
        <f t="shared" si="27"/>
        <v>19</v>
      </c>
      <c r="L45" s="12">
        <f t="shared" si="27"/>
        <v>19</v>
      </c>
      <c r="M45" s="6">
        <f t="shared" si="27"/>
        <v>-8</v>
      </c>
      <c r="N45" s="6">
        <f t="shared" si="27"/>
        <v>-8</v>
      </c>
      <c r="P45" s="6"/>
      <c r="Q45" s="1" t="s">
        <v>1</v>
      </c>
      <c r="V45" s="22"/>
      <c r="W45" s="22"/>
      <c r="X45" s="22"/>
      <c r="Y45" s="22"/>
      <c r="Z45" s="22"/>
      <c r="AA45" s="22"/>
    </row>
    <row r="46" spans="1:27" ht="45" customHeight="1" x14ac:dyDescent="0.25">
      <c r="H46" s="25"/>
      <c r="I46" s="6">
        <f t="shared" ref="I46:N46" si="28">+I41</f>
        <v>-8</v>
      </c>
      <c r="J46" s="6">
        <f t="shared" si="28"/>
        <v>-8</v>
      </c>
      <c r="K46" s="6">
        <f t="shared" si="28"/>
        <v>-8</v>
      </c>
      <c r="L46" s="7">
        <f t="shared" si="28"/>
        <v>19</v>
      </c>
      <c r="M46" s="7">
        <f t="shared" si="28"/>
        <v>19</v>
      </c>
      <c r="N46" s="6">
        <f t="shared" si="28"/>
        <v>-8</v>
      </c>
      <c r="P46" s="6"/>
      <c r="Q46" s="1" t="s">
        <v>1</v>
      </c>
      <c r="V46" s="22"/>
      <c r="W46" s="22"/>
      <c r="X46" s="22"/>
      <c r="Y46" s="22"/>
      <c r="Z46" s="22"/>
      <c r="AA46" s="22"/>
    </row>
    <row r="47" spans="1:27" x14ac:dyDescent="0.25">
      <c r="V47" s="22"/>
      <c r="W47" s="22"/>
      <c r="X47" s="22"/>
      <c r="Y47" s="22"/>
      <c r="Z47" s="22"/>
      <c r="AA47" s="22"/>
    </row>
    <row r="48" spans="1:27" ht="45" customHeight="1" x14ac:dyDescent="0.25">
      <c r="H48" s="26" t="s">
        <v>6</v>
      </c>
      <c r="I48" s="2"/>
      <c r="J48" s="2"/>
      <c r="K48" s="2"/>
      <c r="L48" s="2"/>
      <c r="M48" s="2"/>
      <c r="N48" s="2"/>
      <c r="P48" s="6">
        <f>+P43</f>
        <v>-32</v>
      </c>
      <c r="Q48" s="1" t="s">
        <v>1</v>
      </c>
      <c r="S48" s="24" t="s">
        <v>2</v>
      </c>
      <c r="T48" s="24"/>
      <c r="V48" s="22"/>
      <c r="W48" s="22"/>
      <c r="X48" s="22"/>
      <c r="Y48" s="22"/>
      <c r="Z48" s="22"/>
      <c r="AA48" s="22"/>
    </row>
    <row r="49" spans="8:20" ht="45" customHeight="1" x14ac:dyDescent="0.25">
      <c r="H49" s="25"/>
      <c r="I49" s="6">
        <f>+I44</f>
        <v>-8</v>
      </c>
      <c r="J49" s="2"/>
      <c r="K49" s="2"/>
      <c r="L49" s="2"/>
      <c r="M49" s="2"/>
      <c r="N49" s="6">
        <f>+N44</f>
        <v>-8</v>
      </c>
      <c r="P49" s="6">
        <f>+P44</f>
        <v>-5</v>
      </c>
      <c r="Q49" s="1" t="s">
        <v>1</v>
      </c>
      <c r="S49" s="6">
        <f>+P50+P49+P48+P51</f>
        <v>-7</v>
      </c>
      <c r="T49" s="1" t="s">
        <v>1</v>
      </c>
    </row>
    <row r="50" spans="8:20" ht="45" customHeight="1" x14ac:dyDescent="0.25">
      <c r="H50" s="25"/>
      <c r="I50" s="6">
        <f t="shared" ref="I50:J50" si="29">+I45</f>
        <v>-8</v>
      </c>
      <c r="J50" s="6">
        <f t="shared" si="29"/>
        <v>-8</v>
      </c>
      <c r="K50" s="2"/>
      <c r="L50" s="8">
        <f t="shared" ref="L50:N50" si="30">+L45</f>
        <v>19</v>
      </c>
      <c r="M50" s="6">
        <f t="shared" si="30"/>
        <v>-8</v>
      </c>
      <c r="N50" s="6">
        <f t="shared" si="30"/>
        <v>-8</v>
      </c>
      <c r="P50" s="6">
        <f>+K44+L44+K45</f>
        <v>30</v>
      </c>
      <c r="Q50" s="1" t="s">
        <v>1</v>
      </c>
    </row>
    <row r="51" spans="8:20" ht="45" customHeight="1" x14ac:dyDescent="0.25">
      <c r="H51" s="25"/>
      <c r="I51" s="6">
        <f t="shared" ref="I51:N51" si="31">+I46</f>
        <v>-8</v>
      </c>
      <c r="J51" s="6">
        <f t="shared" si="31"/>
        <v>-8</v>
      </c>
      <c r="K51" s="6">
        <f t="shared" si="31"/>
        <v>-8</v>
      </c>
      <c r="L51" s="7">
        <f t="shared" si="31"/>
        <v>19</v>
      </c>
      <c r="M51" s="7">
        <f t="shared" si="31"/>
        <v>19</v>
      </c>
      <c r="N51" s="6">
        <f t="shared" si="31"/>
        <v>-8</v>
      </c>
      <c r="P51" s="6"/>
      <c r="Q51" s="1" t="s">
        <v>1</v>
      </c>
    </row>
    <row r="53" spans="8:20" ht="45" customHeight="1" x14ac:dyDescent="0.25">
      <c r="H53" s="26" t="s">
        <v>4</v>
      </c>
      <c r="I53" s="2"/>
      <c r="J53" s="2"/>
      <c r="K53" s="2"/>
      <c r="L53" s="2"/>
      <c r="M53" s="2"/>
      <c r="N53" s="2"/>
      <c r="P53" s="6">
        <f>+P48</f>
        <v>-32</v>
      </c>
      <c r="Q53" s="1" t="s">
        <v>1</v>
      </c>
      <c r="S53" s="24" t="s">
        <v>2</v>
      </c>
      <c r="T53" s="24"/>
    </row>
    <row r="54" spans="8:20" ht="45" customHeight="1" x14ac:dyDescent="0.25">
      <c r="H54" s="25"/>
      <c r="I54" s="6">
        <f>+I49</f>
        <v>-8</v>
      </c>
      <c r="J54" s="2"/>
      <c r="K54" s="2"/>
      <c r="L54" s="2"/>
      <c r="M54" s="2"/>
      <c r="N54" s="6">
        <f>+N49</f>
        <v>-8</v>
      </c>
      <c r="P54" s="6">
        <f>+P49</f>
        <v>-5</v>
      </c>
      <c r="Q54" s="1" t="s">
        <v>1</v>
      </c>
      <c r="S54" s="6">
        <f>+P55+P54+P53+P56</f>
        <v>12</v>
      </c>
      <c r="T54" s="1" t="s">
        <v>1</v>
      </c>
    </row>
    <row r="55" spans="8:20" ht="45" customHeight="1" x14ac:dyDescent="0.25">
      <c r="H55" s="25"/>
      <c r="I55" s="6">
        <f t="shared" ref="I55:J55" si="32">+I50</f>
        <v>-8</v>
      </c>
      <c r="J55" s="6">
        <f t="shared" si="32"/>
        <v>-8</v>
      </c>
      <c r="K55" s="2"/>
      <c r="L55" s="2"/>
      <c r="M55" s="6">
        <f t="shared" ref="M55:N55" si="33">+M50</f>
        <v>-8</v>
      </c>
      <c r="N55" s="6">
        <f t="shared" si="33"/>
        <v>-8</v>
      </c>
      <c r="P55" s="6">
        <f>+P50</f>
        <v>30</v>
      </c>
      <c r="Q55" s="1" t="s">
        <v>1</v>
      </c>
    </row>
    <row r="56" spans="8:20" ht="45" customHeight="1" x14ac:dyDescent="0.25">
      <c r="H56" s="25"/>
      <c r="I56" s="6">
        <f t="shared" ref="I56:N56" si="34">+I51</f>
        <v>-8</v>
      </c>
      <c r="J56" s="6">
        <f t="shared" si="34"/>
        <v>-8</v>
      </c>
      <c r="K56" s="10">
        <f t="shared" si="34"/>
        <v>-8</v>
      </c>
      <c r="L56" s="7">
        <f t="shared" si="34"/>
        <v>19</v>
      </c>
      <c r="M56" s="7">
        <f t="shared" si="34"/>
        <v>19</v>
      </c>
      <c r="N56" s="6">
        <f t="shared" si="34"/>
        <v>-8</v>
      </c>
      <c r="P56" s="6">
        <f>+L50</f>
        <v>19</v>
      </c>
      <c r="Q56" s="1" t="s">
        <v>1</v>
      </c>
    </row>
  </sheetData>
  <mergeCells count="18">
    <mergeCell ref="H43:H46"/>
    <mergeCell ref="H48:H51"/>
    <mergeCell ref="H53:H56"/>
    <mergeCell ref="S38:T38"/>
    <mergeCell ref="S43:T43"/>
    <mergeCell ref="S48:T48"/>
    <mergeCell ref="S53:T53"/>
    <mergeCell ref="A32:F35"/>
    <mergeCell ref="A38:F41"/>
    <mergeCell ref="V32:AA35"/>
    <mergeCell ref="I2:N5"/>
    <mergeCell ref="I8:N11"/>
    <mergeCell ref="I14:N17"/>
    <mergeCell ref="I20:N23"/>
    <mergeCell ref="S32:T32"/>
    <mergeCell ref="H38:H41"/>
    <mergeCell ref="R26:Z29"/>
    <mergeCell ref="V38:AA48"/>
  </mergeCells>
  <conditionalFormatting sqref="B2:G5">
    <cfRule type="cellIs" dxfId="25" priority="42" operator="greaterThan">
      <formula>0</formula>
    </cfRule>
  </conditionalFormatting>
  <conditionalFormatting sqref="B8:G11 B13:G13">
    <cfRule type="cellIs" dxfId="24" priority="41" operator="greaterThan">
      <formula>0</formula>
    </cfRule>
  </conditionalFormatting>
  <conditionalFormatting sqref="B19:G19">
    <cfRule type="cellIs" dxfId="23" priority="39" operator="greaterThan">
      <formula>0</formula>
    </cfRule>
  </conditionalFormatting>
  <conditionalFormatting sqref="B25:G25">
    <cfRule type="cellIs" dxfId="22" priority="38" operator="greaterThan">
      <formula>0</formula>
    </cfRule>
  </conditionalFormatting>
  <conditionalFormatting sqref="I26:K26 N26">
    <cfRule type="cellIs" dxfId="21" priority="37" operator="equal">
      <formula>$P$26</formula>
    </cfRule>
  </conditionalFormatting>
  <conditionalFormatting sqref="I38:K38">
    <cfRule type="cellIs" dxfId="20" priority="28" operator="equal">
      <formula>$P$26</formula>
    </cfRule>
  </conditionalFormatting>
  <conditionalFormatting sqref="I32:N32">
    <cfRule type="cellIs" dxfId="19" priority="31" operator="equal">
      <formula>$P$26</formula>
    </cfRule>
  </conditionalFormatting>
  <conditionalFormatting sqref="J31:N31">
    <cfRule type="cellIs" dxfId="18" priority="33" operator="greaterThan">
      <formula>0</formula>
    </cfRule>
  </conditionalFormatting>
  <conditionalFormatting sqref="J25:O25">
    <cfRule type="cellIs" dxfId="17" priority="36" operator="greaterThan">
      <formula>0</formula>
    </cfRule>
  </conditionalFormatting>
  <conditionalFormatting sqref="M27">
    <cfRule type="cellIs" dxfId="16" priority="35" operator="equal">
      <formula>$P$26</formula>
    </cfRule>
  </conditionalFormatting>
  <conditionalFormatting sqref="M33">
    <cfRule type="cellIs" dxfId="15" priority="32" operator="equal">
      <formula>$P$26</formula>
    </cfRule>
  </conditionalFormatting>
  <conditionalFormatting sqref="P32">
    <cfRule type="cellIs" dxfId="14" priority="34" operator="equal">
      <formula>$P$26</formula>
    </cfRule>
  </conditionalFormatting>
  <conditionalFormatting sqref="P38">
    <cfRule type="cellIs" dxfId="13" priority="16" operator="equal">
      <formula>$P$26</formula>
    </cfRule>
  </conditionalFormatting>
  <conditionalFormatting sqref="P43">
    <cfRule type="cellIs" dxfId="12" priority="12" operator="equal">
      <formula>$P$26</formula>
    </cfRule>
  </conditionalFormatting>
  <conditionalFormatting sqref="P48">
    <cfRule type="cellIs" dxfId="11" priority="8" operator="equal">
      <formula>$P$26</formula>
    </cfRule>
  </conditionalFormatting>
  <conditionalFormatting sqref="P53">
    <cfRule type="cellIs" dxfId="10" priority="4" operator="equal">
      <formula>$P$26</formula>
    </cfRule>
  </conditionalFormatting>
  <conditionalFormatting sqref="Q32:Q34">
    <cfRule type="cellIs" dxfId="9" priority="30" operator="equal">
      <formula>$P$26</formula>
    </cfRule>
  </conditionalFormatting>
  <conditionalFormatting sqref="Q38:Q41">
    <cfRule type="cellIs" dxfId="8" priority="13" operator="equal">
      <formula>$P$26</formula>
    </cfRule>
  </conditionalFormatting>
  <conditionalFormatting sqref="Q43:Q46">
    <cfRule type="cellIs" dxfId="7" priority="9" operator="equal">
      <formula>$P$26</formula>
    </cfRule>
  </conditionalFormatting>
  <conditionalFormatting sqref="Q48:Q51">
    <cfRule type="cellIs" dxfId="6" priority="5" operator="equal">
      <formula>$P$26</formula>
    </cfRule>
  </conditionalFormatting>
  <conditionalFormatting sqref="Q53:Q56">
    <cfRule type="cellIs" dxfId="5" priority="1" operator="equal">
      <formula>$P$26</formula>
    </cfRule>
  </conditionalFormatting>
  <conditionalFormatting sqref="T33">
    <cfRule type="cellIs" dxfId="4" priority="29" operator="equal">
      <formula>$P$26</formula>
    </cfRule>
  </conditionalFormatting>
  <conditionalFormatting sqref="T39">
    <cfRule type="cellIs" dxfId="3" priority="14" operator="equal">
      <formula>$P$26</formula>
    </cfRule>
  </conditionalFormatting>
  <conditionalFormatting sqref="T44">
    <cfRule type="cellIs" dxfId="2" priority="10" operator="equal">
      <formula>$P$26</formula>
    </cfRule>
  </conditionalFormatting>
  <conditionalFormatting sqref="T49">
    <cfRule type="cellIs" dxfId="1" priority="6" operator="equal">
      <formula>$P$26</formula>
    </cfRule>
  </conditionalFormatting>
  <conditionalFormatting sqref="T54">
    <cfRule type="cellIs" dxfId="0" priority="2" operator="equal">
      <formula>$P$26</formula>
    </cfRule>
  </conditionalFormatting>
  <pageMargins left="0.7" right="0.7" top="0.75" bottom="0.75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D005-CA15-4949-AE15-2B2B95730689}">
  <dimension ref="A1:R6"/>
  <sheetViews>
    <sheetView workbookViewId="0">
      <selection activeCell="H15" sqref="H15"/>
    </sheetView>
  </sheetViews>
  <sheetFormatPr defaultRowHeight="15" x14ac:dyDescent="0.25"/>
  <sheetData>
    <row r="1" spans="1:18" ht="60" customHeight="1" x14ac:dyDescent="0.25">
      <c r="A1" s="16">
        <v>-8</v>
      </c>
      <c r="B1" s="16">
        <v>-8</v>
      </c>
      <c r="C1" s="16">
        <v>-8</v>
      </c>
      <c r="D1" s="16">
        <v>-8</v>
      </c>
      <c r="E1" s="16">
        <v>-8</v>
      </c>
      <c r="F1" s="16">
        <v>-8</v>
      </c>
      <c r="G1" s="4">
        <v>-8</v>
      </c>
      <c r="H1" s="4">
        <v>-8</v>
      </c>
      <c r="K1" s="4">
        <v>-8</v>
      </c>
      <c r="L1" s="4">
        <v>-8</v>
      </c>
      <c r="M1" s="4">
        <v>-8</v>
      </c>
      <c r="N1" s="4">
        <v>-8</v>
      </c>
      <c r="O1" s="4">
        <v>-8</v>
      </c>
      <c r="P1" s="4">
        <v>-8</v>
      </c>
      <c r="Q1" s="4">
        <v>-8</v>
      </c>
      <c r="R1" s="3">
        <v>-8</v>
      </c>
    </row>
    <row r="2" spans="1:18" ht="60" customHeight="1" x14ac:dyDescent="0.25">
      <c r="A2" s="15">
        <v>-8</v>
      </c>
      <c r="B2" s="16">
        <v>19</v>
      </c>
      <c r="C2" s="16">
        <v>19</v>
      </c>
      <c r="D2" s="16">
        <v>-8</v>
      </c>
      <c r="E2" s="16">
        <v>-8</v>
      </c>
      <c r="F2" s="16">
        <v>-8</v>
      </c>
      <c r="G2" s="4">
        <v>-8</v>
      </c>
      <c r="H2" s="3">
        <v>-8</v>
      </c>
      <c r="K2" s="3">
        <v>-8</v>
      </c>
      <c r="L2" s="4">
        <v>19</v>
      </c>
      <c r="M2" s="4">
        <v>19</v>
      </c>
      <c r="N2" s="4">
        <v>-8</v>
      </c>
      <c r="O2" s="4">
        <v>-8</v>
      </c>
      <c r="P2" s="4">
        <v>-8</v>
      </c>
      <c r="Q2" s="3">
        <v>-8</v>
      </c>
      <c r="R2" s="3">
        <v>-8</v>
      </c>
    </row>
    <row r="3" spans="1:18" ht="60" customHeight="1" x14ac:dyDescent="0.25">
      <c r="A3" s="15">
        <v>-8</v>
      </c>
      <c r="B3" s="15">
        <v>-8</v>
      </c>
      <c r="C3" s="16">
        <v>19</v>
      </c>
      <c r="D3" s="16">
        <v>19</v>
      </c>
      <c r="E3" s="16">
        <v>-8</v>
      </c>
      <c r="F3" s="16">
        <v>-8</v>
      </c>
      <c r="G3" s="3">
        <v>-8</v>
      </c>
      <c r="H3" s="3">
        <v>-8</v>
      </c>
      <c r="K3" s="3">
        <v>-8</v>
      </c>
      <c r="L3" s="3">
        <v>-8</v>
      </c>
      <c r="M3" s="4">
        <v>19</v>
      </c>
      <c r="N3" s="4">
        <v>19</v>
      </c>
      <c r="O3" s="4">
        <v>-8</v>
      </c>
      <c r="P3" s="3">
        <v>-8</v>
      </c>
      <c r="Q3" s="3">
        <v>-8</v>
      </c>
      <c r="R3" s="3">
        <v>-8</v>
      </c>
    </row>
    <row r="4" spans="1:18" ht="60" customHeight="1" x14ac:dyDescent="0.25">
      <c r="A4" s="15">
        <v>-8</v>
      </c>
      <c r="B4" s="15">
        <v>-8</v>
      </c>
      <c r="C4" s="15">
        <v>-8</v>
      </c>
      <c r="D4" s="16">
        <v>19</v>
      </c>
      <c r="E4" s="16">
        <v>19</v>
      </c>
      <c r="F4" s="15">
        <v>-8</v>
      </c>
      <c r="G4" s="3">
        <v>-8</v>
      </c>
      <c r="H4" s="3">
        <v>-8</v>
      </c>
      <c r="K4" s="3">
        <v>-8</v>
      </c>
      <c r="L4" s="3">
        <v>-8</v>
      </c>
      <c r="M4" s="3">
        <v>-8</v>
      </c>
      <c r="N4" s="4">
        <v>19</v>
      </c>
      <c r="O4" s="3">
        <v>19</v>
      </c>
      <c r="P4" s="3">
        <v>-8</v>
      </c>
      <c r="Q4" s="3">
        <v>-8</v>
      </c>
      <c r="R4" s="3">
        <v>-8</v>
      </c>
    </row>
    <row r="6" spans="1:18" x14ac:dyDescent="0.25">
      <c r="D6" s="17">
        <v>2</v>
      </c>
      <c r="E6" t="s">
        <v>1</v>
      </c>
      <c r="N6" s="18">
        <v>7</v>
      </c>
      <c r="O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Sayfa1</vt:lpstr>
      <vt:lpstr>Sayfa3</vt:lpstr>
      <vt:lpstr>COG</vt:lpstr>
      <vt:lpstr>Do</vt:lpstr>
      <vt:lpstr>Dw</vt:lpstr>
      <vt:lpstr>MC</vt:lpstr>
      <vt:lpstr>MR</vt:lpstr>
      <vt:lpstr>PC</vt:lpstr>
      <vt:lpstr>SC</vt:lpstr>
      <vt:lpstr>SG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kasa</dc:creator>
  <cp:lastModifiedBy>Dr. Furkan Kasa</cp:lastModifiedBy>
  <cp:lastPrinted>2021-04-04T09:32:38Z</cp:lastPrinted>
  <dcterms:created xsi:type="dcterms:W3CDTF">2021-04-03T10:01:26Z</dcterms:created>
  <dcterms:modified xsi:type="dcterms:W3CDTF">2024-07-31T19:59:04Z</dcterms:modified>
</cp:coreProperties>
</file>