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Paulina\Downloads\"/>
    </mc:Choice>
  </mc:AlternateContent>
  <xr:revisionPtr revIDLastSave="0" documentId="13_ncr:1_{E3ABB4FC-E0AD-4F5F-9BDF-BA779477D8E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3" i="1" l="1"/>
  <c r="B154" i="1"/>
  <c r="B153" i="1"/>
  <c r="F143" i="1"/>
  <c r="F141" i="1"/>
  <c r="F142" i="1"/>
  <c r="E123" i="1"/>
  <c r="F123" i="1" s="1"/>
  <c r="E121" i="1"/>
  <c r="F121" i="1" s="1"/>
  <c r="E120" i="1"/>
  <c r="F120" i="1" s="1"/>
  <c r="E119" i="1"/>
  <c r="F119" i="1" s="1"/>
  <c r="E115" i="1"/>
  <c r="F115" i="1" s="1"/>
  <c r="E113" i="1"/>
  <c r="F113" i="1" s="1"/>
  <c r="E111" i="1"/>
  <c r="F111" i="1" s="1"/>
  <c r="E108" i="1"/>
  <c r="F108" i="1" s="1"/>
  <c r="E109" i="1"/>
  <c r="F109" i="1" s="1"/>
  <c r="E110" i="1"/>
  <c r="F110" i="1" s="1"/>
  <c r="E107" i="1"/>
  <c r="F107" i="1" s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E122" i="1"/>
  <c r="F122" i="1" s="1"/>
  <c r="F118" i="1"/>
  <c r="F117" i="1"/>
  <c r="F116" i="1"/>
  <c r="F114" i="1"/>
  <c r="F112" i="1"/>
  <c r="B155" i="1"/>
  <c r="B156" i="1"/>
  <c r="E76" i="1"/>
  <c r="F76" i="1" s="1"/>
  <c r="E75" i="1"/>
  <c r="F75" i="1" s="1"/>
  <c r="E74" i="1"/>
  <c r="F74" i="1" s="1"/>
  <c r="E73" i="1"/>
  <c r="F73" i="1" s="1"/>
  <c r="E69" i="1"/>
  <c r="F69" i="1" s="1"/>
  <c r="E62" i="1"/>
  <c r="E63" i="1"/>
  <c r="F63" i="1" s="1"/>
  <c r="E64" i="1"/>
  <c r="F64" i="1" s="1"/>
  <c r="E65" i="1"/>
  <c r="F65" i="1" s="1"/>
  <c r="E61" i="1"/>
  <c r="F61" i="1" s="1"/>
  <c r="D104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72" i="1"/>
  <c r="F71" i="1"/>
  <c r="F70" i="1"/>
  <c r="F68" i="1"/>
  <c r="F67" i="1"/>
  <c r="F66" i="1"/>
  <c r="F62" i="1"/>
  <c r="F56" i="1"/>
  <c r="E50" i="1"/>
  <c r="F50" i="1" s="1"/>
  <c r="D59" i="1"/>
  <c r="F58" i="1"/>
  <c r="E57" i="1"/>
  <c r="F57" i="1" s="1"/>
  <c r="F55" i="1"/>
  <c r="F54" i="1"/>
  <c r="F53" i="1"/>
  <c r="F52" i="1"/>
  <c r="F51" i="1"/>
  <c r="F49" i="1"/>
  <c r="F48" i="1"/>
  <c r="F47" i="1"/>
  <c r="F46" i="1"/>
  <c r="F45" i="1"/>
  <c r="E36" i="1"/>
  <c r="F36" i="1" s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41" i="1"/>
  <c r="F25" i="1"/>
  <c r="D42" i="1"/>
  <c r="F16" i="1"/>
  <c r="F17" i="1"/>
  <c r="F18" i="1"/>
  <c r="F19" i="1"/>
  <c r="F20" i="1"/>
  <c r="F21" i="1"/>
  <c r="F22" i="1"/>
  <c r="F15" i="1"/>
  <c r="D23" i="1"/>
  <c r="D13" i="1"/>
  <c r="F12" i="1"/>
  <c r="F11" i="1"/>
  <c r="F10" i="1"/>
  <c r="F9" i="1"/>
  <c r="F8" i="1"/>
  <c r="F7" i="1"/>
  <c r="F6" i="1"/>
  <c r="F5" i="1"/>
  <c r="F4" i="1"/>
  <c r="F3" i="1"/>
  <c r="F104" i="1" l="1"/>
  <c r="F59" i="1"/>
  <c r="F42" i="1"/>
  <c r="F23" i="1"/>
  <c r="F13" i="1"/>
  <c r="B160" i="1" l="1"/>
</calcChain>
</file>

<file path=xl/sharedStrings.xml><?xml version="1.0" encoding="utf-8"?>
<sst xmlns="http://schemas.openxmlformats.org/spreadsheetml/2006/main" count="423" uniqueCount="186">
  <si>
    <t>Etapas del proyecto</t>
  </si>
  <si>
    <t>Estado</t>
  </si>
  <si>
    <t>Recursos de etapa (Materiales, RR.HH, Intangibles)</t>
  </si>
  <si>
    <t>Horas Hombre Semanal</t>
  </si>
  <si>
    <t>Costo por hora</t>
  </si>
  <si>
    <t>Costo monetario del recurso humano(semanal)</t>
  </si>
  <si>
    <t>Sprint 1</t>
  </si>
  <si>
    <t xml:space="preserve">     Diseño de primera vista de app movil</t>
  </si>
  <si>
    <t>Desarrollador, Computador (Hardware), Software Jira, Versionamiento (Software), Android (Programación), Electricidad (Gasto básico)</t>
  </si>
  <si>
    <t xml:space="preserve">     Desarrollar log in </t>
  </si>
  <si>
    <t>Desarrollador, Computador (Hardware), Software Jira, Versionamiento (Herramienta), Android, Electricidad (Gasto básico)</t>
  </si>
  <si>
    <t xml:space="preserve">     Definir criterios de aceptación </t>
  </si>
  <si>
    <t>Analista Programador, Computador (Hardware), Software Jira, Versionamiento (Herramienta), Android, Electricidad (Gasto básico)</t>
  </si>
  <si>
    <t xml:space="preserve">     Desarrollar el proceso de registro </t>
  </si>
  <si>
    <t>Desarrollador, Computador (Hardware), Software Jira, Versionamiento (Herramienta), Android, Electricidad (Gasto básico), GCP</t>
  </si>
  <si>
    <t xml:space="preserve">    Creación de cuentas para herramientas de app movil</t>
  </si>
  <si>
    <t>Analista Programador, Computador (Hardware), Software Jira, Versionamiento (Herramienta), Android, Electricidad (Gasto básico), GCP</t>
  </si>
  <si>
    <t xml:space="preserve">    Documentación del primer sprint</t>
  </si>
  <si>
    <t xml:space="preserve">    Desarrollar versionamiento de avances</t>
  </si>
  <si>
    <t xml:space="preserve">    Generar plan de facturación de gcp</t>
  </si>
  <si>
    <t xml:space="preserve">    Crear base de datos</t>
  </si>
  <si>
    <t xml:space="preserve">   Conexión de base de datos de la aplicación a gcp </t>
  </si>
  <si>
    <t xml:space="preserve">Total Horas Sprint 1 </t>
  </si>
  <si>
    <t>Total RR.HH</t>
  </si>
  <si>
    <t>Sprint 2</t>
  </si>
  <si>
    <t>Sprint 3</t>
  </si>
  <si>
    <t xml:space="preserve">Inversión Inicial </t>
  </si>
  <si>
    <t>Software Gestión Interna</t>
  </si>
  <si>
    <t>Software de Versionamiento</t>
  </si>
  <si>
    <t>Android</t>
  </si>
  <si>
    <t>GCP</t>
  </si>
  <si>
    <t>Desarrollador</t>
  </si>
  <si>
    <t>Analista Programador</t>
  </si>
  <si>
    <t xml:space="preserve">Gastos básicos (Luz) </t>
  </si>
  <si>
    <t>Internet</t>
  </si>
  <si>
    <t>Licencia</t>
  </si>
  <si>
    <t>Mantenimiento de equipamiento</t>
  </si>
  <si>
    <t>Reemplazo de equipamiento dañado</t>
  </si>
  <si>
    <t>Total</t>
  </si>
  <si>
    <t>Listo</t>
  </si>
  <si>
    <t>Total Horas Sprint 2</t>
  </si>
  <si>
    <t xml:space="preserve">  Crear segunda rama para el versionamiento en GitHub</t>
  </si>
  <si>
    <t xml:space="preserve">  Investigar forma para alojar imágenes en FireBase y Android</t>
  </si>
  <si>
    <t xml:space="preserve">  Actualizar diagramas de diseño Sprint 1 y 2</t>
  </si>
  <si>
    <t xml:space="preserve">  Desarrollar un cuadro de texto opcional dentro del botón alerta</t>
  </si>
  <si>
    <t xml:space="preserve">  Diseñar botón de selección para clasificación de riesgo</t>
  </si>
  <si>
    <t xml:space="preserve">  Documentación del sprint 2</t>
  </si>
  <si>
    <t>Analista Programador, Software Versionamiento (Github), Eléctricidad (Gasto básico), Computador (Hardware)</t>
  </si>
  <si>
    <t>Analista Programador, GCP (Servicio Cloud SQL), Eléctricidad (Gasto básico), Computador (Hardware)</t>
  </si>
  <si>
    <t>Analista Programador, Eléctricidad (Gasto básico), Computador (Hardware)</t>
  </si>
  <si>
    <t xml:space="preserve">  Implementar versionamientos del desarrollo (respaldo) en segunda rama de GitHub</t>
  </si>
  <si>
    <t>Desarrollador, Android studio, Eléctricidad (Gasto básico), Computador (Hardware), GCP (Servicio Cloud SQL)</t>
  </si>
  <si>
    <t xml:space="preserve">  Desarrollar función para almacenar fotos en FireStorage y Firebase</t>
  </si>
  <si>
    <t>Desarrollador, GCP (Servicio Cloud SQL), Android studio, Eléctricidad (Gasto básico), Computador (Hardware), FireStorage</t>
  </si>
  <si>
    <t>Analista Programador, Software Jira, Herramientas Office</t>
  </si>
  <si>
    <t xml:space="preserve">SQL Cloud </t>
  </si>
  <si>
    <t xml:space="preserve">Crear nueva base de datos en Firebase </t>
  </si>
  <si>
    <t>Renovar documentos para actualizar el plan básico de Firebase a uno de prepago para habilitar biblioteca "Maps SDK for Android".</t>
  </si>
  <si>
    <t>Obtener clave API de GCP para usar Google Maps en la aplicación móvil de android</t>
  </si>
  <si>
    <t>Agregar la dependencia del SDK de Google Maps al proyecto</t>
  </si>
  <si>
    <t>Documentar el sprint 3</t>
  </si>
  <si>
    <t>Actualizar plan de costos</t>
  </si>
  <si>
    <t>Investigar como hacer un control spinner en android</t>
  </si>
  <si>
    <t>Diseñar spinner en SafeTravelMapApp</t>
  </si>
  <si>
    <t>Desarrollar spinner para la aplicación móvil</t>
  </si>
  <si>
    <t>Implementar spinner en la aplicación móvil</t>
  </si>
  <si>
    <t>Hacer primer versionamiento de partida</t>
  </si>
  <si>
    <t>Hacer segundo versionamiento en GitHub</t>
  </si>
  <si>
    <t>Hacer versionamiento por termino de lo desarrollado en la aplicación móvil y documentación</t>
  </si>
  <si>
    <t>Total Horas Sprint 3</t>
  </si>
  <si>
    <t xml:space="preserve">Dar de baja la cuenta GCP que administra el actual plan de costos de FireBase </t>
  </si>
  <si>
    <t>Analista Programador, Eléctricidad (Gasto básico), Computador (Hardware), GCP</t>
  </si>
  <si>
    <t>Desarrollador, Firebase, Eléctricidad (Gasto básico), Computador (Hardware)</t>
  </si>
  <si>
    <t>Analista Programador, Eléctricidad (Gasto básico), Computador (Hardware), Firebase</t>
  </si>
  <si>
    <t xml:space="preserve">Crear nuevo proyecto en Firebase </t>
  </si>
  <si>
    <t>Desarrollador, GCP (Servicio Cloud SQL), Android studio, Eléctricidad (Gasto básico), Computador (Hardware)</t>
  </si>
  <si>
    <t>Agregar API al proyecto en Android Studio</t>
  </si>
  <si>
    <t xml:space="preserve">Desarrollador, Android studio, Eléctricidad (Gasto básico), Computador (Hardware). </t>
  </si>
  <si>
    <t>Agregar un fragmento de mapa a la actividad.</t>
  </si>
  <si>
    <t>Analista Contable, Analista Programador</t>
  </si>
  <si>
    <t>Analista Programador, Computador (Hardware), Eléctricidad (Gasto básico)</t>
  </si>
  <si>
    <t>Desarrollador, Eléctricidad (Gasto básico), Computador (Hardware), Android studio</t>
  </si>
  <si>
    <t>Analista Programador, Eléctricidad (Gasto básico), Computador (Hardware), Versionamiento (Github)</t>
  </si>
  <si>
    <t>Sprint 4</t>
  </si>
  <si>
    <t xml:space="preserve">Desarrollar funcionalidad de identidad en la interfaz del usuario </t>
  </si>
  <si>
    <t xml:space="preserve">Desarrollar funcionalidad de georreferencia en la interfaz del usuario </t>
  </si>
  <si>
    <t>Desarrollar funcionalidad de filtros de alertas en la interfaz del usuario</t>
  </si>
  <si>
    <t>Crear cuarta rama para el versionamiento en GitHub</t>
  </si>
  <si>
    <t>Realizar primer versionamiento</t>
  </si>
  <si>
    <t>Analista Programador, Eléctricidad (Gasto básico), Computador (Hardware), Versionamiento (GitHub)</t>
  </si>
  <si>
    <t>Investigar sobre la geolocalización del desperfecto subido</t>
  </si>
  <si>
    <t>Analista Programador, Desarrollador, Eléctricidad (Gasto básico), Computador (Hardware)</t>
  </si>
  <si>
    <t>Diseñar implementación de la geolocalización en el mapa de Google</t>
  </si>
  <si>
    <t xml:space="preserve">Desarrollar botones diferentes dentro del menú </t>
  </si>
  <si>
    <t>Implementar en marker a través de Google map un registro de quien subió la alerta y la descripción del desperfecto</t>
  </si>
  <si>
    <t>Desarrollar un botón que permita ver los detalles de la alerta</t>
  </si>
  <si>
    <t xml:space="preserve">Hacer versionamiento en GitHub </t>
  </si>
  <si>
    <t>Analista Programador, Desarrollador, Eléctricidad (Gasto básico), Computador (Hardware), Versionamiento</t>
  </si>
  <si>
    <t>Documentar el progreso realizado en el sprint 4</t>
  </si>
  <si>
    <t>Realizar versionamiento con la documentación terminada del sprint4</t>
  </si>
  <si>
    <t>Total Horas Sprint 4</t>
  </si>
  <si>
    <t>Sprint 5</t>
  </si>
  <si>
    <t>Desarrollar funcionalidad de radio en el interfaz del usuario</t>
  </si>
  <si>
    <t xml:space="preserve">Analista Programador, Desarrollador, Android studio, Eléctricidad (Gasto básico), Computador (Hardware). </t>
  </si>
  <si>
    <t xml:space="preserve">Desarrollar funcionalidad de puntos en la interfaz del usuario </t>
  </si>
  <si>
    <t>Desarrollar funcionalidad de baja de cuenta en la interfaz del usuario en caso de falsa alarma</t>
  </si>
  <si>
    <t>Desarrollar funcionalidad de tutorial  en la interfaz del usuario de adulto mayor</t>
  </si>
  <si>
    <t>Desarrollar funcionalidad de notificación a municipalidad  en la interfaz del usuario</t>
  </si>
  <si>
    <t>Crear quinta rama para el versionamiento SafeTravelMap</t>
  </si>
  <si>
    <t>Hacer primer versionamiento de respaldo de inicio sprint</t>
  </si>
  <si>
    <t xml:space="preserve">Analista Programador,  Android studio, Eléctricidad (Gasto básico), Computador (Hardware). </t>
  </si>
  <si>
    <t>Investigar sobre el desarroll de la historia de usuario</t>
  </si>
  <si>
    <t>Hacer versionamiento del desarrollo de las tres primeras historias</t>
  </si>
  <si>
    <t>Hacer versionamiento de historias al termino de la fase 2</t>
  </si>
  <si>
    <t>Hacer versionamiento al termino de la documentación, al incluir historias de usuario aportadas en el sprint 4</t>
  </si>
  <si>
    <t>Documentar lo que se planea hacer en el comienzo del Sprint 5</t>
  </si>
  <si>
    <t>Documentar diseño Sprint 5 fase 1</t>
  </si>
  <si>
    <t>Documentar diseño Sprint 5 diagrama de componentes perteneciente a este Sprint</t>
  </si>
  <si>
    <t>Documentar las tareas que se encuentran en Jira finalizando el Sprint 5</t>
  </si>
  <si>
    <t>Documentar el primer versionamiento hecho en la quinta rama de GitHub en el proyecto SafeTravelMap</t>
  </si>
  <si>
    <t>Hacer pruebas unitarias de las tres primeras historias finalizadas</t>
  </si>
  <si>
    <t>Hacer pruebas funcionales de las tres primeras historias finalizadas</t>
  </si>
  <si>
    <t>Hacer pruebas de sistema de las tres primeras historias finalizadas</t>
  </si>
  <si>
    <t>Documentar pruebas del Sprint 5, tres primeras historias</t>
  </si>
  <si>
    <t>Documentar las pruebas de aceptación del Sprint 5</t>
  </si>
  <si>
    <t>Identificar los riesgos del Sprint 5</t>
  </si>
  <si>
    <t>Crear un plan de mitigación para los riesgos</t>
  </si>
  <si>
    <t>Generar un plan de contingencia de riesgos en caso que la mitigación no funcione</t>
  </si>
  <si>
    <t>Documentar métricas a cumplir en el plan de calidad para el Sprint 5</t>
  </si>
  <si>
    <t>Documentar desarrollo de la aplicación móvil con las tres primeras historias correspondientes del Sprint 5 fase 1</t>
  </si>
  <si>
    <t>Analista Programador,Desarrollador, Eléctricidad (Gasto básico), Computador (Hardware)</t>
  </si>
  <si>
    <t>Documentar el POSTMORTEM</t>
  </si>
  <si>
    <t>Documentar la evidencia de control de cambios</t>
  </si>
  <si>
    <t>Documentar problemas abiertos</t>
  </si>
  <si>
    <t>Documentar trabajo futuro</t>
  </si>
  <si>
    <t>Documentar la evidencia del ambiente de producción</t>
  </si>
  <si>
    <t>Desarrollar historia de usuario SAF-7,SAF-14, SAF-15</t>
  </si>
  <si>
    <t>Documentar cumplimiento de las métricas sprint 5, luego de la experiencia de usuario.</t>
  </si>
  <si>
    <t>Actualizar anteriores sprint en el plan de calidad</t>
  </si>
  <si>
    <t>Investigar como llevar a cabo el desarrollo de la historia de usuario fase 2</t>
  </si>
  <si>
    <t>Desarrollar historia de usuario SAF-81,SAF-82</t>
  </si>
  <si>
    <t>Documentar diseño Sprint 5 fase 2</t>
  </si>
  <si>
    <t>Documentar desarrollo de la aplicación móvil Sprint 5 fase 2</t>
  </si>
  <si>
    <t>Documentar los criterios de aceptación para la fase 2</t>
  </si>
  <si>
    <t>Hacer pruebas unitarias fase 2</t>
  </si>
  <si>
    <t>Hacer Pruebas Funcionales fase 2</t>
  </si>
  <si>
    <t>Documentar pruebas fase 2</t>
  </si>
  <si>
    <t>Sprint 6</t>
  </si>
  <si>
    <t>Desarrollar funcionalidad de radio y visibilidad en el interfaz del usuario</t>
  </si>
  <si>
    <t xml:space="preserve">Desarrollar funcionalidad de alertas en la interfaz del usuario </t>
  </si>
  <si>
    <t>Desarrollar funcionalidad del estado de alerta en la interfaz del usuario en caso de que el desperfecto continue</t>
  </si>
  <si>
    <t>Desarrollar funcionalidad de georeferencia en la interfaz del usuario</t>
  </si>
  <si>
    <t>Crear planificación de historias de usuario para sprint 6</t>
  </si>
  <si>
    <t>Hacer primer versionamiento de respaldo de inicio sprint 6</t>
  </si>
  <si>
    <t>Documentar métricas a cumplir en el sprint 6</t>
  </si>
  <si>
    <t>Refinar diagrama de clases pasadas</t>
  </si>
  <si>
    <t>Desarrollar historias de usuario SAF -"121,9,11,10"</t>
  </si>
  <si>
    <t>Crear metricas para el sprint 6</t>
  </si>
  <si>
    <t>Solucioar problemas con la base de datos</t>
  </si>
  <si>
    <t>Documentar MVC sprint 6</t>
  </si>
  <si>
    <t>Identificar los riesgos del Sprint 6</t>
  </si>
  <si>
    <t>Hacer pruebas unitarias</t>
  </si>
  <si>
    <t>Hacer pruebas funcionales</t>
  </si>
  <si>
    <t xml:space="preserve">Documentar pruebas </t>
  </si>
  <si>
    <t>Documentar diseño</t>
  </si>
  <si>
    <t>Actualizar diagrama de clases para sprint 6</t>
  </si>
  <si>
    <t xml:space="preserve">Crear diagrama de componentes </t>
  </si>
  <si>
    <t>Documentar desarrollo de la aplicación movil</t>
  </si>
  <si>
    <t>Refinar el MVC del sprint 4 y 5</t>
  </si>
  <si>
    <t>Cambiar el aspecto estético de los textos en la aplicación móvil</t>
  </si>
  <si>
    <t xml:space="preserve">Crear tutoriales </t>
  </si>
  <si>
    <t>Hacer segundo versionamiento luego del desarrollo de la aplicación</t>
  </si>
  <si>
    <t>Documetar tareas del Jira</t>
  </si>
  <si>
    <t>Documentar versionamiento</t>
  </si>
  <si>
    <t xml:space="preserve">Documentar diagrama de componentes </t>
  </si>
  <si>
    <t xml:space="preserve">Documentar POSTMORTEM </t>
  </si>
  <si>
    <t xml:space="preserve">Documentar evidencia en producción </t>
  </si>
  <si>
    <t>Hacer versionamiento con la documentación terminada</t>
  </si>
  <si>
    <t xml:space="preserve">Analista Programador, Android studio, Eléctricidad (Gasto básico), Computador (Hardware). </t>
  </si>
  <si>
    <t xml:space="preserve">Analista Programador,  Desarrollador, Android studio, Eléctricidad (Gasto básico), Computador (Hardware). </t>
  </si>
  <si>
    <t>Documentar lo que se planea hacer al comienzo del sprint 6</t>
  </si>
  <si>
    <t>Actualizar plan de costos sprint 6</t>
  </si>
  <si>
    <t>Analista Programador,  Analista Contable</t>
  </si>
  <si>
    <t>Total Horas Sprint 6</t>
  </si>
  <si>
    <t>Desarrollador, Eléctricidad (Gasto básico), Computador (Hardware)</t>
  </si>
  <si>
    <t>Analista Programador,Eléctricidad (Gasto básico), Computador (Hardware)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</si>
</sst>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164" fontId="1" fillId="0" borderId="1" xfId="0" applyNumberFormat="1" applyFont="1" applyBorder="1"/>
    <xf numFmtId="0" fontId="4" fillId="2" borderId="1" xfId="0" applyFont="1" applyFill="1" applyBorder="1" applyAlignment="1">
      <alignment horizontal="left" wrapText="1"/>
    </xf>
    <xf numFmtId="0" fontId="1" fillId="0" borderId="0" xfId="0" applyFont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1" fillId="0" borderId="5" xfId="0" applyFont="1" applyBorder="1"/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5" fillId="0" borderId="5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center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>
      <alignment horizontal="left" vertical="top"/>
    </xf>
    <xf numFmtId="0" fontId="0" fillId="0" borderId="0" xfId="0" applyAlignment="1">
      <alignment vertical="top"/>
    </xf>
    <xf numFmtId="164" fontId="1" fillId="0" borderId="5" xfId="0" applyNumberFormat="1" applyFont="1" applyBorder="1"/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64" fontId="1" fillId="0" borderId="6" xfId="0" applyNumberFormat="1" applyFont="1" applyBorder="1"/>
    <xf numFmtId="0" fontId="2" fillId="0" borderId="5" xfId="0" applyFont="1" applyBorder="1"/>
    <xf numFmtId="0" fontId="1" fillId="0" borderId="10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" fillId="0" borderId="9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9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164" fontId="1" fillId="0" borderId="13" xfId="0" applyNumberFormat="1" applyFont="1" applyBorder="1"/>
    <xf numFmtId="164" fontId="1" fillId="0" borderId="12" xfId="0" applyNumberFormat="1" applyFont="1" applyBorder="1"/>
    <xf numFmtId="1" fontId="1" fillId="0" borderId="13" xfId="0" applyNumberFormat="1" applyFont="1" applyBorder="1" applyAlignment="1">
      <alignment vertical="center"/>
    </xf>
    <xf numFmtId="0" fontId="6" fillId="0" borderId="1" xfId="0" applyFont="1" applyBorder="1"/>
    <xf numFmtId="164" fontId="6" fillId="0" borderId="1" xfId="0" applyNumberFormat="1" applyFont="1" applyBorder="1"/>
    <xf numFmtId="0" fontId="5" fillId="0" borderId="9" xfId="0" applyFont="1" applyBorder="1" applyAlignment="1">
      <alignment horizontal="left" vertical="center" wrapText="1"/>
    </xf>
    <xf numFmtId="1" fontId="1" fillId="0" borderId="5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1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1" fillId="0" borderId="10" xfId="0" applyFont="1" applyBorder="1" applyAlignment="1">
      <alignment vertical="top"/>
    </xf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60"/>
  <sheetViews>
    <sheetView showGridLines="0" tabSelected="1" topLeftCell="A136" zoomScale="78" zoomScaleNormal="78" workbookViewId="0">
      <pane xSplit="1" topLeftCell="B1" activePane="topRight" state="frozen"/>
      <selection pane="topRight" activeCell="D144" sqref="D144"/>
    </sheetView>
  </sheetViews>
  <sheetFormatPr baseColWidth="10" defaultColWidth="12.6328125" defaultRowHeight="15.75" customHeight="1" x14ac:dyDescent="0.25"/>
  <cols>
    <col min="1" max="1" width="57.08984375" customWidth="1"/>
    <col min="2" max="2" width="27.08984375" customWidth="1"/>
    <col min="3" max="3" width="51.08984375" customWidth="1"/>
    <col min="4" max="4" width="15.26953125" customWidth="1"/>
    <col min="5" max="5" width="20.81640625" customWidth="1"/>
    <col min="6" max="6" width="32.36328125" customWidth="1"/>
  </cols>
  <sheetData>
    <row r="1" spans="1:6" ht="34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customHeight="1" x14ac:dyDescent="0.25">
      <c r="A2" s="50" t="s">
        <v>6</v>
      </c>
      <c r="B2" s="51"/>
      <c r="C2" s="51"/>
      <c r="D2" s="51"/>
      <c r="E2" s="51"/>
      <c r="F2" s="52"/>
    </row>
    <row r="3" spans="1:6" ht="51" customHeight="1" x14ac:dyDescent="0.25">
      <c r="A3" s="3" t="s">
        <v>7</v>
      </c>
      <c r="B3" s="4" t="s">
        <v>39</v>
      </c>
      <c r="C3" s="5" t="s">
        <v>8</v>
      </c>
      <c r="D3" s="6">
        <v>16</v>
      </c>
      <c r="E3" s="7">
        <v>6769</v>
      </c>
      <c r="F3" s="7">
        <f t="shared" ref="F3:F12" si="0">D3*E3</f>
        <v>108304</v>
      </c>
    </row>
    <row r="4" spans="1:6" ht="44.5" customHeight="1" x14ac:dyDescent="0.25">
      <c r="A4" s="5" t="s">
        <v>9</v>
      </c>
      <c r="B4" s="4" t="s">
        <v>39</v>
      </c>
      <c r="C4" s="5" t="s">
        <v>10</v>
      </c>
      <c r="D4" s="6">
        <v>16</v>
      </c>
      <c r="E4" s="7">
        <v>6769</v>
      </c>
      <c r="F4" s="7">
        <f t="shared" si="0"/>
        <v>108304</v>
      </c>
    </row>
    <row r="5" spans="1:6" ht="47.5" customHeight="1" x14ac:dyDescent="0.25">
      <c r="A5" s="5" t="s">
        <v>11</v>
      </c>
      <c r="B5" s="4" t="s">
        <v>39</v>
      </c>
      <c r="C5" s="5" t="s">
        <v>12</v>
      </c>
      <c r="D5" s="6">
        <v>16</v>
      </c>
      <c r="E5" s="7">
        <v>5538</v>
      </c>
      <c r="F5" s="7">
        <f t="shared" si="0"/>
        <v>88608</v>
      </c>
    </row>
    <row r="6" spans="1:6" ht="51" customHeight="1" x14ac:dyDescent="0.25">
      <c r="A6" s="5" t="s">
        <v>13</v>
      </c>
      <c r="B6" s="4" t="s">
        <v>39</v>
      </c>
      <c r="C6" s="5" t="s">
        <v>14</v>
      </c>
      <c r="D6" s="6">
        <v>16</v>
      </c>
      <c r="E6" s="7">
        <v>6769</v>
      </c>
      <c r="F6" s="7">
        <f t="shared" si="0"/>
        <v>108304</v>
      </c>
    </row>
    <row r="7" spans="1:6" ht="41.5" customHeight="1" x14ac:dyDescent="0.25">
      <c r="A7" s="8" t="s">
        <v>15</v>
      </c>
      <c r="B7" s="4" t="s">
        <v>39</v>
      </c>
      <c r="C7" s="5" t="s">
        <v>16</v>
      </c>
      <c r="D7" s="6">
        <v>16</v>
      </c>
      <c r="E7" s="7">
        <v>5538</v>
      </c>
      <c r="F7" s="7">
        <f t="shared" si="0"/>
        <v>88608</v>
      </c>
    </row>
    <row r="8" spans="1:6" ht="46.5" customHeight="1" x14ac:dyDescent="0.25">
      <c r="A8" s="8" t="s">
        <v>17</v>
      </c>
      <c r="B8" s="4" t="s">
        <v>39</v>
      </c>
      <c r="C8" s="5" t="s">
        <v>12</v>
      </c>
      <c r="D8" s="6">
        <v>16</v>
      </c>
      <c r="E8" s="7">
        <v>5538</v>
      </c>
      <c r="F8" s="7">
        <f t="shared" si="0"/>
        <v>88608</v>
      </c>
    </row>
    <row r="9" spans="1:6" ht="46" customHeight="1" x14ac:dyDescent="0.25">
      <c r="A9" s="13" t="s">
        <v>18</v>
      </c>
      <c r="B9" s="4" t="s">
        <v>39</v>
      </c>
      <c r="C9" s="5" t="s">
        <v>16</v>
      </c>
      <c r="D9" s="6">
        <v>16</v>
      </c>
      <c r="E9" s="7">
        <v>5538</v>
      </c>
      <c r="F9" s="7">
        <f t="shared" si="0"/>
        <v>88608</v>
      </c>
    </row>
    <row r="10" spans="1:6" ht="46" customHeight="1" x14ac:dyDescent="0.25">
      <c r="A10" s="13" t="s">
        <v>19</v>
      </c>
      <c r="B10" s="4" t="s">
        <v>39</v>
      </c>
      <c r="C10" s="5" t="s">
        <v>16</v>
      </c>
      <c r="D10" s="6">
        <v>16</v>
      </c>
      <c r="E10" s="7">
        <v>5538</v>
      </c>
      <c r="F10" s="7">
        <f t="shared" si="0"/>
        <v>88608</v>
      </c>
    </row>
    <row r="11" spans="1:6" ht="49" customHeight="1" x14ac:dyDescent="0.25">
      <c r="A11" s="13" t="s">
        <v>20</v>
      </c>
      <c r="B11" s="4" t="s">
        <v>39</v>
      </c>
      <c r="C11" s="3" t="s">
        <v>14</v>
      </c>
      <c r="D11" s="6">
        <v>16</v>
      </c>
      <c r="E11" s="7">
        <v>6769</v>
      </c>
      <c r="F11" s="7">
        <f t="shared" si="0"/>
        <v>108304</v>
      </c>
    </row>
    <row r="12" spans="1:6" ht="43" customHeight="1" x14ac:dyDescent="0.25">
      <c r="A12" s="5" t="s">
        <v>21</v>
      </c>
      <c r="B12" s="4" t="s">
        <v>39</v>
      </c>
      <c r="C12" s="5" t="s">
        <v>14</v>
      </c>
      <c r="D12" s="6">
        <v>16</v>
      </c>
      <c r="E12" s="7">
        <v>6769</v>
      </c>
      <c r="F12" s="7">
        <f t="shared" si="0"/>
        <v>108304</v>
      </c>
    </row>
    <row r="13" spans="1:6" ht="15.75" customHeight="1" x14ac:dyDescent="0.25">
      <c r="A13" s="6"/>
      <c r="B13" s="4"/>
      <c r="C13" s="6" t="s">
        <v>22</v>
      </c>
      <c r="D13" s="6">
        <f>SUM(D3:D12)</f>
        <v>160</v>
      </c>
      <c r="E13" s="6" t="s">
        <v>23</v>
      </c>
      <c r="F13" s="7">
        <f>SUM(F3:F12)</f>
        <v>984560</v>
      </c>
    </row>
    <row r="14" spans="1:6" ht="15.75" customHeight="1" x14ac:dyDescent="0.3">
      <c r="A14" s="14" t="s">
        <v>24</v>
      </c>
      <c r="B14" s="9"/>
      <c r="D14" s="9"/>
      <c r="E14" s="9"/>
      <c r="F14" s="9"/>
    </row>
    <row r="15" spans="1:6" ht="27" customHeight="1" x14ac:dyDescent="0.25">
      <c r="A15" s="16" t="s">
        <v>41</v>
      </c>
      <c r="B15" s="18" t="s">
        <v>39</v>
      </c>
      <c r="C15" s="17" t="s">
        <v>47</v>
      </c>
      <c r="D15" s="20">
        <v>4</v>
      </c>
      <c r="E15" s="7">
        <v>5538</v>
      </c>
      <c r="F15" s="24">
        <f>D15*E15</f>
        <v>22152</v>
      </c>
    </row>
    <row r="16" spans="1:6" ht="26" customHeight="1" x14ac:dyDescent="0.25">
      <c r="A16" s="16" t="s">
        <v>42</v>
      </c>
      <c r="B16" s="18" t="s">
        <v>39</v>
      </c>
      <c r="C16" s="17" t="s">
        <v>48</v>
      </c>
      <c r="D16" s="20">
        <v>40</v>
      </c>
      <c r="E16" s="7">
        <v>5538</v>
      </c>
      <c r="F16" s="24">
        <f t="shared" ref="F16:F22" si="1">D16*E16</f>
        <v>221520</v>
      </c>
    </row>
    <row r="17" spans="1:6" ht="29" customHeight="1" x14ac:dyDescent="0.25">
      <c r="A17" s="16" t="s">
        <v>43</v>
      </c>
      <c r="B17" s="18" t="s">
        <v>39</v>
      </c>
      <c r="C17" s="19" t="s">
        <v>49</v>
      </c>
      <c r="D17" s="20">
        <v>24</v>
      </c>
      <c r="E17" s="7">
        <v>5538</v>
      </c>
      <c r="F17" s="24">
        <f t="shared" si="1"/>
        <v>132912</v>
      </c>
    </row>
    <row r="18" spans="1:6" ht="33.5" customHeight="1" x14ac:dyDescent="0.25">
      <c r="A18" s="16" t="s">
        <v>50</v>
      </c>
      <c r="B18" s="18" t="s">
        <v>39</v>
      </c>
      <c r="C18" s="19" t="s">
        <v>47</v>
      </c>
      <c r="D18" s="20">
        <v>1</v>
      </c>
      <c r="E18" s="7">
        <v>5538</v>
      </c>
      <c r="F18" s="24">
        <f t="shared" si="1"/>
        <v>5538</v>
      </c>
    </row>
    <row r="19" spans="1:6" ht="43" customHeight="1" x14ac:dyDescent="0.25">
      <c r="A19" s="16" t="s">
        <v>52</v>
      </c>
      <c r="B19" s="18" t="s">
        <v>39</v>
      </c>
      <c r="C19" s="19" t="s">
        <v>53</v>
      </c>
      <c r="D19" s="20">
        <v>80</v>
      </c>
      <c r="E19" s="7">
        <v>6769</v>
      </c>
      <c r="F19" s="24">
        <f t="shared" si="1"/>
        <v>541520</v>
      </c>
    </row>
    <row r="20" spans="1:6" ht="37.5" customHeight="1" x14ac:dyDescent="0.25">
      <c r="A20" s="15" t="s">
        <v>44</v>
      </c>
      <c r="B20" s="18" t="s">
        <v>39</v>
      </c>
      <c r="C20" s="17" t="s">
        <v>51</v>
      </c>
      <c r="D20" s="20">
        <v>16</v>
      </c>
      <c r="E20" s="7">
        <v>6769</v>
      </c>
      <c r="F20" s="24">
        <f t="shared" si="1"/>
        <v>108304</v>
      </c>
    </row>
    <row r="21" spans="1:6" ht="44" customHeight="1" x14ac:dyDescent="0.25">
      <c r="A21" s="15" t="s">
        <v>45</v>
      </c>
      <c r="B21" s="18" t="s">
        <v>39</v>
      </c>
      <c r="C21" s="17" t="s">
        <v>51</v>
      </c>
      <c r="D21" s="20">
        <v>16</v>
      </c>
      <c r="E21" s="7">
        <v>6769</v>
      </c>
      <c r="F21" s="24">
        <f t="shared" si="1"/>
        <v>108304</v>
      </c>
    </row>
    <row r="22" spans="1:6" s="23" customFormat="1" ht="19" customHeight="1" x14ac:dyDescent="0.25">
      <c r="A22" s="22" t="s">
        <v>46</v>
      </c>
      <c r="B22" s="18" t="s">
        <v>39</v>
      </c>
      <c r="C22" s="21" t="s">
        <v>54</v>
      </c>
      <c r="D22" s="20">
        <v>24</v>
      </c>
      <c r="E22" s="7">
        <v>5538</v>
      </c>
      <c r="F22" s="24">
        <f t="shared" si="1"/>
        <v>132912</v>
      </c>
    </row>
    <row r="23" spans="1:6" ht="15.75" customHeight="1" x14ac:dyDescent="0.25">
      <c r="A23" s="25"/>
      <c r="B23" s="26"/>
      <c r="C23" s="25" t="s">
        <v>40</v>
      </c>
      <c r="D23" s="25">
        <f>SUM(D15:D22)</f>
        <v>205</v>
      </c>
      <c r="E23" s="25" t="s">
        <v>23</v>
      </c>
      <c r="F23" s="27">
        <f>SUM(F15:F22)</f>
        <v>1273162</v>
      </c>
    </row>
    <row r="24" spans="1:6" s="28" customFormat="1" ht="15.75" customHeight="1" x14ac:dyDescent="0.3">
      <c r="A24" s="53" t="s">
        <v>25</v>
      </c>
      <c r="B24" s="54"/>
      <c r="C24" s="54"/>
      <c r="D24" s="54"/>
      <c r="E24" s="54"/>
      <c r="F24" s="55"/>
    </row>
    <row r="25" spans="1:6" s="14" customFormat="1" ht="35.5" customHeight="1" x14ac:dyDescent="0.3">
      <c r="A25" s="15" t="s">
        <v>66</v>
      </c>
      <c r="B25" s="18" t="s">
        <v>39</v>
      </c>
      <c r="C25" s="17" t="s">
        <v>82</v>
      </c>
      <c r="D25" s="45">
        <v>8</v>
      </c>
      <c r="E25" s="7">
        <v>5538</v>
      </c>
      <c r="F25" s="44">
        <f>D25*E25</f>
        <v>44304</v>
      </c>
    </row>
    <row r="26" spans="1:6" ht="45.5" customHeight="1" x14ac:dyDescent="0.25">
      <c r="A26" s="31" t="s">
        <v>70</v>
      </c>
      <c r="B26" s="18" t="s">
        <v>39</v>
      </c>
      <c r="C26" s="17" t="s">
        <v>71</v>
      </c>
      <c r="D26" s="42">
        <v>2</v>
      </c>
      <c r="E26" s="43">
        <v>5538</v>
      </c>
      <c r="F26" s="44">
        <f t="shared" ref="F26:F41" si="2">D26*E26</f>
        <v>11076</v>
      </c>
    </row>
    <row r="27" spans="1:6" ht="26" customHeight="1" x14ac:dyDescent="0.25">
      <c r="A27" s="16" t="s">
        <v>56</v>
      </c>
      <c r="B27" s="18" t="s">
        <v>39</v>
      </c>
      <c r="C27" s="17" t="s">
        <v>72</v>
      </c>
      <c r="D27" s="20">
        <v>16</v>
      </c>
      <c r="E27" s="7">
        <v>6769</v>
      </c>
      <c r="F27" s="44">
        <f t="shared" si="2"/>
        <v>108304</v>
      </c>
    </row>
    <row r="28" spans="1:6" ht="29" customHeight="1" x14ac:dyDescent="0.25">
      <c r="A28" s="31" t="s">
        <v>57</v>
      </c>
      <c r="B28" s="18" t="s">
        <v>39</v>
      </c>
      <c r="C28" s="19" t="s">
        <v>49</v>
      </c>
      <c r="D28" s="20">
        <v>8</v>
      </c>
      <c r="E28" s="7">
        <v>5538</v>
      </c>
      <c r="F28" s="44">
        <f t="shared" si="2"/>
        <v>44304</v>
      </c>
    </row>
    <row r="29" spans="1:6" ht="33.5" customHeight="1" x14ac:dyDescent="0.25">
      <c r="A29" s="15" t="s">
        <v>74</v>
      </c>
      <c r="B29" s="18" t="s">
        <v>39</v>
      </c>
      <c r="C29" s="19" t="s">
        <v>73</v>
      </c>
      <c r="D29" s="20">
        <v>16</v>
      </c>
      <c r="E29" s="27">
        <v>5538</v>
      </c>
      <c r="F29" s="44">
        <f t="shared" si="2"/>
        <v>88608</v>
      </c>
    </row>
    <row r="30" spans="1:6" ht="43" customHeight="1" x14ac:dyDescent="0.25">
      <c r="A30" s="35" t="s">
        <v>58</v>
      </c>
      <c r="B30" s="32" t="s">
        <v>39</v>
      </c>
      <c r="C30" s="19" t="s">
        <v>75</v>
      </c>
      <c r="D30" s="20">
        <v>1</v>
      </c>
      <c r="E30" s="7">
        <v>6769</v>
      </c>
      <c r="F30" s="44">
        <f t="shared" si="2"/>
        <v>6769</v>
      </c>
    </row>
    <row r="31" spans="1:6" ht="37.5" customHeight="1" x14ac:dyDescent="0.25">
      <c r="A31" s="15" t="s">
        <v>76</v>
      </c>
      <c r="B31" s="32" t="s">
        <v>39</v>
      </c>
      <c r="C31" s="17" t="s">
        <v>77</v>
      </c>
      <c r="D31" s="20">
        <v>8</v>
      </c>
      <c r="E31" s="7">
        <v>6769</v>
      </c>
      <c r="F31" s="44">
        <f t="shared" si="2"/>
        <v>54152</v>
      </c>
    </row>
    <row r="32" spans="1:6" ht="44" customHeight="1" x14ac:dyDescent="0.25">
      <c r="A32" s="15" t="s">
        <v>59</v>
      </c>
      <c r="B32" s="32" t="s">
        <v>39</v>
      </c>
      <c r="C32" s="36" t="s">
        <v>77</v>
      </c>
      <c r="D32" s="29">
        <v>16</v>
      </c>
      <c r="E32" s="7">
        <v>6769</v>
      </c>
      <c r="F32" s="44">
        <f t="shared" si="2"/>
        <v>108304</v>
      </c>
    </row>
    <row r="33" spans="1:6" ht="44" customHeight="1" x14ac:dyDescent="0.25">
      <c r="A33" s="15" t="s">
        <v>67</v>
      </c>
      <c r="B33" s="33" t="s">
        <v>39</v>
      </c>
      <c r="C33" s="17" t="s">
        <v>82</v>
      </c>
      <c r="D33" s="29">
        <v>1</v>
      </c>
      <c r="E33" s="24">
        <v>5538</v>
      </c>
      <c r="F33" s="44">
        <f t="shared" si="2"/>
        <v>5538</v>
      </c>
    </row>
    <row r="34" spans="1:6" s="23" customFormat="1" ht="17" customHeight="1" x14ac:dyDescent="0.25">
      <c r="A34" s="15" t="s">
        <v>60</v>
      </c>
      <c r="B34" s="33" t="s">
        <v>39</v>
      </c>
      <c r="C34" s="21" t="s">
        <v>54</v>
      </c>
      <c r="D34" s="20">
        <v>36</v>
      </c>
      <c r="E34" s="24">
        <v>5538</v>
      </c>
      <c r="F34" s="44">
        <f t="shared" si="2"/>
        <v>199368</v>
      </c>
    </row>
    <row r="35" spans="1:6" s="39" customFormat="1" ht="42.5" customHeight="1" x14ac:dyDescent="0.25">
      <c r="A35" s="15" t="s">
        <v>78</v>
      </c>
      <c r="B35" s="34" t="s">
        <v>39</v>
      </c>
      <c r="C35" s="36" t="s">
        <v>77</v>
      </c>
      <c r="D35" s="40">
        <v>32</v>
      </c>
      <c r="E35" s="7">
        <v>6769</v>
      </c>
      <c r="F35" s="44">
        <f t="shared" si="2"/>
        <v>216608</v>
      </c>
    </row>
    <row r="36" spans="1:6" s="39" customFormat="1" ht="19" customHeight="1" x14ac:dyDescent="0.25">
      <c r="A36" s="15" t="s">
        <v>61</v>
      </c>
      <c r="B36" s="34" t="s">
        <v>39</v>
      </c>
      <c r="C36" s="41" t="s">
        <v>79</v>
      </c>
      <c r="D36" s="20">
        <v>1</v>
      </c>
      <c r="E36" s="7">
        <f>10000+5538</f>
        <v>15538</v>
      </c>
      <c r="F36" s="44">
        <f t="shared" si="2"/>
        <v>15538</v>
      </c>
    </row>
    <row r="37" spans="1:6" s="39" customFormat="1" ht="30.5" customHeight="1" x14ac:dyDescent="0.25">
      <c r="A37" s="15" t="s">
        <v>62</v>
      </c>
      <c r="B37" s="34" t="s">
        <v>39</v>
      </c>
      <c r="C37" s="17" t="s">
        <v>80</v>
      </c>
      <c r="D37" s="20">
        <v>3</v>
      </c>
      <c r="E37" s="24">
        <v>5538</v>
      </c>
      <c r="F37" s="44">
        <f t="shared" si="2"/>
        <v>16614</v>
      </c>
    </row>
    <row r="38" spans="1:6" s="39" customFormat="1" ht="29.5" customHeight="1" x14ac:dyDescent="0.25">
      <c r="A38" s="15" t="s">
        <v>63</v>
      </c>
      <c r="B38" s="34" t="s">
        <v>39</v>
      </c>
      <c r="C38" s="17" t="s">
        <v>81</v>
      </c>
      <c r="D38" s="20">
        <v>3</v>
      </c>
      <c r="E38" s="7">
        <v>6769</v>
      </c>
      <c r="F38" s="44">
        <f t="shared" si="2"/>
        <v>20307</v>
      </c>
    </row>
    <row r="39" spans="1:6" ht="30" customHeight="1" x14ac:dyDescent="0.25">
      <c r="A39" s="15" t="s">
        <v>64</v>
      </c>
      <c r="B39" s="32" t="s">
        <v>39</v>
      </c>
      <c r="C39" s="17" t="s">
        <v>81</v>
      </c>
      <c r="D39" s="12">
        <v>3</v>
      </c>
      <c r="E39" s="7">
        <v>6769</v>
      </c>
      <c r="F39" s="44">
        <f t="shared" si="2"/>
        <v>20307</v>
      </c>
    </row>
    <row r="40" spans="1:6" ht="30" customHeight="1" x14ac:dyDescent="0.25">
      <c r="A40" s="15" t="s">
        <v>65</v>
      </c>
      <c r="B40" s="32" t="s">
        <v>39</v>
      </c>
      <c r="C40" s="17" t="s">
        <v>81</v>
      </c>
      <c r="D40" s="12">
        <v>3</v>
      </c>
      <c r="E40" s="7">
        <v>6769</v>
      </c>
      <c r="F40" s="44">
        <f t="shared" si="2"/>
        <v>20307</v>
      </c>
    </row>
    <row r="41" spans="1:6" ht="29.5" customHeight="1" x14ac:dyDescent="0.25">
      <c r="A41" s="35" t="s">
        <v>68</v>
      </c>
      <c r="B41" s="32" t="s">
        <v>39</v>
      </c>
      <c r="C41" s="17" t="s">
        <v>82</v>
      </c>
      <c r="D41" s="12">
        <v>1</v>
      </c>
      <c r="E41" s="24">
        <v>5538</v>
      </c>
      <c r="F41" s="44">
        <f t="shared" si="2"/>
        <v>5538</v>
      </c>
    </row>
    <row r="42" spans="1:6" s="39" customFormat="1" ht="19" customHeight="1" x14ac:dyDescent="0.25">
      <c r="A42" s="30"/>
      <c r="B42" s="37"/>
      <c r="C42" s="20" t="s">
        <v>69</v>
      </c>
      <c r="D42" s="20">
        <f>SUM(D25:D41)</f>
        <v>158</v>
      </c>
      <c r="E42" s="20" t="s">
        <v>23</v>
      </c>
      <c r="F42" s="38">
        <f>SUM(F26:F34)</f>
        <v>626423</v>
      </c>
    </row>
    <row r="43" spans="1:6" ht="15.75" customHeight="1" x14ac:dyDescent="0.25">
      <c r="A43" s="30"/>
      <c r="B43" s="9"/>
      <c r="D43" s="9"/>
      <c r="E43" s="9"/>
      <c r="F43" s="9"/>
    </row>
    <row r="44" spans="1:6" ht="15.75" customHeight="1" x14ac:dyDescent="0.3">
      <c r="A44" s="53" t="s">
        <v>83</v>
      </c>
      <c r="B44" s="54"/>
      <c r="C44" s="54"/>
      <c r="D44" s="54"/>
      <c r="E44" s="54"/>
      <c r="F44" s="55"/>
    </row>
    <row r="45" spans="1:6" ht="32" customHeight="1" x14ac:dyDescent="0.25">
      <c r="A45" s="15" t="s">
        <v>85</v>
      </c>
      <c r="B45" s="18" t="s">
        <v>39</v>
      </c>
      <c r="C45" s="17" t="s">
        <v>77</v>
      </c>
      <c r="D45" s="45">
        <v>6</v>
      </c>
      <c r="E45" s="7">
        <v>6769</v>
      </c>
      <c r="F45" s="44">
        <f>D45*E45</f>
        <v>40614</v>
      </c>
    </row>
    <row r="46" spans="1:6" ht="29" customHeight="1" x14ac:dyDescent="0.25">
      <c r="A46" s="31" t="s">
        <v>84</v>
      </c>
      <c r="B46" s="18" t="s">
        <v>39</v>
      </c>
      <c r="C46" s="17" t="s">
        <v>77</v>
      </c>
      <c r="D46" s="42">
        <v>6</v>
      </c>
      <c r="E46" s="7">
        <v>6769</v>
      </c>
      <c r="F46" s="44">
        <f t="shared" ref="F46:F58" si="3">D46*E46</f>
        <v>40614</v>
      </c>
    </row>
    <row r="47" spans="1:6" ht="38.5" customHeight="1" x14ac:dyDescent="0.25">
      <c r="A47" s="16" t="s">
        <v>86</v>
      </c>
      <c r="B47" s="18" t="s">
        <v>39</v>
      </c>
      <c r="C47" s="17" t="s">
        <v>77</v>
      </c>
      <c r="D47" s="20">
        <v>6</v>
      </c>
      <c r="E47" s="7">
        <v>6769</v>
      </c>
      <c r="F47" s="44">
        <f t="shared" si="3"/>
        <v>40614</v>
      </c>
    </row>
    <row r="48" spans="1:6" ht="29" customHeight="1" x14ac:dyDescent="0.25">
      <c r="A48" s="16" t="s">
        <v>87</v>
      </c>
      <c r="B48" s="18" t="s">
        <v>39</v>
      </c>
      <c r="C48" s="19" t="s">
        <v>89</v>
      </c>
      <c r="D48" s="20">
        <v>1</v>
      </c>
      <c r="E48" s="7">
        <v>5538</v>
      </c>
      <c r="F48" s="44">
        <f t="shared" si="3"/>
        <v>5538</v>
      </c>
    </row>
    <row r="49" spans="1:6" ht="30" customHeight="1" x14ac:dyDescent="0.25">
      <c r="A49" s="16" t="s">
        <v>88</v>
      </c>
      <c r="B49" s="18" t="s">
        <v>39</v>
      </c>
      <c r="C49" s="19" t="s">
        <v>49</v>
      </c>
      <c r="D49" s="20">
        <v>1</v>
      </c>
      <c r="E49" s="27">
        <v>5538</v>
      </c>
      <c r="F49" s="44">
        <f t="shared" si="3"/>
        <v>5538</v>
      </c>
    </row>
    <row r="50" spans="1:6" ht="32" customHeight="1" x14ac:dyDescent="0.25">
      <c r="A50" s="16" t="s">
        <v>90</v>
      </c>
      <c r="B50" s="32" t="s">
        <v>39</v>
      </c>
      <c r="C50" s="19" t="s">
        <v>91</v>
      </c>
      <c r="D50" s="20">
        <v>56</v>
      </c>
      <c r="E50" s="7">
        <f>5538+6769</f>
        <v>12307</v>
      </c>
      <c r="F50" s="44">
        <f t="shared" si="3"/>
        <v>689192</v>
      </c>
    </row>
    <row r="51" spans="1:6" ht="33" customHeight="1" x14ac:dyDescent="0.25">
      <c r="A51" s="16" t="s">
        <v>92</v>
      </c>
      <c r="B51" s="32" t="s">
        <v>39</v>
      </c>
      <c r="C51" s="17" t="s">
        <v>77</v>
      </c>
      <c r="D51" s="20">
        <v>2</v>
      </c>
      <c r="E51" s="7">
        <v>6769</v>
      </c>
      <c r="F51" s="44">
        <f t="shared" si="3"/>
        <v>13538</v>
      </c>
    </row>
    <row r="52" spans="1:6" ht="38" customHeight="1" x14ac:dyDescent="0.25">
      <c r="A52" s="16" t="s">
        <v>93</v>
      </c>
      <c r="B52" s="32" t="s">
        <v>39</v>
      </c>
      <c r="C52" s="36" t="s">
        <v>77</v>
      </c>
      <c r="D52" s="29">
        <v>2</v>
      </c>
      <c r="E52" s="7">
        <v>6769</v>
      </c>
      <c r="F52" s="44">
        <f t="shared" si="3"/>
        <v>13538</v>
      </c>
    </row>
    <row r="53" spans="1:6" ht="43" customHeight="1" x14ac:dyDescent="0.25">
      <c r="A53" s="16" t="s">
        <v>94</v>
      </c>
      <c r="B53" s="33" t="s">
        <v>39</v>
      </c>
      <c r="C53" s="36" t="s">
        <v>77</v>
      </c>
      <c r="D53" s="29">
        <v>2</v>
      </c>
      <c r="E53" s="7">
        <v>6769</v>
      </c>
      <c r="F53" s="44">
        <f t="shared" si="3"/>
        <v>13538</v>
      </c>
    </row>
    <row r="54" spans="1:6" ht="33.5" customHeight="1" x14ac:dyDescent="0.25">
      <c r="A54" s="16" t="s">
        <v>95</v>
      </c>
      <c r="B54" s="33" t="s">
        <v>39</v>
      </c>
      <c r="C54" s="36" t="s">
        <v>77</v>
      </c>
      <c r="D54" s="20">
        <v>3</v>
      </c>
      <c r="E54" s="7">
        <v>6769</v>
      </c>
      <c r="F54" s="44">
        <f t="shared" si="3"/>
        <v>20307</v>
      </c>
    </row>
    <row r="55" spans="1:6" ht="34" customHeight="1" x14ac:dyDescent="0.25">
      <c r="A55" s="16" t="s">
        <v>96</v>
      </c>
      <c r="B55" s="34" t="s">
        <v>39</v>
      </c>
      <c r="C55" s="19" t="s">
        <v>97</v>
      </c>
      <c r="D55" s="40">
        <v>1</v>
      </c>
      <c r="E55" s="7">
        <v>5538</v>
      </c>
      <c r="F55" s="44">
        <f t="shared" si="3"/>
        <v>5538</v>
      </c>
    </row>
    <row r="56" spans="1:6" ht="34" customHeight="1" x14ac:dyDescent="0.25">
      <c r="A56" s="16" t="s">
        <v>98</v>
      </c>
      <c r="B56" s="34" t="s">
        <v>39</v>
      </c>
      <c r="C56" s="17" t="s">
        <v>80</v>
      </c>
      <c r="D56" s="40">
        <v>56</v>
      </c>
      <c r="E56" s="7">
        <v>5538</v>
      </c>
      <c r="F56" s="44">
        <f t="shared" si="3"/>
        <v>310128</v>
      </c>
    </row>
    <row r="57" spans="1:6" ht="15.75" customHeight="1" x14ac:dyDescent="0.25">
      <c r="A57" s="15" t="s">
        <v>61</v>
      </c>
      <c r="B57" s="34" t="s">
        <v>39</v>
      </c>
      <c r="C57" s="41" t="s">
        <v>79</v>
      </c>
      <c r="D57" s="20">
        <v>1</v>
      </c>
      <c r="E57" s="7">
        <f>10000+5538</f>
        <v>15538</v>
      </c>
      <c r="F57" s="44">
        <f t="shared" si="3"/>
        <v>15538</v>
      </c>
    </row>
    <row r="58" spans="1:6" ht="25" x14ac:dyDescent="0.25">
      <c r="A58" s="15" t="s">
        <v>99</v>
      </c>
      <c r="B58" s="32" t="s">
        <v>39</v>
      </c>
      <c r="C58" s="17" t="s">
        <v>82</v>
      </c>
      <c r="D58" s="12">
        <v>1</v>
      </c>
      <c r="E58" s="24">
        <v>5538</v>
      </c>
      <c r="F58" s="44">
        <f t="shared" si="3"/>
        <v>5538</v>
      </c>
    </row>
    <row r="59" spans="1:6" ht="12.5" x14ac:dyDescent="0.25">
      <c r="A59" s="30"/>
      <c r="B59" s="37"/>
      <c r="C59" s="20" t="s">
        <v>100</v>
      </c>
      <c r="D59" s="20">
        <f>SUM(D45:D58)</f>
        <v>144</v>
      </c>
      <c r="E59" s="20" t="s">
        <v>23</v>
      </c>
      <c r="F59" s="38">
        <f>SUM(F46:F54)</f>
        <v>842417</v>
      </c>
    </row>
    <row r="60" spans="1:6" ht="13" x14ac:dyDescent="0.3">
      <c r="A60" s="53" t="s">
        <v>101</v>
      </c>
      <c r="B60" s="54"/>
      <c r="C60" s="54"/>
      <c r="D60" s="54"/>
      <c r="E60" s="54"/>
      <c r="F60" s="55"/>
    </row>
    <row r="61" spans="1:6" ht="25" x14ac:dyDescent="0.25">
      <c r="A61" s="15" t="s">
        <v>102</v>
      </c>
      <c r="B61" s="18" t="s">
        <v>39</v>
      </c>
      <c r="C61" s="17" t="s">
        <v>103</v>
      </c>
      <c r="D61" s="45">
        <v>6</v>
      </c>
      <c r="E61" s="7">
        <f>6769+5538</f>
        <v>12307</v>
      </c>
      <c r="F61" s="44">
        <f>D61*E61</f>
        <v>73842</v>
      </c>
    </row>
    <row r="62" spans="1:6" ht="25" x14ac:dyDescent="0.25">
      <c r="A62" s="31" t="s">
        <v>104</v>
      </c>
      <c r="B62" s="18" t="s">
        <v>39</v>
      </c>
      <c r="C62" s="17" t="s">
        <v>103</v>
      </c>
      <c r="D62" s="42">
        <v>6</v>
      </c>
      <c r="E62" s="7">
        <f t="shared" ref="E62:E65" si="4">6769+5538</f>
        <v>12307</v>
      </c>
      <c r="F62" s="44">
        <f t="shared" ref="F62:F103" si="5">D62*E62</f>
        <v>73842</v>
      </c>
    </row>
    <row r="63" spans="1:6" ht="36.5" customHeight="1" x14ac:dyDescent="0.25">
      <c r="A63" s="16" t="s">
        <v>105</v>
      </c>
      <c r="B63" s="18" t="s">
        <v>39</v>
      </c>
      <c r="C63" s="17" t="s">
        <v>103</v>
      </c>
      <c r="D63" s="20">
        <v>6</v>
      </c>
      <c r="E63" s="7">
        <f t="shared" si="4"/>
        <v>12307</v>
      </c>
      <c r="F63" s="44">
        <f t="shared" si="5"/>
        <v>73842</v>
      </c>
    </row>
    <row r="64" spans="1:6" ht="34.5" customHeight="1" x14ac:dyDescent="0.25">
      <c r="A64" s="48" t="s">
        <v>106</v>
      </c>
      <c r="B64" s="18" t="s">
        <v>39</v>
      </c>
      <c r="C64" s="17" t="s">
        <v>103</v>
      </c>
      <c r="D64" s="20">
        <v>6</v>
      </c>
      <c r="E64" s="7">
        <f t="shared" si="4"/>
        <v>12307</v>
      </c>
      <c r="F64" s="44">
        <f t="shared" si="5"/>
        <v>73842</v>
      </c>
    </row>
    <row r="65" spans="1:6" ht="34.5" customHeight="1" x14ac:dyDescent="0.25">
      <c r="A65" s="31" t="s">
        <v>107</v>
      </c>
      <c r="B65" s="18" t="s">
        <v>39</v>
      </c>
      <c r="C65" s="17" t="s">
        <v>103</v>
      </c>
      <c r="D65" s="20">
        <v>6</v>
      </c>
      <c r="E65" s="7">
        <f t="shared" si="4"/>
        <v>12307</v>
      </c>
      <c r="F65" s="44">
        <f t="shared" si="5"/>
        <v>73842</v>
      </c>
    </row>
    <row r="66" spans="1:6" ht="25" x14ac:dyDescent="0.25">
      <c r="A66" s="16" t="s">
        <v>108</v>
      </c>
      <c r="B66" s="32" t="s">
        <v>39</v>
      </c>
      <c r="C66" s="19" t="s">
        <v>49</v>
      </c>
      <c r="D66" s="20">
        <v>1</v>
      </c>
      <c r="E66" s="7">
        <v>5538</v>
      </c>
      <c r="F66" s="44">
        <f t="shared" si="5"/>
        <v>5538</v>
      </c>
    </row>
    <row r="67" spans="1:6" ht="25" x14ac:dyDescent="0.25">
      <c r="A67" s="16" t="s">
        <v>109</v>
      </c>
      <c r="B67" s="32" t="s">
        <v>39</v>
      </c>
      <c r="C67" s="17" t="s">
        <v>110</v>
      </c>
      <c r="D67" s="20">
        <v>1</v>
      </c>
      <c r="E67" s="7">
        <v>5538</v>
      </c>
      <c r="F67" s="44">
        <f t="shared" si="5"/>
        <v>5538</v>
      </c>
    </row>
    <row r="68" spans="1:6" ht="25" x14ac:dyDescent="0.25">
      <c r="A68" s="16" t="s">
        <v>111</v>
      </c>
      <c r="B68" s="32" t="s">
        <v>39</v>
      </c>
      <c r="C68" s="19" t="s">
        <v>49</v>
      </c>
      <c r="D68" s="29">
        <v>20</v>
      </c>
      <c r="E68" s="7">
        <v>5538</v>
      </c>
      <c r="F68" s="44">
        <f t="shared" si="5"/>
        <v>110760</v>
      </c>
    </row>
    <row r="69" spans="1:6" ht="12.5" x14ac:dyDescent="0.25">
      <c r="A69" s="16" t="s">
        <v>61</v>
      </c>
      <c r="B69" s="33" t="s">
        <v>39</v>
      </c>
      <c r="C69" s="41" t="s">
        <v>79</v>
      </c>
      <c r="D69" s="29">
        <v>1</v>
      </c>
      <c r="E69" s="7">
        <f>10000+5538</f>
        <v>15538</v>
      </c>
      <c r="F69" s="44">
        <f t="shared" si="5"/>
        <v>15538</v>
      </c>
    </row>
    <row r="70" spans="1:6" ht="25" x14ac:dyDescent="0.25">
      <c r="A70" s="16" t="s">
        <v>112</v>
      </c>
      <c r="B70" s="33" t="s">
        <v>39</v>
      </c>
      <c r="C70" s="36" t="s">
        <v>77</v>
      </c>
      <c r="D70" s="20">
        <v>1</v>
      </c>
      <c r="E70" s="7">
        <v>6769</v>
      </c>
      <c r="F70" s="44">
        <f t="shared" si="5"/>
        <v>6769</v>
      </c>
    </row>
    <row r="71" spans="1:6" ht="25" x14ac:dyDescent="0.25">
      <c r="A71" s="16" t="s">
        <v>113</v>
      </c>
      <c r="B71" s="34" t="s">
        <v>39</v>
      </c>
      <c r="C71" s="36" t="s">
        <v>77</v>
      </c>
      <c r="D71" s="40">
        <v>1</v>
      </c>
      <c r="E71" s="7">
        <v>6769</v>
      </c>
      <c r="F71" s="44">
        <f t="shared" si="5"/>
        <v>6769</v>
      </c>
    </row>
    <row r="72" spans="1:6" ht="25" x14ac:dyDescent="0.25">
      <c r="A72" s="16" t="s">
        <v>114</v>
      </c>
      <c r="B72" s="34" t="s">
        <v>39</v>
      </c>
      <c r="C72" s="36" t="s">
        <v>77</v>
      </c>
      <c r="D72" s="40">
        <v>1</v>
      </c>
      <c r="E72" s="7">
        <v>6769</v>
      </c>
      <c r="F72" s="44">
        <f t="shared" si="5"/>
        <v>6769</v>
      </c>
    </row>
    <row r="73" spans="1:6" ht="25" x14ac:dyDescent="0.25">
      <c r="A73" s="16" t="s">
        <v>115</v>
      </c>
      <c r="B73" s="34" t="s">
        <v>39</v>
      </c>
      <c r="C73" s="19" t="s">
        <v>49</v>
      </c>
      <c r="D73" s="20">
        <v>2</v>
      </c>
      <c r="E73" s="7">
        <f>5538</f>
        <v>5538</v>
      </c>
      <c r="F73" s="44">
        <f t="shared" si="5"/>
        <v>11076</v>
      </c>
    </row>
    <row r="74" spans="1:6" ht="25" x14ac:dyDescent="0.25">
      <c r="A74" s="16" t="s">
        <v>116</v>
      </c>
      <c r="B74" s="32" t="s">
        <v>39</v>
      </c>
      <c r="C74" s="17" t="s">
        <v>103</v>
      </c>
      <c r="D74" s="12">
        <v>2</v>
      </c>
      <c r="E74" s="7">
        <f t="shared" ref="E74:E75" si="6">6769+5538</f>
        <v>12307</v>
      </c>
      <c r="F74" s="44">
        <f t="shared" si="5"/>
        <v>24614</v>
      </c>
    </row>
    <row r="75" spans="1:6" ht="25" x14ac:dyDescent="0.25">
      <c r="A75" s="16" t="s">
        <v>117</v>
      </c>
      <c r="B75" s="32" t="s">
        <v>39</v>
      </c>
      <c r="C75" s="17" t="s">
        <v>103</v>
      </c>
      <c r="D75" s="12">
        <v>2</v>
      </c>
      <c r="E75" s="7">
        <f t="shared" si="6"/>
        <v>12307</v>
      </c>
      <c r="F75" s="44">
        <f t="shared" si="5"/>
        <v>24614</v>
      </c>
    </row>
    <row r="76" spans="1:6" ht="25" x14ac:dyDescent="0.25">
      <c r="A76" s="16" t="s">
        <v>118</v>
      </c>
      <c r="B76" s="32" t="s">
        <v>39</v>
      </c>
      <c r="C76" s="19" t="s">
        <v>49</v>
      </c>
      <c r="D76" s="12">
        <v>1</v>
      </c>
      <c r="E76" s="7">
        <f>5538</f>
        <v>5538</v>
      </c>
      <c r="F76" s="44">
        <f t="shared" si="5"/>
        <v>5538</v>
      </c>
    </row>
    <row r="77" spans="1:6" ht="25" x14ac:dyDescent="0.25">
      <c r="A77" s="16" t="s">
        <v>119</v>
      </c>
      <c r="B77" s="32" t="s">
        <v>39</v>
      </c>
      <c r="C77" s="17" t="s">
        <v>82</v>
      </c>
      <c r="D77" s="12">
        <v>1</v>
      </c>
      <c r="E77" s="24">
        <v>5538</v>
      </c>
      <c r="F77" s="44">
        <f t="shared" si="5"/>
        <v>5538</v>
      </c>
    </row>
    <row r="78" spans="1:6" ht="25" x14ac:dyDescent="0.25">
      <c r="A78" s="16" t="s">
        <v>120</v>
      </c>
      <c r="B78" s="32" t="s">
        <v>39</v>
      </c>
      <c r="C78" s="36" t="s">
        <v>77</v>
      </c>
      <c r="D78" s="12">
        <v>5</v>
      </c>
      <c r="E78" s="7">
        <v>6769</v>
      </c>
      <c r="F78" s="44">
        <f t="shared" si="5"/>
        <v>33845</v>
      </c>
    </row>
    <row r="79" spans="1:6" ht="25" x14ac:dyDescent="0.25">
      <c r="A79" s="16" t="s">
        <v>121</v>
      </c>
      <c r="B79" s="32" t="s">
        <v>39</v>
      </c>
      <c r="C79" s="17" t="s">
        <v>103</v>
      </c>
      <c r="D79" s="12">
        <v>3</v>
      </c>
      <c r="E79" s="24">
        <v>5538</v>
      </c>
      <c r="F79" s="44">
        <f t="shared" si="5"/>
        <v>16614</v>
      </c>
    </row>
    <row r="80" spans="1:6" ht="25" x14ac:dyDescent="0.25">
      <c r="A80" s="16" t="s">
        <v>122</v>
      </c>
      <c r="B80" s="32" t="s">
        <v>39</v>
      </c>
      <c r="C80" s="36" t="s">
        <v>77</v>
      </c>
      <c r="D80" s="12">
        <v>2</v>
      </c>
      <c r="E80" s="7">
        <v>6769</v>
      </c>
      <c r="F80" s="44">
        <f t="shared" si="5"/>
        <v>13538</v>
      </c>
    </row>
    <row r="81" spans="1:6" ht="25" x14ac:dyDescent="0.25">
      <c r="A81" s="16" t="s">
        <v>123</v>
      </c>
      <c r="B81" s="32" t="s">
        <v>39</v>
      </c>
      <c r="C81" s="17" t="s">
        <v>49</v>
      </c>
      <c r="D81" s="12">
        <v>8</v>
      </c>
      <c r="E81" s="24">
        <v>5538</v>
      </c>
      <c r="F81" s="44">
        <f t="shared" si="5"/>
        <v>44304</v>
      </c>
    </row>
    <row r="82" spans="1:6" ht="25" x14ac:dyDescent="0.25">
      <c r="A82" s="16" t="s">
        <v>124</v>
      </c>
      <c r="B82" s="32" t="s">
        <v>39</v>
      </c>
      <c r="C82" s="17" t="s">
        <v>49</v>
      </c>
      <c r="D82" s="12">
        <v>4</v>
      </c>
      <c r="E82" s="24">
        <v>5538</v>
      </c>
      <c r="F82" s="44">
        <f t="shared" si="5"/>
        <v>22152</v>
      </c>
    </row>
    <row r="83" spans="1:6" ht="25" x14ac:dyDescent="0.25">
      <c r="A83" s="16" t="s">
        <v>125</v>
      </c>
      <c r="B83" s="32" t="s">
        <v>39</v>
      </c>
      <c r="C83" s="17" t="s">
        <v>49</v>
      </c>
      <c r="D83" s="12">
        <v>1</v>
      </c>
      <c r="E83" s="24">
        <v>5538</v>
      </c>
      <c r="F83" s="44">
        <f t="shared" si="5"/>
        <v>5538</v>
      </c>
    </row>
    <row r="84" spans="1:6" ht="25" x14ac:dyDescent="0.25">
      <c r="A84" s="16" t="s">
        <v>126</v>
      </c>
      <c r="B84" s="32" t="s">
        <v>39</v>
      </c>
      <c r="C84" s="17" t="s">
        <v>49</v>
      </c>
      <c r="D84" s="12">
        <v>1</v>
      </c>
      <c r="E84" s="24">
        <v>5538</v>
      </c>
      <c r="F84" s="44">
        <f t="shared" si="5"/>
        <v>5538</v>
      </c>
    </row>
    <row r="85" spans="1:6" ht="25" x14ac:dyDescent="0.25">
      <c r="A85" s="16" t="s">
        <v>127</v>
      </c>
      <c r="B85" s="32" t="s">
        <v>39</v>
      </c>
      <c r="C85" s="17" t="s">
        <v>49</v>
      </c>
      <c r="D85" s="12">
        <v>1</v>
      </c>
      <c r="E85" s="24">
        <v>5538</v>
      </c>
      <c r="F85" s="44">
        <f t="shared" si="5"/>
        <v>5538</v>
      </c>
    </row>
    <row r="86" spans="1:6" ht="25" x14ac:dyDescent="0.25">
      <c r="A86" s="16" t="s">
        <v>128</v>
      </c>
      <c r="B86" s="32" t="s">
        <v>39</v>
      </c>
      <c r="C86" s="17" t="s">
        <v>49</v>
      </c>
      <c r="D86" s="12">
        <v>5</v>
      </c>
      <c r="E86" s="24">
        <v>5538</v>
      </c>
      <c r="F86" s="44">
        <f t="shared" si="5"/>
        <v>27690</v>
      </c>
    </row>
    <row r="87" spans="1:6" ht="25" x14ac:dyDescent="0.25">
      <c r="A87" s="16" t="s">
        <v>129</v>
      </c>
      <c r="B87" s="32" t="s">
        <v>39</v>
      </c>
      <c r="C87" s="17" t="s">
        <v>130</v>
      </c>
      <c r="D87" s="12">
        <v>3</v>
      </c>
      <c r="E87" s="24">
        <v>5538</v>
      </c>
      <c r="F87" s="44">
        <f t="shared" si="5"/>
        <v>16614</v>
      </c>
    </row>
    <row r="88" spans="1:6" ht="25" x14ac:dyDescent="0.25">
      <c r="A88" s="16" t="s">
        <v>131</v>
      </c>
      <c r="B88" s="32" t="s">
        <v>39</v>
      </c>
      <c r="C88" s="17" t="s">
        <v>49</v>
      </c>
      <c r="D88" s="12">
        <v>1</v>
      </c>
      <c r="E88" s="24">
        <v>5538</v>
      </c>
      <c r="F88" s="44">
        <f t="shared" si="5"/>
        <v>5538</v>
      </c>
    </row>
    <row r="89" spans="1:6" ht="25" x14ac:dyDescent="0.25">
      <c r="A89" s="16" t="s">
        <v>132</v>
      </c>
      <c r="B89" s="32" t="s">
        <v>39</v>
      </c>
      <c r="C89" s="17" t="s">
        <v>49</v>
      </c>
      <c r="D89" s="12">
        <v>1</v>
      </c>
      <c r="E89" s="24">
        <v>5538</v>
      </c>
      <c r="F89" s="44">
        <f t="shared" si="5"/>
        <v>5538</v>
      </c>
    </row>
    <row r="90" spans="1:6" ht="25" x14ac:dyDescent="0.25">
      <c r="A90" s="16" t="s">
        <v>133</v>
      </c>
      <c r="B90" s="32" t="s">
        <v>39</v>
      </c>
      <c r="C90" s="17" t="s">
        <v>49</v>
      </c>
      <c r="D90" s="12">
        <v>1</v>
      </c>
      <c r="E90" s="24">
        <v>5538</v>
      </c>
      <c r="F90" s="44">
        <f t="shared" si="5"/>
        <v>5538</v>
      </c>
    </row>
    <row r="91" spans="1:6" ht="25" x14ac:dyDescent="0.25">
      <c r="A91" s="16" t="s">
        <v>134</v>
      </c>
      <c r="B91" s="32" t="s">
        <v>39</v>
      </c>
      <c r="C91" s="17" t="s">
        <v>49</v>
      </c>
      <c r="D91" s="12">
        <v>1</v>
      </c>
      <c r="E91" s="24">
        <v>5538</v>
      </c>
      <c r="F91" s="44">
        <f t="shared" si="5"/>
        <v>5538</v>
      </c>
    </row>
    <row r="92" spans="1:6" ht="25" x14ac:dyDescent="0.25">
      <c r="A92" s="16" t="s">
        <v>135</v>
      </c>
      <c r="B92" s="32" t="s">
        <v>39</v>
      </c>
      <c r="C92" s="17" t="s">
        <v>49</v>
      </c>
      <c r="D92" s="12">
        <v>2</v>
      </c>
      <c r="E92" s="24">
        <v>5538</v>
      </c>
      <c r="F92" s="44">
        <f t="shared" si="5"/>
        <v>11076</v>
      </c>
    </row>
    <row r="93" spans="1:6" ht="25" x14ac:dyDescent="0.25">
      <c r="A93" s="16" t="s">
        <v>136</v>
      </c>
      <c r="B93" s="32" t="s">
        <v>39</v>
      </c>
      <c r="C93" s="36" t="s">
        <v>77</v>
      </c>
      <c r="D93" s="12">
        <v>6</v>
      </c>
      <c r="E93" s="7">
        <v>6769</v>
      </c>
      <c r="F93" s="44">
        <f t="shared" si="5"/>
        <v>40614</v>
      </c>
    </row>
    <row r="94" spans="1:6" ht="25" x14ac:dyDescent="0.25">
      <c r="A94" s="16" t="s">
        <v>137</v>
      </c>
      <c r="B94" s="32" t="s">
        <v>39</v>
      </c>
      <c r="C94" s="17" t="s">
        <v>49</v>
      </c>
      <c r="D94" s="12">
        <v>3</v>
      </c>
      <c r="E94" s="24">
        <v>5538</v>
      </c>
      <c r="F94" s="44">
        <f t="shared" si="5"/>
        <v>16614</v>
      </c>
    </row>
    <row r="95" spans="1:6" ht="25" x14ac:dyDescent="0.25">
      <c r="A95" s="16" t="s">
        <v>138</v>
      </c>
      <c r="B95" s="32" t="s">
        <v>39</v>
      </c>
      <c r="C95" s="17" t="s">
        <v>49</v>
      </c>
      <c r="D95" s="12">
        <v>15</v>
      </c>
      <c r="E95" s="24">
        <v>5538</v>
      </c>
      <c r="F95" s="44">
        <f t="shared" si="5"/>
        <v>83070</v>
      </c>
    </row>
    <row r="96" spans="1:6" ht="25" x14ac:dyDescent="0.25">
      <c r="A96" s="16" t="s">
        <v>139</v>
      </c>
      <c r="B96" s="32" t="s">
        <v>39</v>
      </c>
      <c r="C96" s="17" t="s">
        <v>49</v>
      </c>
      <c r="D96" s="12">
        <v>12</v>
      </c>
      <c r="E96" s="24">
        <v>5538</v>
      </c>
      <c r="F96" s="44">
        <f t="shared" si="5"/>
        <v>66456</v>
      </c>
    </row>
    <row r="97" spans="1:6" ht="25" x14ac:dyDescent="0.25">
      <c r="A97" s="16" t="s">
        <v>140</v>
      </c>
      <c r="B97" s="32" t="s">
        <v>39</v>
      </c>
      <c r="C97" s="36" t="s">
        <v>77</v>
      </c>
      <c r="D97" s="12">
        <v>12</v>
      </c>
      <c r="E97" s="7">
        <v>6769</v>
      </c>
      <c r="F97" s="44">
        <f t="shared" si="5"/>
        <v>81228</v>
      </c>
    </row>
    <row r="98" spans="1:6" ht="25" x14ac:dyDescent="0.25">
      <c r="A98" s="16" t="s">
        <v>141</v>
      </c>
      <c r="B98" s="32" t="s">
        <v>39</v>
      </c>
      <c r="C98" s="17" t="s">
        <v>49</v>
      </c>
      <c r="D98" s="12">
        <v>4</v>
      </c>
      <c r="E98" s="24">
        <v>5538</v>
      </c>
      <c r="F98" s="44">
        <f t="shared" si="5"/>
        <v>22152</v>
      </c>
    </row>
    <row r="99" spans="1:6" ht="25" x14ac:dyDescent="0.25">
      <c r="A99" s="16" t="s">
        <v>142</v>
      </c>
      <c r="B99" s="32" t="s">
        <v>39</v>
      </c>
      <c r="C99" s="17" t="s">
        <v>49</v>
      </c>
      <c r="D99" s="12">
        <v>2</v>
      </c>
      <c r="E99" s="24">
        <v>5538</v>
      </c>
      <c r="F99" s="44">
        <f t="shared" si="5"/>
        <v>11076</v>
      </c>
    </row>
    <row r="100" spans="1:6" ht="25" x14ac:dyDescent="0.25">
      <c r="A100" s="16" t="s">
        <v>143</v>
      </c>
      <c r="B100" s="32" t="s">
        <v>39</v>
      </c>
      <c r="C100" s="17" t="s">
        <v>49</v>
      </c>
      <c r="D100" s="12">
        <v>3</v>
      </c>
      <c r="E100" s="24">
        <v>5538</v>
      </c>
      <c r="F100" s="44">
        <f t="shared" si="5"/>
        <v>16614</v>
      </c>
    </row>
    <row r="101" spans="1:6" ht="25" x14ac:dyDescent="0.25">
      <c r="A101" s="16" t="s">
        <v>144</v>
      </c>
      <c r="B101" s="32" t="s">
        <v>39</v>
      </c>
      <c r="C101" s="36" t="s">
        <v>77</v>
      </c>
      <c r="D101" s="12">
        <v>3</v>
      </c>
      <c r="E101" s="7">
        <v>6769</v>
      </c>
      <c r="F101" s="44">
        <f t="shared" si="5"/>
        <v>20307</v>
      </c>
    </row>
    <row r="102" spans="1:6" ht="25" x14ac:dyDescent="0.25">
      <c r="A102" s="16" t="s">
        <v>145</v>
      </c>
      <c r="B102" s="32" t="s">
        <v>39</v>
      </c>
      <c r="C102" s="36" t="s">
        <v>77</v>
      </c>
      <c r="D102" s="12">
        <v>2</v>
      </c>
      <c r="E102" s="7">
        <v>6769</v>
      </c>
      <c r="F102" s="44">
        <f t="shared" si="5"/>
        <v>13538</v>
      </c>
    </row>
    <row r="103" spans="1:6" ht="25" x14ac:dyDescent="0.25">
      <c r="A103" s="16" t="s">
        <v>146</v>
      </c>
      <c r="B103" s="32" t="s">
        <v>39</v>
      </c>
      <c r="C103" s="17" t="s">
        <v>49</v>
      </c>
      <c r="D103" s="12">
        <v>2</v>
      </c>
      <c r="E103" s="24">
        <v>5538</v>
      </c>
      <c r="F103" s="44">
        <f t="shared" si="5"/>
        <v>11076</v>
      </c>
    </row>
    <row r="104" spans="1:6" ht="15.75" customHeight="1" x14ac:dyDescent="0.25">
      <c r="A104" s="30"/>
      <c r="B104" s="37"/>
      <c r="C104" s="20" t="s">
        <v>69</v>
      </c>
      <c r="D104" s="49">
        <f>SUM(D61:D103)</f>
        <v>167</v>
      </c>
      <c r="E104" s="20" t="s">
        <v>23</v>
      </c>
      <c r="F104" s="38">
        <f>SUM(F88:F96)</f>
        <v>239982</v>
      </c>
    </row>
    <row r="105" spans="1:6" ht="15.75" customHeight="1" x14ac:dyDescent="0.25">
      <c r="A105" s="30"/>
      <c r="B105" s="37"/>
      <c r="C105" s="56"/>
      <c r="D105" s="57"/>
      <c r="E105" s="56"/>
      <c r="F105" s="58"/>
    </row>
    <row r="106" spans="1:6" ht="13" x14ac:dyDescent="0.3">
      <c r="A106" s="53" t="s">
        <v>147</v>
      </c>
      <c r="B106" s="54"/>
      <c r="C106" s="54"/>
      <c r="D106" s="54"/>
      <c r="E106" s="54"/>
      <c r="F106" s="55"/>
    </row>
    <row r="107" spans="1:6" ht="25" x14ac:dyDescent="0.25">
      <c r="A107" s="15" t="s">
        <v>148</v>
      </c>
      <c r="B107" s="18" t="s">
        <v>39</v>
      </c>
      <c r="C107" s="17" t="s">
        <v>77</v>
      </c>
      <c r="D107" s="45">
        <v>3</v>
      </c>
      <c r="E107" s="7">
        <f>6769</f>
        <v>6769</v>
      </c>
      <c r="F107" s="44">
        <f>D107*E107</f>
        <v>20307</v>
      </c>
    </row>
    <row r="108" spans="1:6" ht="25" x14ac:dyDescent="0.25">
      <c r="A108" s="31" t="s">
        <v>149</v>
      </c>
      <c r="B108" s="18" t="s">
        <v>39</v>
      </c>
      <c r="C108" s="17" t="s">
        <v>77</v>
      </c>
      <c r="D108" s="42">
        <v>3</v>
      </c>
      <c r="E108" s="7">
        <f>6769</f>
        <v>6769</v>
      </c>
      <c r="F108" s="44">
        <f t="shared" ref="F108:F111" si="7">D108*E108</f>
        <v>20307</v>
      </c>
    </row>
    <row r="109" spans="1:6" ht="25" x14ac:dyDescent="0.25">
      <c r="A109" s="16" t="s">
        <v>150</v>
      </c>
      <c r="B109" s="18" t="s">
        <v>39</v>
      </c>
      <c r="C109" s="17" t="s">
        <v>77</v>
      </c>
      <c r="D109" s="20">
        <v>3</v>
      </c>
      <c r="E109" s="7">
        <f>6769</f>
        <v>6769</v>
      </c>
      <c r="F109" s="44">
        <f t="shared" si="7"/>
        <v>20307</v>
      </c>
    </row>
    <row r="110" spans="1:6" ht="25" x14ac:dyDescent="0.25">
      <c r="A110" s="48" t="s">
        <v>151</v>
      </c>
      <c r="B110" s="18" t="s">
        <v>39</v>
      </c>
      <c r="C110" s="17" t="s">
        <v>77</v>
      </c>
      <c r="D110" s="20">
        <v>3</v>
      </c>
      <c r="E110" s="7">
        <f>6769</f>
        <v>6769</v>
      </c>
      <c r="F110" s="44">
        <f t="shared" si="7"/>
        <v>20307</v>
      </c>
    </row>
    <row r="111" spans="1:6" ht="25" x14ac:dyDescent="0.25">
      <c r="A111" s="31" t="s">
        <v>152</v>
      </c>
      <c r="B111" s="59" t="s">
        <v>39</v>
      </c>
      <c r="C111" s="17" t="s">
        <v>178</v>
      </c>
      <c r="D111" s="20">
        <v>12</v>
      </c>
      <c r="E111" s="7">
        <f>5538</f>
        <v>5538</v>
      </c>
      <c r="F111" s="44">
        <f t="shared" si="7"/>
        <v>66456</v>
      </c>
    </row>
    <row r="112" spans="1:6" ht="25" x14ac:dyDescent="0.25">
      <c r="A112" s="35" t="s">
        <v>180</v>
      </c>
      <c r="B112" s="59" t="s">
        <v>39</v>
      </c>
      <c r="C112" s="17" t="s">
        <v>178</v>
      </c>
      <c r="D112" s="20">
        <v>2</v>
      </c>
      <c r="E112" s="7">
        <v>5538</v>
      </c>
      <c r="F112" s="44">
        <f>D112*E112</f>
        <v>11076</v>
      </c>
    </row>
    <row r="113" spans="1:6" ht="25" x14ac:dyDescent="0.25">
      <c r="A113" s="16" t="s">
        <v>153</v>
      </c>
      <c r="B113" s="32" t="s">
        <v>39</v>
      </c>
      <c r="C113" s="19" t="s">
        <v>49</v>
      </c>
      <c r="D113" s="20">
        <v>1</v>
      </c>
      <c r="E113" s="7">
        <f>6769+5538</f>
        <v>12307</v>
      </c>
      <c r="F113" s="44">
        <f>D113*E113</f>
        <v>12307</v>
      </c>
    </row>
    <row r="114" spans="1:6" ht="25" x14ac:dyDescent="0.25">
      <c r="A114" s="16" t="s">
        <v>111</v>
      </c>
      <c r="B114" s="32" t="s">
        <v>39</v>
      </c>
      <c r="C114" s="17" t="s">
        <v>179</v>
      </c>
      <c r="D114" s="29">
        <v>24</v>
      </c>
      <c r="E114" s="7">
        <v>5538</v>
      </c>
      <c r="F114" s="44">
        <f>D114*E114</f>
        <v>132912</v>
      </c>
    </row>
    <row r="115" spans="1:6" ht="25" x14ac:dyDescent="0.25">
      <c r="A115" s="16" t="s">
        <v>154</v>
      </c>
      <c r="B115" s="32" t="s">
        <v>39</v>
      </c>
      <c r="C115" s="19" t="s">
        <v>49</v>
      </c>
      <c r="D115" s="29">
        <v>6</v>
      </c>
      <c r="E115" s="7">
        <f>5538</f>
        <v>5538</v>
      </c>
      <c r="F115" s="44">
        <f>D115*E115</f>
        <v>33228</v>
      </c>
    </row>
    <row r="116" spans="1:6" ht="25" x14ac:dyDescent="0.25">
      <c r="A116" s="16" t="s">
        <v>155</v>
      </c>
      <c r="B116" s="33" t="s">
        <v>39</v>
      </c>
      <c r="C116" s="19" t="s">
        <v>49</v>
      </c>
      <c r="D116" s="20">
        <v>8</v>
      </c>
      <c r="E116" s="7">
        <v>5538</v>
      </c>
      <c r="F116" s="44">
        <f>D116*E116</f>
        <v>44304</v>
      </c>
    </row>
    <row r="117" spans="1:6" ht="25" x14ac:dyDescent="0.25">
      <c r="A117" s="16" t="s">
        <v>156</v>
      </c>
      <c r="B117" s="33" t="s">
        <v>39</v>
      </c>
      <c r="C117" s="36" t="s">
        <v>178</v>
      </c>
      <c r="D117" s="40">
        <v>12</v>
      </c>
      <c r="E117" s="7">
        <v>6769</v>
      </c>
      <c r="F117" s="44">
        <f>D117*E117</f>
        <v>81228</v>
      </c>
    </row>
    <row r="118" spans="1:6" ht="25" x14ac:dyDescent="0.25">
      <c r="A118" s="16" t="s">
        <v>157</v>
      </c>
      <c r="B118" s="34" t="s">
        <v>39</v>
      </c>
      <c r="C118" s="36" t="s">
        <v>77</v>
      </c>
      <c r="D118" s="40">
        <v>8</v>
      </c>
      <c r="E118" s="7">
        <v>5538</v>
      </c>
      <c r="F118" s="44">
        <f>D118*E118</f>
        <v>44304</v>
      </c>
    </row>
    <row r="119" spans="1:6" ht="25" x14ac:dyDescent="0.25">
      <c r="A119" s="16" t="s">
        <v>158</v>
      </c>
      <c r="B119" s="34" t="s">
        <v>39</v>
      </c>
      <c r="C119" s="36" t="s">
        <v>178</v>
      </c>
      <c r="D119" s="20">
        <v>5</v>
      </c>
      <c r="E119" s="7">
        <f>6769+5538</f>
        <v>12307</v>
      </c>
      <c r="F119" s="44">
        <f>D119*E119</f>
        <v>61535</v>
      </c>
    </row>
    <row r="120" spans="1:6" ht="25" x14ac:dyDescent="0.25">
      <c r="A120" s="16" t="s">
        <v>159</v>
      </c>
      <c r="B120" s="34" t="s">
        <v>39</v>
      </c>
      <c r="C120" s="17" t="s">
        <v>179</v>
      </c>
      <c r="D120" s="12">
        <v>4</v>
      </c>
      <c r="E120" s="7">
        <f>5538</f>
        <v>5538</v>
      </c>
      <c r="F120" s="44">
        <f>D120*E120</f>
        <v>22152</v>
      </c>
    </row>
    <row r="121" spans="1:6" ht="12.5" x14ac:dyDescent="0.25">
      <c r="A121" s="16" t="s">
        <v>181</v>
      </c>
      <c r="B121" s="34" t="s">
        <v>39</v>
      </c>
      <c r="C121" s="17" t="s">
        <v>182</v>
      </c>
      <c r="D121" s="12">
        <v>1</v>
      </c>
      <c r="E121" s="7">
        <f>5538</f>
        <v>5538</v>
      </c>
      <c r="F121" s="44">
        <f>D121*E121</f>
        <v>5538</v>
      </c>
    </row>
    <row r="122" spans="1:6" ht="25" x14ac:dyDescent="0.25">
      <c r="A122" s="16" t="s">
        <v>160</v>
      </c>
      <c r="B122" s="32" t="s">
        <v>39</v>
      </c>
      <c r="C122" s="17" t="s">
        <v>178</v>
      </c>
      <c r="D122" s="12">
        <v>4</v>
      </c>
      <c r="E122" s="7">
        <f>5538</f>
        <v>5538</v>
      </c>
      <c r="F122" s="44">
        <f>D122*E122</f>
        <v>22152</v>
      </c>
    </row>
    <row r="123" spans="1:6" ht="25" x14ac:dyDescent="0.25">
      <c r="A123" s="16" t="s">
        <v>161</v>
      </c>
      <c r="B123" s="32" t="s">
        <v>39</v>
      </c>
      <c r="C123" s="17" t="s">
        <v>110</v>
      </c>
      <c r="D123" s="12">
        <v>2</v>
      </c>
      <c r="E123" s="7">
        <f>6769+5538</f>
        <v>12307</v>
      </c>
      <c r="F123" s="44">
        <f>D123*E123</f>
        <v>24614</v>
      </c>
    </row>
    <row r="124" spans="1:6" ht="25" x14ac:dyDescent="0.25">
      <c r="A124" s="16" t="s">
        <v>126</v>
      </c>
      <c r="B124" s="32" t="s">
        <v>39</v>
      </c>
      <c r="C124" s="19" t="s">
        <v>49</v>
      </c>
      <c r="D124" s="12">
        <v>2</v>
      </c>
      <c r="E124" s="24">
        <v>5538</v>
      </c>
      <c r="F124" s="44">
        <f>D124*E124</f>
        <v>11076</v>
      </c>
    </row>
    <row r="125" spans="1:6" ht="25" x14ac:dyDescent="0.25">
      <c r="A125" s="16" t="s">
        <v>162</v>
      </c>
      <c r="B125" s="32" t="s">
        <v>39</v>
      </c>
      <c r="C125" s="17" t="s">
        <v>179</v>
      </c>
      <c r="D125" s="12">
        <v>2</v>
      </c>
      <c r="E125" s="24">
        <v>5538</v>
      </c>
      <c r="F125" s="44">
        <f>D125*E125</f>
        <v>11076</v>
      </c>
    </row>
    <row r="126" spans="1:6" ht="25" x14ac:dyDescent="0.25">
      <c r="A126" s="16" t="s">
        <v>163</v>
      </c>
      <c r="B126" s="32" t="s">
        <v>39</v>
      </c>
      <c r="C126" s="19" t="s">
        <v>49</v>
      </c>
      <c r="D126" s="12">
        <v>2</v>
      </c>
      <c r="E126" s="24">
        <v>5538</v>
      </c>
      <c r="F126" s="44">
        <f>D126*E126</f>
        <v>11076</v>
      </c>
    </row>
    <row r="127" spans="1:6" ht="25" x14ac:dyDescent="0.25">
      <c r="A127" s="16" t="s">
        <v>164</v>
      </c>
      <c r="B127" s="32" t="s">
        <v>39</v>
      </c>
      <c r="C127" s="19" t="s">
        <v>49</v>
      </c>
      <c r="D127" s="12">
        <v>4</v>
      </c>
      <c r="E127" s="24">
        <v>5538</v>
      </c>
      <c r="F127" s="44">
        <f>D127*E127</f>
        <v>22152</v>
      </c>
    </row>
    <row r="128" spans="1:6" ht="25" x14ac:dyDescent="0.25">
      <c r="A128" s="16" t="s">
        <v>165</v>
      </c>
      <c r="B128" s="32" t="s">
        <v>39</v>
      </c>
      <c r="C128" s="19" t="s">
        <v>49</v>
      </c>
      <c r="D128" s="12">
        <v>2</v>
      </c>
      <c r="E128" s="24">
        <v>5538</v>
      </c>
      <c r="F128" s="44">
        <f>D128*E128</f>
        <v>11076</v>
      </c>
    </row>
    <row r="129" spans="1:6" ht="25" x14ac:dyDescent="0.25">
      <c r="A129" s="16" t="s">
        <v>166</v>
      </c>
      <c r="B129" s="32" t="s">
        <v>39</v>
      </c>
      <c r="C129" s="19" t="s">
        <v>49</v>
      </c>
      <c r="D129" s="12">
        <v>5</v>
      </c>
      <c r="E129" s="24">
        <v>5538</v>
      </c>
      <c r="F129" s="44">
        <f>D129*E129</f>
        <v>27690</v>
      </c>
    </row>
    <row r="130" spans="1:6" ht="25" x14ac:dyDescent="0.25">
      <c r="A130" s="16" t="s">
        <v>167</v>
      </c>
      <c r="B130" s="32" t="s">
        <v>39</v>
      </c>
      <c r="C130" s="19" t="s">
        <v>49</v>
      </c>
      <c r="D130" s="12">
        <v>1</v>
      </c>
      <c r="E130" s="24">
        <v>5538</v>
      </c>
      <c r="F130" s="44">
        <f>D130*E130</f>
        <v>5538</v>
      </c>
    </row>
    <row r="131" spans="1:6" ht="25" x14ac:dyDescent="0.25">
      <c r="A131" s="16" t="s">
        <v>168</v>
      </c>
      <c r="B131" s="32" t="s">
        <v>39</v>
      </c>
      <c r="C131" s="19" t="s">
        <v>49</v>
      </c>
      <c r="D131" s="12">
        <v>2</v>
      </c>
      <c r="E131" s="24">
        <v>5538</v>
      </c>
      <c r="F131" s="44">
        <f>D131*E131</f>
        <v>11076</v>
      </c>
    </row>
    <row r="132" spans="1:6" ht="25" x14ac:dyDescent="0.25">
      <c r="A132" s="16" t="s">
        <v>169</v>
      </c>
      <c r="B132" s="32" t="s">
        <v>39</v>
      </c>
      <c r="C132" s="17" t="s">
        <v>184</v>
      </c>
      <c r="D132" s="12">
        <v>1</v>
      </c>
      <c r="E132" s="24">
        <v>6679</v>
      </c>
      <c r="F132" s="44">
        <f>D132*E132</f>
        <v>6679</v>
      </c>
    </row>
    <row r="133" spans="1:6" ht="25" x14ac:dyDescent="0.25">
      <c r="A133" s="16" t="s">
        <v>170</v>
      </c>
      <c r="B133" s="32" t="s">
        <v>39</v>
      </c>
      <c r="C133" s="17" t="s">
        <v>49</v>
      </c>
      <c r="D133" s="12">
        <v>3</v>
      </c>
      <c r="E133" s="24">
        <v>5538</v>
      </c>
      <c r="F133" s="44">
        <f>D133*E133</f>
        <v>16614</v>
      </c>
    </row>
    <row r="134" spans="1:6" ht="25" x14ac:dyDescent="0.25">
      <c r="A134" s="16" t="s">
        <v>171</v>
      </c>
      <c r="B134" s="32" t="s">
        <v>39</v>
      </c>
      <c r="C134" s="17" t="s">
        <v>91</v>
      </c>
      <c r="D134" s="12">
        <v>1</v>
      </c>
      <c r="E134" s="24">
        <v>12307</v>
      </c>
      <c r="F134" s="44">
        <f>D134*E134</f>
        <v>12307</v>
      </c>
    </row>
    <row r="135" spans="1:6" ht="25" x14ac:dyDescent="0.25">
      <c r="A135" s="16" t="s">
        <v>172</v>
      </c>
      <c r="B135" s="32" t="s">
        <v>39</v>
      </c>
      <c r="C135" s="17" t="s">
        <v>185</v>
      </c>
      <c r="D135" s="12">
        <v>1</v>
      </c>
      <c r="E135" s="24">
        <v>5538</v>
      </c>
      <c r="F135" s="44">
        <f>D135*E135</f>
        <v>5538</v>
      </c>
    </row>
    <row r="136" spans="1:6" ht="25" x14ac:dyDescent="0.25">
      <c r="A136" s="16" t="s">
        <v>173</v>
      </c>
      <c r="B136" s="32" t="s">
        <v>39</v>
      </c>
      <c r="C136" s="17" t="s">
        <v>49</v>
      </c>
      <c r="D136" s="12">
        <v>1</v>
      </c>
      <c r="E136" s="24">
        <v>5538</v>
      </c>
      <c r="F136" s="44">
        <f>D136*E136</f>
        <v>5538</v>
      </c>
    </row>
    <row r="137" spans="1:6" ht="25" x14ac:dyDescent="0.25">
      <c r="A137" s="16" t="s">
        <v>174</v>
      </c>
      <c r="B137" s="32" t="s">
        <v>39</v>
      </c>
      <c r="C137" s="17" t="s">
        <v>49</v>
      </c>
      <c r="D137" s="12">
        <v>2</v>
      </c>
      <c r="E137" s="24">
        <v>5538</v>
      </c>
      <c r="F137" s="44">
        <f>D137*E137</f>
        <v>11076</v>
      </c>
    </row>
    <row r="138" spans="1:6" ht="25" x14ac:dyDescent="0.25">
      <c r="A138" s="16" t="s">
        <v>175</v>
      </c>
      <c r="B138" s="32" t="s">
        <v>39</v>
      </c>
      <c r="C138" s="17" t="s">
        <v>49</v>
      </c>
      <c r="D138" s="12">
        <v>2</v>
      </c>
      <c r="E138" s="24">
        <v>5538</v>
      </c>
      <c r="F138" s="44">
        <f>D138*E138</f>
        <v>11076</v>
      </c>
    </row>
    <row r="139" spans="1:6" ht="25" x14ac:dyDescent="0.25">
      <c r="A139" s="16" t="s">
        <v>133</v>
      </c>
      <c r="B139" s="32" t="s">
        <v>39</v>
      </c>
      <c r="C139" s="17" t="s">
        <v>184</v>
      </c>
      <c r="D139" s="12">
        <v>2</v>
      </c>
      <c r="E139" s="7">
        <v>6769</v>
      </c>
      <c r="F139" s="44">
        <f>D139*E139</f>
        <v>13538</v>
      </c>
    </row>
    <row r="140" spans="1:6" ht="25" x14ac:dyDescent="0.25">
      <c r="A140" s="16" t="s">
        <v>176</v>
      </c>
      <c r="B140" s="32" t="s">
        <v>39</v>
      </c>
      <c r="C140" s="17" t="s">
        <v>49</v>
      </c>
      <c r="D140" s="12">
        <v>3</v>
      </c>
      <c r="E140" s="24">
        <v>5538</v>
      </c>
      <c r="F140" s="44">
        <f>D140*E140</f>
        <v>16614</v>
      </c>
    </row>
    <row r="141" spans="1:6" ht="25" x14ac:dyDescent="0.25">
      <c r="A141" s="16" t="s">
        <v>134</v>
      </c>
      <c r="B141" s="32" t="s">
        <v>39</v>
      </c>
      <c r="C141" s="17" t="s">
        <v>49</v>
      </c>
      <c r="D141" s="60">
        <v>1</v>
      </c>
      <c r="E141" s="24">
        <v>5538</v>
      </c>
      <c r="F141" s="44">
        <f t="shared" ref="F141:F142" si="8">D141*E141</f>
        <v>5538</v>
      </c>
    </row>
    <row r="142" spans="1:6" ht="25" x14ac:dyDescent="0.25">
      <c r="A142" s="16" t="s">
        <v>177</v>
      </c>
      <c r="B142" s="32" t="s">
        <v>39</v>
      </c>
      <c r="C142" s="17" t="s">
        <v>130</v>
      </c>
      <c r="D142" s="60">
        <v>1</v>
      </c>
      <c r="E142" s="24">
        <v>12307</v>
      </c>
      <c r="F142" s="44">
        <f t="shared" si="8"/>
        <v>12307</v>
      </c>
    </row>
    <row r="143" spans="1:6" ht="12.5" x14ac:dyDescent="0.25">
      <c r="A143" s="30"/>
      <c r="B143" s="37"/>
      <c r="C143" s="20" t="s">
        <v>183</v>
      </c>
      <c r="D143" s="49">
        <f>SUM(D107:D142)</f>
        <v>139</v>
      </c>
      <c r="E143" s="20" t="s">
        <v>23</v>
      </c>
      <c r="F143" s="38">
        <f>SUM(F107:F142)</f>
        <v>870619</v>
      </c>
    </row>
    <row r="146" spans="1:2" ht="15.75" customHeight="1" x14ac:dyDescent="0.25">
      <c r="A146" s="6" t="s">
        <v>26</v>
      </c>
    </row>
    <row r="147" spans="1:2" ht="15.75" customHeight="1" x14ac:dyDescent="0.25">
      <c r="A147" s="6" t="s">
        <v>27</v>
      </c>
      <c r="B147" s="7">
        <v>0</v>
      </c>
    </row>
    <row r="148" spans="1:2" ht="15.75" customHeight="1" x14ac:dyDescent="0.25">
      <c r="A148" s="6" t="s">
        <v>28</v>
      </c>
      <c r="B148" s="7">
        <v>0</v>
      </c>
    </row>
    <row r="149" spans="1:2" ht="15.75" customHeight="1" x14ac:dyDescent="0.25">
      <c r="A149" s="6" t="s">
        <v>29</v>
      </c>
      <c r="B149" s="7">
        <v>0</v>
      </c>
    </row>
    <row r="150" spans="1:2" ht="15.75" customHeight="1" x14ac:dyDescent="0.25">
      <c r="A150" s="6" t="s">
        <v>30</v>
      </c>
      <c r="B150" s="7">
        <v>0</v>
      </c>
    </row>
    <row r="151" spans="1:2" ht="15.75" customHeight="1" x14ac:dyDescent="0.25">
      <c r="A151" s="6" t="s">
        <v>55</v>
      </c>
      <c r="B151" s="7">
        <v>98989</v>
      </c>
    </row>
    <row r="152" spans="1:2" ht="15.75" customHeight="1" x14ac:dyDescent="0.25">
      <c r="A152" s="46" t="s">
        <v>55</v>
      </c>
      <c r="B152" s="47">
        <v>-98989</v>
      </c>
    </row>
    <row r="153" spans="1:2" ht="15.75" customHeight="1" x14ac:dyDescent="0.25">
      <c r="A153" s="6" t="s">
        <v>31</v>
      </c>
      <c r="B153" s="7">
        <f>F3+F4+F6+F11+F12+F19+F20+F21+F27+F30+F32+F31+F35+F38+F39+F40+F45+F46+F47+((F50*55)/100)+F51+F53+F52+F54+((F61*55)/100)+((F62*55)/100)+((F63*55)/100)+((F64*55)/100)+((F65*55)/100)+F70+F71+F72+((F74*55)/100)+((F75*55)/100)+F78+F80+F93+F97+F101+F102+F107+F108+F109+F110+((F113*55)/100)+F117+((F119*55)/100)+((F123*55)/100)+F132+((F134*55)/100)+((F142*55)/100)</f>
        <v>3106866.0000000014</v>
      </c>
    </row>
    <row r="154" spans="1:2" ht="15.75" customHeight="1" x14ac:dyDescent="0.25">
      <c r="A154" s="6" t="s">
        <v>32</v>
      </c>
      <c r="B154" s="7">
        <f>F5+F7+F8+F10+F15+F16+F17+F25+F26+F28+F29+F33+F34+F37+F41+F36+F48+F49+((F50*45)/100)+F55+F56+F58+F58+((F61*45)/100)+((F62*45)/100)+((F63*45)/100)+((F64*45)/100)+((F65*45)/100)+F66+F67+F68+F73+F76+F77+((F74*45)/100)+((F75*45)/100)+F79+F81+F82+F83+F84+F85+F86+F87+F88+F89+F90+F91+F92+F94+F95+F96+F98+F99+F100+F103+F111+F112+F114+F115+F116+F120+F121+F118+F122+F124+F125+F126+F127+F128+F129+F130+F131+F133+F135+F136+F137+F138+F140+F141+((F142*45)/100)+((F134*45)/100)+((F119*45)/100)+((F123*45)/100)+((F113*45)/100)</f>
        <v>3166674.9999999986</v>
      </c>
    </row>
    <row r="155" spans="1:2" ht="15.75" customHeight="1" x14ac:dyDescent="0.25">
      <c r="A155" s="6" t="s">
        <v>33</v>
      </c>
      <c r="B155" s="7">
        <f>20000*8</f>
        <v>160000</v>
      </c>
    </row>
    <row r="156" spans="1:2" ht="15.75" customHeight="1" x14ac:dyDescent="0.25">
      <c r="A156" s="6" t="s">
        <v>34</v>
      </c>
      <c r="B156" s="7">
        <f>37000*8</f>
        <v>296000</v>
      </c>
    </row>
    <row r="157" spans="1:2" ht="15.75" customHeight="1" x14ac:dyDescent="0.25">
      <c r="A157" s="6" t="s">
        <v>35</v>
      </c>
      <c r="B157" s="7">
        <v>9990</v>
      </c>
    </row>
    <row r="158" spans="1:2" ht="15.75" customHeight="1" x14ac:dyDescent="0.25">
      <c r="A158" s="6" t="s">
        <v>36</v>
      </c>
      <c r="B158" s="7">
        <v>50000</v>
      </c>
    </row>
    <row r="159" spans="1:2" ht="15.75" customHeight="1" x14ac:dyDescent="0.25">
      <c r="A159" s="6" t="s">
        <v>37</v>
      </c>
      <c r="B159" s="7">
        <v>380000</v>
      </c>
    </row>
    <row r="160" spans="1:2" ht="15.75" customHeight="1" x14ac:dyDescent="0.3">
      <c r="A160" s="10" t="s">
        <v>38</v>
      </c>
      <c r="B160" s="11">
        <f>SUM(B147:B159)</f>
        <v>7169531</v>
      </c>
    </row>
  </sheetData>
  <mergeCells count="5">
    <mergeCell ref="A106:F106"/>
    <mergeCell ref="A2:F2"/>
    <mergeCell ref="A24:F24"/>
    <mergeCell ref="A44:F44"/>
    <mergeCell ref="A60:F60"/>
  </mergeCells>
  <dataValidations count="1">
    <dataValidation type="list" allowBlank="1" showErrorMessage="1" sqref="B3:B23 B25:B43 B45:B59 B61:B105 B107:B143" xr:uid="{00000000-0002-0000-0000-000000000000}">
      <formula1>"Listo,Pendiente"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</dc:creator>
  <cp:lastModifiedBy>paulina meneses</cp:lastModifiedBy>
  <dcterms:created xsi:type="dcterms:W3CDTF">2023-09-30T03:27:37Z</dcterms:created>
  <dcterms:modified xsi:type="dcterms:W3CDTF">2023-11-26T02:53:28Z</dcterms:modified>
</cp:coreProperties>
</file>