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Materials\Numerical Methods\"/>
    </mc:Choice>
  </mc:AlternateContent>
  <xr:revisionPtr revIDLastSave="0" documentId="13_ncr:1_{E2682300-05F9-4E6E-8C20-0FE112CDACB5}" xr6:coauthVersionLast="47" xr6:coauthVersionMax="47" xr10:uidLastSave="{00000000-0000-0000-0000-000000000000}"/>
  <bookViews>
    <workbookView xWindow="9510" yWindow="0" windowWidth="9780" windowHeight="10170" activeTab="1" xr2:uid="{BBD98EAD-F2FE-4C13-9A5E-35A7FB7B15F7}"/>
  </bookViews>
  <sheets>
    <sheet name="Sheet1" sheetId="1" r:id="rId1"/>
    <sheet name="u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" i="2" l="1"/>
  <c r="B48" i="2"/>
  <c r="C48" i="2"/>
  <c r="D48" i="2"/>
  <c r="E48" i="2" s="1"/>
  <c r="F48" i="2" s="1"/>
  <c r="B49" i="2" s="1"/>
  <c r="G48" i="2"/>
  <c r="H48" i="2"/>
  <c r="A49" i="2"/>
  <c r="G49" i="2"/>
  <c r="A50" i="2"/>
  <c r="G50" i="2"/>
  <c r="A51" i="2"/>
  <c r="G51" i="2"/>
  <c r="C47" i="2"/>
  <c r="D47" i="2" s="1"/>
  <c r="E47" i="2" s="1"/>
  <c r="F47" i="2" s="1"/>
  <c r="G47" i="2"/>
  <c r="H47" i="2" s="1"/>
  <c r="B47" i="2"/>
  <c r="A47" i="2"/>
  <c r="H46" i="2"/>
  <c r="G46" i="2"/>
  <c r="F46" i="2"/>
  <c r="E46" i="2"/>
  <c r="D46" i="2"/>
  <c r="C46" i="2"/>
  <c r="A30" i="2"/>
  <c r="B30" i="2"/>
  <c r="C30" i="2"/>
  <c r="E30" i="2" s="1"/>
  <c r="F30" i="2" s="1"/>
  <c r="D30" i="2"/>
  <c r="G30" i="2"/>
  <c r="H30" i="2"/>
  <c r="A29" i="2"/>
  <c r="B29" i="2"/>
  <c r="C29" i="2"/>
  <c r="G29" i="2"/>
  <c r="H29" i="2" s="1"/>
  <c r="A27" i="2"/>
  <c r="C27" i="2" s="1"/>
  <c r="B27" i="2"/>
  <c r="G27" i="2"/>
  <c r="H27" i="2"/>
  <c r="A28" i="2"/>
  <c r="G28" i="2"/>
  <c r="C26" i="2"/>
  <c r="D26" i="2"/>
  <c r="E26" i="2"/>
  <c r="F26" i="2"/>
  <c r="G26" i="2"/>
  <c r="H26" i="2"/>
  <c r="B26" i="2"/>
  <c r="A26" i="2"/>
  <c r="H25" i="2"/>
  <c r="G25" i="2"/>
  <c r="F25" i="2"/>
  <c r="E25" i="2"/>
  <c r="D25" i="2"/>
  <c r="C25" i="2"/>
  <c r="E3" i="2"/>
  <c r="E4" i="2"/>
  <c r="E5" i="2"/>
  <c r="E6" i="2"/>
  <c r="E7" i="2"/>
  <c r="E8" i="2"/>
  <c r="A5" i="2"/>
  <c r="B5" i="2"/>
  <c r="C5" i="2"/>
  <c r="D5" i="2" s="1"/>
  <c r="B6" i="2" s="1"/>
  <c r="F5" i="2"/>
  <c r="A6" i="2"/>
  <c r="A7" i="2" s="1"/>
  <c r="F6" i="2"/>
  <c r="C4" i="2"/>
  <c r="D4" i="2"/>
  <c r="F4" i="2"/>
  <c r="B4" i="2"/>
  <c r="A4" i="2"/>
  <c r="F3" i="2"/>
  <c r="D3" i="2"/>
  <c r="C3" i="2"/>
  <c r="A19" i="1"/>
  <c r="A20" i="1" s="1"/>
  <c r="G18" i="1"/>
  <c r="H18" i="1" s="1"/>
  <c r="G7" i="1"/>
  <c r="H7" i="1" s="1"/>
  <c r="C18" i="1"/>
  <c r="A8" i="1"/>
  <c r="G8" i="1" s="1"/>
  <c r="C7" i="1"/>
  <c r="C49" i="2" l="1"/>
  <c r="D49" i="2"/>
  <c r="E49" i="2" s="1"/>
  <c r="F49" i="2" s="1"/>
  <c r="B50" i="2" s="1"/>
  <c r="H49" i="2"/>
  <c r="D29" i="2"/>
  <c r="E29" i="2" s="1"/>
  <c r="F29" i="2" s="1"/>
  <c r="E27" i="2"/>
  <c r="F27" i="2" s="1"/>
  <c r="B28" i="2" s="1"/>
  <c r="D27" i="2"/>
  <c r="C6" i="2"/>
  <c r="D6" i="2" s="1"/>
  <c r="B7" i="2" s="1"/>
  <c r="A8" i="2"/>
  <c r="A9" i="1"/>
  <c r="G20" i="1"/>
  <c r="A21" i="1"/>
  <c r="D18" i="1"/>
  <c r="E18" i="1" s="1"/>
  <c r="F18" i="1" s="1"/>
  <c r="B19" i="1" s="1"/>
  <c r="C19" i="1" s="1"/>
  <c r="D19" i="1" s="1"/>
  <c r="G19" i="1"/>
  <c r="D7" i="1"/>
  <c r="E7" i="1" s="1"/>
  <c r="F7" i="1" s="1"/>
  <c r="B8" i="1" s="1"/>
  <c r="C50" i="2" l="1"/>
  <c r="D50" i="2"/>
  <c r="E50" i="2" s="1"/>
  <c r="F50" i="2" s="1"/>
  <c r="B51" i="2" s="1"/>
  <c r="H50" i="2"/>
  <c r="C28" i="2"/>
  <c r="D28" i="2"/>
  <c r="H28" i="2"/>
  <c r="C7" i="2"/>
  <c r="D7" i="2" s="1"/>
  <c r="B8" i="2" s="1"/>
  <c r="F7" i="2"/>
  <c r="G9" i="1"/>
  <c r="A10" i="1"/>
  <c r="E19" i="1"/>
  <c r="F19" i="1" s="1"/>
  <c r="B20" i="1" s="1"/>
  <c r="C20" i="1" s="1"/>
  <c r="A22" i="1"/>
  <c r="G21" i="1"/>
  <c r="C8" i="1"/>
  <c r="D8" i="1" s="1"/>
  <c r="H19" i="1"/>
  <c r="H8" i="1"/>
  <c r="C51" i="2" l="1"/>
  <c r="D51" i="2"/>
  <c r="E51" i="2" s="1"/>
  <c r="F51" i="2" s="1"/>
  <c r="H51" i="2"/>
  <c r="E28" i="2"/>
  <c r="F28" i="2" s="1"/>
  <c r="C8" i="2"/>
  <c r="D8" i="2" s="1"/>
  <c r="F8" i="2"/>
  <c r="H20" i="1"/>
  <c r="A11" i="1"/>
  <c r="G10" i="1"/>
  <c r="G22" i="1"/>
  <c r="A23" i="1"/>
  <c r="G23" i="1" s="1"/>
  <c r="E8" i="1"/>
  <c r="F8" i="1" s="1"/>
  <c r="B9" i="1" s="1"/>
  <c r="D20" i="1"/>
  <c r="E20" i="1" s="1"/>
  <c r="F20" i="1" s="1"/>
  <c r="B21" i="1" s="1"/>
  <c r="A12" i="1" l="1"/>
  <c r="G12" i="1" s="1"/>
  <c r="G11" i="1"/>
  <c r="C21" i="1"/>
  <c r="H21" i="1"/>
  <c r="C9" i="1"/>
  <c r="H9" i="1"/>
  <c r="D9" i="1" l="1"/>
  <c r="E9" i="1" s="1"/>
  <c r="F9" i="1" s="1"/>
  <c r="B10" i="1" s="1"/>
  <c r="D21" i="1"/>
  <c r="E21" i="1" s="1"/>
  <c r="F21" i="1" s="1"/>
  <c r="B22" i="1" s="1"/>
  <c r="C22" i="1" l="1"/>
  <c r="D22" i="1" s="1"/>
  <c r="E22" i="1" s="1"/>
  <c r="F22" i="1" s="1"/>
  <c r="B23" i="1" s="1"/>
  <c r="H22" i="1"/>
  <c r="H10" i="1"/>
  <c r="C10" i="1"/>
  <c r="C23" i="1" l="1"/>
  <c r="D23" i="1" s="1"/>
  <c r="E23" i="1" s="1"/>
  <c r="F23" i="1" s="1"/>
  <c r="H23" i="1"/>
  <c r="D10" i="1"/>
  <c r="E10" i="1" s="1"/>
  <c r="F10" i="1" s="1"/>
  <c r="B11" i="1" s="1"/>
  <c r="H11" i="1" l="1"/>
  <c r="C11" i="1"/>
  <c r="D11" i="1" s="1"/>
  <c r="E11" i="1" l="1"/>
  <c r="F11" i="1" s="1"/>
  <c r="B12" i="1" s="1"/>
  <c r="H12" i="1" l="1"/>
  <c r="C12" i="1"/>
  <c r="D12" i="1" s="1"/>
  <c r="E12" i="1" l="1"/>
  <c r="F12" i="1" s="1"/>
</calcChain>
</file>

<file path=xl/sharedStrings.xml><?xml version="1.0" encoding="utf-8"?>
<sst xmlns="http://schemas.openxmlformats.org/spreadsheetml/2006/main" count="71" uniqueCount="41">
  <si>
    <t>slope awal = k1 = f(xi, yi)</t>
  </si>
  <si>
    <t>dy/dx = yx-y</t>
  </si>
  <si>
    <t>x = 0 sampai x=1.5</t>
  </si>
  <si>
    <t>yi</t>
  </si>
  <si>
    <t>k1</t>
  </si>
  <si>
    <t xml:space="preserve">k2 </t>
  </si>
  <si>
    <t>teta</t>
  </si>
  <si>
    <t>ketika y(0) = 2</t>
  </si>
  <si>
    <t>k2 = f(xi+h, yi+k1h)</t>
  </si>
  <si>
    <t>k1 = f(xi,yi)</t>
  </si>
  <si>
    <t>xi</t>
  </si>
  <si>
    <t>a1=a2=1/2</t>
  </si>
  <si>
    <t>teta(xi(yi,h) = a1k1 + a2k2</t>
  </si>
  <si>
    <t>yi+1</t>
  </si>
  <si>
    <t>yi+1 = yi + teta*h</t>
  </si>
  <si>
    <t>yEKSAK</t>
  </si>
  <si>
    <t>%error</t>
  </si>
  <si>
    <t>y</t>
  </si>
  <si>
    <t>y = e^(1/2x^2-x)+1</t>
  </si>
  <si>
    <t>Heun</t>
  </si>
  <si>
    <t>Poligon</t>
  </si>
  <si>
    <t>yiHeun</t>
  </si>
  <si>
    <t>k2</t>
  </si>
  <si>
    <t>yEksak</t>
  </si>
  <si>
    <t>%Error</t>
  </si>
  <si>
    <t>k2 = f(xi+1/2h, yi+1/2k1h)</t>
  </si>
  <si>
    <t>a1=0, a2=1</t>
  </si>
  <si>
    <t>teta(xi,yi,h) = k2</t>
  </si>
  <si>
    <t xml:space="preserve">teta(xi,yi,h) = a1k1 + a2k2 </t>
  </si>
  <si>
    <t>euler</t>
  </si>
  <si>
    <t>x</t>
  </si>
  <si>
    <t>yi euler</t>
  </si>
  <si>
    <t>yi(eksak)</t>
  </si>
  <si>
    <t>Error(eksak)%</t>
  </si>
  <si>
    <t>yi eksak</t>
  </si>
  <si>
    <t>heun</t>
  </si>
  <si>
    <t>yi(heun)</t>
  </si>
  <si>
    <t>error</t>
  </si>
  <si>
    <t>poligon</t>
  </si>
  <si>
    <t>yi(poli)</t>
  </si>
  <si>
    <t>yi(euler)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</si>
</sst>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uas!$A$11</c:f>
              <c:strCache>
                <c:ptCount val="1"/>
                <c:pt idx="0">
                  <c:v>yi 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uas!$A$12:$A$17</c:f>
              <c:numCache>
                <c:formatCode>General</c:formatCode>
                <c:ptCount val="6"/>
                <c:pt idx="0">
                  <c:v>1</c:v>
                </c:pt>
                <c:pt idx="1">
                  <c:v>2.6</c:v>
                </c:pt>
                <c:pt idx="2">
                  <c:v>5.3885714285714288</c:v>
                </c:pt>
                <c:pt idx="3">
                  <c:v>9.7009523809523817</c:v>
                </c:pt>
                <c:pt idx="4">
                  <c:v>15.872380952380954</c:v>
                </c:pt>
                <c:pt idx="5">
                  <c:v>24.238095238095241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2-4A09-9B6B-C0120643D121}"/>
            </c:ext>
          </c:extLst>
        </c:ser>
        <c:ser>
          <c:idx val="1"/>
          <c:order val="1"/>
          <c:tx>
            <c:strRef>
              <c:f>uas!$B$11</c:f>
              <c:strCache>
                <c:ptCount val="1"/>
                <c:pt idx="0">
                  <c:v>yi eksak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uas!$B$12:$B$17</c:f>
              <c:numCache>
                <c:formatCode>General</c:formatCode>
                <c:ptCount val="6"/>
                <c:pt idx="0">
                  <c:v>1</c:v>
                </c:pt>
                <c:pt idx="1">
                  <c:v>3.5279999999999987</c:v>
                </c:pt>
                <c:pt idx="2">
                  <c:v>8.4239999999999959</c:v>
                </c:pt>
                <c:pt idx="3">
                  <c:v>16.455999999999992</c:v>
                </c:pt>
                <c:pt idx="4">
                  <c:v>28.391999999999989</c:v>
                </c:pt>
                <c:pt idx="5">
                  <c:v>44.999999999999972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2-4A09-9B6B-C0120643D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640176"/>
        <c:axId val="1467642576"/>
      </c:lineChart>
      <c:catAx>
        <c:axId val="146764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642576"/>
        <c:crosses val="autoZero"/>
        <c:auto val="1"/>
        <c:lblAlgn val="ctr"/>
        <c:lblOffset val="100"/>
        <c:noMultiLvlLbl val="0"/>
      </c:catAx>
      <c:valAx>
        <c:axId val="14676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64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uas!$A$32</c:f>
              <c:strCache>
                <c:ptCount val="1"/>
                <c:pt idx="0">
                  <c:v>yi(heun)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uas!$A$33:$A$38</c:f>
              <c:numCache>
                <c:formatCode>General</c:formatCode>
                <c:ptCount val="6"/>
                <c:pt idx="0">
                  <c:v>1</c:v>
                </c:pt>
                <c:pt idx="1">
                  <c:v>3.1942857142857144</c:v>
                </c:pt>
                <c:pt idx="2">
                  <c:v>7.3673469387755102</c:v>
                </c:pt>
                <c:pt idx="3">
                  <c:v>14.168286951144095</c:v>
                </c:pt>
                <c:pt idx="4">
                  <c:v>24.248467549766254</c:v>
                </c:pt>
                <c:pt idx="5">
                  <c:v>38.260281345028602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D-4398-B0CE-4AA292300338}"/>
            </c:ext>
          </c:extLst>
        </c:ser>
        <c:ser>
          <c:idx val="1"/>
          <c:order val="1"/>
          <c:tx>
            <c:strRef>
              <c:f>uas!$B$32</c:f>
              <c:strCache>
                <c:ptCount val="1"/>
                <c:pt idx="0">
                  <c:v>yEksak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uas!$B$33:$B$38</c:f>
              <c:numCache>
                <c:formatCode>General</c:formatCode>
                <c:ptCount val="6"/>
                <c:pt idx="0">
                  <c:v>1</c:v>
                </c:pt>
                <c:pt idx="1">
                  <c:v>3.5279999999999987</c:v>
                </c:pt>
                <c:pt idx="2">
                  <c:v>8.4239999999999959</c:v>
                </c:pt>
                <c:pt idx="3">
                  <c:v>16.455999999999992</c:v>
                </c:pt>
                <c:pt idx="4">
                  <c:v>28.391999999999989</c:v>
                </c:pt>
                <c:pt idx="5">
                  <c:v>44.999999999999972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D-4398-B0CE-4AA292300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452256"/>
        <c:axId val="1728459456"/>
      </c:lineChart>
      <c:catAx>
        <c:axId val="172845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459456"/>
        <c:crosses val="autoZero"/>
        <c:auto val="1"/>
        <c:lblAlgn val="ctr"/>
        <c:lblOffset val="100"/>
        <c:noMultiLvlLbl val="0"/>
      </c:catAx>
      <c:valAx>
        <c:axId val="17284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45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uas!$A$53</c:f>
              <c:strCache>
                <c:ptCount val="1"/>
                <c:pt idx="0">
                  <c:v>yi(poli)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uas!$A$54:$A$59</c:f>
              <c:numCache>
                <c:formatCode>General</c:formatCode>
                <c:ptCount val="6"/>
                <c:pt idx="0">
                  <c:v>1</c:v>
                </c:pt>
                <c:pt idx="1">
                  <c:v>3.2800000000000007</c:v>
                </c:pt>
                <c:pt idx="2">
                  <c:v>7.6442857142857168</c:v>
                </c:pt>
                <c:pt idx="3">
                  <c:v>14.775714285714292</c:v>
                </c:pt>
                <c:pt idx="4">
                  <c:v>25.358441558441569</c:v>
                </c:pt>
                <c:pt idx="5">
                  <c:v>40.077179962894263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1-47E7-A098-A5652591F77E}"/>
            </c:ext>
          </c:extLst>
        </c:ser>
        <c:ser>
          <c:idx val="1"/>
          <c:order val="1"/>
          <c:tx>
            <c:strRef>
              <c:f>uas!$B$53</c:f>
              <c:strCache>
                <c:ptCount val="1"/>
                <c:pt idx="0">
                  <c:v>yi(eksak)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uas!$B$54:$B$59</c:f>
              <c:numCache>
                <c:formatCode>General</c:formatCode>
                <c:ptCount val="6"/>
                <c:pt idx="0">
                  <c:v>1</c:v>
                </c:pt>
                <c:pt idx="1">
                  <c:v>3.5279999999999987</c:v>
                </c:pt>
                <c:pt idx="2">
                  <c:v>8.4239999999999959</c:v>
                </c:pt>
                <c:pt idx="3">
                  <c:v>16.455999999999992</c:v>
                </c:pt>
                <c:pt idx="4">
                  <c:v>28.391999999999989</c:v>
                </c:pt>
                <c:pt idx="5">
                  <c:v>44.999999999999972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1-47E7-A098-A5652591F77E}"/>
            </c:ext>
          </c:extLst>
        </c:ser>
        <c:ser>
          <c:idx val="2"/>
          <c:order val="2"/>
          <c:tx>
            <c:strRef>
              <c:f>uas!$G$45</c:f>
              <c:strCache>
                <c:ptCount val="1"/>
                <c:pt idx="0">
                  <c:v>yi(eksak)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uas!$G$46:$G$51</c:f>
              <c:numCache>
                <c:formatCode>General</c:formatCode>
                <c:ptCount val="6"/>
                <c:pt idx="0">
                  <c:v>1</c:v>
                </c:pt>
                <c:pt idx="1">
                  <c:v>3.5279999999999987</c:v>
                </c:pt>
                <c:pt idx="2">
                  <c:v>8.4239999999999959</c:v>
                </c:pt>
                <c:pt idx="3">
                  <c:v>16.455999999999992</c:v>
                </c:pt>
                <c:pt idx="4">
                  <c:v>28.391999999999989</c:v>
                </c:pt>
                <c:pt idx="5">
                  <c:v>44.999999999999972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1-47E7-A098-A5652591F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438816"/>
        <c:axId val="1728465216"/>
      </c:lineChart>
      <c:catAx>
        <c:axId val="172843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465216"/>
        <c:crosses val="autoZero"/>
        <c:auto val="1"/>
        <c:lblAlgn val="ctr"/>
        <c:lblOffset val="100"/>
        <c:noMultiLvlLbl val="0"/>
      </c:catAx>
      <c:valAx>
        <c:axId val="172846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4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uas!$A$66</c:f>
              <c:strCache>
                <c:ptCount val="1"/>
                <c:pt idx="0">
                  <c:v>yi(euler)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uas!$A$67:$A$72</c:f>
              <c:numCache>
                <c:formatCode>General</c:formatCode>
                <c:ptCount val="6"/>
                <c:pt idx="0">
                  <c:v>1</c:v>
                </c:pt>
                <c:pt idx="1">
                  <c:v>2.6</c:v>
                </c:pt>
                <c:pt idx="2">
                  <c:v>5.3885714285714288</c:v>
                </c:pt>
                <c:pt idx="3">
                  <c:v>9.7009523809523817</c:v>
                </c:pt>
                <c:pt idx="4">
                  <c:v>15.872380952380954</c:v>
                </c:pt>
                <c:pt idx="5">
                  <c:v>24.238095238095241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6-42DF-84C2-F333F498B1B9}"/>
            </c:ext>
          </c:extLst>
        </c:ser>
        <c:ser>
          <c:idx val="1"/>
          <c:order val="1"/>
          <c:tx>
            <c:strRef>
              <c:f>uas!$B$66</c:f>
              <c:strCache>
                <c:ptCount val="1"/>
                <c:pt idx="0">
                  <c:v>yi(heun)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uas!$B$67:$B$72</c:f>
              <c:numCache>
                <c:formatCode>General</c:formatCode>
                <c:ptCount val="6"/>
                <c:pt idx="0">
                  <c:v>1</c:v>
                </c:pt>
                <c:pt idx="1">
                  <c:v>3.1942857142857144</c:v>
                </c:pt>
                <c:pt idx="2">
                  <c:v>7.3673469387755102</c:v>
                </c:pt>
                <c:pt idx="3">
                  <c:v>14.168286951144095</c:v>
                </c:pt>
                <c:pt idx="4">
                  <c:v>24.248467549766254</c:v>
                </c:pt>
                <c:pt idx="5">
                  <c:v>38.260281345028602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6-42DF-84C2-F333F498B1B9}"/>
            </c:ext>
          </c:extLst>
        </c:ser>
        <c:ser>
          <c:idx val="2"/>
          <c:order val="2"/>
          <c:tx>
            <c:strRef>
              <c:f>uas!$C$66</c:f>
              <c:strCache>
                <c:ptCount val="1"/>
                <c:pt idx="0">
                  <c:v>yi(poli)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uas!$C$67:$C$72</c:f>
              <c:numCache>
                <c:formatCode>General</c:formatCode>
                <c:ptCount val="6"/>
                <c:pt idx="0">
                  <c:v>1</c:v>
                </c:pt>
                <c:pt idx="1">
                  <c:v>3.2800000000000007</c:v>
                </c:pt>
                <c:pt idx="2">
                  <c:v>7.6442857142857168</c:v>
                </c:pt>
                <c:pt idx="3">
                  <c:v>14.775714285714292</c:v>
                </c:pt>
                <c:pt idx="4">
                  <c:v>25.358441558441569</c:v>
                </c:pt>
                <c:pt idx="5">
                  <c:v>40.077179962894263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6-42DF-84C2-F333F498B1B9}"/>
            </c:ext>
          </c:extLst>
        </c:ser>
        <c:ser>
          <c:idx val="3"/>
          <c:order val="3"/>
          <c:tx>
            <c:strRef>
              <c:f>uas!$D$66</c:f>
              <c:strCache>
                <c:ptCount val="1"/>
                <c:pt idx="0">
                  <c:v>yi(eksak)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uas!$D$67:$D$72</c:f>
              <c:numCache>
                <c:formatCode>General</c:formatCode>
                <c:ptCount val="6"/>
                <c:pt idx="0">
                  <c:v>1</c:v>
                </c:pt>
                <c:pt idx="1">
                  <c:v>3.5279999999999987</c:v>
                </c:pt>
                <c:pt idx="2">
                  <c:v>8.4239999999999959</c:v>
                </c:pt>
                <c:pt idx="3">
                  <c:v>16.455999999999992</c:v>
                </c:pt>
                <c:pt idx="4">
                  <c:v>28.391999999999989</c:v>
                </c:pt>
                <c:pt idx="5">
                  <c:v>44.999999999999972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6-42DF-84C2-F333F498B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448416"/>
        <c:axId val="1728447936"/>
      </c:lineChart>
      <c:catAx>
        <c:axId val="172844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447936"/>
        <c:crosses val="autoZero"/>
        <c:auto val="1"/>
        <c:lblAlgn val="ctr"/>
        <c:lblOffset val="100"/>
        <c:noMultiLvlLbl val="0"/>
      </c:catAx>
      <c:valAx>
        <c:axId val="17284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4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270510</xdr:colOff>
      <xdr:row>1</xdr:row>
      <xdr:rowOff>25400</xdr:rowOff>
    </xdr:from>
    <xdr:to>
      <xdr:col>14</xdr:col>
      <xdr:colOff>191332</xdr:colOff>
      <xdr:row>16</xdr:row>
      <xdr:rowOff>35570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7E476C-E8B0-D927-51C3-D2D0BB62C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7310" y="209550"/>
          <a:ext cx="3578422" cy="2772420"/>
        </a:xfrm>
        <a:prstGeom prst="rect">
          <a:avLst/>
        </a:prstGeom>
      </xdr:spPr>
    </xdr:pic>
    <xdr:clientData/>
  </xdr:twoCellAnchor>
  <xdr:twoCellAnchor>
    <xdr:from>
      <xdr:col>3</xdr:col>
      <xdr:colOff>133349</xdr:colOff>
      <xdr:row>9</xdr:row>
      <xdr:rowOff>12700</xdr:rowOff>
    </xdr:from>
    <xdr:to>
      <xdr:col>8</xdr:col>
      <xdr:colOff>219074</xdr:colOff>
      <xdr:row>20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359917-8BF3-C501-E7DD-EEF24D44A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311149</xdr:colOff>
      <xdr:row>31</xdr:row>
      <xdr:rowOff>69850</xdr:rowOff>
    </xdr:from>
    <xdr:to>
      <xdr:col>7</xdr:col>
      <xdr:colOff>441324</xdr:colOff>
      <xdr:row>41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E78019-EC1A-68BE-FF77-6B2FBE306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342787</xdr:colOff>
      <xdr:row>51</xdr:row>
      <xdr:rowOff>123629</xdr:rowOff>
    </xdr:from>
    <xdr:to>
      <xdr:col>7</xdr:col>
      <xdr:colOff>136552</xdr:colOff>
      <xdr:row>62</xdr:row>
      <xdr:rowOff>84741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831921-0901-5F95-2559-4FF1029E1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241637</xdr:colOff>
      <xdr:row>64</xdr:row>
      <xdr:rowOff>112387</xdr:rowOff>
    </xdr:from>
    <xdr:to>
      <xdr:col>9</xdr:col>
      <xdr:colOff>383810</xdr:colOff>
      <xdr:row>75</xdr:row>
      <xdr:rowOff>73501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9F83F2-9476-2D9F-57D1-9D8C55372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909A2-8919-4B23-BB82-89DC5A3AF3A2}">
  <dimension ref="A1:K23"/>
  <sheetViews>
    <sheetView topLeftCell="F18" workbookViewId="0">
      <selection activeCell="J11" sqref="J11"/>
    </sheetView>
  </sheetViews>
  <sheetFormatPr defaultRowHeight="14.5" x14ac:dyDescent="0.35"/>
  <sheetData>
    <row r="1" spans="1:11" x14ac:dyDescent="0.35">
      <c r="A1" t="s">
        <v>19</v>
      </c>
    </row>
    <row r="2" spans="1:11" x14ac:dyDescent="0.35">
      <c r="A2" t="s">
        <v>0</v>
      </c>
      <c r="D2" t="s">
        <v>1</v>
      </c>
    </row>
    <row r="3" spans="1:11" x14ac:dyDescent="0.35">
      <c r="A3" t="s">
        <v>2</v>
      </c>
      <c r="D3" t="s">
        <v>18</v>
      </c>
    </row>
    <row r="4" spans="1:11" x14ac:dyDescent="0.35">
      <c r="A4" t="s">
        <v>7</v>
      </c>
      <c r="K4" t="s">
        <v>9</v>
      </c>
    </row>
    <row r="5" spans="1:11" x14ac:dyDescent="0.35">
      <c r="K5" t="s">
        <v>8</v>
      </c>
    </row>
    <row r="6" spans="1:11" x14ac:dyDescent="0.35">
      <c r="A6" t="s">
        <v>10</v>
      </c>
      <c r="B6" t="s">
        <v>3</v>
      </c>
      <c r="C6" t="s">
        <v>4</v>
      </c>
      <c r="D6" t="s">
        <v>5</v>
      </c>
      <c r="E6" t="s">
        <v>6</v>
      </c>
      <c r="F6" t="s">
        <v>13</v>
      </c>
      <c r="G6" t="s">
        <v>15</v>
      </c>
      <c r="H6" t="s">
        <v>16</v>
      </c>
      <c r="K6" t="s">
        <v>11</v>
      </c>
    </row>
    <row r="7" spans="1:11" x14ac:dyDescent="0.35">
      <c r="A7">
        <v>0</v>
      </c>
      <c r="B7">
        <v>2</v>
      </c>
      <c r="C7">
        <f>B7*A7-B7</f>
        <v>-2</v>
      </c>
      <c r="D7">
        <f>(B7+C7*0.3)*(A7+0.3)-(B7+C7*0.3)</f>
        <v>-0.98</v>
      </c>
      <c r="E7">
        <f xml:space="preserve"> 0.5*C7+0.5*D7</f>
        <v>-1.49</v>
      </c>
      <c r="F7">
        <f>B7+E7*0.3</f>
        <v>1.5529999999999999</v>
      </c>
      <c r="G7">
        <f>(2.71828^((0.5*(A7^2))-A7))+1</f>
        <v>2</v>
      </c>
      <c r="H7">
        <f>(ABS(G7-B7)/G7)*100</f>
        <v>0</v>
      </c>
      <c r="K7" t="s">
        <v>12</v>
      </c>
    </row>
    <row r="8" spans="1:11" x14ac:dyDescent="0.35">
      <c r="A8">
        <f>A7+0.3</f>
        <v>0.3</v>
      </c>
      <c r="B8">
        <f>F7</f>
        <v>1.5529999999999999</v>
      </c>
      <c r="C8">
        <f>B8*A8-B8</f>
        <v>-1.0871</v>
      </c>
      <c r="D8">
        <f>(B8+C8*0.3)*(A8+0.3)-(B8+C8*0.3)</f>
        <v>-0.49074799999999996</v>
      </c>
      <c r="E8">
        <f xml:space="preserve"> 0.5*C8+0.5*D8</f>
        <v>-0.78892399999999996</v>
      </c>
      <c r="F8">
        <f>B8+E8*0.3</f>
        <v>1.3163228</v>
      </c>
      <c r="G8">
        <f t="shared" ref="G8:G12" si="0">(2.71828^((0.5*(A8^2))-A8))+1</f>
        <v>1.774916630879763</v>
      </c>
      <c r="H8">
        <f t="shared" ref="H8:H12" si="1">(ABS(G8-B8)/G8)*100</f>
        <v>12.502932645899371</v>
      </c>
      <c r="K8" t="s">
        <v>14</v>
      </c>
    </row>
    <row r="9" spans="1:11" x14ac:dyDescent="0.35">
      <c r="A9">
        <f t="shared" ref="A9:A12" si="2">A8+0.3</f>
        <v>0.6</v>
      </c>
      <c r="B9">
        <f t="shared" ref="B9:B12" si="3">F8</f>
        <v>1.3163228</v>
      </c>
      <c r="C9">
        <f t="shared" ref="C9:C12" si="4">B9*A9-B9</f>
        <v>-0.52652912000000007</v>
      </c>
      <c r="D9">
        <f t="shared" ref="D9:D12" si="5">(B9+C9*0.3)*(A9+0.3)-(B9+C9*0.3)</f>
        <v>-0.11583640640000015</v>
      </c>
      <c r="E9">
        <f t="shared" ref="E9:E12" si="6" xml:space="preserve"> 0.5*C9+0.5*D9</f>
        <v>-0.32118276320000011</v>
      </c>
      <c r="F9">
        <f t="shared" ref="F9:F12" si="7">B9+E9*0.3</f>
        <v>1.21996797104</v>
      </c>
      <c r="G9">
        <f t="shared" si="0"/>
        <v>1.6570470054401012</v>
      </c>
      <c r="H9">
        <f t="shared" si="1"/>
        <v>20.562132777253776</v>
      </c>
      <c r="K9" t="s">
        <v>17</v>
      </c>
    </row>
    <row r="10" spans="1:11" x14ac:dyDescent="0.35">
      <c r="A10">
        <f t="shared" si="2"/>
        <v>0.89999999999999991</v>
      </c>
      <c r="B10">
        <f t="shared" si="3"/>
        <v>1.21996797104</v>
      </c>
      <c r="C10">
        <f t="shared" si="4"/>
        <v>-0.12199679710400013</v>
      </c>
      <c r="D10">
        <f t="shared" si="5"/>
        <v>0.23667378638175984</v>
      </c>
      <c r="E10">
        <f t="shared" si="6"/>
        <v>5.7338494638879856E-2</v>
      </c>
      <c r="F10">
        <f t="shared" si="7"/>
        <v>1.2371695194316639</v>
      </c>
      <c r="G10">
        <f t="shared" si="0"/>
        <v>1.6095711102609593</v>
      </c>
      <c r="H10">
        <f t="shared" si="1"/>
        <v>24.205400851025036</v>
      </c>
    </row>
    <row r="11" spans="1:11" x14ac:dyDescent="0.35">
      <c r="A11">
        <f t="shared" si="2"/>
        <v>1.2</v>
      </c>
      <c r="B11">
        <f t="shared" si="3"/>
        <v>1.2371695194316639</v>
      </c>
      <c r="C11">
        <f t="shared" si="4"/>
        <v>0.24743390388633268</v>
      </c>
      <c r="D11">
        <f t="shared" si="5"/>
        <v>0.65569984529878189</v>
      </c>
      <c r="E11">
        <f t="shared" si="6"/>
        <v>0.45156687459255729</v>
      </c>
      <c r="F11">
        <f t="shared" si="7"/>
        <v>1.372639581809431</v>
      </c>
      <c r="G11">
        <f t="shared" si="0"/>
        <v>1.6187835915948117</v>
      </c>
      <c r="H11">
        <f t="shared" si="1"/>
        <v>23.574125296586736</v>
      </c>
    </row>
    <row r="12" spans="1:11" x14ac:dyDescent="0.35">
      <c r="A12">
        <f t="shared" si="2"/>
        <v>1.5</v>
      </c>
      <c r="B12">
        <f t="shared" si="3"/>
        <v>1.372639581809431</v>
      </c>
      <c r="C12">
        <f t="shared" si="4"/>
        <v>0.6863197909047154</v>
      </c>
      <c r="D12">
        <f t="shared" si="5"/>
        <v>1.2628284152646765</v>
      </c>
      <c r="E12">
        <f t="shared" si="6"/>
        <v>0.97457410308469594</v>
      </c>
      <c r="F12">
        <f t="shared" si="7"/>
        <v>1.6650118127348397</v>
      </c>
      <c r="G12">
        <f t="shared" si="0"/>
        <v>1.6872894521561195</v>
      </c>
      <c r="H12">
        <f t="shared" si="1"/>
        <v>18.648244967371188</v>
      </c>
    </row>
    <row r="15" spans="1:11" x14ac:dyDescent="0.35">
      <c r="A15" t="s">
        <v>20</v>
      </c>
    </row>
    <row r="17" spans="1:11" x14ac:dyDescent="0.35">
      <c r="A17" t="s">
        <v>10</v>
      </c>
      <c r="B17" t="s">
        <v>21</v>
      </c>
      <c r="C17" t="s">
        <v>4</v>
      </c>
      <c r="D17" t="s">
        <v>22</v>
      </c>
      <c r="E17" t="s">
        <v>6</v>
      </c>
      <c r="F17" t="s">
        <v>13</v>
      </c>
      <c r="G17" t="s">
        <v>23</v>
      </c>
      <c r="H17" t="s">
        <v>24</v>
      </c>
      <c r="K17" t="s">
        <v>9</v>
      </c>
    </row>
    <row r="18" spans="1:11" x14ac:dyDescent="0.35">
      <c r="A18">
        <v>0</v>
      </c>
      <c r="B18">
        <v>2</v>
      </c>
      <c r="C18">
        <f>(B18*A18)-B18</f>
        <v>-2</v>
      </c>
      <c r="D18">
        <f>((B18+(1/2*C18*0.3))*(A18+(1/2*0.3)))-(B18+(1/2*C18*0.3))</f>
        <v>-1.4449999999999998</v>
      </c>
      <c r="E18">
        <f>0*C18+1*D18</f>
        <v>-1.4449999999999998</v>
      </c>
      <c r="F18">
        <f>B18+E18*0.3</f>
        <v>1.5665</v>
      </c>
      <c r="G18">
        <f>(2.71828^((0.5*(A18^2))-A18))+1</f>
        <v>2</v>
      </c>
      <c r="H18">
        <f>(ABS(G18-B18)/G18)*100</f>
        <v>0</v>
      </c>
      <c r="K18" t="s">
        <v>25</v>
      </c>
    </row>
    <row r="19" spans="1:11" x14ac:dyDescent="0.35">
      <c r="A19">
        <f>A18+0.3</f>
        <v>0.3</v>
      </c>
      <c r="B19">
        <f>F18</f>
        <v>1.5665</v>
      </c>
      <c r="C19">
        <f>(B19*A19)-B19</f>
        <v>-1.0965500000000001</v>
      </c>
      <c r="D19">
        <f>((B19+(1/2*C19*0.3))*(A19+(1/2*0.3)))-(B19+(1/2*C19*0.3))</f>
        <v>-0.77110962500000002</v>
      </c>
      <c r="E19">
        <f>0*C19+1*D19</f>
        <v>-0.77110962500000002</v>
      </c>
      <c r="F19">
        <f>B19+E19*0.3</f>
        <v>1.3351671125</v>
      </c>
      <c r="G19">
        <f>(2.71828^((0.5*(A19^2))-A19))+1</f>
        <v>1.774916630879763</v>
      </c>
      <c r="H19">
        <f>(ABS(G19-B19)/G19)*100</f>
        <v>11.742333541404609</v>
      </c>
      <c r="K19" t="s">
        <v>26</v>
      </c>
    </row>
    <row r="20" spans="1:11" x14ac:dyDescent="0.35">
      <c r="A20">
        <f t="shared" ref="A20:A23" si="8">A19+0.3</f>
        <v>0.6</v>
      </c>
      <c r="B20">
        <f t="shared" ref="B20:B23" si="9">F19</f>
        <v>1.3351671125</v>
      </c>
      <c r="C20">
        <f t="shared" ref="C20:C23" si="10">(B20*A20)-B20</f>
        <v>-0.53406684500000001</v>
      </c>
      <c r="D20">
        <f t="shared" ref="D20:D23" si="11">((B20+(1/2*C20*0.3))*(A20+(1/2*0.3)))-(B20+(1/2*C20*0.3))</f>
        <v>-0.31376427143749996</v>
      </c>
      <c r="E20">
        <f t="shared" ref="E20:E23" si="12">0*C20+1*D20</f>
        <v>-0.31376427143749996</v>
      </c>
      <c r="F20">
        <f t="shared" ref="F20:F23" si="13">B20+E20*0.3</f>
        <v>1.24103783106875</v>
      </c>
      <c r="G20">
        <f t="shared" ref="G20:G23" si="14">(2.71828^((0.5*(A20^2))-A20))+1</f>
        <v>1.6570470054401012</v>
      </c>
      <c r="H20">
        <f t="shared" ref="H20:H23" si="15">(ABS(G20-B20)/G20)*100</f>
        <v>19.424910209750625</v>
      </c>
      <c r="K20" t="s">
        <v>28</v>
      </c>
    </row>
    <row r="21" spans="1:11" x14ac:dyDescent="0.35">
      <c r="A21">
        <f t="shared" si="8"/>
        <v>0.89999999999999991</v>
      </c>
      <c r="B21">
        <f t="shared" si="9"/>
        <v>1.24103783106875</v>
      </c>
      <c r="C21">
        <f t="shared" si="10"/>
        <v>-0.1241037831068752</v>
      </c>
      <c r="D21">
        <f t="shared" si="11"/>
        <v>6.1121113180135689E-2</v>
      </c>
      <c r="E21">
        <f t="shared" si="12"/>
        <v>6.1121113180135689E-2</v>
      </c>
      <c r="F21">
        <f t="shared" si="13"/>
        <v>1.2593741650227908</v>
      </c>
      <c r="G21">
        <f t="shared" si="14"/>
        <v>1.6095711102609593</v>
      </c>
      <c r="H21">
        <f t="shared" si="15"/>
        <v>22.896365177209173</v>
      </c>
      <c r="K21" t="s">
        <v>27</v>
      </c>
    </row>
    <row r="22" spans="1:11" x14ac:dyDescent="0.35">
      <c r="A22">
        <f t="shared" si="8"/>
        <v>1.2</v>
      </c>
      <c r="B22">
        <f t="shared" si="9"/>
        <v>1.2593741650227908</v>
      </c>
      <c r="C22">
        <f t="shared" si="10"/>
        <v>0.25187483300455815</v>
      </c>
      <c r="D22">
        <f t="shared" si="11"/>
        <v>0.45400438649071595</v>
      </c>
      <c r="E22">
        <f t="shared" si="12"/>
        <v>0.45400438649071595</v>
      </c>
      <c r="F22">
        <f t="shared" si="13"/>
        <v>1.3955754809700056</v>
      </c>
      <c r="G22">
        <f t="shared" si="14"/>
        <v>1.6187835915948117</v>
      </c>
      <c r="H22">
        <f t="shared" si="15"/>
        <v>22.202438203486722</v>
      </c>
      <c r="K22" t="s">
        <v>14</v>
      </c>
    </row>
    <row r="23" spans="1:11" x14ac:dyDescent="0.35">
      <c r="A23">
        <f t="shared" si="8"/>
        <v>1.5</v>
      </c>
      <c r="B23">
        <f t="shared" si="9"/>
        <v>1.3955754809700056</v>
      </c>
      <c r="C23">
        <f t="shared" si="10"/>
        <v>0.69778774048500258</v>
      </c>
      <c r="D23">
        <f t="shared" si="11"/>
        <v>0.97515836732779126</v>
      </c>
      <c r="E23">
        <f t="shared" si="12"/>
        <v>0.97515836732779126</v>
      </c>
      <c r="F23">
        <f t="shared" si="13"/>
        <v>1.6881229911683429</v>
      </c>
      <c r="G23">
        <f t="shared" si="14"/>
        <v>1.6872894521561195</v>
      </c>
      <c r="H23">
        <f t="shared" si="15"/>
        <v>17.288910969800959</v>
      </c>
      <c r="K2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5CABF-8AE7-4E62-B44C-ED670000AAC2}">
  <dimension ref="A1:H72"/>
  <sheetViews>
    <sheetView tabSelected="1" topLeftCell="A44" zoomScale="113" workbookViewId="0">
      <selection activeCell="C20" sqref="C20"/>
    </sheetView>
  </sheetViews>
  <sheetFormatPr defaultRowHeight="14.5" x14ac:dyDescent="0.35"/>
  <sheetData>
    <row r="1" spans="1:6" x14ac:dyDescent="0.35">
      <c r="A1" t="s">
        <v>29</v>
      </c>
    </row>
    <row r="2" spans="1:6" x14ac:dyDescent="0.35">
      <c r="A2" t="s">
        <v>30</v>
      </c>
      <c r="B2" t="s">
        <v>31</v>
      </c>
      <c r="C2" t="s">
        <v>6</v>
      </c>
      <c r="D2" t="s">
        <v>13</v>
      </c>
      <c r="E2" t="s">
        <v>32</v>
      </c>
      <c r="F2" t="s">
        <v>33</v>
      </c>
    </row>
    <row r="3" spans="1:6" x14ac:dyDescent="0.35">
      <c r="A3">
        <v>1</v>
      </c>
      <c r="B3">
        <v>1</v>
      </c>
      <c r="C3">
        <f>(A3+(3*B3/A3))</f>
        <v>4</v>
      </c>
      <c r="D3">
        <f>B3+(C3*0.4)</f>
        <v>2.6</v>
      </c>
      <c r="E3">
        <f>(-(A3^2)+(2*A3^3))</f>
        <v>1</v>
      </c>
      <c r="F3">
        <f>ABS(E3-B3)/E3*100</f>
        <v>0</v>
      </c>
    </row>
    <row r="4" spans="1:6" x14ac:dyDescent="0.35">
      <c r="A4">
        <f>A3+0.4</f>
        <v>1.4</v>
      </c>
      <c r="B4">
        <f>D3</f>
        <v>2.6</v>
      </c>
      <c r="C4">
        <f>(A4+(3*B4/A4))</f>
        <v>6.9714285714285715</v>
      </c>
      <c r="D4">
        <f>B4+(C4*0.4)</f>
        <v>5.3885714285714288</v>
      </c>
      <c r="E4">
        <f>(-(A4^2)+(2*A4^3))</f>
        <v>3.5279999999999987</v>
      </c>
      <c r="F4">
        <f>ABS(E4-B4)/E4*100</f>
        <v>26.303854875283417</v>
      </c>
    </row>
    <row r="5" spans="1:6" x14ac:dyDescent="0.35">
      <c r="A5">
        <f t="shared" ref="A5:A9" si="0">A4+0.4</f>
        <v>1.7999999999999998</v>
      </c>
      <c r="B5">
        <f t="shared" ref="B5:B9" si="1">D4</f>
        <v>5.3885714285714288</v>
      </c>
      <c r="C5">
        <f t="shared" ref="C5:C9" si="2">(A5+(3*B5/A5))</f>
        <v>10.780952380952382</v>
      </c>
      <c r="D5">
        <f t="shared" ref="D5:D9" si="3">B5+(C5*0.4)</f>
        <v>9.7009523809523817</v>
      </c>
      <c r="E5">
        <f t="shared" ref="E5:E8" si="4">(-(A5^2)+(2*A5^3))</f>
        <v>8.4239999999999959</v>
      </c>
      <c r="F5">
        <f t="shared" ref="F5:F9" si="5">ABS(E5-B5)/E5*100</f>
        <v>36.03310269976933</v>
      </c>
    </row>
    <row r="6" spans="1:6" x14ac:dyDescent="0.35">
      <c r="A6">
        <f t="shared" si="0"/>
        <v>2.1999999999999997</v>
      </c>
      <c r="B6">
        <f t="shared" si="1"/>
        <v>9.7009523809523817</v>
      </c>
      <c r="C6">
        <f t="shared" si="2"/>
        <v>15.428571428571431</v>
      </c>
      <c r="D6">
        <f t="shared" si="3"/>
        <v>15.872380952380954</v>
      </c>
      <c r="E6">
        <f t="shared" si="4"/>
        <v>16.455999999999992</v>
      </c>
      <c r="F6">
        <f t="shared" si="5"/>
        <v>41.049146931499841</v>
      </c>
    </row>
    <row r="7" spans="1:6" x14ac:dyDescent="0.35">
      <c r="A7">
        <f t="shared" si="0"/>
        <v>2.5999999999999996</v>
      </c>
      <c r="B7">
        <f t="shared" si="1"/>
        <v>15.872380952380954</v>
      </c>
      <c r="C7">
        <f t="shared" si="2"/>
        <v>20.914285714285718</v>
      </c>
      <c r="D7">
        <f t="shared" si="3"/>
        <v>24.238095238095241</v>
      </c>
      <c r="E7">
        <f t="shared" si="4"/>
        <v>28.391999999999989</v>
      </c>
      <c r="F7">
        <f t="shared" si="5"/>
        <v>44.095586952729782</v>
      </c>
    </row>
    <row r="8" spans="1:6" x14ac:dyDescent="0.35">
      <c r="A8">
        <f t="shared" si="0"/>
        <v>2.9999999999999996</v>
      </c>
      <c r="B8">
        <f t="shared" si="1"/>
        <v>24.238095238095241</v>
      </c>
      <c r="C8">
        <f t="shared" si="2"/>
        <v>27.238095238095244</v>
      </c>
      <c r="D8">
        <f t="shared" si="3"/>
        <v>35.13333333333334</v>
      </c>
      <c r="E8">
        <f t="shared" si="4"/>
        <v>44.999999999999972</v>
      </c>
      <c r="F8">
        <f t="shared" si="5"/>
        <v>46.137566137566097</v>
      </c>
    </row>
    <row r="11" spans="1:6" x14ac:dyDescent="0.35">
      <c r="A11" t="s">
        <v>31</v>
      </c>
      <c r="B11" t="s">
        <v>34</v>
      </c>
    </row>
    <row r="12" spans="1:6" x14ac:dyDescent="0.35">
      <c r="A12">
        <v>1</v>
      </c>
      <c r="B12">
        <v>1</v>
      </c>
    </row>
    <row r="13" spans="1:6" x14ac:dyDescent="0.35">
      <c r="A13">
        <v>2.6</v>
      </c>
      <c r="B13">
        <v>3.5279999999999987</v>
      </c>
    </row>
    <row r="14" spans="1:6" x14ac:dyDescent="0.35">
      <c r="A14">
        <v>5.3885714285714288</v>
      </c>
      <c r="B14">
        <v>8.4239999999999959</v>
      </c>
    </row>
    <row r="15" spans="1:6" x14ac:dyDescent="0.35">
      <c r="A15">
        <v>9.7009523809523817</v>
      </c>
      <c r="B15">
        <v>16.455999999999992</v>
      </c>
    </row>
    <row r="16" spans="1:6" x14ac:dyDescent="0.35">
      <c r="A16">
        <v>15.872380952380954</v>
      </c>
      <c r="B16">
        <v>28.391999999999989</v>
      </c>
    </row>
    <row r="17" spans="1:8" x14ac:dyDescent="0.35">
      <c r="A17">
        <v>24.238095238095241</v>
      </c>
      <c r="B17">
        <v>44.999999999999972</v>
      </c>
    </row>
    <row r="23" spans="1:8" x14ac:dyDescent="0.35">
      <c r="A23" t="s">
        <v>35</v>
      </c>
    </row>
    <row r="24" spans="1:8" x14ac:dyDescent="0.35">
      <c r="A24" t="s">
        <v>10</v>
      </c>
      <c r="B24" t="s">
        <v>36</v>
      </c>
      <c r="C24" t="s">
        <v>4</v>
      </c>
      <c r="D24" t="s">
        <v>22</v>
      </c>
      <c r="E24" t="s">
        <v>6</v>
      </c>
      <c r="F24" t="s">
        <v>13</v>
      </c>
      <c r="G24" t="s">
        <v>23</v>
      </c>
      <c r="H24" t="s">
        <v>37</v>
      </c>
    </row>
    <row r="25" spans="1:8" x14ac:dyDescent="0.35">
      <c r="A25">
        <v>1</v>
      </c>
      <c r="B25">
        <v>1</v>
      </c>
      <c r="C25">
        <f>A25+(3*B25/A25)</f>
        <v>4</v>
      </c>
      <c r="D25">
        <f>(A25+0.4)+(3*(B25+(C25*0.4))/(A25+0.4))</f>
        <v>6.9714285714285715</v>
      </c>
      <c r="E25">
        <f>0.5*C25+0.5*D25</f>
        <v>5.4857142857142858</v>
      </c>
      <c r="F25">
        <f>B25+E25*0.4</f>
        <v>3.1942857142857144</v>
      </c>
      <c r="G25">
        <f>-(A25^2)+2*A25^3</f>
        <v>1</v>
      </c>
      <c r="H25">
        <f>ABS(G25-B25)/G25*100</f>
        <v>0</v>
      </c>
    </row>
    <row r="26" spans="1:8" x14ac:dyDescent="0.35">
      <c r="A26">
        <f>A25+0.4</f>
        <v>1.4</v>
      </c>
      <c r="B26">
        <f>F25</f>
        <v>3.1942857142857144</v>
      </c>
      <c r="C26">
        <f>A26+(3*B26/A26)</f>
        <v>8.2448979591836746</v>
      </c>
      <c r="D26">
        <f>(A26+0.4)+(3*(B26+(C26*0.4))/(A26+0.4))</f>
        <v>12.620408163265306</v>
      </c>
      <c r="E26">
        <f>0.5*C26+0.5*D26</f>
        <v>10.432653061224491</v>
      </c>
      <c r="F26">
        <f>B26+E26*0.4</f>
        <v>7.3673469387755102</v>
      </c>
      <c r="G26">
        <f>-(A26^2)+2*A26^3</f>
        <v>3.5279999999999987</v>
      </c>
      <c r="H26">
        <f>ABS(G26-B26)/G26*100</f>
        <v>9.4590217039196265</v>
      </c>
    </row>
    <row r="27" spans="1:8" x14ac:dyDescent="0.35">
      <c r="A27">
        <f t="shared" ref="A27:A28" si="6">A26+0.4</f>
        <v>1.7999999999999998</v>
      </c>
      <c r="B27">
        <f t="shared" ref="B27:B28" si="7">F26</f>
        <v>7.3673469387755102</v>
      </c>
      <c r="C27">
        <f t="shared" ref="C27:C28" si="8">A27+(3*B27/A27)</f>
        <v>14.078911564625852</v>
      </c>
      <c r="D27">
        <f t="shared" ref="D27:D28" si="9">(A27+0.4)+(3*(B27+(C27*0.4))/(A27+0.4))</f>
        <v>19.925788497217074</v>
      </c>
      <c r="E27">
        <f t="shared" ref="E27:E28" si="10">0.5*C27+0.5*D27</f>
        <v>17.002350030921463</v>
      </c>
      <c r="F27">
        <f t="shared" ref="F27:F28" si="11">B27+E27*0.4</f>
        <v>14.168286951144095</v>
      </c>
      <c r="G27">
        <f t="shared" ref="G27:G28" si="12">-(A27^2)+2*A27^3</f>
        <v>8.4239999999999959</v>
      </c>
      <c r="H27">
        <f t="shared" ref="H27:H28" si="13">ABS(G27-B27)/G27*100</f>
        <v>12.543364924317263</v>
      </c>
    </row>
    <row r="28" spans="1:8" x14ac:dyDescent="0.35">
      <c r="A28">
        <f t="shared" si="6"/>
        <v>2.1999999999999997</v>
      </c>
      <c r="B28">
        <f t="shared" si="7"/>
        <v>14.168286951144095</v>
      </c>
      <c r="C28">
        <f t="shared" si="8"/>
        <v>21.520391297014676</v>
      </c>
      <c r="D28">
        <f t="shared" si="9"/>
        <v>28.880511696096121</v>
      </c>
      <c r="E28">
        <f t="shared" si="10"/>
        <v>25.200451496555399</v>
      </c>
      <c r="F28">
        <f t="shared" si="11"/>
        <v>24.248467549766254</v>
      </c>
      <c r="G28">
        <f t="shared" si="12"/>
        <v>16.455999999999992</v>
      </c>
      <c r="H28">
        <f t="shared" si="13"/>
        <v>13.901999567670748</v>
      </c>
    </row>
    <row r="29" spans="1:8" x14ac:dyDescent="0.35">
      <c r="A29">
        <f>A28+0.4</f>
        <v>2.5999999999999996</v>
      </c>
      <c r="B29">
        <f>F28</f>
        <v>24.248467549766254</v>
      </c>
      <c r="C29">
        <f>A29+(3*B29/A29)</f>
        <v>30.579001018961065</v>
      </c>
      <c r="D29">
        <f>(A29+0.4)+(3*(B29+(C29*0.4))/(A29+0.4))</f>
        <v>39.480067957350691</v>
      </c>
      <c r="E29">
        <f>0.5*C29+0.5*D29</f>
        <v>35.029534488155875</v>
      </c>
      <c r="F29">
        <f>B29+E29*0.4</f>
        <v>38.260281345028602</v>
      </c>
      <c r="G29">
        <f>-(A29^2)+2*A29^3</f>
        <v>28.391999999999989</v>
      </c>
      <c r="H29">
        <f>ABS(G29-B29)/G29*100</f>
        <v>14.594013983635309</v>
      </c>
    </row>
    <row r="30" spans="1:8" x14ac:dyDescent="0.35">
      <c r="A30">
        <f>A29+0.4</f>
        <v>2.9999999999999996</v>
      </c>
      <c r="B30">
        <f>F29</f>
        <v>38.260281345028602</v>
      </c>
      <c r="C30">
        <f>A30+(3*B30/A30)</f>
        <v>41.260281345028609</v>
      </c>
      <c r="D30">
        <f>(A30+0.4)+(3*(B30+(C30*0.4))/(A30+0.4))</f>
        <v>51.721524014447105</v>
      </c>
      <c r="E30">
        <f>0.5*C30+0.5*D30</f>
        <v>46.490902679737857</v>
      </c>
      <c r="F30">
        <f>B30+E30*0.4</f>
        <v>56.856642416923748</v>
      </c>
      <c r="G30">
        <f>-(A30^2)+2*A30^3</f>
        <v>44.999999999999972</v>
      </c>
      <c r="H30">
        <f>ABS(G30-B30)/G30*100</f>
        <v>14.977152566603053</v>
      </c>
    </row>
    <row r="32" spans="1:8" x14ac:dyDescent="0.35">
      <c r="A32" t="s">
        <v>36</v>
      </c>
      <c r="B32" t="s">
        <v>23</v>
      </c>
    </row>
    <row r="33" spans="1:8" x14ac:dyDescent="0.35">
      <c r="A33">
        <v>1</v>
      </c>
      <c r="B33">
        <v>1</v>
      </c>
    </row>
    <row r="34" spans="1:8" x14ac:dyDescent="0.35">
      <c r="A34">
        <v>3.1942857142857144</v>
      </c>
      <c r="B34">
        <v>3.5279999999999987</v>
      </c>
    </row>
    <row r="35" spans="1:8" x14ac:dyDescent="0.35">
      <c r="A35">
        <v>7.3673469387755102</v>
      </c>
      <c r="B35">
        <v>8.4239999999999959</v>
      </c>
    </row>
    <row r="36" spans="1:8" x14ac:dyDescent="0.35">
      <c r="A36">
        <v>14.168286951144095</v>
      </c>
      <c r="B36">
        <v>16.455999999999992</v>
      </c>
    </row>
    <row r="37" spans="1:8" x14ac:dyDescent="0.35">
      <c r="A37">
        <v>24.248467549766254</v>
      </c>
      <c r="B37">
        <v>28.391999999999989</v>
      </c>
    </row>
    <row r="38" spans="1:8" x14ac:dyDescent="0.35">
      <c r="A38">
        <v>38.260281345028602</v>
      </c>
      <c r="B38">
        <v>44.999999999999972</v>
      </c>
    </row>
    <row r="44" spans="1:8" x14ac:dyDescent="0.35">
      <c r="A44" t="s">
        <v>38</v>
      </c>
    </row>
    <row r="45" spans="1:8" x14ac:dyDescent="0.35">
      <c r="A45" t="s">
        <v>10</v>
      </c>
      <c r="B45" t="s">
        <v>39</v>
      </c>
      <c r="C45" t="s">
        <v>4</v>
      </c>
      <c r="D45" t="s">
        <v>22</v>
      </c>
      <c r="E45" t="s">
        <v>6</v>
      </c>
      <c r="F45" t="s">
        <v>13</v>
      </c>
      <c r="G45" t="s">
        <v>32</v>
      </c>
      <c r="H45" t="s">
        <v>37</v>
      </c>
    </row>
    <row r="46" spans="1:8" x14ac:dyDescent="0.35">
      <c r="A46">
        <v>1</v>
      </c>
      <c r="B46">
        <v>1</v>
      </c>
      <c r="C46">
        <f>A46+3*B46/A46</f>
        <v>4</v>
      </c>
      <c r="D46">
        <f>(A46+(1/2*0.4))+3*(B46+(1/2*C46*0.4))/(A46+(1/2*0.4))</f>
        <v>5.7000000000000011</v>
      </c>
      <c r="E46">
        <f>D46</f>
        <v>5.7000000000000011</v>
      </c>
      <c r="F46">
        <f>B46+E46*0.4</f>
        <v>3.2800000000000007</v>
      </c>
      <c r="G46">
        <f>-(A46^2)+2*A46^3</f>
        <v>1</v>
      </c>
      <c r="H46">
        <f>ABS(G46-B46)/G46*100</f>
        <v>0</v>
      </c>
    </row>
    <row r="47" spans="1:8" x14ac:dyDescent="0.35">
      <c r="A47">
        <f>A46+0.4</f>
        <v>1.4</v>
      </c>
      <c r="B47">
        <f>F46</f>
        <v>3.2800000000000007</v>
      </c>
      <c r="C47">
        <f>A47+3*B47/A47</f>
        <v>8.4285714285714306</v>
      </c>
      <c r="D47">
        <f>(A47+(1/2*0.4))+3*(B47+(1/2*C47*0.4))/(A47+(1/2*0.4))</f>
        <v>10.910714285714288</v>
      </c>
      <c r="E47">
        <f>D47</f>
        <v>10.910714285714288</v>
      </c>
      <c r="F47">
        <f>B47+E47*0.4</f>
        <v>7.6442857142857168</v>
      </c>
      <c r="G47">
        <f>-(A47^2)+2*A47^3</f>
        <v>3.5279999999999987</v>
      </c>
      <c r="H47">
        <f>ABS(G47-B47)/G47*100</f>
        <v>7.0294784580498328</v>
      </c>
    </row>
    <row r="48" spans="1:8" x14ac:dyDescent="0.35">
      <c r="A48">
        <f t="shared" ref="A48:A51" si="14">A47+0.4</f>
        <v>1.7999999999999998</v>
      </c>
      <c r="B48">
        <f t="shared" ref="B48:B51" si="15">F47</f>
        <v>7.6442857142857168</v>
      </c>
      <c r="C48">
        <f t="shared" ref="C48:C51" si="16">A48+3*B48/A48</f>
        <v>14.540476190476198</v>
      </c>
      <c r="D48">
        <f t="shared" ref="D48:D51" si="17">(A48+(1/2*0.4))+3*(B48+(1/2*C48*0.4))/(A48+(1/2*0.4))</f>
        <v>17.828571428571436</v>
      </c>
      <c r="E48">
        <f t="shared" ref="E48:E51" si="18">D48</f>
        <v>17.828571428571436</v>
      </c>
      <c r="F48">
        <f t="shared" ref="F48:F51" si="19">B48+E48*0.4</f>
        <v>14.775714285714292</v>
      </c>
      <c r="G48">
        <f t="shared" ref="G48:G51" si="20">-(A48^2)+2*A48^3</f>
        <v>8.4239999999999959</v>
      </c>
      <c r="H48">
        <f t="shared" ref="H48:H51" si="21">ABS(G48-B48)/G48*100</f>
        <v>9.2558675892008484</v>
      </c>
    </row>
    <row r="49" spans="1:8" x14ac:dyDescent="0.35">
      <c r="A49">
        <f t="shared" si="14"/>
        <v>2.1999999999999997</v>
      </c>
      <c r="B49">
        <f t="shared" si="15"/>
        <v>14.775714285714292</v>
      </c>
      <c r="C49">
        <f t="shared" si="16"/>
        <v>22.348701298701307</v>
      </c>
      <c r="D49">
        <f t="shared" si="17"/>
        <v>26.456818181818193</v>
      </c>
      <c r="E49">
        <f t="shared" si="18"/>
        <v>26.456818181818193</v>
      </c>
      <c r="F49">
        <f t="shared" si="19"/>
        <v>25.358441558441569</v>
      </c>
      <c r="G49">
        <f t="shared" si="20"/>
        <v>16.455999999999992</v>
      </c>
      <c r="H49">
        <f t="shared" si="21"/>
        <v>10.210778526286468</v>
      </c>
    </row>
    <row r="50" spans="1:8" x14ac:dyDescent="0.35">
      <c r="A50">
        <f t="shared" si="14"/>
        <v>2.5999999999999996</v>
      </c>
      <c r="B50">
        <f t="shared" si="15"/>
        <v>25.358441558441569</v>
      </c>
      <c r="C50">
        <f t="shared" si="16"/>
        <v>31.859740259740278</v>
      </c>
      <c r="D50">
        <f t="shared" si="17"/>
        <v>36.796846011131741</v>
      </c>
      <c r="E50">
        <f t="shared" si="18"/>
        <v>36.796846011131741</v>
      </c>
      <c r="F50">
        <f t="shared" si="19"/>
        <v>40.077179962894263</v>
      </c>
      <c r="G50">
        <f t="shared" si="20"/>
        <v>28.391999999999989</v>
      </c>
      <c r="H50">
        <f t="shared" si="21"/>
        <v>10.684553541696324</v>
      </c>
    </row>
    <row r="51" spans="1:8" x14ac:dyDescent="0.35">
      <c r="A51">
        <f t="shared" si="14"/>
        <v>2.9999999999999996</v>
      </c>
      <c r="B51">
        <f t="shared" si="15"/>
        <v>40.077179962894263</v>
      </c>
      <c r="C51">
        <f t="shared" si="16"/>
        <v>43.07717996289427</v>
      </c>
      <c r="D51">
        <f t="shared" si="17"/>
        <v>48.849327458256056</v>
      </c>
      <c r="E51">
        <f t="shared" si="18"/>
        <v>48.849327458256056</v>
      </c>
      <c r="F51">
        <f t="shared" si="19"/>
        <v>59.616910946196683</v>
      </c>
      <c r="G51">
        <f t="shared" si="20"/>
        <v>44.999999999999972</v>
      </c>
      <c r="H51">
        <f t="shared" si="21"/>
        <v>10.939600082457137</v>
      </c>
    </row>
    <row r="53" spans="1:8" x14ac:dyDescent="0.35">
      <c r="A53" t="s">
        <v>39</v>
      </c>
      <c r="B53" t="s">
        <v>32</v>
      </c>
    </row>
    <row r="54" spans="1:8" x14ac:dyDescent="0.35">
      <c r="A54">
        <v>1</v>
      </c>
      <c r="B54">
        <v>1</v>
      </c>
    </row>
    <row r="55" spans="1:8" x14ac:dyDescent="0.35">
      <c r="A55">
        <v>3.2800000000000007</v>
      </c>
      <c r="B55">
        <v>3.5279999999999987</v>
      </c>
    </row>
    <row r="56" spans="1:8" x14ac:dyDescent="0.35">
      <c r="A56">
        <v>7.6442857142857168</v>
      </c>
      <c r="B56">
        <v>8.4239999999999959</v>
      </c>
    </row>
    <row r="57" spans="1:8" x14ac:dyDescent="0.35">
      <c r="A57">
        <v>14.775714285714292</v>
      </c>
      <c r="B57">
        <v>16.455999999999992</v>
      </c>
    </row>
    <row r="58" spans="1:8" x14ac:dyDescent="0.35">
      <c r="A58">
        <v>25.358441558441569</v>
      </c>
      <c r="B58">
        <v>28.391999999999989</v>
      </c>
    </row>
    <row r="59" spans="1:8" x14ac:dyDescent="0.35">
      <c r="A59">
        <v>40.077179962894263</v>
      </c>
      <c r="B59">
        <v>44.999999999999972</v>
      </c>
    </row>
    <row r="66" spans="1:4" x14ac:dyDescent="0.35">
      <c r="A66" t="s">
        <v>40</v>
      </c>
      <c r="B66" t="s">
        <v>36</v>
      </c>
      <c r="C66" t="s">
        <v>39</v>
      </c>
      <c r="D66" t="s">
        <v>32</v>
      </c>
    </row>
    <row r="67" spans="1:4" x14ac:dyDescent="0.35">
      <c r="A67">
        <v>1</v>
      </c>
      <c r="B67">
        <v>1</v>
      </c>
      <c r="C67">
        <v>1</v>
      </c>
      <c r="D67">
        <v>1</v>
      </c>
    </row>
    <row r="68" spans="1:4" x14ac:dyDescent="0.35">
      <c r="A68">
        <v>2.6</v>
      </c>
      <c r="B68">
        <v>3.1942857142857144</v>
      </c>
      <c r="C68">
        <v>3.2800000000000007</v>
      </c>
      <c r="D68">
        <v>3.5279999999999987</v>
      </c>
    </row>
    <row r="69" spans="1:4" x14ac:dyDescent="0.35">
      <c r="A69">
        <v>5.3885714285714288</v>
      </c>
      <c r="B69">
        <v>7.3673469387755102</v>
      </c>
      <c r="C69">
        <v>7.6442857142857168</v>
      </c>
      <c r="D69">
        <v>8.4239999999999959</v>
      </c>
    </row>
    <row r="70" spans="1:4" x14ac:dyDescent="0.35">
      <c r="A70">
        <v>9.7009523809523817</v>
      </c>
      <c r="B70">
        <v>14.168286951144095</v>
      </c>
      <c r="C70">
        <v>14.775714285714292</v>
      </c>
      <c r="D70">
        <v>16.455999999999992</v>
      </c>
    </row>
    <row r="71" spans="1:4" x14ac:dyDescent="0.35">
      <c r="A71">
        <v>15.872380952380954</v>
      </c>
      <c r="B71">
        <v>24.248467549766254</v>
      </c>
      <c r="C71">
        <v>25.358441558441569</v>
      </c>
      <c r="D71">
        <v>28.391999999999989</v>
      </c>
    </row>
    <row r="72" spans="1:4" x14ac:dyDescent="0.35">
      <c r="A72">
        <v>24.238095238095241</v>
      </c>
      <c r="B72">
        <v>38.260281345028602</v>
      </c>
      <c r="C72">
        <v>40.077179962894263</v>
      </c>
      <c r="D72">
        <v>44.999999999999972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SUGISANDHEA</dc:creator>
  <cp:lastModifiedBy>GEORGIA</cp:lastModifiedBy>
  <dcterms:created xsi:type="dcterms:W3CDTF">2024-06-10T05:07:29Z</dcterms:created>
  <dcterms:modified xsi:type="dcterms:W3CDTF">2024-06-26T15:48:46Z</dcterms:modified>
</cp:coreProperties>
</file>