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Materials\Numerical Methods\UAS\"/>
    </mc:Choice>
  </mc:AlternateContent>
  <xr:revisionPtr revIDLastSave="0" documentId="13_ncr:1_{3FA57968-956E-467D-9AB0-CADCBCDC9FAC}" xr6:coauthVersionLast="47" xr6:coauthVersionMax="47" xr10:uidLastSave="{00000000-0000-0000-0000-000000000000}"/>
  <bookViews>
    <workbookView xWindow="-110" yWindow="-110" windowWidth="19420" windowHeight="10300" activeTab="1" xr2:uid="{B47E661D-AFB3-4988-9DE3-9F1545D1D26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C17" i="2"/>
  <c r="D17" i="2" s="1"/>
  <c r="G17" i="2"/>
  <c r="H17" i="2" s="1"/>
  <c r="E3" i="2"/>
  <c r="A18" i="2"/>
  <c r="A19" i="2" s="1"/>
  <c r="A20" i="2" s="1"/>
  <c r="A21" i="2" s="1"/>
  <c r="A22" i="2" s="1"/>
  <c r="A23" i="2" s="1"/>
  <c r="A24" i="2" s="1"/>
  <c r="A25" i="2" s="1"/>
  <c r="G25" i="2" s="1"/>
  <c r="B3" i="2"/>
  <c r="A4" i="2"/>
  <c r="A5" i="2" s="1"/>
  <c r="A6" i="2" s="1"/>
  <c r="A7" i="2" s="1"/>
  <c r="A8" i="2" s="1"/>
  <c r="A9" i="2" s="1"/>
  <c r="A10" i="2" s="1"/>
  <c r="A11" i="2" s="1"/>
  <c r="E11" i="2" s="1"/>
  <c r="B27" i="1"/>
  <c r="B26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E22" i="1"/>
  <c r="E23" i="1"/>
  <c r="E24" i="1"/>
  <c r="E25" i="1"/>
  <c r="E26" i="1" s="1"/>
  <c r="E27" i="1" s="1"/>
  <c r="E28" i="1" s="1"/>
  <c r="E29" i="1" s="1"/>
  <c r="E30" i="1" s="1"/>
  <c r="E31" i="1" s="1"/>
  <c r="E32" i="1" s="1"/>
  <c r="E21" i="1"/>
  <c r="B23" i="1"/>
  <c r="F4" i="1"/>
  <c r="B6" i="1"/>
  <c r="E5" i="1" s="1"/>
  <c r="G21" i="2" l="1"/>
  <c r="F3" i="2"/>
  <c r="E8" i="2"/>
  <c r="E7" i="2"/>
  <c r="G24" i="2"/>
  <c r="G20" i="2"/>
  <c r="C3" i="2"/>
  <c r="D3" i="2" s="1"/>
  <c r="B4" i="2" s="1"/>
  <c r="E10" i="2"/>
  <c r="E6" i="2"/>
  <c r="G23" i="2"/>
  <c r="G19" i="2"/>
  <c r="E9" i="2"/>
  <c r="E5" i="2"/>
  <c r="E4" i="2"/>
  <c r="G18" i="2"/>
  <c r="G22" i="2"/>
  <c r="E17" i="2"/>
  <c r="E6" i="1"/>
  <c r="F5" i="1"/>
  <c r="C4" i="2" l="1"/>
  <c r="D4" i="2" s="1"/>
  <c r="B5" i="2" s="1"/>
  <c r="F17" i="2"/>
  <c r="B18" i="2" s="1"/>
  <c r="F4" i="2"/>
  <c r="E7" i="1"/>
  <c r="F6" i="1"/>
  <c r="C18" i="2" l="1"/>
  <c r="D18" i="2" s="1"/>
  <c r="E18" i="2" s="1"/>
  <c r="F18" i="2" s="1"/>
  <c r="B19" i="2" s="1"/>
  <c r="C5" i="2"/>
  <c r="D5" i="2" s="1"/>
  <c r="B6" i="2" s="1"/>
  <c r="F5" i="2"/>
  <c r="H18" i="2"/>
  <c r="F7" i="1"/>
  <c r="E8" i="1"/>
  <c r="F6" i="2" l="1"/>
  <c r="C6" i="2"/>
  <c r="D6" i="2" s="1"/>
  <c r="B7" i="2" s="1"/>
  <c r="C19" i="2"/>
  <c r="H19" i="2"/>
  <c r="F8" i="1"/>
  <c r="E9" i="1"/>
  <c r="C7" i="2" l="1"/>
  <c r="D7" i="2" s="1"/>
  <c r="B8" i="2" s="1"/>
  <c r="F7" i="2"/>
  <c r="D19" i="2"/>
  <c r="E19" i="2" s="1"/>
  <c r="F19" i="2" s="1"/>
  <c r="B20" i="2" s="1"/>
  <c r="E10" i="1"/>
  <c r="F9" i="1"/>
  <c r="C8" i="2" l="1"/>
  <c r="D8" i="2" s="1"/>
  <c r="B9" i="2" s="1"/>
  <c r="F8" i="2"/>
  <c r="H20" i="2"/>
  <c r="C20" i="2"/>
  <c r="E11" i="1"/>
  <c r="F10" i="1"/>
  <c r="C9" i="2" l="1"/>
  <c r="D9" i="2" s="1"/>
  <c r="B10" i="2" s="1"/>
  <c r="F9" i="2"/>
  <c r="D20" i="2"/>
  <c r="E20" i="2" s="1"/>
  <c r="F20" i="2" s="1"/>
  <c r="B21" i="2" s="1"/>
  <c r="E12" i="1"/>
  <c r="F11" i="1"/>
  <c r="C10" i="2" l="1"/>
  <c r="D10" i="2"/>
  <c r="B11" i="2" s="1"/>
  <c r="F10" i="2"/>
  <c r="H21" i="2"/>
  <c r="C21" i="2"/>
  <c r="D21" i="2" s="1"/>
  <c r="E21" i="2" s="1"/>
  <c r="F21" i="2" s="1"/>
  <c r="B22" i="2" s="1"/>
  <c r="E13" i="1"/>
  <c r="F12" i="1"/>
  <c r="C11" i="2" l="1"/>
  <c r="D11" i="2" s="1"/>
  <c r="F11" i="2"/>
  <c r="C22" i="2"/>
  <c r="D22" i="2"/>
  <c r="H22" i="2"/>
  <c r="E14" i="1"/>
  <c r="E22" i="2" l="1"/>
  <c r="F22" i="2" s="1"/>
  <c r="B23" i="2" s="1"/>
  <c r="E15" i="1"/>
  <c r="C23" i="2" l="1"/>
  <c r="D23" i="2" s="1"/>
  <c r="E23" i="2" s="1"/>
  <c r="F23" i="2" s="1"/>
  <c r="B24" i="2" s="1"/>
  <c r="H23" i="2"/>
  <c r="F15" i="1"/>
  <c r="E16" i="1"/>
  <c r="F16" i="1" s="1"/>
  <c r="C24" i="2" l="1"/>
  <c r="D24" i="2" s="1"/>
  <c r="H24" i="2"/>
  <c r="B9" i="1"/>
  <c r="B10" i="1" s="1"/>
  <c r="E24" i="2" l="1"/>
  <c r="F24" i="2" s="1"/>
  <c r="B25" i="2" s="1"/>
  <c r="C25" i="2" l="1"/>
  <c r="D25" i="2" s="1"/>
  <c r="E25" i="2" s="1"/>
  <c r="F25" i="2" s="1"/>
  <c r="H25" i="2"/>
</calcChain>
</file>

<file path=xl/sharedStrings.xml><?xml version="1.0" encoding="utf-8"?>
<sst xmlns="http://schemas.openxmlformats.org/spreadsheetml/2006/main" count="71" uniqueCount="39">
  <si>
    <t>a</t>
  </si>
  <si>
    <t>b</t>
  </si>
  <si>
    <t>h</t>
  </si>
  <si>
    <t>n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</si>
  <si>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</si>
  <si>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</si>
  <si>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</si>
  <si>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</si>
  <si>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</si>
  <si>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</si>
  <si>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</si>
  <si>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</si>
  <si>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</si>
  <si>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</si>
  <si>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</si>
  <si>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</si>
  <si>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</si>
  <si>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</t>
  </si>
  <si>
    <t>f(x)</t>
  </si>
  <si>
    <t>I</t>
  </si>
  <si>
    <t>error</t>
  </si>
  <si>
    <t>I eksak</t>
  </si>
  <si>
    <t>1a</t>
  </si>
  <si>
    <t>1b</t>
  </si>
  <si>
    <t>euler</t>
  </si>
  <si>
    <t>Teta</t>
  </si>
  <si>
    <t>yi+1</t>
  </si>
  <si>
    <t>yi(eksak)</t>
  </si>
  <si>
    <t>yi(euler)</t>
  </si>
  <si>
    <t>heun</t>
  </si>
  <si>
    <t>yi(heun)</t>
  </si>
  <si>
    <t>k1</t>
  </si>
  <si>
    <t>k2</t>
  </si>
  <si>
    <t>teta</t>
  </si>
  <si>
    <t>y(eksak)</t>
  </si>
  <si>
    <t>Metode Trapesium</t>
  </si>
  <si>
    <t>Metode Simpson 1/3</t>
  </si>
  <si>
    <t>Error (%)</t>
  </si>
  <si>
    <t>Georgia Sugisandhea _ 535230080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</si>
</sst>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Sheet2!$D$29</c:f>
              <c:strCache>
                <c:ptCount val="1"/>
                <c:pt idx="0">
                  <c:v>yi(euler)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Sheet2!$D$30:$D$38</c:f>
              <c:numCache>
                <c:formatCode>General</c:formatCode>
                <c:ptCount val="9"/>
                <c:pt idx="0">
                  <c:v>1.5</c:v>
                </c:pt>
                <c:pt idx="1">
                  <c:v>1.5625</c:v>
                </c:pt>
                <c:pt idx="2">
                  <c:v>1.6388888888888888</c:v>
                </c:pt>
                <c:pt idx="3">
                  <c:v>1.7249999999999999</c:v>
                </c:pt>
                <c:pt idx="4">
                  <c:v>1.8181818181818181</c:v>
                </c:pt>
                <c:pt idx="5">
                  <c:v>1.9166666666666665</c:v>
                </c:pt>
                <c:pt idx="6">
                  <c:v>2.0192307692307692</c:v>
                </c:pt>
                <c:pt idx="7">
                  <c:v>2.125</c:v>
                </c:pt>
                <c:pt idx="8">
                  <c:v>2.2333333333333334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0-4F53-ACB9-380B11233DCF}"/>
            </c:ext>
          </c:extLst>
        </c:ser>
        <c:ser>
          <c:idx val="1"/>
          <c:order val="1"/>
          <c:tx>
            <c:strRef>
              <c:f>Sheet2!$E$29</c:f>
              <c:strCache>
                <c:ptCount val="1"/>
                <c:pt idx="0">
                  <c:v>yi(heun)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Sheet2!$E$30:$E$38</c:f>
              <c:numCache>
                <c:formatCode>General</c:formatCode>
                <c:ptCount val="9"/>
                <c:pt idx="0">
                  <c:v>1.5</c:v>
                </c:pt>
                <c:pt idx="1">
                  <c:v>1.5694444444444444</c:v>
                </c:pt>
                <c:pt idx="2">
                  <c:v>1.65</c:v>
                </c:pt>
                <c:pt idx="3">
                  <c:v>1.7386363636363635</c:v>
                </c:pt>
                <c:pt idx="4">
                  <c:v>1.8333333333333333</c:v>
                </c:pt>
                <c:pt idx="5">
                  <c:v>1.9326923076923077</c:v>
                </c:pt>
                <c:pt idx="6">
                  <c:v>2.0357142857142856</c:v>
                </c:pt>
                <c:pt idx="7">
                  <c:v>2.1416666666666666</c:v>
                </c:pt>
                <c:pt idx="8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0-4F53-ACB9-380B11233DCF}"/>
            </c:ext>
          </c:extLst>
        </c:ser>
        <c:ser>
          <c:idx val="2"/>
          <c:order val="2"/>
          <c:tx>
            <c:strRef>
              <c:f>Sheet2!$F$29</c:f>
              <c:strCache>
                <c:ptCount val="1"/>
                <c:pt idx="0">
                  <c:v>y(eksak)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Sheet2!$F$30:$F$38</c:f>
              <c:numCache>
                <c:formatCode>General</c:formatCode>
                <c:ptCount val="9"/>
                <c:pt idx="0">
                  <c:v>1.5</c:v>
                </c:pt>
                <c:pt idx="1">
                  <c:v>1.5694444444444444</c:v>
                </c:pt>
                <c:pt idx="2">
                  <c:v>1.65</c:v>
                </c:pt>
                <c:pt idx="3">
                  <c:v>1.7386363636363638</c:v>
                </c:pt>
                <c:pt idx="4">
                  <c:v>1.8333333333333333</c:v>
                </c:pt>
                <c:pt idx="5">
                  <c:v>1.9326923076923077</c:v>
                </c:pt>
                <c:pt idx="6">
                  <c:v>2.0357142857142856</c:v>
                </c:pt>
                <c:pt idx="7">
                  <c:v>2.1416666666666666</c:v>
                </c:pt>
                <c:pt idx="8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0-4F53-ACB9-380B11233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451120"/>
        <c:axId val="1616563600"/>
      </c:lineChart>
      <c:catAx>
        <c:axId val="161645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63600"/>
        <c:crosses val="autoZero"/>
        <c:auto val="1"/>
        <c:lblAlgn val="ctr"/>
        <c:lblOffset val="100"/>
        <c:noMultiLvlLbl val="0"/>
      </c:catAx>
      <c:valAx>
        <c:axId val="16165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298161</xdr:colOff>
      <xdr:row>28</xdr:row>
      <xdr:rowOff>64944</xdr:rowOff>
    </xdr:from>
    <xdr:to>
      <xdr:col>24</xdr:col>
      <xdr:colOff>123248</xdr:colOff>
      <xdr:row>38</xdr:row>
      <xdr:rowOff>164523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28263-F387-6DDA-547A-DBEF6E58A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0C82-81F7-486B-AFCC-44A98328F7FC}">
  <dimension ref="A1:H32"/>
  <sheetViews>
    <sheetView workbookViewId="0">
      <selection activeCell="H1" sqref="H1"/>
    </sheetView>
  </sheetViews>
  <sheetFormatPr defaultRowHeight="14.5" x14ac:dyDescent="0.35"/>
  <sheetData>
    <row r="1" spans="1:8" x14ac:dyDescent="0.35">
      <c r="A1" t="s">
        <v>22</v>
      </c>
      <c r="H1" t="s">
        <v>38</v>
      </c>
    </row>
    <row r="2" spans="1:8" x14ac:dyDescent="0.35">
      <c r="A2" t="s">
        <v>35</v>
      </c>
    </row>
    <row r="3" spans="1:8" x14ac:dyDescent="0.35">
      <c r="A3" s="2" t="s">
        <v>0</v>
      </c>
      <c r="B3" s="2">
        <v>0</v>
      </c>
      <c r="D3" s="1"/>
      <c r="E3" s="1" t="s">
        <v>17</v>
      </c>
      <c r="F3" s="1" t="s">
        <v>18</v>
      </c>
    </row>
    <row r="4" spans="1:8" x14ac:dyDescent="0.35">
      <c r="A4" s="2" t="s">
        <v>1</v>
      </c>
      <c r="B4" s="2">
        <v>4</v>
      </c>
      <c r="D4" s="1" t="s">
        <v>4</v>
      </c>
      <c r="E4" s="1">
        <v>0</v>
      </c>
      <c r="F4" s="1">
        <f>3*(2.71828^(SQRT(E4+(4/3))))-(E4^(4/3))</f>
        <v>9.5192117912128218</v>
      </c>
    </row>
    <row r="5" spans="1:8" x14ac:dyDescent="0.35">
      <c r="A5" s="2" t="s">
        <v>3</v>
      </c>
      <c r="B5" s="2">
        <v>12</v>
      </c>
      <c r="D5" s="1" t="s">
        <v>5</v>
      </c>
      <c r="E5" s="1">
        <f>E4+$B$6</f>
        <v>0.33333333333333331</v>
      </c>
      <c r="F5" s="1">
        <f t="shared" ref="F5:F16" si="0">3*(2.71828^(SQRT(E5+(4/3))))-(E5^(4/3))</f>
        <v>10.678073019654487</v>
      </c>
    </row>
    <row r="6" spans="1:8" x14ac:dyDescent="0.35">
      <c r="A6" s="2" t="s">
        <v>2</v>
      </c>
      <c r="B6" s="2">
        <f>(B4-B3)/B5</f>
        <v>0.33333333333333331</v>
      </c>
      <c r="D6" s="1" t="s">
        <v>6</v>
      </c>
      <c r="E6" s="1">
        <f t="shared" ref="E6:E15" si="1">E5+$B$6</f>
        <v>0.66666666666666663</v>
      </c>
      <c r="F6" s="1">
        <f t="shared" si="0"/>
        <v>11.757352421371717</v>
      </c>
    </row>
    <row r="7" spans="1:8" x14ac:dyDescent="0.35">
      <c r="D7" s="1" t="s">
        <v>7</v>
      </c>
      <c r="E7" s="1">
        <f t="shared" si="1"/>
        <v>1</v>
      </c>
      <c r="F7" s="1">
        <f t="shared" si="0"/>
        <v>12.820271904078673</v>
      </c>
    </row>
    <row r="8" spans="1:8" x14ac:dyDescent="0.35">
      <c r="A8" s="3" t="s">
        <v>21</v>
      </c>
      <c r="B8" s="3">
        <v>65.271100000000004</v>
      </c>
      <c r="D8" s="1" t="s">
        <v>8</v>
      </c>
      <c r="E8" s="1">
        <f t="shared" si="1"/>
        <v>1.3333333333333333</v>
      </c>
      <c r="F8" s="1">
        <f t="shared" si="0"/>
        <v>13.889982891021029</v>
      </c>
    </row>
    <row r="9" spans="1:8" x14ac:dyDescent="0.35">
      <c r="A9" s="3" t="s">
        <v>19</v>
      </c>
      <c r="B9" s="3">
        <f>(B4-B3)*((F4+2*SUM(F5:F15)+F16)/(2*B5))</f>
        <v>65.276876639346867</v>
      </c>
      <c r="D9" s="1" t="s">
        <v>9</v>
      </c>
      <c r="E9" s="1">
        <f t="shared" si="1"/>
        <v>1.6666666666666665</v>
      </c>
      <c r="F9" s="1">
        <f t="shared" si="0"/>
        <v>14.980629430564639</v>
      </c>
    </row>
    <row r="10" spans="1:8" x14ac:dyDescent="0.35">
      <c r="A10" s="3" t="s">
        <v>20</v>
      </c>
      <c r="B10" s="3">
        <f>ABS(B8-B9)/B8*100</f>
        <v>8.8502252097215559E-3</v>
      </c>
      <c r="D10" s="1" t="s">
        <v>10</v>
      </c>
      <c r="E10" s="1">
        <f t="shared" si="1"/>
        <v>1.9999999999999998</v>
      </c>
      <c r="F10" s="1">
        <f t="shared" si="0"/>
        <v>16.102329995512722</v>
      </c>
    </row>
    <row r="11" spans="1:8" x14ac:dyDescent="0.35">
      <c r="D11" s="1" t="s">
        <v>11</v>
      </c>
      <c r="E11" s="1">
        <f t="shared" si="1"/>
        <v>2.333333333333333</v>
      </c>
      <c r="F11" s="1">
        <f t="shared" si="0"/>
        <v>17.262999821824454</v>
      </c>
    </row>
    <row r="12" spans="1:8" x14ac:dyDescent="0.35">
      <c r="D12" s="1" t="s">
        <v>12</v>
      </c>
      <c r="E12" s="1">
        <f t="shared" si="1"/>
        <v>2.6666666666666665</v>
      </c>
      <c r="F12" s="1">
        <f t="shared" si="0"/>
        <v>18.469211678663285</v>
      </c>
    </row>
    <row r="13" spans="1:8" x14ac:dyDescent="0.35">
      <c r="D13" s="1" t="s">
        <v>13</v>
      </c>
      <c r="E13" s="1">
        <f t="shared" si="1"/>
        <v>3</v>
      </c>
      <c r="F13" s="1">
        <f t="shared" si="0"/>
        <v>19.726664018017921</v>
      </c>
    </row>
    <row r="14" spans="1:8" x14ac:dyDescent="0.35">
      <c r="D14" s="1" t="s">
        <v>14</v>
      </c>
      <c r="E14" s="1">
        <f t="shared" si="1"/>
        <v>3.3333333333333335</v>
      </c>
      <c r="F14" s="1">
        <f>3*(2.71828^(SQRT(E14+(4/3))))-(E14^(4/3))</f>
        <v>21.040460049616719</v>
      </c>
    </row>
    <row r="15" spans="1:8" x14ac:dyDescent="0.35">
      <c r="D15" s="1" t="s">
        <v>15</v>
      </c>
      <c r="E15" s="1">
        <f t="shared" si="1"/>
        <v>3.666666666666667</v>
      </c>
      <c r="F15" s="1">
        <f t="shared" si="0"/>
        <v>22.415285375050775</v>
      </c>
    </row>
    <row r="16" spans="1:8" x14ac:dyDescent="0.35">
      <c r="D16" s="1" t="s">
        <v>16</v>
      </c>
      <c r="E16" s="1">
        <f>E15+$B$6</f>
        <v>4</v>
      </c>
      <c r="F16" s="1">
        <f t="shared" si="0"/>
        <v>23.855526834115615</v>
      </c>
    </row>
    <row r="18" spans="1:6" x14ac:dyDescent="0.35">
      <c r="A18" t="s">
        <v>23</v>
      </c>
    </row>
    <row r="19" spans="1:6" x14ac:dyDescent="0.35">
      <c r="A19" t="s">
        <v>36</v>
      </c>
      <c r="D19" s="4"/>
      <c r="E19" s="4" t="s">
        <v>17</v>
      </c>
      <c r="F19" s="4" t="s">
        <v>18</v>
      </c>
    </row>
    <row r="20" spans="1:6" x14ac:dyDescent="0.35">
      <c r="A20" s="5" t="s">
        <v>0</v>
      </c>
      <c r="B20" s="5">
        <v>0</v>
      </c>
      <c r="D20" s="4" t="s">
        <v>4</v>
      </c>
      <c r="E20" s="4">
        <v>0</v>
      </c>
      <c r="F20" s="4">
        <f>3*(2.71828^(SQRT(E20+(4/3))))-(E20^(4/3))</f>
        <v>9.5192117912128218</v>
      </c>
    </row>
    <row r="21" spans="1:6" x14ac:dyDescent="0.35">
      <c r="A21" s="5" t="s">
        <v>1</v>
      </c>
      <c r="B21" s="5">
        <v>4</v>
      </c>
      <c r="D21" s="4" t="s">
        <v>5</v>
      </c>
      <c r="E21" s="4">
        <f>E20+$B$23</f>
        <v>0.33333333333333331</v>
      </c>
      <c r="F21" s="4">
        <f t="shared" ref="F21:F32" si="2">3*(2.71828^(SQRT(E21+(4/3))))-(E21^(4/3))</f>
        <v>10.678073019654487</v>
      </c>
    </row>
    <row r="22" spans="1:6" x14ac:dyDescent="0.35">
      <c r="A22" s="5" t="s">
        <v>3</v>
      </c>
      <c r="B22" s="5">
        <v>12</v>
      </c>
      <c r="D22" s="4" t="s">
        <v>6</v>
      </c>
      <c r="E22" s="4">
        <f t="shared" ref="E22:E32" si="3">E21+$B$23</f>
        <v>0.66666666666666663</v>
      </c>
      <c r="F22" s="4">
        <f t="shared" si="2"/>
        <v>11.757352421371717</v>
      </c>
    </row>
    <row r="23" spans="1:6" x14ac:dyDescent="0.35">
      <c r="A23" s="5" t="s">
        <v>2</v>
      </c>
      <c r="B23" s="5">
        <f>(B21-B20)/B22</f>
        <v>0.33333333333333331</v>
      </c>
      <c r="D23" s="4" t="s">
        <v>7</v>
      </c>
      <c r="E23" s="4">
        <f t="shared" si="3"/>
        <v>1</v>
      </c>
      <c r="F23" s="4">
        <f t="shared" si="2"/>
        <v>12.820271904078673</v>
      </c>
    </row>
    <row r="24" spans="1:6" x14ac:dyDescent="0.35">
      <c r="D24" s="4" t="s">
        <v>8</v>
      </c>
      <c r="E24" s="4">
        <f t="shared" si="3"/>
        <v>1.3333333333333333</v>
      </c>
      <c r="F24" s="4">
        <f t="shared" si="2"/>
        <v>13.889982891021029</v>
      </c>
    </row>
    <row r="25" spans="1:6" x14ac:dyDescent="0.35">
      <c r="A25" s="6" t="s">
        <v>21</v>
      </c>
      <c r="B25" s="6">
        <v>65.271100000000004</v>
      </c>
      <c r="D25" s="4" t="s">
        <v>9</v>
      </c>
      <c r="E25" s="4">
        <f t="shared" si="3"/>
        <v>1.6666666666666665</v>
      </c>
      <c r="F25" s="4">
        <f t="shared" si="2"/>
        <v>14.980629430564639</v>
      </c>
    </row>
    <row r="26" spans="1:6" x14ac:dyDescent="0.35">
      <c r="A26" s="6" t="s">
        <v>19</v>
      </c>
      <c r="B26" s="6">
        <f>(B21-B20)*((F20+4*(F21+F23+F25+F27+F29+F31)+2*(F22+F24+F26+F28+F30)+F32)/(3*B22))</f>
        <v>65.269900774940353</v>
      </c>
      <c r="D26" s="4" t="s">
        <v>10</v>
      </c>
      <c r="E26" s="4">
        <f t="shared" si="3"/>
        <v>1.9999999999999998</v>
      </c>
      <c r="F26" s="4">
        <f t="shared" si="2"/>
        <v>16.102329995512722</v>
      </c>
    </row>
    <row r="27" spans="1:6" x14ac:dyDescent="0.35">
      <c r="A27" s="6" t="s">
        <v>20</v>
      </c>
      <c r="B27" s="6">
        <f>ABS(B25-B26)/B25*100</f>
        <v>1.8372986814235452E-3</v>
      </c>
      <c r="D27" s="4" t="s">
        <v>11</v>
      </c>
      <c r="E27" s="4">
        <f t="shared" si="3"/>
        <v>2.333333333333333</v>
      </c>
      <c r="F27" s="4">
        <f t="shared" si="2"/>
        <v>17.262999821824454</v>
      </c>
    </row>
    <row r="28" spans="1:6" x14ac:dyDescent="0.35">
      <c r="D28" s="4" t="s">
        <v>12</v>
      </c>
      <c r="E28" s="4">
        <f t="shared" si="3"/>
        <v>2.6666666666666665</v>
      </c>
      <c r="F28" s="4">
        <f t="shared" si="2"/>
        <v>18.469211678663285</v>
      </c>
    </row>
    <row r="29" spans="1:6" x14ac:dyDescent="0.35">
      <c r="D29" s="4" t="s">
        <v>13</v>
      </c>
      <c r="E29" s="4">
        <f t="shared" si="3"/>
        <v>3</v>
      </c>
      <c r="F29" s="4">
        <f t="shared" si="2"/>
        <v>19.726664018017921</v>
      </c>
    </row>
    <row r="30" spans="1:6" x14ac:dyDescent="0.35">
      <c r="D30" s="4" t="s">
        <v>14</v>
      </c>
      <c r="E30" s="4">
        <f t="shared" si="3"/>
        <v>3.3333333333333335</v>
      </c>
      <c r="F30" s="4">
        <f t="shared" si="2"/>
        <v>21.040460049616719</v>
      </c>
    </row>
    <row r="31" spans="1:6" x14ac:dyDescent="0.35">
      <c r="D31" s="4" t="s">
        <v>15</v>
      </c>
      <c r="E31" s="4">
        <f t="shared" si="3"/>
        <v>3.666666666666667</v>
      </c>
      <c r="F31" s="4">
        <f t="shared" si="2"/>
        <v>22.415285375050775</v>
      </c>
    </row>
    <row r="32" spans="1:6" x14ac:dyDescent="0.35">
      <c r="D32" s="4" t="s">
        <v>16</v>
      </c>
      <c r="E32" s="4">
        <f t="shared" si="3"/>
        <v>4</v>
      </c>
      <c r="F32" s="4">
        <f t="shared" si="2"/>
        <v>23.855526834115615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8AD2-A0C0-401E-BBA2-0495E787E6E3}">
  <dimension ref="A1:O42"/>
  <sheetViews>
    <sheetView tabSelected="1" zoomScale="88" workbookViewId="0">
      <selection activeCell="H1" sqref="H1"/>
    </sheetView>
  </sheetViews>
  <sheetFormatPr defaultRowHeight="14.5" x14ac:dyDescent="0.35"/>
  <cols>
    <col min="1" max="7" width="8.90625" bestFit="1" customWidth="1"/>
    <col min="8" max="8" width="13.81640625" bestFit="1" customWidth="1"/>
    <col min="12" max="12" width="9.36328125" customWidth="1"/>
  </cols>
  <sheetData>
    <row r="1" spans="1:14" ht="15.5" x14ac:dyDescent="0.35">
      <c r="A1" s="7" t="s">
        <v>24</v>
      </c>
      <c r="B1" s="7"/>
      <c r="C1" s="7"/>
      <c r="D1" s="7"/>
      <c r="E1" s="7"/>
      <c r="F1" s="7"/>
      <c r="G1" s="7"/>
      <c r="H1" s="7" t="s">
        <v>38</v>
      </c>
      <c r="I1" s="7"/>
      <c r="J1" s="7"/>
      <c r="K1" s="7"/>
      <c r="L1" s="7"/>
    </row>
    <row r="2" spans="1:14" ht="15.5" x14ac:dyDescent="0.35">
      <c r="A2" s="8" t="s">
        <v>17</v>
      </c>
      <c r="B2" s="8" t="s">
        <v>28</v>
      </c>
      <c r="C2" s="8" t="s">
        <v>25</v>
      </c>
      <c r="D2" s="8" t="s">
        <v>26</v>
      </c>
      <c r="E2" s="8" t="s">
        <v>27</v>
      </c>
      <c r="F2" s="8" t="s">
        <v>37</v>
      </c>
      <c r="G2" s="7"/>
      <c r="H2" s="7"/>
      <c r="I2" s="7"/>
      <c r="J2" s="7"/>
      <c r="K2" s="7"/>
      <c r="L2" s="7"/>
    </row>
    <row r="3" spans="1:14" ht="15.5" x14ac:dyDescent="0.35">
      <c r="A3" s="8">
        <v>2</v>
      </c>
      <c r="B3" s="8">
        <f>3/2</f>
        <v>1.5</v>
      </c>
      <c r="C3" s="8">
        <f>1-(B3/A3)</f>
        <v>0.25</v>
      </c>
      <c r="D3" s="8">
        <f>B3+(C3*0.25)</f>
        <v>1.5625</v>
      </c>
      <c r="E3" s="8">
        <f>(1/A3)+(A3/2)</f>
        <v>1.5</v>
      </c>
      <c r="F3" s="8">
        <f>ABS(E3-B3)/E3*100</f>
        <v>0</v>
      </c>
      <c r="G3" s="7"/>
      <c r="H3" s="7"/>
      <c r="I3" s="7"/>
      <c r="J3" s="7"/>
      <c r="K3" s="7"/>
      <c r="L3" s="7"/>
    </row>
    <row r="4" spans="1:14" ht="15.5" x14ac:dyDescent="0.35">
      <c r="A4" s="8">
        <f>A3+0.25</f>
        <v>2.25</v>
      </c>
      <c r="B4" s="8">
        <f>D3</f>
        <v>1.5625</v>
      </c>
      <c r="C4" s="8">
        <f>1-(B4/A4)</f>
        <v>0.30555555555555558</v>
      </c>
      <c r="D4" s="8">
        <f>B4+(C4*0.25)</f>
        <v>1.6388888888888888</v>
      </c>
      <c r="E4" s="8">
        <f>(1/A4)+(A4/2)</f>
        <v>1.5694444444444444</v>
      </c>
      <c r="F4" s="8">
        <f>ABS(E4-B4)/E4*100</f>
        <v>0.4424778761061931</v>
      </c>
      <c r="G4" s="7"/>
      <c r="H4" s="7"/>
      <c r="I4" s="7"/>
      <c r="J4" s="7"/>
      <c r="K4" s="7"/>
      <c r="L4" s="7"/>
    </row>
    <row r="5" spans="1:14" ht="15.5" x14ac:dyDescent="0.35">
      <c r="A5" s="8">
        <f t="shared" ref="A5:A11" si="0">A4+0.25</f>
        <v>2.5</v>
      </c>
      <c r="B5" s="8">
        <f t="shared" ref="B5:B11" si="1">D4</f>
        <v>1.6388888888888888</v>
      </c>
      <c r="C5" s="8">
        <f t="shared" ref="C5:C11" si="2">1-(B5/A5)</f>
        <v>0.34444444444444444</v>
      </c>
      <c r="D5" s="8">
        <f t="shared" ref="D5:D11" si="3">B5+(C5*0.25)</f>
        <v>1.7249999999999999</v>
      </c>
      <c r="E5" s="8">
        <f t="shared" ref="E5:E11" si="4">(1/A5)+(A5/2)</f>
        <v>1.65</v>
      </c>
      <c r="F5" s="8">
        <f t="shared" ref="F5:F11" si="5">ABS(E5-B5)/E5*100</f>
        <v>0.673400673400671</v>
      </c>
      <c r="G5" s="7"/>
      <c r="H5" s="7"/>
      <c r="I5" s="7"/>
      <c r="J5" s="7"/>
      <c r="K5" s="7"/>
      <c r="L5" s="7"/>
    </row>
    <row r="6" spans="1:14" ht="15.5" x14ac:dyDescent="0.35">
      <c r="A6" s="8">
        <f t="shared" si="0"/>
        <v>2.75</v>
      </c>
      <c r="B6" s="8">
        <f t="shared" si="1"/>
        <v>1.7249999999999999</v>
      </c>
      <c r="C6" s="8">
        <f t="shared" si="2"/>
        <v>0.3727272727272728</v>
      </c>
      <c r="D6" s="8">
        <f t="shared" si="3"/>
        <v>1.8181818181818181</v>
      </c>
      <c r="E6" s="8">
        <f t="shared" si="4"/>
        <v>1.7386363636363638</v>
      </c>
      <c r="F6" s="8">
        <f t="shared" si="5"/>
        <v>0.78431372549021061</v>
      </c>
      <c r="G6" s="7"/>
      <c r="H6" s="7"/>
      <c r="I6" s="7"/>
      <c r="J6" s="7"/>
      <c r="K6" s="7"/>
      <c r="L6" s="7"/>
    </row>
    <row r="7" spans="1:14" ht="15.5" x14ac:dyDescent="0.35">
      <c r="A7" s="8">
        <f t="shared" si="0"/>
        <v>3</v>
      </c>
      <c r="B7" s="8">
        <f t="shared" si="1"/>
        <v>1.8181818181818181</v>
      </c>
      <c r="C7" s="8">
        <f t="shared" si="2"/>
        <v>0.39393939393939392</v>
      </c>
      <c r="D7" s="8">
        <f t="shared" si="3"/>
        <v>1.9166666666666665</v>
      </c>
      <c r="E7" s="8">
        <f t="shared" si="4"/>
        <v>1.8333333333333333</v>
      </c>
      <c r="F7" s="8">
        <f t="shared" si="5"/>
        <v>0.82644628099173489</v>
      </c>
      <c r="G7" s="7"/>
      <c r="H7" s="7"/>
      <c r="I7" s="7"/>
      <c r="J7" s="7"/>
      <c r="K7" s="7"/>
      <c r="L7" s="7"/>
    </row>
    <row r="8" spans="1:14" ht="15.5" x14ac:dyDescent="0.35">
      <c r="A8" s="8">
        <f t="shared" si="0"/>
        <v>3.25</v>
      </c>
      <c r="B8" s="8">
        <f t="shared" si="1"/>
        <v>1.9166666666666665</v>
      </c>
      <c r="C8" s="8">
        <f t="shared" si="2"/>
        <v>0.41025641025641035</v>
      </c>
      <c r="D8" s="8">
        <f t="shared" si="3"/>
        <v>2.0192307692307692</v>
      </c>
      <c r="E8" s="8">
        <f t="shared" si="4"/>
        <v>1.9326923076923077</v>
      </c>
      <c r="F8" s="8">
        <f t="shared" si="5"/>
        <v>0.82918739635158401</v>
      </c>
      <c r="G8" s="7"/>
      <c r="H8" s="7"/>
      <c r="I8" s="7"/>
      <c r="J8" s="7"/>
      <c r="K8" s="7"/>
      <c r="L8" s="7"/>
    </row>
    <row r="9" spans="1:14" ht="15.5" x14ac:dyDescent="0.35">
      <c r="A9" s="8">
        <f t="shared" si="0"/>
        <v>3.5</v>
      </c>
      <c r="B9" s="8">
        <f t="shared" si="1"/>
        <v>2.0192307692307692</v>
      </c>
      <c r="C9" s="8">
        <f t="shared" si="2"/>
        <v>0.42307692307692313</v>
      </c>
      <c r="D9" s="8">
        <f t="shared" si="3"/>
        <v>2.125</v>
      </c>
      <c r="E9" s="8">
        <f t="shared" si="4"/>
        <v>2.0357142857142856</v>
      </c>
      <c r="F9" s="8">
        <f t="shared" si="5"/>
        <v>0.80971659919028061</v>
      </c>
      <c r="G9" s="7"/>
      <c r="H9" s="7"/>
      <c r="I9" s="7"/>
      <c r="J9" s="7"/>
      <c r="K9" s="7"/>
      <c r="L9" s="7"/>
    </row>
    <row r="10" spans="1:14" ht="15.5" x14ac:dyDescent="0.35">
      <c r="A10" s="8">
        <f t="shared" si="0"/>
        <v>3.75</v>
      </c>
      <c r="B10" s="8">
        <f t="shared" si="1"/>
        <v>2.125</v>
      </c>
      <c r="C10" s="8">
        <f t="shared" si="2"/>
        <v>0.43333333333333335</v>
      </c>
      <c r="D10" s="8">
        <f t="shared" si="3"/>
        <v>2.2333333333333334</v>
      </c>
      <c r="E10" s="8">
        <f t="shared" si="4"/>
        <v>2.1416666666666666</v>
      </c>
      <c r="F10" s="8">
        <f t="shared" si="5"/>
        <v>0.77821011673151474</v>
      </c>
      <c r="G10" s="7"/>
      <c r="H10" s="7"/>
      <c r="I10" s="7"/>
      <c r="J10" s="7"/>
      <c r="K10" s="7"/>
      <c r="L10" s="7"/>
    </row>
    <row r="11" spans="1:14" ht="15.5" x14ac:dyDescent="0.35">
      <c r="A11" s="8">
        <f t="shared" si="0"/>
        <v>4</v>
      </c>
      <c r="B11" s="8">
        <f t="shared" si="1"/>
        <v>2.2333333333333334</v>
      </c>
      <c r="C11" s="8">
        <f t="shared" si="2"/>
        <v>0.44166666666666665</v>
      </c>
      <c r="D11" s="8">
        <f t="shared" si="3"/>
        <v>2.34375</v>
      </c>
      <c r="E11" s="8">
        <f t="shared" si="4"/>
        <v>2.25</v>
      </c>
      <c r="F11" s="8">
        <f t="shared" si="5"/>
        <v>0.74074074074073804</v>
      </c>
      <c r="G11" s="7"/>
      <c r="H11" s="7"/>
      <c r="I11" s="7"/>
      <c r="J11" s="7"/>
      <c r="K11" s="7"/>
      <c r="L11" s="7"/>
    </row>
    <row r="12" spans="1:14" ht="15.5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4" ht="15.5" x14ac:dyDescent="0.3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9" t="s">
        <v>17</v>
      </c>
      <c r="N13" s="9" t="s">
        <v>34</v>
      </c>
    </row>
    <row r="14" spans="1:14" ht="15.5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9">
        <v>2</v>
      </c>
      <c r="N14" s="9">
        <v>1.5</v>
      </c>
    </row>
    <row r="15" spans="1:14" ht="15.5" x14ac:dyDescent="0.35">
      <c r="A15" s="7" t="s">
        <v>29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9">
        <v>2.25</v>
      </c>
      <c r="N15" s="9">
        <v>1.5694444444444444</v>
      </c>
    </row>
    <row r="16" spans="1:14" ht="15.5" x14ac:dyDescent="0.35">
      <c r="A16" s="8" t="s">
        <v>17</v>
      </c>
      <c r="B16" s="8" t="s">
        <v>30</v>
      </c>
      <c r="C16" s="8" t="s">
        <v>31</v>
      </c>
      <c r="D16" s="8" t="s">
        <v>32</v>
      </c>
      <c r="E16" s="8" t="s">
        <v>33</v>
      </c>
      <c r="F16" s="8" t="s">
        <v>26</v>
      </c>
      <c r="G16" s="8" t="s">
        <v>34</v>
      </c>
      <c r="H16" s="8" t="s">
        <v>20</v>
      </c>
      <c r="I16" s="7"/>
      <c r="J16" s="7"/>
      <c r="K16" s="7"/>
      <c r="L16" s="7"/>
      <c r="M16" s="9">
        <v>2.5</v>
      </c>
      <c r="N16" s="9">
        <v>1.65</v>
      </c>
    </row>
    <row r="17" spans="1:15" ht="15.5" x14ac:dyDescent="0.35">
      <c r="A17" s="8">
        <v>2</v>
      </c>
      <c r="B17" s="8">
        <v>1.5</v>
      </c>
      <c r="C17" s="8">
        <f>1-(B17/A17)</f>
        <v>0.25</v>
      </c>
      <c r="D17" s="8">
        <f>1-((B17+(C17*0.25))/(A17+0.25))</f>
        <v>0.30555555555555558</v>
      </c>
      <c r="E17" s="8">
        <f>0.5*C17+0.5*D17</f>
        <v>0.27777777777777779</v>
      </c>
      <c r="F17" s="8">
        <f>B17+E17*0.25</f>
        <v>1.5694444444444444</v>
      </c>
      <c r="G17" s="8">
        <f>(1/A17)+(A17/2)</f>
        <v>1.5</v>
      </c>
      <c r="H17" s="8">
        <f>ABS(G17-B17)/G17*100</f>
        <v>0</v>
      </c>
      <c r="I17" s="7"/>
      <c r="J17" s="7"/>
      <c r="K17" s="7"/>
      <c r="L17" s="7"/>
      <c r="M17" s="9">
        <v>2.75</v>
      </c>
      <c r="N17" s="9">
        <v>1.7386363636363638</v>
      </c>
    </row>
    <row r="18" spans="1:15" ht="15.5" x14ac:dyDescent="0.35">
      <c r="A18" s="8">
        <f>A17+0.25</f>
        <v>2.25</v>
      </c>
      <c r="B18" s="8">
        <f>F17</f>
        <v>1.5694444444444444</v>
      </c>
      <c r="C18" s="8">
        <f>1-(B18/A18)</f>
        <v>0.30246913580246915</v>
      </c>
      <c r="D18" s="8">
        <f>1-((B18+(C18*0.25))/(A18+0.25))</f>
        <v>0.34197530864197534</v>
      </c>
      <c r="E18" s="8">
        <f>0.5*C18+0.5*D18</f>
        <v>0.32222222222222224</v>
      </c>
      <c r="F18" s="8">
        <f>B18+E18*0.25</f>
        <v>1.65</v>
      </c>
      <c r="G18" s="8">
        <f>(1/A18)+(A18/2)</f>
        <v>1.5694444444444444</v>
      </c>
      <c r="H18" s="8">
        <f>ABS(G18-B18)/G18*100</f>
        <v>0</v>
      </c>
      <c r="I18" s="7"/>
      <c r="J18" s="7"/>
      <c r="K18" s="7"/>
      <c r="L18" s="7"/>
      <c r="M18" s="9">
        <v>3</v>
      </c>
      <c r="N18" s="9">
        <v>1.8333333333333333</v>
      </c>
    </row>
    <row r="19" spans="1:15" ht="15.5" x14ac:dyDescent="0.35">
      <c r="A19" s="8">
        <f t="shared" ref="A19:A25" si="6">A18+0.25</f>
        <v>2.5</v>
      </c>
      <c r="B19" s="8">
        <f t="shared" ref="B19:B25" si="7">F18</f>
        <v>1.65</v>
      </c>
      <c r="C19" s="8">
        <f t="shared" ref="C19:C25" si="8">1-(B19/A19)</f>
        <v>0.34000000000000008</v>
      </c>
      <c r="D19" s="8">
        <f t="shared" ref="D19:D25" si="9">1-((B19+(C19*0.25))/(A19+0.25))</f>
        <v>0.36909090909090914</v>
      </c>
      <c r="E19" s="8">
        <f t="shared" ref="E19:E25" si="10">0.5*C19+0.5*D19</f>
        <v>0.35454545454545461</v>
      </c>
      <c r="F19" s="8">
        <f t="shared" ref="F19:F25" si="11">B19+E19*0.25</f>
        <v>1.7386363636363635</v>
      </c>
      <c r="G19" s="8">
        <f t="shared" ref="G19:G25" si="12">(1/A19)+(A19/2)</f>
        <v>1.65</v>
      </c>
      <c r="H19" s="8">
        <f t="shared" ref="H19:H25" si="13">ABS(G19-B19)/G19*100</f>
        <v>0</v>
      </c>
      <c r="I19" s="7"/>
      <c r="J19" s="7"/>
      <c r="K19" s="7"/>
      <c r="L19" s="7"/>
      <c r="M19" s="9">
        <v>3.25</v>
      </c>
      <c r="N19" s="9">
        <v>1.9326923076923077</v>
      </c>
    </row>
    <row r="20" spans="1:15" ht="15.5" x14ac:dyDescent="0.35">
      <c r="A20" s="8">
        <f t="shared" si="6"/>
        <v>2.75</v>
      </c>
      <c r="B20" s="8">
        <f t="shared" si="7"/>
        <v>1.7386363636363635</v>
      </c>
      <c r="C20" s="8">
        <f t="shared" si="8"/>
        <v>0.36776859504132231</v>
      </c>
      <c r="D20" s="8">
        <f t="shared" si="9"/>
        <v>0.38980716253443537</v>
      </c>
      <c r="E20" s="8">
        <f t="shared" si="10"/>
        <v>0.37878787878787884</v>
      </c>
      <c r="F20" s="8">
        <f t="shared" si="11"/>
        <v>1.8333333333333333</v>
      </c>
      <c r="G20" s="8">
        <f t="shared" si="12"/>
        <v>1.7386363636363638</v>
      </c>
      <c r="H20" s="8">
        <f t="shared" si="13"/>
        <v>1.2771192963008335E-14</v>
      </c>
      <c r="I20" s="7"/>
      <c r="J20" s="7"/>
      <c r="K20" s="7"/>
      <c r="L20" s="7"/>
      <c r="M20" s="9">
        <v>3.5</v>
      </c>
      <c r="N20" s="9">
        <v>2.0357142857142856</v>
      </c>
    </row>
    <row r="21" spans="1:15" ht="15.5" x14ac:dyDescent="0.35">
      <c r="A21" s="8">
        <f t="shared" si="6"/>
        <v>3</v>
      </c>
      <c r="B21" s="8">
        <f t="shared" si="7"/>
        <v>1.8333333333333333</v>
      </c>
      <c r="C21" s="8">
        <f t="shared" si="8"/>
        <v>0.38888888888888895</v>
      </c>
      <c r="D21" s="8">
        <f t="shared" si="9"/>
        <v>0.40598290598290598</v>
      </c>
      <c r="E21" s="8">
        <f t="shared" si="10"/>
        <v>0.39743589743589747</v>
      </c>
      <c r="F21" s="8">
        <f t="shared" si="11"/>
        <v>1.9326923076923077</v>
      </c>
      <c r="G21" s="8">
        <f t="shared" si="12"/>
        <v>1.8333333333333333</v>
      </c>
      <c r="H21" s="8">
        <f t="shared" si="13"/>
        <v>0</v>
      </c>
      <c r="I21" s="7"/>
      <c r="J21" s="7"/>
      <c r="K21" s="7"/>
      <c r="L21" s="7"/>
      <c r="M21" s="9">
        <v>3.75</v>
      </c>
      <c r="N21" s="9">
        <v>2.1416666666666666</v>
      </c>
    </row>
    <row r="22" spans="1:15" ht="15.5" x14ac:dyDescent="0.35">
      <c r="A22" s="8">
        <f t="shared" si="6"/>
        <v>3.25</v>
      </c>
      <c r="B22" s="8">
        <f t="shared" si="7"/>
        <v>1.9326923076923077</v>
      </c>
      <c r="C22" s="8">
        <f t="shared" si="8"/>
        <v>0.40532544378698221</v>
      </c>
      <c r="D22" s="8">
        <f t="shared" si="9"/>
        <v>0.41885038038884193</v>
      </c>
      <c r="E22" s="8">
        <f t="shared" si="10"/>
        <v>0.41208791208791207</v>
      </c>
      <c r="F22" s="8">
        <f t="shared" si="11"/>
        <v>2.0357142857142856</v>
      </c>
      <c r="G22" s="8">
        <f t="shared" si="12"/>
        <v>1.9326923076923077</v>
      </c>
      <c r="H22" s="8">
        <f t="shared" si="13"/>
        <v>0</v>
      </c>
      <c r="I22" s="7"/>
      <c r="J22" s="7"/>
      <c r="K22" s="7"/>
      <c r="L22" s="7"/>
      <c r="M22" s="9">
        <v>4</v>
      </c>
      <c r="N22" s="9">
        <v>2.25</v>
      </c>
    </row>
    <row r="23" spans="1:15" ht="15.5" x14ac:dyDescent="0.35">
      <c r="A23" s="8">
        <f t="shared" si="6"/>
        <v>3.5</v>
      </c>
      <c r="B23" s="8">
        <f t="shared" si="7"/>
        <v>2.0357142857142856</v>
      </c>
      <c r="C23" s="8">
        <f t="shared" si="8"/>
        <v>0.41836734693877553</v>
      </c>
      <c r="D23" s="8">
        <f t="shared" si="9"/>
        <v>0.42925170068027207</v>
      </c>
      <c r="E23" s="8">
        <f t="shared" si="10"/>
        <v>0.4238095238095238</v>
      </c>
      <c r="F23" s="8">
        <f t="shared" si="11"/>
        <v>2.1416666666666666</v>
      </c>
      <c r="G23" s="8">
        <f t="shared" si="12"/>
        <v>2.0357142857142856</v>
      </c>
      <c r="H23" s="8">
        <f t="shared" si="13"/>
        <v>0</v>
      </c>
      <c r="I23" s="7"/>
      <c r="J23" s="7"/>
      <c r="K23" s="7"/>
      <c r="L23" s="7"/>
    </row>
    <row r="24" spans="1:15" ht="15.5" x14ac:dyDescent="0.35">
      <c r="A24" s="8">
        <f t="shared" si="6"/>
        <v>3.75</v>
      </c>
      <c r="B24" s="8">
        <f t="shared" si="7"/>
        <v>2.1416666666666666</v>
      </c>
      <c r="C24" s="8">
        <f t="shared" si="8"/>
        <v>0.42888888888888888</v>
      </c>
      <c r="D24" s="8">
        <f t="shared" si="9"/>
        <v>0.43777777777777782</v>
      </c>
      <c r="E24" s="8">
        <f t="shared" si="10"/>
        <v>0.43333333333333335</v>
      </c>
      <c r="F24" s="8">
        <f t="shared" si="11"/>
        <v>2.25</v>
      </c>
      <c r="G24" s="8">
        <f t="shared" si="12"/>
        <v>2.1416666666666666</v>
      </c>
      <c r="H24" s="8">
        <f t="shared" si="13"/>
        <v>0</v>
      </c>
      <c r="I24" s="7"/>
      <c r="J24" s="7"/>
      <c r="K24" s="7"/>
      <c r="L24" s="7"/>
    </row>
    <row r="25" spans="1:15" ht="15.5" x14ac:dyDescent="0.35">
      <c r="A25" s="8">
        <f t="shared" si="6"/>
        <v>4</v>
      </c>
      <c r="B25" s="8">
        <f t="shared" si="7"/>
        <v>2.25</v>
      </c>
      <c r="C25" s="8">
        <f t="shared" si="8"/>
        <v>0.4375</v>
      </c>
      <c r="D25" s="8">
        <f t="shared" si="9"/>
        <v>0.44485294117647056</v>
      </c>
      <c r="E25" s="8">
        <f t="shared" si="10"/>
        <v>0.44117647058823528</v>
      </c>
      <c r="F25" s="8">
        <f t="shared" si="11"/>
        <v>2.3602941176470589</v>
      </c>
      <c r="G25" s="8">
        <f t="shared" si="12"/>
        <v>2.25</v>
      </c>
      <c r="H25" s="8">
        <f t="shared" si="13"/>
        <v>0</v>
      </c>
      <c r="I25" s="7"/>
      <c r="J25" s="7"/>
      <c r="K25" s="7"/>
      <c r="L25" s="7"/>
    </row>
    <row r="26" spans="1:15" ht="15.5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5" ht="15.5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5" ht="15.5" x14ac:dyDescent="0.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5" ht="15.5" x14ac:dyDescent="0.35">
      <c r="D29" s="8" t="s">
        <v>28</v>
      </c>
      <c r="E29" s="8" t="s">
        <v>30</v>
      </c>
      <c r="F29" s="8" t="s">
        <v>34</v>
      </c>
      <c r="G29" s="7"/>
      <c r="H29" s="7"/>
      <c r="I29" s="7"/>
      <c r="J29" s="7"/>
      <c r="K29" s="7"/>
      <c r="L29" s="7"/>
      <c r="M29" s="7"/>
      <c r="N29" s="7"/>
      <c r="O29" s="7"/>
    </row>
    <row r="30" spans="1:15" ht="15.5" x14ac:dyDescent="0.35">
      <c r="D30" s="8">
        <v>1.5</v>
      </c>
      <c r="E30" s="8">
        <v>1.5</v>
      </c>
      <c r="F30" s="8">
        <v>1.5</v>
      </c>
      <c r="G30" s="7"/>
      <c r="H30" s="7"/>
      <c r="I30" s="7"/>
      <c r="J30" s="7"/>
      <c r="K30" s="7"/>
      <c r="L30" s="7"/>
      <c r="M30" s="7"/>
      <c r="N30" s="7"/>
      <c r="O30" s="7"/>
    </row>
    <row r="31" spans="1:15" ht="15.5" x14ac:dyDescent="0.35">
      <c r="D31" s="8">
        <v>1.5625</v>
      </c>
      <c r="E31" s="8">
        <v>1.5694444444444444</v>
      </c>
      <c r="F31" s="8">
        <v>1.5694444444444444</v>
      </c>
      <c r="G31" s="7"/>
      <c r="H31" s="7"/>
      <c r="I31" s="7"/>
      <c r="J31" s="7"/>
      <c r="K31" s="7"/>
      <c r="L31" s="7"/>
      <c r="M31" s="7"/>
      <c r="N31" s="7"/>
      <c r="O31" s="7"/>
    </row>
    <row r="32" spans="1:15" ht="15.5" x14ac:dyDescent="0.35">
      <c r="D32" s="8">
        <v>1.6388888888888888</v>
      </c>
      <c r="E32" s="8">
        <v>1.65</v>
      </c>
      <c r="F32" s="8">
        <v>1.65</v>
      </c>
      <c r="G32" s="7"/>
      <c r="H32" s="7"/>
      <c r="I32" s="7"/>
      <c r="J32" s="7"/>
      <c r="K32" s="7"/>
      <c r="L32" s="7"/>
      <c r="M32" s="7"/>
      <c r="N32" s="7"/>
      <c r="O32" s="7"/>
    </row>
    <row r="33" spans="1:15" ht="15.5" x14ac:dyDescent="0.35">
      <c r="D33" s="8">
        <v>1.7249999999999999</v>
      </c>
      <c r="E33" s="8">
        <v>1.7386363636363635</v>
      </c>
      <c r="F33" s="8">
        <v>1.7386363636363638</v>
      </c>
      <c r="G33" s="7"/>
      <c r="H33" s="7"/>
      <c r="I33" s="7"/>
      <c r="J33" s="7"/>
      <c r="K33" s="7"/>
      <c r="L33" s="7"/>
      <c r="M33" s="7"/>
      <c r="N33" s="7"/>
      <c r="O33" s="7"/>
    </row>
    <row r="34" spans="1:15" ht="15.5" x14ac:dyDescent="0.35">
      <c r="D34" s="8">
        <v>1.8181818181818181</v>
      </c>
      <c r="E34" s="8">
        <v>1.8333333333333333</v>
      </c>
      <c r="F34" s="8">
        <v>1.8333333333333333</v>
      </c>
      <c r="G34" s="7"/>
      <c r="H34" s="7"/>
      <c r="I34" s="7"/>
      <c r="J34" s="7"/>
      <c r="K34" s="7"/>
      <c r="L34" s="7"/>
      <c r="M34" s="7"/>
      <c r="N34" s="7"/>
      <c r="O34" s="7"/>
    </row>
    <row r="35" spans="1:15" ht="15.5" x14ac:dyDescent="0.35">
      <c r="D35" s="8">
        <v>1.9166666666666665</v>
      </c>
      <c r="E35" s="8">
        <v>1.9326923076923077</v>
      </c>
      <c r="F35" s="8">
        <v>1.9326923076923077</v>
      </c>
      <c r="G35" s="7"/>
      <c r="H35" s="7"/>
      <c r="I35" s="7"/>
      <c r="J35" s="7"/>
      <c r="K35" s="7"/>
      <c r="L35" s="7"/>
      <c r="M35" s="7"/>
      <c r="N35" s="7"/>
      <c r="O35" s="7"/>
    </row>
    <row r="36" spans="1:15" ht="15.5" x14ac:dyDescent="0.35">
      <c r="D36" s="8">
        <v>2.0192307692307692</v>
      </c>
      <c r="E36" s="8">
        <v>2.0357142857142856</v>
      </c>
      <c r="F36" s="8">
        <v>2.0357142857142856</v>
      </c>
      <c r="G36" s="7"/>
      <c r="H36" s="7"/>
      <c r="I36" s="7"/>
      <c r="J36" s="7"/>
      <c r="K36" s="7"/>
      <c r="L36" s="7"/>
      <c r="M36" s="7"/>
      <c r="N36" s="7"/>
      <c r="O36" s="7"/>
    </row>
    <row r="37" spans="1:15" ht="15.5" x14ac:dyDescent="0.35">
      <c r="D37" s="8">
        <v>2.125</v>
      </c>
      <c r="E37" s="8">
        <v>2.1416666666666666</v>
      </c>
      <c r="F37" s="8">
        <v>2.1416666666666666</v>
      </c>
      <c r="G37" s="7"/>
      <c r="H37" s="7"/>
      <c r="I37" s="7"/>
      <c r="J37" s="7"/>
      <c r="K37" s="7"/>
      <c r="L37" s="7"/>
      <c r="M37" s="7"/>
      <c r="N37" s="7"/>
      <c r="O37" s="7"/>
    </row>
    <row r="38" spans="1:15" ht="15.5" x14ac:dyDescent="0.35">
      <c r="D38" s="8">
        <v>2.2333333333333334</v>
      </c>
      <c r="E38" s="8">
        <v>2.25</v>
      </c>
      <c r="F38" s="8">
        <v>2.25</v>
      </c>
      <c r="G38" s="7"/>
      <c r="H38" s="7"/>
      <c r="I38" s="7"/>
      <c r="J38" s="7"/>
      <c r="K38" s="7"/>
      <c r="L38" s="7"/>
      <c r="M38" s="7"/>
      <c r="N38" s="7"/>
      <c r="O38" s="7"/>
    </row>
    <row r="39" spans="1:15" ht="15.5" x14ac:dyDescent="0.3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15" ht="15.5" x14ac:dyDescent="0.3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5" ht="15.5" x14ac:dyDescent="0.3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5" ht="15.5" x14ac:dyDescent="0.3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</dc:creator>
  <cp:lastModifiedBy>GEORGIA</cp:lastModifiedBy>
  <dcterms:created xsi:type="dcterms:W3CDTF">2024-06-27T01:11:46Z</dcterms:created>
  <dcterms:modified xsi:type="dcterms:W3CDTF">2024-06-27T02:56:54Z</dcterms:modified>
</cp:coreProperties>
</file>