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ocuments/github/stocks/2024/"/>
    </mc:Choice>
  </mc:AlternateContent>
  <xr:revisionPtr revIDLastSave="0" documentId="13_ncr:1_{D7FDE232-4101-1B41-938B-4491A1293D56}" xr6:coauthVersionLast="47" xr6:coauthVersionMax="47" xr10:uidLastSave="{00000000-0000-0000-0000-000000000000}"/>
  <bookViews>
    <workbookView xWindow="0" yWindow="760" windowWidth="30240" windowHeight="16860" activeTab="2" xr2:uid="{6E97E035-CD8B-E14F-AE63-F6FF20D3511A}"/>
  </bookViews>
  <sheets>
    <sheet name="Formula" sheetId="3" r:id="rId1"/>
    <sheet name="ThongKe" sheetId="2" r:id="rId2"/>
    <sheet name="MWG" sheetId="12" r:id="rId3"/>
    <sheet name="DGW" sheetId="13" r:id="rId4"/>
    <sheet name="FRT" sheetId="14" r:id="rId5"/>
    <sheet name="PNJ" sheetId="15" r:id="rId6"/>
    <sheet name="VNM" sheetId="9" r:id="rId7"/>
    <sheet name="CSV" sheetId="39" r:id="rId8"/>
    <sheet name="DPM" sheetId="43" r:id="rId9"/>
    <sheet name="BFC" sheetId="44" r:id="rId10"/>
    <sheet name="DCM" sheetId="42" r:id="rId11"/>
    <sheet name="DDV" sheetId="40" r:id="rId12"/>
    <sheet name="LAS" sheetId="41" r:id="rId13"/>
    <sheet name="DGC" sheetId="11" r:id="rId14"/>
    <sheet name="BSR" sheetId="10" r:id="rId15"/>
    <sheet name="HHV" sheetId="8" r:id="rId16"/>
    <sheet name="GMD" sheetId="18" r:id="rId17"/>
    <sheet name="HAH" sheetId="4" r:id="rId18"/>
    <sheet name="HSG" sheetId="17" r:id="rId19"/>
    <sheet name="NKG" sheetId="16" r:id="rId20"/>
    <sheet name="HPG" sheetId="7" r:id="rId21"/>
    <sheet name="KBC" sheetId="19" r:id="rId22"/>
    <sheet name="IDC" sheetId="20" r:id="rId23"/>
    <sheet name="SZC" sheetId="21" r:id="rId24"/>
    <sheet name="NTC" sheetId="22" r:id="rId25"/>
    <sheet name="VGC" sheetId="23" r:id="rId26"/>
    <sheet name="PHR" sheetId="24" r:id="rId27"/>
    <sheet name="SIP" sheetId="25" r:id="rId28"/>
    <sheet name="LHG" sheetId="26" r:id="rId29"/>
    <sheet name="DPR" sheetId="27" r:id="rId30"/>
    <sheet name="GVR" sheetId="28" r:id="rId31"/>
    <sheet name="NT2" sheetId="29" r:id="rId32"/>
    <sheet name="QTP" sheetId="30" r:id="rId33"/>
    <sheet name="GEG" sheetId="31" r:id="rId34"/>
    <sheet name="BCG" sheetId="32" r:id="rId35"/>
    <sheet name="POW" sheetId="33" r:id="rId36"/>
    <sheet name="VHC" sheetId="34" r:id="rId37"/>
    <sheet name="ANV" sheetId="35" r:id="rId38"/>
    <sheet name="IDI" sheetId="36" r:id="rId39"/>
    <sheet name="FMC" sheetId="37" r:id="rId40"/>
    <sheet name="MPC" sheetId="38" r:id="rId41"/>
    <sheet name="PDR" sheetId="45" r:id="rId42"/>
    <sheet name="DXG" sheetId="46" r:id="rId43"/>
    <sheet name="NLG" sheetId="47" r:id="rId44"/>
    <sheet name="KDH" sheetId="48" r:id="rId45"/>
    <sheet name="VHM" sheetId="49" r:id="rId46"/>
    <sheet name="DIG" sheetId="50" r:id="rId47"/>
    <sheet name="NVL" sheetId="51" r:id="rId48"/>
    <sheet name="NTL" sheetId="52" r:id="rId49"/>
    <sheet name="DTD" sheetId="53" r:id="rId50"/>
    <sheet name="CEO" sheetId="54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2" l="1"/>
  <c r="H8" i="12"/>
  <c r="H7" i="12"/>
  <c r="H6" i="12"/>
  <c r="J23" i="12" s="1"/>
  <c r="H5" i="12"/>
  <c r="H4" i="12"/>
  <c r="H3" i="12"/>
  <c r="L29" i="12"/>
  <c r="J29" i="12"/>
  <c r="O25" i="12"/>
  <c r="O24" i="12"/>
  <c r="K29" i="12" s="1"/>
  <c r="J34" i="12"/>
  <c r="J33" i="12"/>
  <c r="K25" i="12"/>
  <c r="Q34" i="12" s="1"/>
  <c r="J25" i="12"/>
  <c r="Q31" i="12" s="1"/>
  <c r="K24" i="12"/>
  <c r="J24" i="12"/>
  <c r="P30" i="12" s="1"/>
  <c r="E31" i="12"/>
  <c r="D28" i="12"/>
  <c r="B28" i="12"/>
  <c r="C28" i="12" s="1"/>
  <c r="E27" i="12"/>
  <c r="E26" i="12"/>
  <c r="E25" i="12"/>
  <c r="E24" i="12"/>
  <c r="F22" i="12"/>
  <c r="F27" i="12" s="1"/>
  <c r="G21" i="12"/>
  <c r="G20" i="12"/>
  <c r="G19" i="12"/>
  <c r="K23" i="12" l="1"/>
  <c r="O32" i="12" s="1"/>
  <c r="P29" i="12"/>
  <c r="Q29" i="12"/>
  <c r="P32" i="12"/>
  <c r="O29" i="12"/>
  <c r="E28" i="12"/>
  <c r="P31" i="12"/>
  <c r="F31" i="12"/>
  <c r="J30" i="12" s="1"/>
  <c r="P34" i="12"/>
  <c r="F25" i="12"/>
  <c r="F26" i="12"/>
  <c r="F24" i="12"/>
  <c r="F28" i="12" s="1"/>
  <c r="Q32" i="12" l="1"/>
  <c r="L30" i="12"/>
  <c r="K30" i="12"/>
  <c r="H3" i="4" l="1"/>
  <c r="J23" i="4" s="1"/>
  <c r="O29" i="4" s="1"/>
  <c r="H4" i="4"/>
  <c r="H9" i="4"/>
  <c r="H8" i="4"/>
  <c r="H7" i="4"/>
  <c r="H6" i="4"/>
  <c r="H5" i="4"/>
  <c r="J34" i="4"/>
  <c r="J33" i="4"/>
  <c r="E31" i="4"/>
  <c r="E28" i="4"/>
  <c r="D28" i="4"/>
  <c r="B28" i="4"/>
  <c r="C28" i="4" s="1"/>
  <c r="E27" i="4"/>
  <c r="E26" i="4"/>
  <c r="O25" i="4"/>
  <c r="K25" i="4"/>
  <c r="Q34" i="4" s="1"/>
  <c r="J25" i="4"/>
  <c r="P31" i="4" s="1"/>
  <c r="F25" i="4"/>
  <c r="E25" i="4"/>
  <c r="O24" i="4"/>
  <c r="K24" i="4"/>
  <c r="J24" i="4"/>
  <c r="F24" i="4"/>
  <c r="E24" i="4"/>
  <c r="F22" i="4"/>
  <c r="F26" i="4" s="1"/>
  <c r="G21" i="4"/>
  <c r="G20" i="4"/>
  <c r="G19" i="4"/>
  <c r="O13" i="2" a="1"/>
  <c r="F7" i="2" a="1"/>
  <c r="R8" i="2" a="1"/>
  <c r="I9" i="2" a="1"/>
  <c r="J9" i="2" a="1"/>
  <c r="P10" i="2" a="1"/>
  <c r="Q13" i="2" a="1"/>
  <c r="C9" i="2" a="1"/>
  <c r="E11" i="2" a="1"/>
  <c r="S13" i="2" a="1"/>
  <c r="G13" i="2" a="1"/>
  <c r="J10" i="2" a="1"/>
  <c r="H11" i="2" a="1"/>
  <c r="D13" i="2" a="1"/>
  <c r="J12" i="2" a="1"/>
  <c r="C10" i="2" a="1"/>
  <c r="H8" i="2" a="1"/>
  <c r="P23" i="2" a="1"/>
  <c r="R10" i="2" a="1"/>
  <c r="O11" i="2" a="1"/>
  <c r="L11" i="2" a="1"/>
  <c r="O10" i="2" a="1"/>
  <c r="P7" i="2" a="1"/>
  <c r="B12" i="2" a="1"/>
  <c r="M10" i="2" a="1"/>
  <c r="B7" i="2" a="1"/>
  <c r="D9" i="2" a="1"/>
  <c r="G12" i="2" a="1"/>
  <c r="N9" i="2" a="1"/>
  <c r="B13" i="2" a="1"/>
  <c r="Q12" i="2" a="1"/>
  <c r="R7" i="2" a="1"/>
  <c r="K9" i="2" a="1"/>
  <c r="D11" i="2" a="1"/>
  <c r="I7" i="2" a="1"/>
  <c r="J11" i="2" a="1"/>
  <c r="O9" i="2" a="1"/>
  <c r="M7" i="2" a="1"/>
  <c r="P13" i="2" a="1"/>
  <c r="F8" i="2" a="1"/>
  <c r="J13" i="2" a="1"/>
  <c r="E12" i="2" a="1"/>
  <c r="F10" i="2" a="1"/>
  <c r="L8" i="2" a="1"/>
  <c r="P11" i="2" a="1"/>
  <c r="M9" i="2" a="1"/>
  <c r="M13" i="2" a="1"/>
  <c r="O7" i="2" a="1"/>
  <c r="C7" i="2" a="1"/>
  <c r="L12" i="2" a="1"/>
  <c r="G10" i="2" a="1"/>
  <c r="J8" i="2" a="1"/>
  <c r="D8" i="2" a="1"/>
  <c r="B11" i="2" a="1"/>
  <c r="E8" i="2" a="1"/>
  <c r="P9" i="2" a="1"/>
  <c r="Q9" i="2" a="1"/>
  <c r="Q10" i="2" a="1"/>
  <c r="R13" i="2" a="1"/>
  <c r="D12" i="2" a="1"/>
  <c r="H9" i="2" a="1"/>
  <c r="M16" i="2" a="1"/>
  <c r="K7" i="2" a="1"/>
  <c r="I10" i="2" a="1"/>
  <c r="J7" i="2" a="1"/>
  <c r="M11" i="2" a="1"/>
  <c r="P12" i="2" a="1"/>
  <c r="F12" i="2" a="1"/>
  <c r="S8" i="2" a="1"/>
  <c r="H7" i="2" a="1"/>
  <c r="H10" i="2" a="1"/>
  <c r="N13" i="2" a="1"/>
  <c r="L13" i="2" a="1"/>
  <c r="L10" i="2" a="1"/>
  <c r="F13" i="2" a="1"/>
  <c r="G9" i="2" a="1"/>
  <c r="Q7" i="2" a="1"/>
  <c r="Q1" i="2" a="1"/>
  <c r="P8" i="2" a="1"/>
  <c r="F9" i="2" a="1"/>
  <c r="Q11" i="2" a="1"/>
  <c r="Q8" i="2" a="1"/>
  <c r="B10" i="2" a="1"/>
  <c r="M8" i="2" a="1"/>
  <c r="E7" i="2" a="1"/>
  <c r="N11" i="2" a="1"/>
  <c r="E13" i="2" a="1"/>
  <c r="C13" i="2" a="1"/>
  <c r="F11" i="2" a="1"/>
  <c r="C12" i="2" a="1"/>
  <c r="S11" i="2" a="1"/>
  <c r="R11" i="2" a="1"/>
  <c r="G7" i="2" a="1"/>
  <c r="P17" i="2" a="1"/>
  <c r="N12" i="2" a="1"/>
  <c r="M12" i="2" a="1"/>
  <c r="N7" i="2" a="1"/>
  <c r="N10" i="2" a="1"/>
  <c r="S7" i="2" a="1"/>
  <c r="I13" i="2" a="1"/>
  <c r="C8" i="2" a="1"/>
  <c r="R12" i="2" a="1"/>
  <c r="B9" i="2" a="1"/>
  <c r="C11" i="2" a="1"/>
  <c r="I8" i="2" a="1"/>
  <c r="K8" i="2" a="1"/>
  <c r="O8" i="2" a="1"/>
  <c r="S12" i="2" a="1"/>
  <c r="E10" i="2" a="1"/>
  <c r="L7" i="2" a="1"/>
  <c r="S9" i="2" a="1"/>
  <c r="B8" i="2" a="1"/>
  <c r="R9" i="2" a="1"/>
  <c r="H13" i="2" a="1"/>
  <c r="G11" i="2" a="1"/>
  <c r="L9" i="2" a="1"/>
  <c r="O12" i="2" a="1"/>
  <c r="G8" i="2" a="1"/>
  <c r="N8" i="2" a="1"/>
  <c r="S10" i="2" a="1"/>
  <c r="I11" i="2" a="1"/>
  <c r="E9" i="2" a="1"/>
  <c r="D10" i="2" a="1"/>
  <c r="D7" i="2" a="1"/>
  <c r="I12" i="2" a="1"/>
  <c r="H12" i="2" a="1"/>
  <c r="H2" i="2" l="1"/>
  <c r="H1" i="2"/>
  <c r="M16" i="2"/>
  <c r="Q1" i="2"/>
  <c r="N2" i="2"/>
  <c r="P17" i="2"/>
  <c r="N1" i="2" s="1"/>
  <c r="P23" i="2"/>
  <c r="F7" i="2"/>
  <c r="F8" i="2"/>
  <c r="F9" i="2"/>
  <c r="F10" i="2"/>
  <c r="F11" i="2"/>
  <c r="F12" i="2"/>
  <c r="F13" i="2"/>
  <c r="S13" i="2"/>
  <c r="S12" i="2"/>
  <c r="S11" i="2"/>
  <c r="S10" i="2"/>
  <c r="S9" i="2"/>
  <c r="S8" i="2"/>
  <c r="S7" i="2"/>
  <c r="R13" i="2"/>
  <c r="R12" i="2"/>
  <c r="R11" i="2"/>
  <c r="R10" i="2"/>
  <c r="R9" i="2"/>
  <c r="R8" i="2"/>
  <c r="R7" i="2"/>
  <c r="Q13" i="2"/>
  <c r="Q12" i="2"/>
  <c r="Q11" i="2"/>
  <c r="Q10" i="2"/>
  <c r="Q9" i="2"/>
  <c r="Q8" i="2"/>
  <c r="Q7" i="2"/>
  <c r="P13" i="2"/>
  <c r="P12" i="2"/>
  <c r="P11" i="2"/>
  <c r="P10" i="2"/>
  <c r="P9" i="2"/>
  <c r="P8" i="2"/>
  <c r="P7" i="2"/>
  <c r="O13" i="2"/>
  <c r="O12" i="2"/>
  <c r="O11" i="2"/>
  <c r="O10" i="2"/>
  <c r="O9" i="2"/>
  <c r="O8" i="2"/>
  <c r="O7" i="2"/>
  <c r="N13" i="2"/>
  <c r="N12" i="2"/>
  <c r="N11" i="2"/>
  <c r="N10" i="2"/>
  <c r="N9" i="2"/>
  <c r="N8" i="2"/>
  <c r="N7" i="2"/>
  <c r="M13" i="2"/>
  <c r="M12" i="2"/>
  <c r="M11" i="2"/>
  <c r="M10" i="2"/>
  <c r="M9" i="2"/>
  <c r="M8" i="2"/>
  <c r="M7" i="2"/>
  <c r="L11" i="2"/>
  <c r="L10" i="2"/>
  <c r="L9" i="2"/>
  <c r="L8" i="2"/>
  <c r="L7" i="2"/>
  <c r="L12" i="2"/>
  <c r="L13" i="2"/>
  <c r="K7" i="2"/>
  <c r="K8" i="2"/>
  <c r="K9" i="2"/>
  <c r="J7" i="2"/>
  <c r="J8" i="2"/>
  <c r="J9" i="2"/>
  <c r="J10" i="2"/>
  <c r="J11" i="2"/>
  <c r="J12" i="2"/>
  <c r="J13" i="2"/>
  <c r="I7" i="2"/>
  <c r="I8" i="2"/>
  <c r="I9" i="2"/>
  <c r="I10" i="2"/>
  <c r="I11" i="2"/>
  <c r="I12" i="2"/>
  <c r="I13" i="2"/>
  <c r="H8" i="2"/>
  <c r="H9" i="2"/>
  <c r="H10" i="2"/>
  <c r="H11" i="2"/>
  <c r="H12" i="2"/>
  <c r="G7" i="2"/>
  <c r="G8" i="2"/>
  <c r="G9" i="2"/>
  <c r="G10" i="2"/>
  <c r="G11" i="2"/>
  <c r="G12" i="2"/>
  <c r="G13" i="2"/>
  <c r="H7" i="2"/>
  <c r="H13" i="2"/>
  <c r="E7" i="2"/>
  <c r="E8" i="2"/>
  <c r="E9" i="2"/>
  <c r="E10" i="2"/>
  <c r="E11" i="2"/>
  <c r="E12" i="2"/>
  <c r="E13" i="2"/>
  <c r="D7" i="2"/>
  <c r="D8" i="2"/>
  <c r="D9" i="2"/>
  <c r="D10" i="2"/>
  <c r="D11" i="2"/>
  <c r="D12" i="2"/>
  <c r="D13" i="2"/>
  <c r="C7" i="2"/>
  <c r="C8" i="2"/>
  <c r="C9" i="2"/>
  <c r="C10" i="2"/>
  <c r="C11" i="2"/>
  <c r="C12" i="2"/>
  <c r="C13" i="2"/>
  <c r="B7" i="2"/>
  <c r="B8" i="2"/>
  <c r="B9" i="2"/>
  <c r="B10" i="2"/>
  <c r="B11" i="2"/>
  <c r="B12" i="2"/>
  <c r="B13" i="2"/>
  <c r="P29" i="4"/>
  <c r="Q31" i="4"/>
  <c r="F27" i="4"/>
  <c r="F28" i="4" s="1"/>
  <c r="Q29" i="4"/>
  <c r="K23" i="4"/>
  <c r="P34" i="4"/>
  <c r="F31" i="4"/>
  <c r="J30" i="4" s="1"/>
  <c r="A16" i="2" a="1"/>
  <c r="M23" i="2" a="1"/>
  <c r="K1" i="2" l="1"/>
  <c r="K2" i="2"/>
  <c r="K30" i="4"/>
  <c r="L30" i="4"/>
  <c r="Q32" i="4"/>
  <c r="P32" i="4"/>
  <c r="O32" i="4"/>
  <c r="A16" i="2"/>
  <c r="M23" i="2"/>
  <c r="B28" i="2" a="1"/>
  <c r="B28" i="2" l="1"/>
  <c r="H23" i="2" a="1"/>
  <c r="A22" i="2" a="1"/>
  <c r="A22" i="2" l="1"/>
  <c r="H23" i="2"/>
  <c r="H17" i="2" a="1"/>
  <c r="H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<sst xmlns="http://schemas.openxmlformats.org/spreadsheetml/2006/main" count="1916" uniqueCount="139">
  <si>
    <t>Báo cáo thu nhập</t>
  </si>
  <si>
    <t>Năm</t>
  </si>
  <si>
    <t>Quý</t>
  </si>
  <si>
    <t>Tổng DT</t>
  </si>
  <si>
    <t>LNG</t>
  </si>
  <si>
    <t>Biên LNG</t>
  </si>
  <si>
    <t>LNST</t>
  </si>
  <si>
    <t>EPS</t>
  </si>
  <si>
    <t>GVHB</t>
  </si>
  <si>
    <t>Cân đối kế toán</t>
  </si>
  <si>
    <t>VCSH</t>
  </si>
  <si>
    <t>Tổng Tài Sản</t>
  </si>
  <si>
    <t>Nợ Phải Trả</t>
  </si>
  <si>
    <t>Tài Sản NH</t>
  </si>
  <si>
    <t>Nợ NH</t>
  </si>
  <si>
    <t>HTK</t>
  </si>
  <si>
    <t>Khoản PTNH</t>
  </si>
  <si>
    <t>% TTDT so vs CK</t>
  </si>
  <si>
    <t>%TTLN so vs CK</t>
  </si>
  <si>
    <t>Khả năng thanh toán</t>
  </si>
  <si>
    <t>Q4/2023</t>
  </si>
  <si>
    <t>Q3/2023</t>
  </si>
  <si>
    <t>Q2/2023</t>
  </si>
  <si>
    <t>Q1/2023</t>
  </si>
  <si>
    <t>KNTT tổng quát</t>
  </si>
  <si>
    <t>KNTT nhanh</t>
  </si>
  <si>
    <t>KNTT tức thời</t>
  </si>
  <si>
    <t>Hệ số TTTX</t>
  </si>
  <si>
    <t>D/E</t>
  </si>
  <si>
    <t>Lưu chuyển tiền tệ</t>
  </si>
  <si>
    <t>HĐKD</t>
  </si>
  <si>
    <t>HĐĐT</t>
  </si>
  <si>
    <t>HĐTC</t>
  </si>
  <si>
    <t>Dòng tiền thuần</t>
  </si>
  <si>
    <t>Cơ cấu tài sản</t>
  </si>
  <si>
    <t>HTK / DT</t>
  </si>
  <si>
    <t>Khoản phải thu / Doanh thu</t>
  </si>
  <si>
    <t>Khả năng thanh toán tổng quát</t>
  </si>
  <si>
    <t>Tên chỉ số</t>
  </si>
  <si>
    <t>Công thức</t>
  </si>
  <si>
    <t>Khả năng thanh toán nhanh</t>
  </si>
  <si>
    <t>Khả năng thanh toán tức thời</t>
  </si>
  <si>
    <t>(Tài sản ngắn hạn - Hàng tồn kho) / Nợ ngắn hạn</t>
  </si>
  <si>
    <t>(Tiền và tương đương tiền + Đầu tư tài chính ngắn hạn) / Nợ ngắn hạn</t>
  </si>
  <si>
    <t>Hệ số thanh toán thường xuyên</t>
  </si>
  <si>
    <t>(VCSH + Nợ phải trả - Nợ ngắn hạn) / (Tổng tài sản - tài sản ngắn hạn)</t>
  </si>
  <si>
    <t>Nợ phải trả / Tổng tài sản</t>
  </si>
  <si>
    <t>KPT / TSNH</t>
  </si>
  <si>
    <t>Khoản phải thu / Tài sản ngắn hạn</t>
  </si>
  <si>
    <t>Hàng tồn kho / Doanh thu</t>
  </si>
  <si>
    <t>KPT / DT</t>
  </si>
  <si>
    <t>Tiền,TĐT/ TTS</t>
  </si>
  <si>
    <t>DT Kế Hoạch</t>
  </si>
  <si>
    <t>LNST Kế Hoạch</t>
  </si>
  <si>
    <t>% HTKH</t>
  </si>
  <si>
    <t>Luỹ kế:</t>
  </si>
  <si>
    <t>Định giá theo LN và Giá quá khứ</t>
  </si>
  <si>
    <t>Định giá theo P/E</t>
  </si>
  <si>
    <t>Định giá theo giá trị sổ sách</t>
  </si>
  <si>
    <t>BVPS:</t>
  </si>
  <si>
    <t>D.BVPS</t>
  </si>
  <si>
    <t>Khấu hao TT VG</t>
  </si>
  <si>
    <t>Khấu hao TT VCSH</t>
  </si>
  <si>
    <t>Min</t>
  </si>
  <si>
    <t>Mean</t>
  </si>
  <si>
    <t>Max</t>
  </si>
  <si>
    <t>EPS theo KHKD:</t>
  </si>
  <si>
    <t>EPS theo KHKD điều chỉnh:</t>
  </si>
  <si>
    <t>Vốn góp</t>
  </si>
  <si>
    <t>2022 -&gt; 2023</t>
  </si>
  <si>
    <t>Diluted EPS</t>
  </si>
  <si>
    <t>Tăng trưởng VG so với ATH</t>
  </si>
  <si>
    <t>D.EPS theo KHKD:</t>
  </si>
  <si>
    <t>Tăng trưởng VCSH so với ATH</t>
  </si>
  <si>
    <t>D.EPS theo KHKD điều chỉnh:</t>
  </si>
  <si>
    <t>KLCP</t>
  </si>
  <si>
    <t>ATH Giá</t>
  </si>
  <si>
    <t>LNĐC / ATH LN</t>
  </si>
  <si>
    <t>ATH LN</t>
  </si>
  <si>
    <t>Deluted EPS</t>
  </si>
  <si>
    <t>KLCP sau Bổ Sung</t>
  </si>
  <si>
    <t>Basic EPS</t>
  </si>
  <si>
    <t>KHLN điều chỉnh</t>
  </si>
  <si>
    <t>Chênh lệch giá so với ATH LN</t>
  </si>
  <si>
    <t>Định giá theo chênh lệch với ATH LN</t>
  </si>
  <si>
    <t>Kế Hoạch Kinh Doanh</t>
  </si>
  <si>
    <t>MCK:</t>
  </si>
  <si>
    <t>KPT/ DT</t>
  </si>
  <si>
    <t>B.EPS theo KHKD:</t>
  </si>
  <si>
    <t>B.EPS theo KHKD điều chỉnh:</t>
  </si>
  <si>
    <t>Cấu trúc chi phí</t>
  </si>
  <si>
    <t>GVHB / DT</t>
  </si>
  <si>
    <t>Tăng trưởng DT và LN</t>
  </si>
  <si>
    <t>Giá vốn hàng bán / Doanh thu</t>
  </si>
  <si>
    <t>Chi phí tài chính / Doanh thu</t>
  </si>
  <si>
    <t>&lt; 50%</t>
  </si>
  <si>
    <t>&lt; 70%</t>
  </si>
  <si>
    <t>Tiền và tương đương tiền / Tổng tài sản</t>
  </si>
  <si>
    <t>&gt; 10%</t>
  </si>
  <si>
    <t>Áp lực Nợ NH so với đầu năm</t>
  </si>
  <si>
    <t>&gt; 1</t>
  </si>
  <si>
    <t>&lt; 1</t>
  </si>
  <si>
    <t>Khả năng sinh lời</t>
  </si>
  <si>
    <t>ROE</t>
  </si>
  <si>
    <t>ROA</t>
  </si>
  <si>
    <t>&lt; 10%</t>
  </si>
  <si>
    <t>BLNG</t>
  </si>
  <si>
    <t>Lợi nhuận sau thuế / Doanh thu</t>
  </si>
  <si>
    <t>&gt; 20%</t>
  </si>
  <si>
    <t>&gt; 10%/y</t>
  </si>
  <si>
    <t>Tiền, TĐT</t>
  </si>
  <si>
    <t>ĐTTC NH</t>
  </si>
  <si>
    <t>CPLV</t>
  </si>
  <si>
    <t>CPLV / DT</t>
  </si>
  <si>
    <t>Q1/2021</t>
  </si>
  <si>
    <t>Q2/2021</t>
  </si>
  <si>
    <t>Q3/2021</t>
  </si>
  <si>
    <t>Q4/2021</t>
  </si>
  <si>
    <t>Q1/2022</t>
  </si>
  <si>
    <t>Q2/2022</t>
  </si>
  <si>
    <t>Q3/2022</t>
  </si>
  <si>
    <t>Q4/2022</t>
  </si>
  <si>
    <t>Tổng tài sản / Nợ phải trả</t>
  </si>
  <si>
    <t>f</t>
  </si>
  <si>
    <t>ff</t>
  </si>
  <si>
    <t>Price:</t>
  </si>
  <si>
    <t>P/E:</t>
  </si>
  <si>
    <t>P/B:</t>
  </si>
  <si>
    <t>D.P/E</t>
  </si>
  <si>
    <t>P/E TB 5Y</t>
  </si>
  <si>
    <t>D.P/B:</t>
  </si>
  <si>
    <t>Vốn Hoá:</t>
  </si>
  <si>
    <t>CPLH</t>
  </si>
  <si>
    <t>CP Phát hành thêm</t>
  </si>
  <si>
    <t>VCSH:</t>
  </si>
  <si>
    <t>LN điều chỉnh</t>
  </si>
  <si>
    <t>Giá</t>
  </si>
  <si>
    <t>LNKD / ATH LN</t>
  </si>
  <si>
    <t>MWG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</si>
</sst>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#,##0.000"/>
    <numFmt numFmtId="165" formatCode="0.0"/>
    <numFmt numFmtId="166" formatCode="0.0%"/>
    <numFmt numFmtId="167" formatCode="_(* #,##0.0_);_(* \(#,##0.0\);_(* &quot;-&quot;_);_(@_)"/>
    <numFmt numFmtId="168" formatCode="0.000"/>
    <numFmt numFmtId="169" formatCode="_(* #,##0.00_);_(* \(#,##0.00\);_(* &quot;-&quot;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E0020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BD94FF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3" fontId="0" fillId="0" borderId="1" xfId="0" applyNumberFormat="1" applyBorder="1"/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2" fillId="0" borderId="0" xfId="0" applyFont="1"/>
    <xf numFmtId="166" fontId="0" fillId="0" borderId="1" xfId="2" applyNumberFormat="1" applyFont="1" applyBorder="1"/>
    <xf numFmtId="10" fontId="0" fillId="0" borderId="1" xfId="2" applyNumberFormat="1" applyFont="1" applyBorder="1"/>
    <xf numFmtId="41" fontId="0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6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0" fontId="0" fillId="3" borderId="1" xfId="0" applyNumberForma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3" fontId="5" fillId="0" borderId="2" xfId="0" applyNumberFormat="1" applyFont="1" applyBorder="1" applyAlignment="1">
      <alignment vertical="center"/>
    </xf>
    <xf numFmtId="3" fontId="7" fillId="0" borderId="10" xfId="0" applyNumberFormat="1" applyFont="1" applyBorder="1" applyAlignment="1">
      <alignment vertical="center"/>
    </xf>
    <xf numFmtId="41" fontId="0" fillId="0" borderId="0" xfId="1" applyFont="1"/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2" fontId="0" fillId="0" borderId="1" xfId="0" applyNumberForma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6" fontId="0" fillId="0" borderId="1" xfId="2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2" fontId="0" fillId="0" borderId="0" xfId="2" applyNumberFormat="1" applyFont="1" applyBorder="1" applyAlignment="1">
      <alignment vertical="center"/>
    </xf>
    <xf numFmtId="166" fontId="0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1" fontId="0" fillId="0" borderId="1" xfId="0" applyNumberFormat="1" applyBorder="1"/>
    <xf numFmtId="0" fontId="2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0" xfId="0" applyBorder="1"/>
    <xf numFmtId="9" fontId="0" fillId="0" borderId="1" xfId="2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166" fontId="0" fillId="0" borderId="0" xfId="2" applyNumberFormat="1" applyFont="1" applyAlignment="1">
      <alignment horizontal="right"/>
    </xf>
    <xf numFmtId="3" fontId="0" fillId="0" borderId="0" xfId="0" applyNumberFormat="1"/>
    <xf numFmtId="0" fontId="8" fillId="0" borderId="0" xfId="0" applyFont="1"/>
    <xf numFmtId="167" fontId="0" fillId="0" borderId="0" xfId="1" applyNumberFormat="1" applyFont="1"/>
    <xf numFmtId="169" fontId="0" fillId="0" borderId="0" xfId="1" applyNumberFormat="1" applyFont="1"/>
    <xf numFmtId="4" fontId="0" fillId="0" borderId="0" xfId="0" applyNumberFormat="1"/>
    <xf numFmtId="2" fontId="0" fillId="0" borderId="0" xfId="0" applyNumberFormat="1"/>
    <xf numFmtId="0" fontId="2" fillId="8" borderId="9" xfId="0" applyFont="1" applyFill="1" applyBorder="1"/>
    <xf numFmtId="0" fontId="2" fillId="0" borderId="9" xfId="0" applyFont="1" applyBorder="1"/>
    <xf numFmtId="0" fontId="2" fillId="0" borderId="2" xfId="0" applyFont="1" applyBorder="1" applyAlignment="1">
      <alignment horizontal="center" vertical="center" wrapText="1"/>
    </xf>
    <xf numFmtId="10" fontId="0" fillId="0" borderId="2" xfId="2" applyNumberFormat="1" applyFont="1" applyBorder="1"/>
    <xf numFmtId="0" fontId="0" fillId="0" borderId="0" xfId="0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2" fillId="10" borderId="0" xfId="0" applyFont="1" applyFill="1" applyAlignment="1">
      <alignment horizontal="center"/>
    </xf>
    <xf numFmtId="41" fontId="0" fillId="0" borderId="0" xfId="0" applyNumberFormat="1"/>
    <xf numFmtId="41" fontId="0" fillId="0" borderId="1" xfId="1" applyFont="1" applyBorder="1" applyAlignment="1">
      <alignment vertical="center"/>
    </xf>
    <xf numFmtId="41" fontId="0" fillId="0" borderId="1" xfId="1" applyFont="1" applyFill="1" applyBorder="1" applyAlignment="1">
      <alignment vertical="center"/>
    </xf>
    <xf numFmtId="0" fontId="11" fillId="0" borderId="0" xfId="0" applyFont="1"/>
    <xf numFmtId="3" fontId="7" fillId="0" borderId="8" xfId="0" applyNumberFormat="1" applyFont="1" applyBorder="1" applyAlignment="1">
      <alignment vertical="center"/>
    </xf>
    <xf numFmtId="165" fontId="0" fillId="0" borderId="1" xfId="0" applyNumberFormat="1" applyBorder="1"/>
    <xf numFmtId="0" fontId="2" fillId="9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3" fillId="12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2" borderId="11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Percent" xfId="2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00202"/>
      <color rgb="FFBD94FF"/>
      <color rgb="FFD883FF"/>
      <color rgb="FFD6D6D6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FD37-1AB2-8043-9F81-8E8C51AA9CBE}">
  <sheetPr codeName="Sheet2"/>
  <dimension ref="A1:E26"/>
  <sheetViews>
    <sheetView workbookViewId="0">
      <selection activeCell="B27" sqref="B27"/>
    </sheetView>
  </sheetViews>
  <sheetFormatPr baseColWidth="10" defaultRowHeight="16" x14ac:dyDescent="0.2"/>
  <cols>
    <col min="1" max="1" width="29.33203125" customWidth="1"/>
    <col min="2" max="2" width="60" customWidth="1"/>
    <col min="3" max="3" width="15.83203125" customWidth="1"/>
  </cols>
  <sheetData>
    <row r="1" spans="1:5" x14ac:dyDescent="0.2">
      <c r="A1" s="90" t="s">
        <v>90</v>
      </c>
      <c r="B1" s="90"/>
    </row>
    <row r="2" spans="1:5" x14ac:dyDescent="0.2">
      <c r="A2" t="s">
        <v>91</v>
      </c>
      <c r="B2" t="s">
        <v>93</v>
      </c>
    </row>
    <row r="3" spans="1:5" x14ac:dyDescent="0.2">
      <c r="A3" t="s">
        <v>113</v>
      </c>
      <c r="B3" t="s">
        <v>94</v>
      </c>
      <c r="C3" t="s">
        <v>105</v>
      </c>
    </row>
    <row r="6" spans="1:5" x14ac:dyDescent="0.2">
      <c r="A6" s="88" t="s">
        <v>19</v>
      </c>
      <c r="B6" s="88"/>
      <c r="C6" s="21"/>
      <c r="D6" s="21"/>
      <c r="E6" s="21"/>
    </row>
    <row r="7" spans="1:5" x14ac:dyDescent="0.2">
      <c r="A7" s="7" t="s">
        <v>38</v>
      </c>
      <c r="B7" s="7" t="s">
        <v>39</v>
      </c>
    </row>
    <row r="8" spans="1:5" x14ac:dyDescent="0.2">
      <c r="A8" t="s">
        <v>37</v>
      </c>
      <c r="B8" t="s">
        <v>122</v>
      </c>
    </row>
    <row r="9" spans="1:5" x14ac:dyDescent="0.2">
      <c r="A9" t="s">
        <v>40</v>
      </c>
      <c r="B9" t="s">
        <v>42</v>
      </c>
    </row>
    <row r="10" spans="1:5" x14ac:dyDescent="0.2">
      <c r="A10" t="s">
        <v>41</v>
      </c>
      <c r="B10" t="s">
        <v>43</v>
      </c>
    </row>
    <row r="11" spans="1:5" x14ac:dyDescent="0.2">
      <c r="A11" t="s">
        <v>44</v>
      </c>
      <c r="B11" t="s">
        <v>45</v>
      </c>
      <c r="C11" t="s">
        <v>100</v>
      </c>
    </row>
    <row r="12" spans="1:5" x14ac:dyDescent="0.2">
      <c r="A12" t="s">
        <v>28</v>
      </c>
      <c r="B12" t="s">
        <v>46</v>
      </c>
      <c r="C12" t="s">
        <v>101</v>
      </c>
    </row>
    <row r="15" spans="1:5" x14ac:dyDescent="0.2">
      <c r="A15" s="89" t="s">
        <v>34</v>
      </c>
      <c r="B15" s="89"/>
    </row>
    <row r="16" spans="1:5" x14ac:dyDescent="0.2">
      <c r="A16" t="s">
        <v>35</v>
      </c>
      <c r="B16" t="s">
        <v>49</v>
      </c>
      <c r="C16" t="s">
        <v>96</v>
      </c>
    </row>
    <row r="17" spans="1:3" x14ac:dyDescent="0.2">
      <c r="A17" t="s">
        <v>47</v>
      </c>
      <c r="B17" t="s">
        <v>48</v>
      </c>
      <c r="C17" t="s">
        <v>95</v>
      </c>
    </row>
    <row r="18" spans="1:3" x14ac:dyDescent="0.2">
      <c r="A18" t="s">
        <v>50</v>
      </c>
      <c r="B18" t="s">
        <v>36</v>
      </c>
    </row>
    <row r="19" spans="1:3" x14ac:dyDescent="0.2">
      <c r="A19" t="s">
        <v>51</v>
      </c>
      <c r="B19" t="s">
        <v>97</v>
      </c>
      <c r="C19" t="s">
        <v>98</v>
      </c>
    </row>
    <row r="22" spans="1:3" x14ac:dyDescent="0.2">
      <c r="A22" s="91" t="s">
        <v>102</v>
      </c>
      <c r="B22" s="91"/>
    </row>
    <row r="23" spans="1:3" x14ac:dyDescent="0.2">
      <c r="A23" t="s">
        <v>106</v>
      </c>
      <c r="B23" t="s">
        <v>107</v>
      </c>
      <c r="C23" t="s">
        <v>108</v>
      </c>
    </row>
    <row r="24" spans="1:3" x14ac:dyDescent="0.2">
      <c r="A24" t="s">
        <v>103</v>
      </c>
      <c r="C24" t="s">
        <v>109</v>
      </c>
    </row>
    <row r="25" spans="1:3" x14ac:dyDescent="0.2">
      <c r="A25" t="s">
        <v>104</v>
      </c>
    </row>
    <row r="26" spans="1:3" x14ac:dyDescent="0.2">
      <c r="A26" t="s">
        <v>18</v>
      </c>
      <c r="C26" t="s">
        <v>98</v>
      </c>
    </row>
  </sheetData>
  <mergeCells count="4">
    <mergeCell ref="A6:B6"/>
    <mergeCell ref="A15:B15"/>
    <mergeCell ref="A1:B1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348E-9FE3-8A4F-86F9-8354F69AF717}">
  <sheetPr codeName="Sheet3"/>
  <dimension ref="A1:S29"/>
  <sheetViews>
    <sheetView workbookViewId="0">
      <selection activeCell="M20" sqref="M20"/>
    </sheetView>
  </sheetViews>
  <sheetFormatPr baseColWidth="10" defaultRowHeight="16" x14ac:dyDescent="0.2"/>
  <cols>
    <col min="1" max="1" width="8.6640625" customWidth="1"/>
    <col min="2" max="2" width="13.1640625" customWidth="1"/>
    <col min="3" max="3" width="15.33203125" customWidth="1"/>
    <col min="4" max="4" width="16.33203125" customWidth="1"/>
    <col min="5" max="5" width="13.83203125" customWidth="1"/>
    <col min="6" max="6" width="11.83203125" customWidth="1"/>
    <col min="7" max="7" width="13" customWidth="1"/>
    <col min="8" max="8" width="11.83203125" customWidth="1"/>
    <col min="9" max="9" width="13.83203125" customWidth="1"/>
    <col min="10" max="10" width="13.33203125" customWidth="1"/>
    <col min="13" max="13" width="12.6640625" customWidth="1"/>
    <col min="14" max="14" width="17.1640625" customWidth="1"/>
    <col min="15" max="15" width="13.1640625" customWidth="1"/>
    <col min="16" max="16" width="13.83203125" customWidth="1"/>
    <col min="17" max="17" width="12.5" bestFit="1" customWidth="1"/>
    <col min="20" max="20" width="13.6640625" customWidth="1"/>
  </cols>
  <sheetData>
    <row r="1" spans="1:19" ht="19" x14ac:dyDescent="0.25">
      <c r="A1" s="60" t="s">
        <v>86</v>
      </c>
      <c r="B1" s="85" t="s">
        <v>138</v>
      </c>
      <c r="D1" s="60" t="s">
        <v>125</v>
      </c>
      <c r="E1" s="34">
        <v>43000</v>
      </c>
      <c r="G1" s="60" t="s">
        <v>126</v>
      </c>
      <c r="H1" s="62">
        <f ca="1">E1/M17</f>
        <v>90.37191453072441</v>
      </c>
      <c r="J1" s="60" t="s">
        <v>127</v>
      </c>
      <c r="K1" s="62">
        <f ca="1">E1/N23/1000</f>
        <v>3.712905942151024</v>
      </c>
      <c r="M1" s="60" t="s">
        <v>131</v>
      </c>
      <c r="N1" s="34">
        <f ca="1">E1*P17/1000000</f>
        <v>62946840</v>
      </c>
      <c r="P1" s="60" t="s">
        <v>134</v>
      </c>
      <c r="Q1" s="34" cm="1">
        <f t="array" aca="1" ref="Q1" ca="1">INDIRECT("'" &amp; B1 &amp; "'!$I$3:$I$3")</f>
        <v>23270152</v>
      </c>
    </row>
    <row r="2" spans="1:19" ht="19" x14ac:dyDescent="0.25">
      <c r="A2" s="60"/>
      <c r="B2" s="85"/>
      <c r="D2" s="60"/>
      <c r="E2" s="34"/>
      <c r="G2" s="60" t="s">
        <v>128</v>
      </c>
      <c r="H2" s="62" t="e">
        <f ca="1">E1/N17</f>
        <v>#DIV/0!</v>
      </c>
      <c r="J2" s="60" t="s">
        <v>130</v>
      </c>
      <c r="K2" s="62" t="e">
        <f ca="1">E1/N24/1000</f>
        <v>#DIV/0!</v>
      </c>
      <c r="M2" s="60" t="s">
        <v>131</v>
      </c>
      <c r="N2" s="34">
        <f ca="1">E1*Q17/1000000</f>
        <v>0</v>
      </c>
      <c r="Q2" s="60"/>
      <c r="R2" s="62"/>
    </row>
    <row r="4" spans="1:19" x14ac:dyDescent="0.2">
      <c r="A4" s="66"/>
      <c r="B4" s="66"/>
      <c r="C4" s="65" t="s">
        <v>92</v>
      </c>
      <c r="D4" s="65"/>
      <c r="E4" s="101" t="s">
        <v>90</v>
      </c>
      <c r="F4" s="101"/>
      <c r="G4" s="100" t="s">
        <v>19</v>
      </c>
      <c r="H4" s="100"/>
      <c r="I4" s="100"/>
      <c r="J4" s="100"/>
      <c r="K4" s="100"/>
      <c r="L4" s="100"/>
      <c r="M4" s="96" t="s">
        <v>34</v>
      </c>
      <c r="N4" s="96"/>
      <c r="O4" s="96"/>
      <c r="P4" s="96"/>
      <c r="Q4" s="92" t="s">
        <v>102</v>
      </c>
      <c r="R4" s="92"/>
      <c r="S4" s="92"/>
    </row>
    <row r="5" spans="1:19" ht="51" x14ac:dyDescent="0.2">
      <c r="A5" s="1" t="s">
        <v>1</v>
      </c>
      <c r="B5" s="1" t="s">
        <v>2</v>
      </c>
      <c r="C5" s="1" t="s">
        <v>17</v>
      </c>
      <c r="D5" s="1" t="s">
        <v>18</v>
      </c>
      <c r="E5" s="1" t="s">
        <v>91</v>
      </c>
      <c r="F5" s="1" t="s">
        <v>113</v>
      </c>
      <c r="G5" s="26" t="s">
        <v>24</v>
      </c>
      <c r="H5" s="26" t="s">
        <v>25</v>
      </c>
      <c r="I5" s="25" t="s">
        <v>26</v>
      </c>
      <c r="J5" s="25" t="s">
        <v>27</v>
      </c>
      <c r="K5" s="25" t="s">
        <v>99</v>
      </c>
      <c r="L5" s="25" t="s">
        <v>28</v>
      </c>
      <c r="M5" s="25" t="s">
        <v>35</v>
      </c>
      <c r="N5" s="25" t="s">
        <v>47</v>
      </c>
      <c r="O5" s="25" t="s">
        <v>87</v>
      </c>
      <c r="P5" s="67" t="s">
        <v>51</v>
      </c>
      <c r="Q5" s="1" t="s">
        <v>5</v>
      </c>
      <c r="R5" s="25" t="s">
        <v>103</v>
      </c>
      <c r="S5" s="25" t="s">
        <v>104</v>
      </c>
    </row>
    <row r="6" spans="1:19" x14ac:dyDescent="0.2">
      <c r="A6" s="97">
        <v>2023</v>
      </c>
      <c r="B6" s="1"/>
      <c r="C6" s="1"/>
      <c r="D6" s="1"/>
      <c r="E6" s="1"/>
      <c r="F6" s="1"/>
      <c r="G6" s="26"/>
      <c r="H6" s="26"/>
      <c r="I6" s="25"/>
      <c r="J6" s="10"/>
      <c r="K6" s="25"/>
      <c r="L6" s="25"/>
      <c r="M6" s="25"/>
      <c r="N6" s="25"/>
      <c r="O6" s="25"/>
      <c r="P6" s="68"/>
      <c r="Q6" s="4"/>
      <c r="R6" s="25"/>
      <c r="S6" s="25"/>
    </row>
    <row r="7" spans="1:19" x14ac:dyDescent="0.2">
      <c r="A7" s="98"/>
      <c r="B7" s="2" t="str" cm="1">
        <f t="array" aca="1" ref="B7" ca="1">INDIRECT("'"&amp;B1&amp;"'!B3")</f>
        <v>Q3/2023</v>
      </c>
      <c r="C7" s="4" cm="1">
        <f t="array" aca="1" ref="C7" ca="1">(INDIRECT("'" &amp; B1 &amp; "'!C3") - INDIRECT("'" &amp; B1 &amp; "'!C7")) / INDIRECT("'" &amp; B1 &amp; "'!C7")</f>
        <v>-5.573880276919551E-2</v>
      </c>
      <c r="D7" s="4" cm="1">
        <f t="array" aca="1" ref="D7" ca="1">(INDIRECT("'" &amp; B1 &amp; "'!G3") - INDIRECT("'" &amp; B1 &amp; "'!G7")) / INDIRECT("'" &amp; B1 &amp; "'!G7")</f>
        <v>-0.95719464169329016</v>
      </c>
      <c r="E7" s="22" cm="1">
        <f t="array" aca="1" ref="E7" ca="1">-(INDIRECT("'" &amp; B1 &amp; "'!D3") / INDIRECT("'" &amp; B1 &amp; "'!C3")*100%)</f>
        <v>0.80630713943957177</v>
      </c>
      <c r="F7" s="23" cm="1">
        <f t="array" aca="1" ref="F7" ca="1">-(INDIRECT("'" &amp; B1 &amp; "'!F3") / INDIRECT("'" &amp; B1 &amp; "'!C3"))</f>
        <v>1.4363398439774317E-2</v>
      </c>
      <c r="G7" s="19" cm="1">
        <f t="array" aca="1" ref="G7" ca="1">INDIRECT("'" &amp; B1 &amp; "'!J3")/INDIRECT("'" &amp; B1 &amp; "'!K3")</f>
        <v>1.6578200855443213</v>
      </c>
      <c r="H7" s="20" cm="1">
        <f t="array" aca="1" ref="H7" ca="1">(INDIRECT("'" &amp; B1 &amp; "'!L3") - INDIRECT("'" &amp; B1 &amp; "'!N3")) / INDIRECT("'" &amp; B1 &amp; "'!M3")</f>
        <v>0.91506646079917164</v>
      </c>
      <c r="I7" s="20" cm="1">
        <f t="array" aca="1" ref="I7" ca="1">(INDIRECT("'" &amp; B1 &amp; "'!P3") + INDIRECT("'" &amp; B1 &amp; "'!Q3")) / INDIRECT("'" &amp; B1 &amp; "'!M3")</f>
        <v>0.78892515658041473</v>
      </c>
      <c r="J7" s="10" cm="1">
        <f t="array" aca="1" ref="J7" ca="1">(INDIRECT("'" &amp; B1 &amp; "'!I3") + INDIRECT("'" &amp; B1 &amp; "'!K3") - INDIRECT("'" &amp; B1 &amp; "'!M3")) / (INDIRECT("'" &amp; B1 &amp; "'!J3") - INDIRECT("'" &amp; B1 &amp; "'!L3"))</f>
        <v>3.3074201024557168</v>
      </c>
      <c r="K7" s="23" cm="1">
        <f t="array" aca="1" ref="K7" ca="1">IF(
    (INDIRECT("'" &amp; B1 &amp; "'!M3") &gt; INDIRECT("'" &amp; B1 &amp; "'!M6")),(INDIRECT("'" &amp; B1 &amp; "'!M3") - INDIRECT("'" &amp; B1 &amp; "'!M6")) / INDIRECT("'" &amp; B1 &amp; "'!M3"), -((INDIRECT("'" &amp; B1 &amp; "'!M6") - INDIRECT("'" &amp; B1 &amp; "'!M3")) / INDIRECT("'" &amp; B1 &amp; "'!M6"))
)</f>
        <v>0.11789177842984984</v>
      </c>
      <c r="L7" s="10" cm="1">
        <f t="array" aca="1" ref="L7" ca="1">(INDIRECT("'"&amp;B1&amp;"'!K3")/INDIRECT("'"&amp;B1&amp;"'!J3"))</f>
        <v>0.60320176400303682</v>
      </c>
      <c r="M7" s="23" cm="1">
        <f t="array" aca="1" ref="M7" ca="1">INDIRECT("'" &amp; B1 &amp; "'!N3")/INDIRECT("'" &amp; B1 &amp; "'!C3")</f>
        <v>0.74878493682398861</v>
      </c>
      <c r="N7" s="23" cm="1">
        <f t="array" aca="1" ref="N7" ca="1">INDIRECT("'" &amp; B1 &amp; "'!O3")/INDIRECT("'" &amp; B1 &amp; "'!L3")</f>
        <v>6.1744961809320577E-2</v>
      </c>
      <c r="O7" s="23" cm="1">
        <f t="array" aca="1" ref="O7" ca="1">INDIRECT("'" &amp; B1 &amp; "'!O3")/INDIRECT("'" &amp; B1 &amp; "'!C3")</f>
        <v>0.10079886068670257</v>
      </c>
      <c r="P7" s="68" cm="1">
        <f t="array" aca="1" ref="P7" ca="1">INDIRECT("'" &amp; B1 &amp; "'!P3")/INDIRECT("'" &amp; B1 &amp; "'!J3")</f>
        <v>4.010444438915868E-2</v>
      </c>
      <c r="Q7" s="4" cm="1">
        <f t="array" aca="1" ref="Q7" ca="1">INDIRECT("'" &amp; B1 &amp; "'!E3") / INDIRECT("'" &amp; B1 &amp; "'!C3")*100%</f>
        <v>0.18605267135332215</v>
      </c>
      <c r="R7" s="22" cm="1">
        <f t="array" aca="1" ref="R7" ca="1">(INDIRECT("'" &amp; B1 &amp; "'!G3") / INDIRECT("'" &amp; B1 &amp; "'!I3"))</f>
        <v>1.6680166077127471E-3</v>
      </c>
      <c r="S7" s="22" cm="1">
        <f t="array" aca="1" ref="S7" ca="1">(INDIRECT("'" &amp; B1 &amp; "'!G3") / INDIRECT("'" &amp; B1 &amp; "'!J3"))</f>
        <v>6.6186604755405672E-4</v>
      </c>
    </row>
    <row r="8" spans="1:19" x14ac:dyDescent="0.2">
      <c r="A8" s="98"/>
      <c r="B8" s="2" t="str" cm="1">
        <f t="array" aca="1" ref="B8" ca="1">INDIRECT("'"&amp;B1&amp;"'!B4")</f>
        <v>Q2/2023</v>
      </c>
      <c r="C8" s="4" cm="1">
        <f t="array" aca="1" ref="C8" ca="1">(INDIRECT("'" &amp; B1 &amp; "'!C4") - INDIRECT("'" &amp; B1 &amp; "'!C8")) / INDIRECT("'" &amp; B1 &amp; "'!C8")</f>
        <v>-0.14344053685519687</v>
      </c>
      <c r="D8" s="4" cm="1">
        <f t="array" aca="1" ref="D8" ca="1">(INDIRECT("'" &amp; B1 &amp; "'!G4") - INDIRECT("'" &amp; B1 &amp; "'!G8")) / INDIRECT("'" &amp; B1 &amp; "'!G8")</f>
        <v>-0.98459936957621508</v>
      </c>
      <c r="E8" s="22" cm="1">
        <f t="array" aca="1" ref="E8" ca="1">-(INDIRECT("'" &amp; B1 &amp; "'!D4") / INDIRECT("'" &amp; B1 &amp; "'!C4")*100%)</f>
        <v>0.80819595703905722</v>
      </c>
      <c r="F8" s="23" cm="1">
        <f t="array" aca="1" ref="F8" ca="1">-(INDIRECT("'" &amp; B1 &amp; "'!F4") / INDIRECT("'" &amp; B1 &amp; "'!C4"))</f>
        <v>1.2935892513000653E-2</v>
      </c>
      <c r="G8" s="19" cm="1">
        <f t="array" aca="1" ref="G8" ca="1">INDIRECT("'" &amp; B1 &amp; "'!J4")/INDIRECT("'" &amp; B1 &amp; "'!K4")</f>
        <v>1.6429135644602346</v>
      </c>
      <c r="H8" s="20" cm="1">
        <f t="array" aca="1" ref="H8" ca="1">(INDIRECT("'" &amp; B1 &amp; "'!L4") - INDIRECT("'" &amp; B1 &amp; "'!N4")) / INDIRECT("'" &amp; B1 &amp; "'!M4")</f>
        <v>0.91733025522300971</v>
      </c>
      <c r="I8" s="20" cm="1">
        <f t="array" aca="1" ref="I8" ca="1">(INDIRECT("'" &amp; B1 &amp; "'!P4") + INDIRECT("'" &amp; B1 &amp; "'!Q4")) / INDIRECT("'" &amp; B1 &amp; "'!M4")</f>
        <v>0.8076427106063343</v>
      </c>
      <c r="J8" s="10" cm="1">
        <f t="array" aca="1" ref="J8" ca="1">(INDIRECT("'" &amp; B1 &amp; "'!I4") + INDIRECT("'" &amp; B1 &amp; "'!K4") - INDIRECT("'" &amp; B1 &amp; "'!M4")) / (INDIRECT("'" &amp; B1 &amp; "'!J4") - INDIRECT("'" &amp; B1 &amp; "'!L4"))</f>
        <v>3.0635402575026416</v>
      </c>
      <c r="K8" s="23" cm="1">
        <f t="array" aca="1" ref="K8" ca="1">IF(
    (INDIRECT("'" &amp; B1 &amp; "'!M4") &gt; INDIRECT("'" &amp; B1 &amp; "'!M6")),(INDIRECT("'" &amp; B1 &amp; "'!M4") - INDIRECT("'" &amp; B1 &amp; "'!M6")) / INDIRECT("'" &amp; B1 &amp; "'!M4"), -((INDIRECT("'" &amp; B1 &amp; "'!M6") - INDIRECT("'" &amp; B1 &amp; "'!M4")) / INDIRECT("'" &amp; B1 &amp; "'!M6"))
)</f>
        <v>0.14010624097517413</v>
      </c>
      <c r="L8" s="10" cm="1">
        <f t="array" aca="1" ref="L8" ca="1">(INDIRECT("'"&amp;B1&amp;"'!K4")/INDIRECT("'"&amp;B1&amp;"'!J4"))</f>
        <v>0.60867474810127431</v>
      </c>
      <c r="M8" s="23" cm="1">
        <f t="array" aca="1" ref="M8" ca="1">INDIRECT("'" &amp; B1 &amp; "'!N4")/INDIRECT("'" &amp; B1 &amp; "'!C4")</f>
        <v>0.74422922676049008</v>
      </c>
      <c r="N8" s="23" cm="1">
        <f t="array" aca="1" ref="N8" ca="1">INDIRECT("'" &amp; B1 &amp; "'!O4")/INDIRECT("'" &amp; B1 &amp; "'!L4")</f>
        <v>5.2471856915491707E-2</v>
      </c>
      <c r="O8" s="23" cm="1">
        <f t="array" aca="1" ref="O8" ca="1">INDIRECT("'" &amp; B1 &amp; "'!O4")/INDIRECT("'" &amp; B1 &amp; "'!C4")</f>
        <v>8.8013690542312367E-2</v>
      </c>
      <c r="P8" s="68" cm="1">
        <f t="array" aca="1" ref="P8" ca="1">INDIRECT("'" &amp; B1 &amp; "'!P4")/INDIRECT("'" &amp; B1 &amp; "'!J4")</f>
        <v>5.7969106244250529E-2</v>
      </c>
      <c r="Q8" s="4" cm="1">
        <f t="array" aca="1" ref="Q8" ca="1">INDIRECT("'" &amp; B1 &amp; "'!E4") / INDIRECT("'" &amp; B1 &amp; "'!C4")*100%</f>
        <v>0.18304994380832917</v>
      </c>
      <c r="R8" s="22" cm="1">
        <f t="array" aca="1" ref="R8" ca="1">(INDIRECT("'" &amp; B1 &amp; "'!G4") / INDIRECT("'" &amp; B1 &amp; "'!I4"))</f>
        <v>7.4951383613388429E-4</v>
      </c>
      <c r="S8" s="22" cm="1">
        <f t="array" aca="1" ref="S8" ca="1">(INDIRECT("'" &amp; B1 &amp; "'!G4") / INDIRECT("'" &amp; B1 &amp; "'!J4"))</f>
        <v>2.933036781018999E-4</v>
      </c>
    </row>
    <row r="9" spans="1:19" x14ac:dyDescent="0.2">
      <c r="A9" s="99"/>
      <c r="B9" s="2" t="str" cm="1">
        <f t="array" aca="1" ref="B9" ca="1">INDIRECT("'"&amp;B1&amp;"'!B5")</f>
        <v>Q1/2023</v>
      </c>
      <c r="C9" s="4" cm="1">
        <f t="array" aca="1" ref="C9" ca="1">(INDIRECT("'" &amp; B1 &amp; "'!C5") - INDIRECT("'" &amp; B1 &amp; "'!C9")) / INDIRECT("'" &amp; B1 &amp; "'!C9")</f>
        <v>-0.25758555196228877</v>
      </c>
      <c r="D9" s="4" cm="1">
        <f t="array" aca="1" ref="D9" ca="1">(INDIRECT("'" &amp; B1 &amp; "'!G5") - INDIRECT("'" &amp; B1 &amp; "'!G9")) / INDIRECT("'" &amp; B1 &amp; "'!G9")</f>
        <v>-0.98527515077038896</v>
      </c>
      <c r="E9" s="22" cm="1">
        <f t="array" aca="1" ref="E9" ca="1">-(INDIRECT("'" &amp; B1 &amp; "'!D5") / INDIRECT("'" &amp; B1 &amp; "'!C5")*100%)</f>
        <v>0.80085030645230093</v>
      </c>
      <c r="F9" s="23" cm="1">
        <f t="array" aca="1" ref="F9" ca="1">-(INDIRECT("'" &amp; B1 &amp; "'!F5") / INDIRECT("'" &amp; B1 &amp; "'!C5"))</f>
        <v>1.0820452512935208E-2</v>
      </c>
      <c r="G9" s="19" cm="1">
        <f t="array" aca="1" ref="G9" ca="1">INDIRECT("'" &amp; B1 &amp; "'!J5")/INDIRECT("'" &amp; B1 &amp; "'!K5")</f>
        <v>1.7993638638760401</v>
      </c>
      <c r="H9" s="20" cm="1">
        <f t="array" aca="1" ref="H9" ca="1">(INDIRECT("'" &amp; B1 &amp; "'!L5") - INDIRECT("'" &amp; B1 &amp; "'!N5")) / INDIRECT("'" &amp; B1 &amp; "'!M5")</f>
        <v>0.93090359518971399</v>
      </c>
      <c r="I9" s="20" cm="1">
        <f t="array" aca="1" ref="I9" ca="1">(INDIRECT("'" &amp; B1 &amp; "'!P5") + INDIRECT("'" &amp; B1 &amp; "'!Q5")) / INDIRECT("'" &amp; B1 &amp; "'!M5")</f>
        <v>0.82318420498306433</v>
      </c>
      <c r="J9" s="10" cm="1">
        <f t="array" aca="1" ref="J9" ca="1">(INDIRECT("'" &amp; B1 &amp; "'!I5") + INDIRECT("'" &amp; B1 &amp; "'!K5") - INDIRECT("'" &amp; B1 &amp; "'!M5")) / (INDIRECT("'" &amp; B1 &amp; "'!J5") - INDIRECT("'" &amp; B1 &amp; "'!L5"))</f>
        <v>2.8271440867143198</v>
      </c>
      <c r="K9" s="23" cm="1">
        <f t="array" aca="1" ref="K9" ca="1">IF(
    (INDIRECT("'" &amp; B1 &amp; "'!M5") &gt; INDIRECT("'" &amp; B1 &amp; "'!M6")),(INDIRECT("'" &amp; B1 &amp; "'!M5") - INDIRECT("'" &amp; B1 &amp; "'!M6")) / INDIRECT("'" &amp; B1 &amp; "'!M5"), -((INDIRECT("'" &amp; B1 &amp; "'!M6") - INDIRECT("'" &amp; B1 &amp; "'!M5")) / INDIRECT("'" &amp; B1 &amp; "'!M6"))
)</f>
        <v>-7.4461571289463555E-2</v>
      </c>
      <c r="L9" s="10" cm="1">
        <f t="array" aca="1" ref="L9" ca="1">(INDIRECT("'"&amp;B1&amp;"'!K5")/INDIRECT("'"&amp;B1&amp;"'!J5"))</f>
        <v>0.55575196327766807</v>
      </c>
      <c r="M9" s="23" cm="1">
        <f t="array" aca="1" ref="M9" ca="1">INDIRECT("'" &amp; B1 &amp; "'!N5")/INDIRECT("'" &amp; B1 &amp; "'!C5")</f>
        <v>0.76668564349861568</v>
      </c>
      <c r="N9" s="23" cm="1">
        <f t="array" aca="1" ref="N9" ca="1">INDIRECT("'" &amp; B1 &amp; "'!O5")/INDIRECT("'" &amp; B1 &amp; "'!L5")</f>
        <v>4.4200343425761575E-2</v>
      </c>
      <c r="O9" s="23" cm="1">
        <f t="array" aca="1" ref="O9" ca="1">INDIRECT("'" &amp; B1 &amp; "'!O5")/INDIRECT("'" &amp; B1 &amp; "'!C5")</f>
        <v>7.011073607011882E-2</v>
      </c>
      <c r="P9" s="68" cm="1">
        <f t="array" aca="1" ref="P9" ca="1">INDIRECT("'" &amp; B1 &amp; "'!P5")/INDIRECT("'" &amp; B1 &amp; "'!J5")</f>
        <v>5.1581801863743212E-2</v>
      </c>
      <c r="Q9" s="4" cm="1">
        <f t="array" aca="1" ref="Q9" ca="1">INDIRECT("'" &amp; B1 &amp; "'!E5") / INDIRECT("'" &amp; B1 &amp; "'!C5")*100%</f>
        <v>0.1907621216190796</v>
      </c>
      <c r="R9" s="22" cm="1">
        <f t="array" aca="1" ref="R9" ca="1">(INDIRECT("'" &amp; B1 &amp; "'!G5") / INDIRECT("'" &amp; B1 &amp; "'!I5"))</f>
        <v>8.884327442719341E-4</v>
      </c>
      <c r="S9" s="22" cm="1">
        <f t="array" aca="1" ref="S9" ca="1">(INDIRECT("'" &amp; B1 &amp; "'!G5") / INDIRECT("'" &amp; B1 &amp; "'!J5"))</f>
        <v>3.9468450240264029E-4</v>
      </c>
    </row>
    <row r="10" spans="1:19" x14ac:dyDescent="0.2">
      <c r="A10" s="97">
        <v>2022</v>
      </c>
      <c r="B10" s="2" t="str" cm="1">
        <f t="array" aca="1" ref="B10" ca="1">INDIRECT("'"&amp;B1&amp;"'!B6")</f>
        <v>Q4/2022</v>
      </c>
      <c r="C10" s="4" cm="1">
        <f t="array" aca="1" ref="C10" ca="1">(INDIRECT("'" &amp; B1 &amp; "'!C6") - INDIRECT("'" &amp; B1 &amp; "'!C10")) / INDIRECT("'" &amp; B1 &amp; "'!C10")</f>
        <v>-0.1539704560457531</v>
      </c>
      <c r="D10" s="4" cm="1">
        <f t="array" aca="1" ref="D10" ca="1">(INDIRECT("'" &amp; B1 &amp; "'!G6") - INDIRECT("'" &amp; B1 &amp; "'!G10")) / INDIRECT("'" &amp; B1 &amp; "'!G10")</f>
        <v>-0.60403195009572619</v>
      </c>
      <c r="E10" s="22" cm="1">
        <f t="array" aca="1" ref="E10" ca="1">-(INDIRECT("'" &amp; B1 &amp; "'!D6") / INDIRECT("'" &amp; B1 &amp; "'!C6")*100%)</f>
        <v>0.73382456470799162</v>
      </c>
      <c r="F10" s="23" cm="1">
        <f t="array" aca="1" ref="F10" ca="1">-(INDIRECT("'" &amp; B1 &amp; "'!F6") / INDIRECT("'" &amp; B1 &amp; "'!C6"))</f>
        <v>1.1693522765789688E-2</v>
      </c>
      <c r="G10" s="19" cm="1">
        <f t="array" aca="1" ref="G10" ca="1">INDIRECT("'" &amp; B1 &amp; "'!J6")/INDIRECT("'" &amp; B1 &amp; "'!K6")</f>
        <v>1.7501993628663717</v>
      </c>
      <c r="H10" s="20" cm="1">
        <f t="array" aca="1" ref="H10" ca="1">(INDIRECT("'" &amp; B1 &amp; "'!L6") - INDIRECT("'" &amp; B1 &amp; "'!N6")) / INDIRECT("'" &amp; B1 &amp; "'!M6")</f>
        <v>0.7282610660506551</v>
      </c>
      <c r="I10" s="20" cm="1">
        <f t="array" aca="1" ref="I10" ca="1">(INDIRECT("'" &amp; B1 &amp; "'!P6") + INDIRECT("'" &amp; B1 &amp; "'!Q6")) / INDIRECT("'" &amp; B1 &amp; "'!M6")</f>
        <v>0.58153266079439303</v>
      </c>
      <c r="J10" s="10" cm="1">
        <f t="array" aca="1" ref="J10" ca="1">(INDIRECT("'" &amp; B1 &amp; "'!I6") + INDIRECT("'" &amp; B1 &amp; "'!K6") - INDIRECT("'" &amp; B1 &amp; "'!M6")) / (INDIRECT("'" &amp; B1 &amp; "'!J6") - INDIRECT("'" &amp; B1 &amp; "'!L6"))</f>
        <v>2.6630051997358937</v>
      </c>
      <c r="K10" s="23"/>
      <c r="L10" s="10" cm="1">
        <f t="array" aca="1" ref="L10" ca="1">(INDIRECT("'"&amp;B1&amp;"'!K6")/INDIRECT("'"&amp;B1&amp;"'!J6"))</f>
        <v>0.57136348076499122</v>
      </c>
      <c r="M10" s="23" cm="1">
        <f t="array" aca="1" ref="M10" ca="1">INDIRECT("'" &amp; B1 &amp; "'!N6")/INDIRECT("'" &amp; B1 &amp; "'!C6")</f>
        <v>0.83218672664853022</v>
      </c>
      <c r="N10" s="23" cm="1">
        <f t="array" aca="1" ref="N10" ca="1">INDIRECT("'" &amp; B1 &amp; "'!O6")/INDIRECT("'" &amp; B1 &amp; "'!L6")</f>
        <v>6.8832949371223764E-2</v>
      </c>
      <c r="O10" s="23" cm="1">
        <f t="array" aca="1" ref="O10" ca="1">INDIRECT("'" &amp; B1 &amp; "'!O6")/INDIRECT("'" &amp; B1 &amp; "'!C6")</f>
        <v>9.9492035987822705E-2</v>
      </c>
      <c r="P10" s="68" cm="1">
        <f t="array" aca="1" ref="P10" ca="1">INDIRECT("'" &amp; B1 &amp; "'!P6")/INDIRECT("'" &amp; B1 &amp; "'!J6")</f>
        <v>9.0643712710249014E-2</v>
      </c>
      <c r="Q10" s="4" cm="1">
        <f t="array" aca="1" ref="Q10" ca="1">INDIRECT("'" &amp; B1 &amp; "'!E6") / INDIRECT("'" &amp; B1 &amp; "'!C6")*100%</f>
        <v>0.25680306400285668</v>
      </c>
      <c r="R10" s="22" cm="1">
        <f t="array" aca="1" ref="R10" ca="1">(INDIRECT("'" &amp; B1 &amp; "'!G6") / INDIRECT("'" &amp; B1 &amp; "'!I6"))</f>
        <v>2.5865242031354662E-2</v>
      </c>
      <c r="S10" s="22" cm="1">
        <f t="array" aca="1" ref="S10" ca="1">(INDIRECT("'" &amp; B1 &amp; "'!G6") / INDIRECT("'" &amp; B1 &amp; "'!J6"))</f>
        <v>1.1086787313490911E-2</v>
      </c>
    </row>
    <row r="11" spans="1:19" x14ac:dyDescent="0.2">
      <c r="A11" s="98"/>
      <c r="B11" s="2" t="str" cm="1">
        <f t="array" aca="1" ref="B11" ca="1">INDIRECT("'"&amp;B1&amp;"'!B7")</f>
        <v>Q3/2022</v>
      </c>
      <c r="C11" s="4" cm="1">
        <f t="array" aca="1" ref="C11" ca="1">(INDIRECT("'" &amp; B1 &amp; "'!C7") - INDIRECT("'" &amp; B1 &amp; "'!C11")) / INDIRECT("'" &amp; B1 &amp; "'!C11")</f>
        <v>0.31902415136610851</v>
      </c>
      <c r="D11" s="4" cm="1">
        <f t="array" aca="1" ref="D11" ca="1">(INDIRECT("'" &amp; B1 &amp; "'!G7") - INDIRECT("'" &amp; B1 &amp; "'!G11")) / INDIRECT("'" &amp; B1 &amp; "'!G11")</f>
        <v>0.15395354045930146</v>
      </c>
      <c r="E11" s="22" cm="1">
        <f t="array" aca="1" ref="E11" ca="1">-(INDIRECT("'" &amp; B1 &amp; "'!D7") / INDIRECT("'" &amp; B1 &amp; "'!C7")*100%)</f>
        <v>0.76169815189786316</v>
      </c>
      <c r="F11" s="23" cm="1">
        <f t="array" aca="1" ref="F11" ca="1">-(INDIRECT("'" &amp; B1 &amp; "'!F7") / INDIRECT("'" &amp; B1 &amp; "'!C7"))</f>
        <v>1.3446905148544405E-2</v>
      </c>
      <c r="G11" s="19" cm="1">
        <f t="array" aca="1" ref="G11" ca="1">INDIRECT("'" &amp; B1 &amp; "'!J7")/INDIRECT("'" &amp; B1 &amp; "'!K7")</f>
        <v>1.61402013166425</v>
      </c>
      <c r="H11" s="20" cm="1">
        <f t="array" aca="1" ref="H11" ca="1">(INDIRECT("'" &amp; B1 &amp; "'!L7") - INDIRECT("'" &amp; B1 &amp; "'!N7")) / INDIRECT("'" &amp; B1 &amp; "'!M7")</f>
        <v>0.66980981402326079</v>
      </c>
      <c r="I11" s="20" cm="1">
        <f t="array" aca="1" ref="I11" ca="1">(INDIRECT("'" &amp; B1 &amp; "'!P7") + INDIRECT("'" &amp; B1 &amp; "'!Q7")) / INDIRECT("'" &amp; B1 &amp; "'!M7")</f>
        <v>0.49721735649570192</v>
      </c>
      <c r="J11" s="10" cm="1">
        <f t="array" aca="1" ref="J11" ca="1">(INDIRECT("'" &amp; B1 &amp; "'!I7") + INDIRECT("'" &amp; B1 &amp; "'!K7") - INDIRECT("'" &amp; B1 &amp; "'!M7")) / (INDIRECT("'" &amp; B1 &amp; "'!J7") - INDIRECT("'" &amp; B1 &amp; "'!L7"))</f>
        <v>2.6238525722329067</v>
      </c>
      <c r="K11" s="23"/>
      <c r="L11" s="10" cm="1">
        <f t="array" aca="1" ref="L11" ca="1">(INDIRECT("'"&amp;B1&amp;"'!K7")/INDIRECT("'"&amp;B1&amp;"'!J7"))</f>
        <v>0.61957095849162613</v>
      </c>
      <c r="M11" s="23" cm="1">
        <f t="array" aca="1" ref="M11" ca="1">INDIRECT("'" &amp; B1 &amp; "'!N7")/INDIRECT("'" &amp; B1 &amp; "'!C7")</f>
        <v>0.8875518617768402</v>
      </c>
      <c r="N11" s="23" cm="1">
        <f t="array" aca="1" ref="N11" ca="1">INDIRECT("'" &amp; B1 &amp; "'!O7")/INDIRECT("'" &amp; B1 &amp; "'!L7")</f>
        <v>9.2724460705946851E-2</v>
      </c>
      <c r="O11" s="23" cm="1">
        <f t="array" aca="1" ref="O11" ca="1">INDIRECT("'" &amp; B1 &amp; "'!O7")/INDIRECT("'" &amp; B1 &amp; "'!C7")</f>
        <v>0.1437879287390785</v>
      </c>
      <c r="P11" s="68" cm="1">
        <f t="array" aca="1" ref="P11" ca="1">INDIRECT("'" &amp; B1 &amp; "'!P7")/INDIRECT("'" &amp; B1 &amp; "'!J7")</f>
        <v>0.1152906638354273</v>
      </c>
      <c r="Q11" s="4" cm="1">
        <f t="array" aca="1" ref="Q11" ca="1">INDIRECT("'" &amp; B1 &amp; "'!E7") / INDIRECT("'" &amp; B1 &amp; "'!C7")*100%</f>
        <v>0.22869623521182919</v>
      </c>
      <c r="R11" s="22" cm="1">
        <f t="array" aca="1" ref="R11" ca="1">(INDIRECT("'" &amp; B1 &amp; "'!G7") / INDIRECT("'" &amp; B1 &amp; "'!I7"))</f>
        <v>3.8895099657275105E-2</v>
      </c>
      <c r="S11" s="22" cm="1">
        <f t="array" aca="1" ref="S11" ca="1">(INDIRECT("'" &amp; B1 &amp; "'!G7") / INDIRECT("'" &amp; B1 &amp; "'!J7"))</f>
        <v>1.4796825481989849E-2</v>
      </c>
    </row>
    <row r="12" spans="1:19" x14ac:dyDescent="0.2">
      <c r="A12" s="98"/>
      <c r="B12" s="2" t="str" cm="1">
        <f t="array" aca="1" ref="B12" ca="1">INDIRECT("'"&amp;B1&amp;"'!B8")</f>
        <v>Q2/2022</v>
      </c>
      <c r="C12" s="4" cm="1">
        <f t="array" aca="1" ref="C12" ca="1">(INDIRECT("'" &amp; B1 &amp; "'!C8") - INDIRECT("'" &amp; B1 &amp; "'!C12")) / INDIRECT("'" &amp; B1 &amp; "'!C12")</f>
        <v>8.5041093584389424E-2</v>
      </c>
      <c r="D12" s="4" cm="1">
        <f t="array" aca="1" ref="D12" ca="1">(INDIRECT("'" &amp; B1 &amp; "'!G8") - INDIRECT("'" &amp; B1 &amp; "'!G12")) / INDIRECT("'" &amp; B1 &amp; "'!G12")</f>
        <v>-6.8395406359841732E-2</v>
      </c>
      <c r="E12" s="22" cm="1">
        <f t="array" aca="1" ref="E12" ca="1">-(INDIRECT("'" &amp; B1 &amp; "'!D8") / INDIRECT("'" &amp; B1 &amp; "'!C8")*100%)</f>
        <v>0.77807237102208349</v>
      </c>
      <c r="F12" s="23" cm="1">
        <f t="array" aca="1" ref="F12" ca="1">-(INDIRECT("'" &amp; B1 &amp; "'!F8") / INDIRECT("'" &amp; B1 &amp; "'!C8"))</f>
        <v>1.0545592233949729E-2</v>
      </c>
      <c r="G12" s="19" cm="1">
        <f t="array" aca="1" ref="G12" ca="1">INDIRECT("'" &amp; B1 &amp; "'!J8")/INDIRECT("'" &amp; B1 &amp; "'!K8")</f>
        <v>1.6086079811290244</v>
      </c>
      <c r="H12" s="20" cm="1">
        <f t="array" aca="1" ref="H12" ca="1">(INDIRECT("'" &amp; B1 &amp; "'!L8") - INDIRECT("'" &amp; B1 &amp; "'!N8")) / INDIRECT("'" &amp; B1 &amp; "'!M8")</f>
        <v>0.53988941422659265</v>
      </c>
      <c r="I12" s="20" cm="1">
        <f t="array" aca="1" ref="I12" ca="1">(INDIRECT("'" &amp; B1 &amp; "'!P8") + INDIRECT("'" &amp; B1 &amp; "'!Q8")) / INDIRECT("'" &amp; B1 &amp; "'!M8")</f>
        <v>0.41340499701310784</v>
      </c>
      <c r="J12" s="10" cm="1">
        <f t="array" aca="1" ref="J12" ca="1">(INDIRECT("'" &amp; B1 &amp; "'!I8") + INDIRECT("'" &amp; B1 &amp; "'!K8") - INDIRECT("'" &amp; B1 &amp; "'!M8")) / (INDIRECT("'" &amp; B1 &amp; "'!J8") - INDIRECT("'" &amp; B1 &amp; "'!L8"))</f>
        <v>2.0205753489567169</v>
      </c>
      <c r="K12" s="23"/>
      <c r="L12" s="10" cm="1">
        <f t="array" aca="1" ref="L12" ca="1">(INDIRECT("'"&amp;B1&amp;"'!K8")/INDIRECT("'"&amp;B1&amp;"'!J8"))</f>
        <v>0.62165550073805786</v>
      </c>
      <c r="M12" s="23" cm="1">
        <f t="array" aca="1" ref="M12" ca="1">INDIRECT("'" &amp; B1 &amp; "'!N8")/INDIRECT("'" &amp; B1 &amp; "'!C8")</f>
        <v>0.81417229829028404</v>
      </c>
      <c r="N12" s="23" cm="1">
        <f t="array" aca="1" ref="N12" ca="1">INDIRECT("'" &amp; B1 &amp; "'!O8")/INDIRECT("'" &amp; B1 &amp; "'!L8")</f>
        <v>7.8041377989749833E-2</v>
      </c>
      <c r="O12" s="23" cm="1">
        <f t="array" aca="1" ref="O12" ca="1">INDIRECT("'" &amp; B1 &amp; "'!O8")/INDIRECT("'" &amp; B1 &amp; "'!C8")</f>
        <v>0.1082342540264716</v>
      </c>
      <c r="P12" s="68" cm="1">
        <f t="array" aca="1" ref="P12" ca="1">INDIRECT("'" &amp; B1 &amp; "'!P8")/INDIRECT("'" &amp; B1 &amp; "'!J8")</f>
        <v>4.8935845154606965E-2</v>
      </c>
      <c r="Q12" s="4" cm="1">
        <f t="array" aca="1" ref="Q12" ca="1">INDIRECT("'" &amp; B1 &amp; "'!E8") / INDIRECT("'" &amp; B1 &amp; "'!C8")*100%</f>
        <v>0.21140684739346982</v>
      </c>
      <c r="R12" s="22" cm="1">
        <f t="array" aca="1" ref="R12" ca="1">(INDIRECT("'" &amp; B1 &amp; "'!G8") / INDIRECT("'" &amp; B1 &amp; "'!I8"))</f>
        <v>5.0466363999766471E-2</v>
      </c>
      <c r="S12" s="22" cm="1">
        <f t="array" aca="1" ref="S12" ca="1">(INDIRECT("'" &amp; B1 &amp; "'!G8") / INDIRECT("'" &amp; B1 &amp; "'!J8"))</f>
        <v>1.9093671217062548E-2</v>
      </c>
    </row>
    <row r="13" spans="1:19" x14ac:dyDescent="0.2">
      <c r="A13" s="99"/>
      <c r="B13" s="2" t="str" cm="1">
        <f t="array" aca="1" ref="B13" ca="1">INDIRECT("'"&amp;B1&amp;"'!B9")</f>
        <v>Q1/2022</v>
      </c>
      <c r="C13" s="4" cm="1">
        <f t="array" aca="1" ref="C13" ca="1">(INDIRECT("'" &amp; B1 &amp; "'!C9") - INDIRECT("'" &amp; B1 &amp; "'!C13")) / INDIRECT("'" &amp; B1 &amp; "'!C13")</f>
        <v>0.18175141611952197</v>
      </c>
      <c r="D13" s="4" cm="1">
        <f t="array" aca="1" ref="D13" ca="1">(INDIRECT("'" &amp; B1 &amp; "'!G9") - INDIRECT("'" &amp; B1 &amp; "'!G13")) / INDIRECT("'" &amp; B1 &amp; "'!G13")</f>
        <v>7.9642500702209421E-2</v>
      </c>
      <c r="E13" s="22" cm="1">
        <f t="array" aca="1" ref="E13" ca="1">-(INDIRECT("'" &amp; B1 &amp; "'!D9") / INDIRECT("'" &amp; B1 &amp; "'!C9")*100%)</f>
        <v>0.7697731831184802</v>
      </c>
      <c r="F13" s="23" cm="1">
        <f t="array" aca="1" ref="F13" ca="1">-(INDIRECT("'" &amp; B1 &amp; "'!F9") / INDIRECT("'" &amp; B1 &amp; "'!C9"))</f>
        <v>5.4447990996430041E-3</v>
      </c>
      <c r="G13" s="19" cm="1">
        <f t="array" aca="1" ref="G13" ca="1">INDIRECT("'" &amp; B1 &amp; "'!J9")/INDIRECT("'" &amp; B1 &amp; "'!K9")</f>
        <v>1.537724441177762</v>
      </c>
      <c r="H13" s="20" cm="1">
        <f t="array" aca="1" ref="H13" ca="1">(INDIRECT("'" &amp; B1 &amp; "'!L9") - INDIRECT("'" &amp; B1 &amp; "'!N9")) / INDIRECT("'" &amp; B1 &amp; "'!M9")</f>
        <v>0.4632334894357048</v>
      </c>
      <c r="I13" s="20" cm="1">
        <f t="array" aca="1" ref="I13" ca="1">(INDIRECT("'" &amp; B1 &amp; "'!P9") + INDIRECT("'" &amp; B1 &amp; "'!Q9")) / INDIRECT("'" &amp; B1 &amp; "'!M9")</f>
        <v>0.36880794590796051</v>
      </c>
      <c r="J13" s="10" cm="1">
        <f t="array" aca="1" ref="J13" ca="1">(INDIRECT("'" &amp; B1 &amp; "'!I9") + INDIRECT("'" &amp; B1 &amp; "'!K9") - INDIRECT("'" &amp; B1 &amp; "'!M9")) / (INDIRECT("'" &amp; B1 &amp; "'!J9") - INDIRECT("'" &amp; B1 &amp; "'!L9"))</f>
        <v>1.983863156921944</v>
      </c>
      <c r="K13" s="23"/>
      <c r="L13" s="10" cm="1">
        <f t="array" aca="1" ref="L13" ca="1">(INDIRECT("'"&amp;B1&amp;"'!K9")/INDIRECT("'"&amp;B1&amp;"'!J9"))</f>
        <v>0.65031157288108632</v>
      </c>
      <c r="M13" s="23" cm="1">
        <f t="array" aca="1" ref="M13" ca="1">INDIRECT("'" &amp; B1 &amp; "'!N9")/INDIRECT("'" &amp; B1 &amp; "'!C9")</f>
        <v>0.88507908637708943</v>
      </c>
      <c r="N13" s="23" cm="1">
        <f t="array" aca="1" ref="N13" ca="1">INDIRECT("'" &amp; B1 &amp; "'!O9")/INDIRECT("'" &amp; B1 &amp; "'!L9")</f>
        <v>5.1082033304064606E-2</v>
      </c>
      <c r="O13" s="23" cm="1">
        <f t="array" aca="1" ref="O13" ca="1">INDIRECT("'" &amp; B1 &amp; "'!O9")/INDIRECT("'" &amp; B1 &amp; "'!C9")</f>
        <v>7.1278923076300488E-2</v>
      </c>
      <c r="P13" s="68" cm="1">
        <f t="array" aca="1" ref="P13" ca="1">INDIRECT("'" &amp; B1 &amp; "'!P9")/INDIRECT("'" &amp; B1 &amp; "'!J9")</f>
        <v>5.2256189771341131E-2</v>
      </c>
      <c r="Q13" s="4" cm="1">
        <f t="array" aca="1" ref="Q13" ca="1">INDIRECT("'" &amp; B1 &amp; "'!E9") / INDIRECT("'" &amp; B1 &amp; "'!C9")*100%</f>
        <v>0.22065308202332518</v>
      </c>
      <c r="R13" s="22" cm="1">
        <f t="array" aca="1" ref="R13" ca="1">(INDIRECT("'" &amp; B1 &amp; "'!G9") / INDIRECT("'" &amp; B1 &amp; "'!I9"))</f>
        <v>6.6264318356152069E-2</v>
      </c>
      <c r="S13" s="22" cm="1">
        <f t="array" aca="1" ref="S13" ca="1">(INDIRECT("'" &amp; B1 &amp; "'!G9") / INDIRECT("'" &amp; B1 &amp; "'!J9"))</f>
        <v>2.3171864197641712E-2</v>
      </c>
    </row>
    <row r="14" spans="1:19" x14ac:dyDescent="0.2">
      <c r="B14" s="34"/>
      <c r="E14" s="37"/>
      <c r="F14" s="37"/>
    </row>
    <row r="15" spans="1:19" x14ac:dyDescent="0.2">
      <c r="A15" s="95" t="s">
        <v>85</v>
      </c>
      <c r="B15" s="95"/>
      <c r="C15" s="95"/>
      <c r="D15" s="95"/>
      <c r="E15" s="95"/>
    </row>
    <row r="16" spans="1:19" x14ac:dyDescent="0.2">
      <c r="A16" s="21" t="str" cm="1">
        <f t="array" aca="1" ref="A16:F20" ca="1">INDIRECT("'" &amp; B1 &amp; "'!$A$18:$F$22")</f>
        <v>Năm</v>
      </c>
      <c r="B16" s="21" t="str">
        <f ca="1"/>
        <v>Tổng DT</v>
      </c>
      <c r="C16" s="21" t="str">
        <f ca="1"/>
        <v>DT Kế Hoạch</v>
      </c>
      <c r="D16" s="21" t="str">
        <f ca="1"/>
        <v>LNST</v>
      </c>
      <c r="E16" s="21" t="str">
        <f ca="1"/>
        <v>LNST Kế Hoạch</v>
      </c>
      <c r="F16" s="21" t="str">
        <f ca="1"/>
        <v>LN điều chỉnh</v>
      </c>
      <c r="H16" s="93" t="s">
        <v>84</v>
      </c>
      <c r="I16" s="93"/>
      <c r="J16" s="93"/>
      <c r="K16" s="93"/>
      <c r="M16" t="str" cm="1">
        <f t="array" aca="1" ref="M16:N17" ca="1">INDIRECT("'" &amp; B1 &amp; "'!$J$22:$K$23")</f>
        <v>Basic EPS</v>
      </c>
      <c r="N16" t="str">
        <f ca="1"/>
        <v>Deluted EPS</v>
      </c>
      <c r="P16" t="s">
        <v>132</v>
      </c>
      <c r="Q16" t="s">
        <v>133</v>
      </c>
    </row>
    <row r="17" spans="1:18" x14ac:dyDescent="0.2">
      <c r="A17">
        <f ca="1"/>
        <v>2020</v>
      </c>
      <c r="B17" s="34">
        <f ca="1"/>
        <v>108546020</v>
      </c>
      <c r="C17" s="34">
        <f ca="1"/>
        <v>110000000</v>
      </c>
      <c r="D17" s="34">
        <f ca="1"/>
        <v>3917768</v>
      </c>
      <c r="E17" s="34">
        <f ca="1"/>
        <v>3450000</v>
      </c>
      <c r="F17" s="35">
        <f ca="1"/>
        <v>-0.9</v>
      </c>
      <c r="H17" cm="1">
        <f t="array" aca="1" ref="H17:K19" ca="1">INDIRECT("'" &amp; B1 &amp; "'!$I$28:$L$30")</f>
        <v>0</v>
      </c>
      <c r="I17" t="str">
        <f ca="1"/>
        <v>Chênh lệch giá so với ATH LN</v>
      </c>
      <c r="J17" t="str">
        <f ca="1"/>
        <v>Khấu hao TT VG</v>
      </c>
      <c r="K17" t="str">
        <f ca="1"/>
        <v>Khấu hao TT VCSH</v>
      </c>
      <c r="M17" s="34">
        <f ca="1"/>
        <v>475.81154192966636</v>
      </c>
      <c r="N17" s="34" t="e">
        <f ca="1"/>
        <v>#DIV/0!</v>
      </c>
      <c r="P17" s="34" cm="1">
        <f t="array" aca="1" ref="P17:Q17" ca="1">INDIRECT("'" &amp; B1 &amp; "'!$P$21:$Q$21")</f>
        <v>1463880000</v>
      </c>
      <c r="Q17" s="34">
        <f ca="1"/>
        <v>0</v>
      </c>
    </row>
    <row r="18" spans="1:18" x14ac:dyDescent="0.2">
      <c r="A18">
        <f ca="1"/>
        <v>2021</v>
      </c>
      <c r="B18" s="34">
        <f ca="1"/>
        <v>122958106</v>
      </c>
      <c r="C18" s="34">
        <f ca="1"/>
        <v>125000000</v>
      </c>
      <c r="D18" s="34">
        <f ca="1"/>
        <v>4898869</v>
      </c>
      <c r="E18" s="34">
        <f ca="1"/>
        <v>4750000</v>
      </c>
      <c r="F18">
        <f ca="1"/>
        <v>0</v>
      </c>
      <c r="H18" s="59" t="str">
        <f ca="1"/>
        <v>EPS theo KHKD:</v>
      </c>
      <c r="I18" s="34">
        <f ca="1"/>
        <v>68587.259630743341</v>
      </c>
      <c r="J18" s="34">
        <f ca="1"/>
        <v>33409.301102479098</v>
      </c>
      <c r="K18" s="34">
        <f ca="1"/>
        <v>58401.071826363703</v>
      </c>
      <c r="M18" s="34"/>
      <c r="N18" s="34"/>
      <c r="O18" s="34"/>
    </row>
    <row r="19" spans="1:18" x14ac:dyDescent="0.2">
      <c r="A19">
        <f ca="1"/>
        <v>2022</v>
      </c>
      <c r="B19" s="34">
        <f ca="1"/>
        <v>133404778</v>
      </c>
      <c r="C19" s="34">
        <f ca="1"/>
        <v>140000000</v>
      </c>
      <c r="D19" s="34">
        <f ca="1"/>
        <v>4099763</v>
      </c>
      <c r="E19" s="34">
        <f ca="1"/>
        <v>6350000</v>
      </c>
      <c r="F19">
        <f ca="1"/>
        <v>0</v>
      </c>
      <c r="H19" s="59" t="str">
        <f ca="1"/>
        <v>EPS theo KHKD điều chỉnh:</v>
      </c>
      <c r="I19" s="34">
        <f ca="1"/>
        <v>6858.7259630743338</v>
      </c>
      <c r="J19" s="34">
        <f ca="1"/>
        <v>3340.9301102479094</v>
      </c>
      <c r="K19" s="34">
        <f ca="1"/>
        <v>5840.1071826363705</v>
      </c>
    </row>
    <row r="20" spans="1:18" x14ac:dyDescent="0.2">
      <c r="A20">
        <f ca="1"/>
        <v>2023</v>
      </c>
      <c r="B20" s="34">
        <f ca="1"/>
        <v>0</v>
      </c>
      <c r="C20" s="34">
        <f ca="1"/>
        <v>135000000</v>
      </c>
      <c r="D20" s="34">
        <f ca="1"/>
        <v>0</v>
      </c>
      <c r="E20" s="34">
        <f ca="1"/>
        <v>4200000</v>
      </c>
      <c r="F20" s="34">
        <f ca="1"/>
        <v>420000</v>
      </c>
    </row>
    <row r="21" spans="1:18" x14ac:dyDescent="0.2">
      <c r="B21" s="34"/>
      <c r="C21" s="34"/>
      <c r="D21" s="34"/>
      <c r="E21" s="35"/>
    </row>
    <row r="22" spans="1:18" x14ac:dyDescent="0.2">
      <c r="A22" s="69" t="str" cm="1">
        <f t="array" aca="1" ref="A22:F26" ca="1">INDIRECT("'" &amp; B1 &amp; "'!$A$24:$F$28")</f>
        <v>Q1/2023</v>
      </c>
      <c r="B22" s="34">
        <f ca="1"/>
        <v>27105812</v>
      </c>
      <c r="C22" s="34">
        <f ca="1"/>
        <v>0</v>
      </c>
      <c r="D22" s="34">
        <f ca="1"/>
        <v>21281</v>
      </c>
      <c r="E22" s="58">
        <f ca="1"/>
        <v>5.0669047619047621E-3</v>
      </c>
      <c r="F22" s="36">
        <f ca="1"/>
        <v>5.0669047619047621E-2</v>
      </c>
      <c r="H22" s="94" t="s">
        <v>57</v>
      </c>
      <c r="I22" s="94"/>
      <c r="J22" s="94"/>
      <c r="K22" s="94"/>
      <c r="M22" s="93" t="s">
        <v>58</v>
      </c>
      <c r="N22" s="93"/>
      <c r="P22" s="93" t="s">
        <v>129</v>
      </c>
      <c r="Q22" s="93"/>
      <c r="R22" s="81"/>
    </row>
    <row r="23" spans="1:18" x14ac:dyDescent="0.2">
      <c r="A23" s="69" t="str">
        <f ca="1"/>
        <v>Q2/2023</v>
      </c>
      <c r="B23" s="34">
        <f ca="1"/>
        <v>29464830</v>
      </c>
      <c r="C23" s="34">
        <f ca="1"/>
        <v>0</v>
      </c>
      <c r="D23" s="34">
        <f ca="1"/>
        <v>17413</v>
      </c>
      <c r="E23" s="58">
        <f ca="1"/>
        <v>4.1459523809523812E-3</v>
      </c>
      <c r="F23" s="36">
        <f ca="1"/>
        <v>4.1459523809523807E-2</v>
      </c>
      <c r="H23" cm="1">
        <f t="array" aca="1" ref="H23:K29" ca="1">INDIRECT("'" &amp; B1 &amp; "'!$N$28:$Q$34")</f>
        <v>0</v>
      </c>
      <c r="I23" t="str">
        <f ca="1"/>
        <v>Min</v>
      </c>
      <c r="J23" t="str">
        <f ca="1"/>
        <v>Mean</v>
      </c>
      <c r="K23" t="str">
        <f ca="1"/>
        <v>Max</v>
      </c>
      <c r="M23" s="64" t="str" cm="1">
        <f t="array" aca="1" ref="M23:N24" ca="1">INDIRECT("'" &amp; B1 &amp; "'!$I$33:$J$34")</f>
        <v>BVPS:</v>
      </c>
      <c r="N23" s="61">
        <f ca="1"/>
        <v>11.581225237041288</v>
      </c>
      <c r="P23" t="str" cm="1">
        <f t="array" aca="1" ref="P23:R24" ca="1">INDIRECT("'" &amp; B1 &amp; "'!$I$19:$K$20")</f>
        <v>Min</v>
      </c>
      <c r="Q23" t="str">
        <f ca="1"/>
        <v>Mean</v>
      </c>
      <c r="R23" t="str">
        <f ca="1"/>
        <v>Max</v>
      </c>
    </row>
    <row r="24" spans="1:18" x14ac:dyDescent="0.2">
      <c r="A24" s="69" t="str">
        <f ca="1"/>
        <v>Q3/2023</v>
      </c>
      <c r="B24" s="34">
        <f ca="1"/>
        <v>30287657</v>
      </c>
      <c r="C24" s="34">
        <f ca="1"/>
        <v>0</v>
      </c>
      <c r="D24" s="34">
        <f ca="1"/>
        <v>38815</v>
      </c>
      <c r="E24" s="58">
        <f ca="1"/>
        <v>9.2416666666666671E-3</v>
      </c>
      <c r="F24" s="36">
        <f ca="1"/>
        <v>9.2416666666666661E-2</v>
      </c>
      <c r="H24" s="63" t="str">
        <f ca="1"/>
        <v>Basic EPS</v>
      </c>
      <c r="I24" s="34">
        <f ca="1"/>
        <v>5966.6767357980161</v>
      </c>
      <c r="J24" s="34">
        <f ca="1"/>
        <v>7137.1731289449954</v>
      </c>
      <c r="K24" s="34">
        <f ca="1"/>
        <v>9406.7941839495033</v>
      </c>
      <c r="M24" s="64" t="str">
        <f ca="1"/>
        <v>D.BVPS</v>
      </c>
      <c r="N24" s="61" t="e">
        <f ca="1"/>
        <v>#DIV/0!</v>
      </c>
      <c r="P24">
        <f ca="1"/>
        <v>12.54</v>
      </c>
      <c r="Q24">
        <f ca="1"/>
        <v>15</v>
      </c>
      <c r="R24">
        <f ca="1"/>
        <v>19.77</v>
      </c>
    </row>
    <row r="25" spans="1:18" x14ac:dyDescent="0.2">
      <c r="A25" s="69" t="str">
        <f ca="1"/>
        <v>Q4/2023</v>
      </c>
      <c r="B25" s="34">
        <f ca="1"/>
        <v>0</v>
      </c>
      <c r="C25" s="34">
        <f ca="1"/>
        <v>0</v>
      </c>
      <c r="D25" s="34">
        <f ca="1"/>
        <v>0</v>
      </c>
      <c r="E25" s="58">
        <f ca="1"/>
        <v>0</v>
      </c>
      <c r="F25" s="36">
        <f ca="1"/>
        <v>0</v>
      </c>
      <c r="H25" s="63" t="str">
        <f ca="1"/>
        <v>B.EPS theo KHKD:</v>
      </c>
      <c r="I25" s="63">
        <f ca="1"/>
        <v>0</v>
      </c>
      <c r="J25" s="63">
        <f ca="1"/>
        <v>43.036314452004255</v>
      </c>
      <c r="K25" s="62">
        <f ca="1"/>
        <v>0</v>
      </c>
    </row>
    <row r="26" spans="1:18" x14ac:dyDescent="0.2">
      <c r="A26" t="str">
        <f ca="1"/>
        <v>Luỹ kế:</v>
      </c>
      <c r="B26" s="34">
        <f ca="1"/>
        <v>86858299</v>
      </c>
      <c r="C26" s="35">
        <f ca="1"/>
        <v>0.6433948074074074</v>
      </c>
      <c r="D26" s="34">
        <f ca="1"/>
        <v>77509</v>
      </c>
      <c r="E26" s="58">
        <f ca="1"/>
        <v>1.845452380952381E-2</v>
      </c>
      <c r="F26" s="36">
        <f ca="1"/>
        <v>0.1845452380952381</v>
      </c>
      <c r="H26" s="63" t="str">
        <f ca="1"/>
        <v>B.EPS theo KHKD điều chỉnh:</v>
      </c>
      <c r="I26" s="63">
        <f ca="1"/>
        <v>0</v>
      </c>
      <c r="J26" s="63">
        <f ca="1"/>
        <v>4.303631445200427</v>
      </c>
      <c r="K26" s="62">
        <f ca="1"/>
        <v>5.6721862447741618</v>
      </c>
    </row>
    <row r="27" spans="1:18" x14ac:dyDescent="0.2">
      <c r="B27" s="34"/>
      <c r="C27" s="34"/>
      <c r="D27" s="34"/>
      <c r="H27" s="63" t="str">
        <f ca="1"/>
        <v>Diluted EPS</v>
      </c>
      <c r="I27" s="34" t="e">
        <f ca="1"/>
        <v>#DIV/0!</v>
      </c>
      <c r="J27" s="34" t="e">
        <f ca="1"/>
        <v>#DIV/0!</v>
      </c>
      <c r="K27" s="34" t="e">
        <f ca="1"/>
        <v>#DIV/0!</v>
      </c>
    </row>
    <row r="28" spans="1:18" x14ac:dyDescent="0.2">
      <c r="B28" s="21" t="str" cm="1">
        <f t="array" aca="1" ref="B28:F29" ca="1">INDIRECT("'" &amp; B1 &amp; "'!$B$30:$F$31")</f>
        <v>Năm</v>
      </c>
      <c r="C28" s="21" t="str">
        <f ca="1"/>
        <v>Giá</v>
      </c>
      <c r="D28" s="21" t="str">
        <f ca="1"/>
        <v>ATH LN</v>
      </c>
      <c r="E28" s="21" t="str">
        <f ca="1"/>
        <v>LNKD / ATH LN</v>
      </c>
      <c r="F28" s="21" t="str">
        <f ca="1"/>
        <v>LNĐC / ATH LN</v>
      </c>
      <c r="H28" s="63" t="str">
        <f ca="1"/>
        <v>D.EPS theo KHKD:</v>
      </c>
      <c r="I28" s="63">
        <f ca="1"/>
        <v>0</v>
      </c>
      <c r="J28" s="63">
        <f ca="1"/>
        <v>0</v>
      </c>
      <c r="K28" s="62">
        <f ca="1"/>
        <v>0</v>
      </c>
    </row>
    <row r="29" spans="1:18" x14ac:dyDescent="0.2">
      <c r="B29">
        <f ca="1"/>
        <v>2021</v>
      </c>
      <c r="C29" s="34">
        <f ca="1"/>
        <v>80000</v>
      </c>
      <c r="D29" s="34">
        <f ca="1"/>
        <v>4898869</v>
      </c>
      <c r="E29" s="36">
        <f ca="1"/>
        <v>0.85734074538429172</v>
      </c>
      <c r="F29" s="35">
        <f ca="1"/>
        <v>8.573407453842917E-2</v>
      </c>
      <c r="H29" s="63" t="str">
        <f ca="1"/>
        <v>D.EPS theo KHKD điều chỉnh:</v>
      </c>
      <c r="I29" s="63">
        <f ca="1"/>
        <v>0</v>
      </c>
      <c r="J29" s="63" t="e">
        <f ca="1"/>
        <v>#DIV/0!</v>
      </c>
      <c r="K29" s="62" t="e">
        <f ca="1"/>
        <v>#DIV/0!</v>
      </c>
    </row>
  </sheetData>
  <mergeCells count="11">
    <mergeCell ref="Q4:S4"/>
    <mergeCell ref="M22:N22"/>
    <mergeCell ref="H22:K22"/>
    <mergeCell ref="H16:K16"/>
    <mergeCell ref="A15:E15"/>
    <mergeCell ref="M4:P4"/>
    <mergeCell ref="A10:A13"/>
    <mergeCell ref="G4:L4"/>
    <mergeCell ref="E4:F4"/>
    <mergeCell ref="A6:A9"/>
    <mergeCell ref="P22:Q22"/>
  </mergeCells>
  <conditionalFormatting sqref="D6:D13">
    <cfRule type="cellIs" dxfId="8" priority="3" operator="greaterThan">
      <formula>0.1</formula>
    </cfRule>
  </conditionalFormatting>
  <conditionalFormatting sqref="E6:E13">
    <cfRule type="cellIs" dxfId="7" priority="4" operator="greaterThan">
      <formula>0.8</formula>
    </cfRule>
  </conditionalFormatting>
  <conditionalFormatting sqref="F6:F13">
    <cfRule type="cellIs" dxfId="6" priority="6" operator="greaterThanOrEqual">
      <formula>0.1</formula>
    </cfRule>
  </conditionalFormatting>
  <conditionalFormatting sqref="J7:J13">
    <cfRule type="cellIs" dxfId="5" priority="8" operator="lessThan">
      <formula>1</formula>
    </cfRule>
  </conditionalFormatting>
  <conditionalFormatting sqref="L6:L13">
    <cfRule type="cellIs" dxfId="4" priority="7" operator="greaterThan">
      <formula>1</formula>
    </cfRule>
  </conditionalFormatting>
  <conditionalFormatting sqref="M6:M13">
    <cfRule type="cellIs" dxfId="3" priority="5" operator="greaterThan">
      <formula>0.7</formula>
    </cfRule>
  </conditionalFormatting>
  <conditionalFormatting sqref="N6:N13">
    <cfRule type="cellIs" dxfId="2" priority="2" operator="greaterThan">
      <formula>0.5</formula>
    </cfRule>
  </conditionalFormatting>
  <conditionalFormatting sqref="P6:P13">
    <cfRule type="cellIs" dxfId="1" priority="1" operator="greaterThan">
      <formula>0.08</formula>
    </cfRule>
  </conditionalFormatting>
  <conditionalFormatting sqref="Q6:Q13">
    <cfRule type="cellIs" dxfId="0" priority="9" operator="greaterThan">
      <formula>0.2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11A-60A7-7549-97B3-7E6CB19DDA88}">
  <sheetPr codeName="Sheet4"/>
  <dimension ref="A1:U34"/>
  <sheetViews>
    <sheetView tabSelected="1" workbookViewId="0">
      <selection activeCell="M36" sqref="M36"/>
    </sheetView>
  </sheetViews>
  <sheetFormatPr baseColWidth="10" defaultRowHeight="16" x14ac:dyDescent="0.2"/>
  <cols>
    <col min="2" max="2" width="12.83203125" customWidth="1"/>
    <col min="3" max="3" width="15.33203125" customWidth="1"/>
    <col min="4" max="4" width="13.83203125" customWidth="1"/>
    <col min="5" max="5" width="15.1640625" customWidth="1"/>
    <col min="6" max="6" width="12.6640625" customWidth="1"/>
    <col min="7" max="7" width="12.5" customWidth="1"/>
    <col min="9" max="9" width="14.83203125" customWidth="1"/>
    <col min="10" max="10" width="15" customWidth="1"/>
    <col min="11" max="11" width="13.83203125" customWidth="1"/>
    <col min="14" max="15" width="13.33203125" customWidth="1"/>
    <col min="16" max="16" width="16.1640625" customWidth="1"/>
    <col min="17" max="17" width="16.6640625" customWidth="1"/>
  </cols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30520841</v>
      </c>
      <c r="D3" s="59">
        <v>-24609172</v>
      </c>
      <c r="E3" s="59">
        <v>5678484</v>
      </c>
      <c r="F3" s="59">
        <v>-438383</v>
      </c>
      <c r="G3" s="59">
        <v>38815</v>
      </c>
      <c r="H3" s="34">
        <f>G3/P21*1000000</f>
        <v>26.515151515151516</v>
      </c>
      <c r="I3" s="59">
        <v>23270152</v>
      </c>
      <c r="J3" s="59">
        <v>58644797</v>
      </c>
      <c r="K3" s="59">
        <v>35374645</v>
      </c>
      <c r="L3" s="59">
        <v>49825377</v>
      </c>
      <c r="M3" s="59">
        <v>29475270</v>
      </c>
      <c r="N3" s="59">
        <v>22853546</v>
      </c>
      <c r="O3" s="59">
        <v>3076466</v>
      </c>
      <c r="P3" s="59">
        <v>2351917</v>
      </c>
      <c r="Q3" s="59">
        <v>20901865</v>
      </c>
      <c r="R3" s="59">
        <v>-1146596</v>
      </c>
      <c r="S3" s="59">
        <v>98655</v>
      </c>
      <c r="T3" s="59">
        <v>-41947</v>
      </c>
      <c r="U3" s="59">
        <v>-1089888</v>
      </c>
    </row>
    <row r="4" spans="1:21" x14ac:dyDescent="0.2">
      <c r="B4" t="s">
        <v>22</v>
      </c>
      <c r="C4" s="59">
        <v>29725046</v>
      </c>
      <c r="D4" s="59">
        <v>-24023662</v>
      </c>
      <c r="E4" s="59">
        <v>5441168</v>
      </c>
      <c r="F4" s="59">
        <v>-384520</v>
      </c>
      <c r="G4" s="59">
        <v>17413</v>
      </c>
      <c r="H4" s="82">
        <f>G4/P21*1000000</f>
        <v>11.895100691313496</v>
      </c>
      <c r="I4" s="59">
        <v>23232393</v>
      </c>
      <c r="J4" s="59">
        <v>59368502</v>
      </c>
      <c r="K4" s="59">
        <v>36136108</v>
      </c>
      <c r="L4" s="59">
        <v>49859318</v>
      </c>
      <c r="M4" s="59">
        <v>30236733</v>
      </c>
      <c r="N4" s="59">
        <v>22122248</v>
      </c>
      <c r="O4" s="59">
        <v>2616211</v>
      </c>
      <c r="P4" s="59">
        <v>3441539</v>
      </c>
      <c r="Q4" s="59">
        <v>20978938</v>
      </c>
      <c r="R4" s="59">
        <v>-658659</v>
      </c>
      <c r="S4" s="59">
        <v>-3698431</v>
      </c>
      <c r="T4" s="59">
        <v>5017423</v>
      </c>
      <c r="U4" s="59">
        <v>660332</v>
      </c>
    </row>
    <row r="5" spans="1:21" x14ac:dyDescent="0.2">
      <c r="B5" t="s">
        <v>23</v>
      </c>
      <c r="C5" s="59">
        <v>27335086</v>
      </c>
      <c r="D5" s="59">
        <v>-21891312</v>
      </c>
      <c r="E5" s="59">
        <v>5214499</v>
      </c>
      <c r="F5" s="59">
        <v>-295778</v>
      </c>
      <c r="G5" s="59">
        <v>21281</v>
      </c>
      <c r="H5" s="82">
        <f>G5/P21*1000000</f>
        <v>14.537393775446075</v>
      </c>
      <c r="I5" s="59">
        <v>23953417</v>
      </c>
      <c r="J5" s="59">
        <v>53919016</v>
      </c>
      <c r="K5" s="59">
        <v>29965599</v>
      </c>
      <c r="L5" s="59">
        <v>43359007</v>
      </c>
      <c r="M5" s="59">
        <v>24064349</v>
      </c>
      <c r="N5" s="59">
        <v>20957418</v>
      </c>
      <c r="O5" s="59">
        <v>1916483</v>
      </c>
      <c r="P5" s="59">
        <v>2781240</v>
      </c>
      <c r="Q5" s="59">
        <v>17028152</v>
      </c>
      <c r="R5" s="59">
        <v>4074484</v>
      </c>
      <c r="S5" s="59">
        <v>-6978374</v>
      </c>
      <c r="T5" s="59">
        <v>624056</v>
      </c>
      <c r="U5" s="59">
        <v>-2279833</v>
      </c>
    </row>
    <row r="6" spans="1:21" x14ac:dyDescent="0.2">
      <c r="B6" t="s">
        <v>121</v>
      </c>
      <c r="C6" s="59">
        <v>30877778</v>
      </c>
      <c r="D6" s="59">
        <v>-22658872</v>
      </c>
      <c r="E6" s="59">
        <v>7929508</v>
      </c>
      <c r="F6" s="59">
        <v>-361070</v>
      </c>
      <c r="G6" s="59">
        <v>619022</v>
      </c>
      <c r="H6" s="82">
        <f>G6/P21*1000000</f>
        <v>422.86389594775528</v>
      </c>
      <c r="I6" s="59">
        <v>23932581</v>
      </c>
      <c r="J6" s="59">
        <v>55834209</v>
      </c>
      <c r="K6" s="59">
        <v>31901628</v>
      </c>
      <c r="L6" s="59">
        <v>44631140</v>
      </c>
      <c r="M6" s="59">
        <v>26000378</v>
      </c>
      <c r="N6" s="59">
        <v>25696077</v>
      </c>
      <c r="O6" s="59">
        <v>3072093</v>
      </c>
      <c r="P6" s="59">
        <v>5061020</v>
      </c>
      <c r="Q6" s="59">
        <v>10059049</v>
      </c>
      <c r="R6" s="59">
        <v>5932026</v>
      </c>
      <c r="S6" s="59">
        <v>-1697899</v>
      </c>
      <c r="T6" s="59">
        <v>-6237843</v>
      </c>
      <c r="U6" s="59">
        <v>-2003716</v>
      </c>
    </row>
    <row r="7" spans="1:21" x14ac:dyDescent="0.2">
      <c r="B7" t="s">
        <v>120</v>
      </c>
      <c r="C7" s="59">
        <v>32322456</v>
      </c>
      <c r="D7" s="59">
        <v>-24619955</v>
      </c>
      <c r="E7" s="59">
        <v>7392024</v>
      </c>
      <c r="F7" s="59">
        <v>-434637</v>
      </c>
      <c r="G7" s="59">
        <v>906779</v>
      </c>
      <c r="H7" s="82">
        <f>G7/P21*1000000</f>
        <v>619.43533622974564</v>
      </c>
      <c r="I7" s="59">
        <v>23313451</v>
      </c>
      <c r="J7" s="59">
        <v>61281996</v>
      </c>
      <c r="K7" s="59">
        <v>37968545</v>
      </c>
      <c r="L7" s="59">
        <v>50122470</v>
      </c>
      <c r="M7" s="59">
        <v>32001045</v>
      </c>
      <c r="N7" s="59">
        <v>28687856</v>
      </c>
      <c r="O7" s="59">
        <v>4647579</v>
      </c>
      <c r="P7" s="59">
        <v>7065242</v>
      </c>
      <c r="Q7" s="59">
        <v>8846233</v>
      </c>
      <c r="R7" s="59">
        <v>1026572</v>
      </c>
      <c r="S7" s="59">
        <v>2662858</v>
      </c>
      <c r="T7" s="59">
        <v>477681</v>
      </c>
      <c r="U7" s="59">
        <v>4167113</v>
      </c>
    </row>
    <row r="8" spans="1:21" x14ac:dyDescent="0.2">
      <c r="B8" t="s">
        <v>119</v>
      </c>
      <c r="C8" s="59">
        <v>34702840</v>
      </c>
      <c r="D8" s="59">
        <v>-27001321</v>
      </c>
      <c r="E8" s="59">
        <v>7336418</v>
      </c>
      <c r="F8" s="59">
        <v>-365962</v>
      </c>
      <c r="G8" s="59">
        <v>1130668</v>
      </c>
      <c r="H8" s="82">
        <f>G8/P21*1000000</f>
        <v>772.3775172828374</v>
      </c>
      <c r="I8" s="59">
        <v>22404388</v>
      </c>
      <c r="J8" s="59">
        <v>59216899</v>
      </c>
      <c r="K8" s="59">
        <v>36812511</v>
      </c>
      <c r="L8" s="59">
        <v>48128776</v>
      </c>
      <c r="M8" s="59">
        <v>36812511</v>
      </c>
      <c r="N8" s="59">
        <v>28254091</v>
      </c>
      <c r="O8" s="59">
        <v>3756036</v>
      </c>
      <c r="P8" s="59">
        <v>2897829</v>
      </c>
      <c r="Q8" s="59">
        <v>12320647</v>
      </c>
      <c r="R8" s="59">
        <v>4346865</v>
      </c>
      <c r="S8" s="59">
        <v>-1832233</v>
      </c>
      <c r="T8" s="59">
        <v>-2875040</v>
      </c>
      <c r="U8" s="59">
        <v>-360407</v>
      </c>
    </row>
    <row r="9" spans="1:21" x14ac:dyDescent="0.2">
      <c r="B9" t="s">
        <v>118</v>
      </c>
      <c r="C9" s="59">
        <v>36819173</v>
      </c>
      <c r="D9" s="59">
        <v>-28342412</v>
      </c>
      <c r="E9" s="59">
        <v>8124264</v>
      </c>
      <c r="F9" s="59">
        <v>-200473</v>
      </c>
      <c r="G9" s="59">
        <v>1445244</v>
      </c>
      <c r="H9" s="82">
        <f>G9/P21*1000000</f>
        <v>987.26944831543562</v>
      </c>
      <c r="I9" s="59">
        <v>21810290</v>
      </c>
      <c r="J9" s="59">
        <v>62370640</v>
      </c>
      <c r="K9" s="59">
        <v>40560349</v>
      </c>
      <c r="L9" s="59">
        <v>51376792</v>
      </c>
      <c r="M9" s="59">
        <v>40560349</v>
      </c>
      <c r="N9" s="59">
        <v>32587880</v>
      </c>
      <c r="O9" s="59">
        <v>2624431</v>
      </c>
      <c r="P9" s="59">
        <v>3259252</v>
      </c>
      <c r="Q9" s="59">
        <v>11699727</v>
      </c>
      <c r="R9" s="59">
        <v>-3382052</v>
      </c>
      <c r="S9" s="59">
        <v>2469271</v>
      </c>
      <c r="T9" s="59">
        <v>28859</v>
      </c>
      <c r="U9" s="59">
        <v>-883921</v>
      </c>
    </row>
    <row r="10" spans="1:21" x14ac:dyDescent="0.2">
      <c r="B10" t="s">
        <v>117</v>
      </c>
      <c r="C10" s="59">
        <v>36497281</v>
      </c>
      <c r="D10" s="59">
        <v>-28763440</v>
      </c>
      <c r="E10" s="59">
        <v>7374889</v>
      </c>
      <c r="F10" s="59">
        <v>-187425</v>
      </c>
      <c r="G10" s="59">
        <v>1563313</v>
      </c>
      <c r="I10" s="59">
        <v>20378358</v>
      </c>
      <c r="J10" s="59">
        <v>62983196</v>
      </c>
      <c r="K10" s="59">
        <v>42604837</v>
      </c>
      <c r="L10" s="59">
        <v>51976153</v>
      </c>
      <c r="M10" s="59">
        <v>39836437</v>
      </c>
      <c r="N10" s="59">
        <v>29180338</v>
      </c>
      <c r="O10" s="59">
        <v>3162121</v>
      </c>
      <c r="P10" s="59">
        <v>4943933</v>
      </c>
      <c r="Q10" s="59">
        <v>13434708</v>
      </c>
      <c r="R10" s="59">
        <v>-2262397</v>
      </c>
      <c r="S10" s="59">
        <v>-2587949</v>
      </c>
      <c r="T10" s="59">
        <v>6579845</v>
      </c>
      <c r="U10" s="59">
        <v>1729498</v>
      </c>
    </row>
    <row r="11" spans="1:21" x14ac:dyDescent="0.2">
      <c r="B11" t="s">
        <v>116</v>
      </c>
      <c r="C11" s="59">
        <v>24504825</v>
      </c>
      <c r="D11" s="59">
        <v>-18244500</v>
      </c>
      <c r="E11" s="59">
        <v>6088713</v>
      </c>
      <c r="F11" s="59">
        <v>-163932</v>
      </c>
      <c r="G11" s="59">
        <v>785802</v>
      </c>
      <c r="I11" s="59">
        <v>18807267</v>
      </c>
      <c r="J11" s="59">
        <v>50127293</v>
      </c>
      <c r="K11" s="59">
        <v>31320026</v>
      </c>
      <c r="L11" s="59">
        <v>35015204</v>
      </c>
      <c r="M11" s="59">
        <v>27421544</v>
      </c>
      <c r="N11" s="59">
        <v>21556084</v>
      </c>
      <c r="O11" s="59">
        <v>2787721</v>
      </c>
      <c r="P11" s="59">
        <v>3215215</v>
      </c>
      <c r="Q11" s="59">
        <v>6814280</v>
      </c>
      <c r="R11" s="59">
        <v>1642366</v>
      </c>
      <c r="S11" s="59">
        <v>224699</v>
      </c>
      <c r="T11" s="59">
        <v>-3270511</v>
      </c>
      <c r="U11" s="59">
        <v>-1403445</v>
      </c>
    </row>
    <row r="12" spans="1:21" x14ac:dyDescent="0.2">
      <c r="B12" t="s">
        <v>115</v>
      </c>
      <c r="C12" s="59">
        <v>31982973</v>
      </c>
      <c r="D12" s="59">
        <v>-24514835</v>
      </c>
      <c r="E12" s="59">
        <v>7143583</v>
      </c>
      <c r="F12" s="59">
        <v>-169881</v>
      </c>
      <c r="G12" s="59">
        <v>1213678</v>
      </c>
      <c r="I12" s="59">
        <v>18258917</v>
      </c>
      <c r="J12" s="59">
        <v>53935883</v>
      </c>
      <c r="K12" s="59">
        <v>35676966</v>
      </c>
      <c r="L12" s="59">
        <v>44190714</v>
      </c>
      <c r="M12" s="59">
        <v>34548019</v>
      </c>
      <c r="N12" s="59">
        <v>22414714</v>
      </c>
      <c r="O12" s="59">
        <v>2774679</v>
      </c>
      <c r="P12" s="59">
        <v>4617786</v>
      </c>
      <c r="Q12" s="59">
        <v>13524445</v>
      </c>
      <c r="R12" s="59">
        <v>2500023</v>
      </c>
      <c r="S12" s="59">
        <v>-2683323</v>
      </c>
      <c r="T12" s="59">
        <v>2597139</v>
      </c>
      <c r="U12" s="59">
        <v>2413839</v>
      </c>
    </row>
    <row r="13" spans="1:21" x14ac:dyDescent="0.2">
      <c r="B13" t="s">
        <v>114</v>
      </c>
      <c r="C13" s="59">
        <v>31156445</v>
      </c>
      <c r="D13" s="59">
        <v>-23803198</v>
      </c>
      <c r="E13" s="59">
        <v>7024945</v>
      </c>
      <c r="F13" s="59">
        <v>-152706</v>
      </c>
      <c r="G13" s="59">
        <v>1338632</v>
      </c>
      <c r="I13" s="59">
        <v>16953524</v>
      </c>
      <c r="J13" s="59">
        <v>49885507</v>
      </c>
      <c r="K13" s="59">
        <v>32931983</v>
      </c>
      <c r="L13" s="59">
        <v>40807257</v>
      </c>
      <c r="M13" s="59">
        <v>31804171</v>
      </c>
      <c r="N13" s="59">
        <v>23252975</v>
      </c>
      <c r="O13" s="59">
        <v>1738733</v>
      </c>
      <c r="P13" s="59">
        <v>2203952</v>
      </c>
      <c r="Q13" s="59">
        <v>12622967</v>
      </c>
      <c r="R13" s="59">
        <v>-1859318</v>
      </c>
      <c r="S13" s="59">
        <v>-5255662</v>
      </c>
      <c r="T13" s="59">
        <v>1971017</v>
      </c>
      <c r="U13" s="59">
        <v>-5143963</v>
      </c>
    </row>
    <row r="18" spans="1:17" x14ac:dyDescent="0.2">
      <c r="A18" s="1" t="s">
        <v>1</v>
      </c>
      <c r="B18" s="1" t="s">
        <v>3</v>
      </c>
      <c r="C18" s="1" t="s">
        <v>52</v>
      </c>
      <c r="D18" s="1" t="s">
        <v>6</v>
      </c>
      <c r="E18" s="1" t="s">
        <v>53</v>
      </c>
      <c r="F18" s="15" t="s">
        <v>135</v>
      </c>
      <c r="G18" s="1" t="s">
        <v>54</v>
      </c>
      <c r="I18" s="110" t="s">
        <v>129</v>
      </c>
      <c r="J18" s="111"/>
      <c r="K18" s="112"/>
      <c r="M18" s="15" t="s">
        <v>1</v>
      </c>
      <c r="N18" s="15" t="s">
        <v>68</v>
      </c>
      <c r="O18" s="11" t="s">
        <v>10</v>
      </c>
      <c r="P18" s="8" t="s">
        <v>75</v>
      </c>
      <c r="Q18" s="8" t="s">
        <v>80</v>
      </c>
    </row>
    <row r="19" spans="1:17" x14ac:dyDescent="0.2">
      <c r="A19" s="14">
        <v>2020</v>
      </c>
      <c r="B19" s="27">
        <v>108546020</v>
      </c>
      <c r="C19" s="27">
        <v>110000000</v>
      </c>
      <c r="D19" s="27">
        <v>3917768</v>
      </c>
      <c r="E19" s="27">
        <v>3450000</v>
      </c>
      <c r="F19" s="125">
        <v>-0.9</v>
      </c>
      <c r="G19" s="4">
        <f>D19/E19</f>
        <v>1.135584927536232</v>
      </c>
      <c r="I19" s="14" t="s">
        <v>63</v>
      </c>
      <c r="J19" s="6" t="s">
        <v>64</v>
      </c>
      <c r="K19" s="6" t="s">
        <v>65</v>
      </c>
      <c r="M19" s="6">
        <v>2020</v>
      </c>
      <c r="N19" s="18">
        <v>7130650</v>
      </c>
      <c r="O19" s="18">
        <v>20378250</v>
      </c>
      <c r="P19" s="24">
        <v>713070000</v>
      </c>
      <c r="Q19" s="6"/>
    </row>
    <row r="20" spans="1:17" x14ac:dyDescent="0.2">
      <c r="A20" s="14">
        <v>2021</v>
      </c>
      <c r="B20" s="27">
        <v>122958106</v>
      </c>
      <c r="C20" s="27">
        <v>125000000</v>
      </c>
      <c r="D20" s="27">
        <v>4898869</v>
      </c>
      <c r="E20" s="27">
        <v>4750000</v>
      </c>
      <c r="F20" s="126"/>
      <c r="G20" s="4">
        <f>D20/E20</f>
        <v>1.0313408421052632</v>
      </c>
      <c r="I20" s="87">
        <v>12.54</v>
      </c>
      <c r="J20" s="87">
        <v>15</v>
      </c>
      <c r="K20" s="87">
        <v>19.77</v>
      </c>
      <c r="M20" s="6">
        <v>2021</v>
      </c>
      <c r="N20" s="18">
        <v>7130650</v>
      </c>
      <c r="O20" s="18">
        <v>20378250</v>
      </c>
      <c r="P20" s="24">
        <v>713070000</v>
      </c>
      <c r="Q20" s="6"/>
    </row>
    <row r="21" spans="1:17" x14ac:dyDescent="0.2">
      <c r="A21" s="14">
        <v>2022</v>
      </c>
      <c r="B21" s="27">
        <v>133404778</v>
      </c>
      <c r="C21" s="27">
        <v>140000000</v>
      </c>
      <c r="D21" s="27">
        <v>4099763</v>
      </c>
      <c r="E21" s="27">
        <v>6350000</v>
      </c>
      <c r="F21" s="126"/>
      <c r="G21" s="4">
        <f>D21/E21</f>
        <v>0.645631968503937</v>
      </c>
      <c r="M21" s="14">
        <v>2022</v>
      </c>
      <c r="N21" s="18">
        <v>14638790</v>
      </c>
      <c r="O21" s="18">
        <v>23932580</v>
      </c>
      <c r="P21" s="24">
        <v>1463880000</v>
      </c>
      <c r="Q21" s="24"/>
    </row>
    <row r="22" spans="1:17" x14ac:dyDescent="0.2">
      <c r="A22" s="14">
        <v>2023</v>
      </c>
      <c r="B22" s="3"/>
      <c r="C22" s="3">
        <v>135000000</v>
      </c>
      <c r="D22" s="14"/>
      <c r="E22" s="3">
        <v>4200000</v>
      </c>
      <c r="F22" s="3">
        <f>E22 + E22*F19</f>
        <v>420000</v>
      </c>
      <c r="G22" s="14"/>
      <c r="I22" s="6"/>
      <c r="J22" s="53" t="s">
        <v>81</v>
      </c>
      <c r="K22" s="53" t="s">
        <v>79</v>
      </c>
      <c r="M22" s="14">
        <v>2023</v>
      </c>
      <c r="N22" s="18">
        <v>14633770</v>
      </c>
      <c r="O22" s="18">
        <v>23270150</v>
      </c>
      <c r="P22" s="24">
        <v>1462560047</v>
      </c>
      <c r="Q22" s="52"/>
    </row>
    <row r="23" spans="1:17" x14ac:dyDescent="0.2">
      <c r="A23" s="107"/>
      <c r="B23" s="108"/>
      <c r="C23" s="108"/>
      <c r="D23" s="108"/>
      <c r="E23" s="108"/>
      <c r="F23" s="108"/>
      <c r="G23" s="109"/>
      <c r="I23" s="55"/>
      <c r="J23" s="83">
        <f>SUM(H3:H6)</f>
        <v>475.81154192966636</v>
      </c>
      <c r="K23" s="83" t="e">
        <f>J23 * (P21/Q21)</f>
        <v>#DIV/0!</v>
      </c>
    </row>
    <row r="24" spans="1:17" x14ac:dyDescent="0.2">
      <c r="A24" s="30" t="s">
        <v>23</v>
      </c>
      <c r="B24" s="3">
        <v>27105812</v>
      </c>
      <c r="C24" s="3"/>
      <c r="D24" s="18">
        <v>21281</v>
      </c>
      <c r="E24" s="4">
        <f>D24/E22</f>
        <v>5.0669047619047621E-3</v>
      </c>
      <c r="F24" s="4">
        <f>D24/F22</f>
        <v>5.0669047619047621E-2</v>
      </c>
      <c r="I24" s="54" t="s">
        <v>66</v>
      </c>
      <c r="J24" s="39">
        <f>E22/P21*1000</f>
        <v>2.8690876301336172</v>
      </c>
      <c r="K24" s="39" t="e">
        <f>E22/Q21*1000</f>
        <v>#DIV/0!</v>
      </c>
      <c r="M24" s="102" t="s">
        <v>71</v>
      </c>
      <c r="N24" s="103"/>
      <c r="O24" s="40">
        <f>IF(B31=2022,100% - N20/N21,100% - N19/N21)</f>
        <v>0.51289348368273613</v>
      </c>
    </row>
    <row r="25" spans="1:17" x14ac:dyDescent="0.2">
      <c r="A25" s="14" t="s">
        <v>22</v>
      </c>
      <c r="B25" s="33">
        <v>29464830</v>
      </c>
      <c r="C25" s="86"/>
      <c r="D25" s="18">
        <v>17413</v>
      </c>
      <c r="E25" s="4">
        <f>D25/E22</f>
        <v>4.1459523809523812E-3</v>
      </c>
      <c r="F25" s="4">
        <f>D25/F22</f>
        <v>4.1459523809523807E-2</v>
      </c>
      <c r="I25" s="54" t="s">
        <v>67</v>
      </c>
      <c r="J25" s="39">
        <f>F22/P21*1000</f>
        <v>0.28690876301336177</v>
      </c>
      <c r="K25" s="39" t="e">
        <f>F22/Q21*1000</f>
        <v>#DIV/0!</v>
      </c>
      <c r="M25" s="102" t="s">
        <v>73</v>
      </c>
      <c r="N25" s="103"/>
      <c r="O25" s="40">
        <f>IF(B31=2022,100% - O20/O21,100% - O19/O21)</f>
        <v>0.14851428471146866</v>
      </c>
    </row>
    <row r="26" spans="1:17" x14ac:dyDescent="0.2">
      <c r="A26" s="14" t="s">
        <v>21</v>
      </c>
      <c r="B26" s="3">
        <v>30287657</v>
      </c>
      <c r="C26" s="3"/>
      <c r="D26" s="18">
        <v>38815</v>
      </c>
      <c r="E26" s="4">
        <f>D26/E22</f>
        <v>9.2416666666666671E-3</v>
      </c>
      <c r="F26" s="4">
        <f>D26/F22</f>
        <v>9.2416666666666661E-2</v>
      </c>
    </row>
    <row r="27" spans="1:17" x14ac:dyDescent="0.2">
      <c r="A27" s="14" t="s">
        <v>20</v>
      </c>
      <c r="B27" s="31"/>
      <c r="C27" s="3"/>
      <c r="D27" s="3"/>
      <c r="E27" s="4">
        <f>D27/E22</f>
        <v>0</v>
      </c>
      <c r="F27" s="4">
        <f>D27/F22</f>
        <v>0</v>
      </c>
      <c r="I27" s="110" t="s">
        <v>56</v>
      </c>
      <c r="J27" s="111"/>
      <c r="K27" s="111"/>
      <c r="L27" s="112"/>
      <c r="N27" s="104" t="s">
        <v>57</v>
      </c>
      <c r="O27" s="105"/>
      <c r="P27" s="105"/>
      <c r="Q27" s="106"/>
    </row>
    <row r="28" spans="1:17" x14ac:dyDescent="0.2">
      <c r="A28" s="32" t="s">
        <v>55</v>
      </c>
      <c r="B28" s="3">
        <f>SUM(B24:B27)</f>
        <v>86858299</v>
      </c>
      <c r="C28" s="56">
        <f>B28/C22</f>
        <v>0.6433948074074074</v>
      </c>
      <c r="D28" s="3">
        <f>SUM(D24:D27)</f>
        <v>77509</v>
      </c>
      <c r="E28" s="4">
        <f>SUM(E24:E27)</f>
        <v>1.845452380952381E-2</v>
      </c>
      <c r="F28" s="4">
        <f>SUM(F24:F27)</f>
        <v>0.1845452380952381</v>
      </c>
      <c r="I28" s="6"/>
      <c r="J28" s="6" t="s">
        <v>83</v>
      </c>
      <c r="K28" s="6" t="s">
        <v>61</v>
      </c>
      <c r="L28" s="6" t="s">
        <v>62</v>
      </c>
      <c r="N28" s="28"/>
      <c r="O28" s="9" t="s">
        <v>63</v>
      </c>
      <c r="P28" s="9" t="s">
        <v>64</v>
      </c>
      <c r="Q28" s="9" t="s">
        <v>65</v>
      </c>
    </row>
    <row r="29" spans="1:17" x14ac:dyDescent="0.2">
      <c r="I29" s="6" t="s">
        <v>66</v>
      </c>
      <c r="J29" s="24">
        <f>C31*E31</f>
        <v>68587.259630743341</v>
      </c>
      <c r="K29" s="83">
        <f>J29 - J29 * O24</f>
        <v>33409.301102479098</v>
      </c>
      <c r="L29" s="83">
        <f>J29 - J29 * O25</f>
        <v>58401.071826363703</v>
      </c>
      <c r="N29" s="13" t="s">
        <v>81</v>
      </c>
      <c r="O29" s="83">
        <f>J23*I20</f>
        <v>5966.6767357980161</v>
      </c>
      <c r="P29" s="83">
        <f>J23*J20</f>
        <v>7137.1731289449954</v>
      </c>
      <c r="Q29" s="24">
        <f>J23*K20</f>
        <v>9406.7941839495033</v>
      </c>
    </row>
    <row r="30" spans="1:17" x14ac:dyDescent="0.2">
      <c r="B30" s="16" t="s">
        <v>1</v>
      </c>
      <c r="C30" s="16" t="s">
        <v>136</v>
      </c>
      <c r="D30" s="15" t="s">
        <v>78</v>
      </c>
      <c r="E30" s="16" t="s">
        <v>137</v>
      </c>
      <c r="F30" s="16" t="s">
        <v>77</v>
      </c>
      <c r="I30" s="6" t="s">
        <v>67</v>
      </c>
      <c r="J30" s="24">
        <f>C31*F31</f>
        <v>6858.7259630743338</v>
      </c>
      <c r="K30" s="83">
        <f>J30 - J30 * O24</f>
        <v>3340.9301102479094</v>
      </c>
      <c r="L30" s="83">
        <f>J30 - J30 * O25</f>
        <v>5840.1071826363705</v>
      </c>
      <c r="N30" s="13" t="s">
        <v>88</v>
      </c>
      <c r="O30" s="6"/>
      <c r="P30" s="5">
        <f>J24*J20</f>
        <v>43.036314452004255</v>
      </c>
      <c r="Q30" s="38"/>
    </row>
    <row r="31" spans="1:17" x14ac:dyDescent="0.2">
      <c r="B31" s="14">
        <v>2021</v>
      </c>
      <c r="C31" s="83">
        <v>80000</v>
      </c>
      <c r="D31" s="27">
        <v>4898869</v>
      </c>
      <c r="E31" s="56">
        <f>E22/D31</f>
        <v>0.85734074538429172</v>
      </c>
      <c r="F31" s="56">
        <f>F22/D31</f>
        <v>8.573407453842917E-2</v>
      </c>
      <c r="N31" s="13" t="s">
        <v>89</v>
      </c>
      <c r="O31" s="6"/>
      <c r="P31" s="38">
        <f>J25*J20</f>
        <v>4.303631445200427</v>
      </c>
      <c r="Q31" s="38">
        <f>J25*K20</f>
        <v>5.6721862447741618</v>
      </c>
    </row>
    <row r="32" spans="1:17" x14ac:dyDescent="0.2">
      <c r="I32" s="113" t="s">
        <v>58</v>
      </c>
      <c r="J32" s="113"/>
      <c r="N32" s="13" t="s">
        <v>70</v>
      </c>
      <c r="O32" s="83" t="e">
        <f>K23*I20</f>
        <v>#DIV/0!</v>
      </c>
      <c r="P32" s="84" t="e">
        <f>K23*J20</f>
        <v>#DIV/0!</v>
      </c>
      <c r="Q32" s="84" t="e">
        <f>K23*K20</f>
        <v>#DIV/0!</v>
      </c>
    </row>
    <row r="33" spans="9:17" x14ac:dyDescent="0.2">
      <c r="I33" s="13" t="s">
        <v>59</v>
      </c>
      <c r="J33" s="51">
        <f>((J13-K13)/P21)*1000</f>
        <v>11.581225237041288</v>
      </c>
      <c r="N33" s="13" t="s">
        <v>72</v>
      </c>
      <c r="O33" s="14"/>
      <c r="P33" s="5"/>
      <c r="Q33" s="38"/>
    </row>
    <row r="34" spans="9:17" x14ac:dyDescent="0.2">
      <c r="I34" s="13" t="s">
        <v>60</v>
      </c>
      <c r="J34" s="51" t="e">
        <f>((J13-K13)/Q21)*1000</f>
        <v>#DIV/0!</v>
      </c>
      <c r="N34" s="13" t="s">
        <v>74</v>
      </c>
      <c r="O34" s="6"/>
      <c r="P34" s="38" t="e">
        <f>K25*J20</f>
        <v>#DIV/0!</v>
      </c>
      <c r="Q34" s="38" t="e">
        <f>K25*K20</f>
        <v>#DIV/0!</v>
      </c>
    </row>
  </sheetData>
  <mergeCells count="12">
    <mergeCell ref="I32:J32"/>
    <mergeCell ref="A1:B1"/>
    <mergeCell ref="C1:G1"/>
    <mergeCell ref="I1:Q1"/>
    <mergeCell ref="R1:U1"/>
    <mergeCell ref="F19:F21"/>
    <mergeCell ref="M24:N24"/>
    <mergeCell ref="M25:N25"/>
    <mergeCell ref="N27:Q27"/>
    <mergeCell ref="A23:G23"/>
    <mergeCell ref="I18:K18"/>
    <mergeCell ref="I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AE78-43A8-3240-A7C2-1528B0398C40}">
  <sheetPr codeName="Sheet5"/>
  <dimension ref="A1:U13"/>
  <sheetViews>
    <sheetView workbookViewId="0">
      <selection activeCell="A24" sqref="A24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5552963</v>
      </c>
      <c r="D3" s="59">
        <v>-5027924</v>
      </c>
      <c r="E3" s="59">
        <v>384840</v>
      </c>
      <c r="F3" s="59">
        <v>-30677</v>
      </c>
      <c r="G3" s="59">
        <v>103301</v>
      </c>
      <c r="I3" s="59">
        <v>2656447</v>
      </c>
      <c r="J3" s="59">
        <v>7003154</v>
      </c>
      <c r="K3" s="59">
        <v>4346706</v>
      </c>
      <c r="L3" s="59">
        <v>6483700</v>
      </c>
      <c r="M3" s="59">
        <v>4326054</v>
      </c>
      <c r="N3" s="59">
        <v>2248572</v>
      </c>
      <c r="O3" s="59">
        <v>2540767</v>
      </c>
      <c r="P3" s="59">
        <v>1562175</v>
      </c>
      <c r="Q3" s="59">
        <v>0</v>
      </c>
      <c r="R3" s="59">
        <v>680861</v>
      </c>
      <c r="S3" s="59">
        <v>-23455</v>
      </c>
      <c r="T3" s="59">
        <v>-58612</v>
      </c>
      <c r="U3" s="59">
        <v>598793</v>
      </c>
    </row>
    <row r="4" spans="1:21" x14ac:dyDescent="0.2">
      <c r="B4" t="s">
        <v>22</v>
      </c>
      <c r="C4" s="59">
        <v>4622642</v>
      </c>
      <c r="D4" s="59">
        <v>-4202830</v>
      </c>
      <c r="E4" s="59">
        <v>392976</v>
      </c>
      <c r="F4" s="59">
        <v>-44523</v>
      </c>
      <c r="G4" s="59">
        <v>87136</v>
      </c>
      <c r="I4" s="59">
        <v>2553145</v>
      </c>
      <c r="J4" s="59">
        <v>6559644</v>
      </c>
      <c r="K4" s="59">
        <v>4006498</v>
      </c>
      <c r="L4" s="59">
        <v>6023421</v>
      </c>
      <c r="M4" s="59">
        <v>3985645</v>
      </c>
      <c r="N4" s="59">
        <v>2592941</v>
      </c>
      <c r="O4" s="59">
        <v>2355973</v>
      </c>
      <c r="P4" s="59">
        <v>963382</v>
      </c>
      <c r="Q4" s="59">
        <v>0</v>
      </c>
      <c r="R4" s="59">
        <v>470672</v>
      </c>
      <c r="S4" s="59">
        <v>-32124</v>
      </c>
      <c r="T4" s="59">
        <v>396003</v>
      </c>
      <c r="U4" s="59">
        <v>834551</v>
      </c>
    </row>
    <row r="5" spans="1:21" x14ac:dyDescent="0.2">
      <c r="B5" t="s">
        <v>23</v>
      </c>
      <c r="C5" s="59">
        <v>3941909</v>
      </c>
      <c r="D5" s="59">
        <v>-3699193</v>
      </c>
      <c r="E5" s="59">
        <v>260733</v>
      </c>
      <c r="F5" s="59">
        <v>-24134</v>
      </c>
      <c r="G5" s="59">
        <v>81908</v>
      </c>
      <c r="I5" s="59">
        <v>2505190</v>
      </c>
      <c r="J5" s="59">
        <v>5916346</v>
      </c>
      <c r="K5" s="59">
        <v>3411156</v>
      </c>
      <c r="L5" s="59">
        <v>5379051</v>
      </c>
      <c r="M5" s="59">
        <v>3378902</v>
      </c>
      <c r="N5" s="59">
        <v>3032766</v>
      </c>
      <c r="O5" s="59">
        <v>2085830</v>
      </c>
      <c r="P5" s="59">
        <v>128831</v>
      </c>
      <c r="Q5" s="59">
        <v>0</v>
      </c>
      <c r="R5" s="59">
        <v>-537901</v>
      </c>
      <c r="S5" s="59">
        <v>19071</v>
      </c>
      <c r="T5" s="59">
        <v>-180123</v>
      </c>
      <c r="U5" s="59">
        <v>-698952</v>
      </c>
    </row>
    <row r="6" spans="1:21" x14ac:dyDescent="0.2">
      <c r="B6" t="s">
        <v>121</v>
      </c>
      <c r="C6" s="59">
        <v>4267569</v>
      </c>
      <c r="D6" s="59">
        <v>-3605299</v>
      </c>
      <c r="E6" s="59">
        <v>469822</v>
      </c>
      <c r="F6" s="59">
        <v>-41567</v>
      </c>
      <c r="G6" s="59">
        <v>155550</v>
      </c>
      <c r="I6" s="59">
        <v>2423281</v>
      </c>
      <c r="J6" s="59">
        <v>6355289</v>
      </c>
      <c r="K6" s="59">
        <v>3932007</v>
      </c>
      <c r="L6" s="59">
        <v>5782218</v>
      </c>
      <c r="M6" s="59">
        <v>3882135</v>
      </c>
      <c r="N6" s="59">
        <v>3254338</v>
      </c>
      <c r="O6" s="59">
        <v>1578648</v>
      </c>
      <c r="P6" s="59">
        <v>827783</v>
      </c>
      <c r="Q6" s="59">
        <v>0</v>
      </c>
      <c r="R6" s="59">
        <v>261346</v>
      </c>
      <c r="S6" s="59">
        <v>-3963</v>
      </c>
      <c r="T6" s="59">
        <v>-416742</v>
      </c>
      <c r="U6" s="59">
        <v>-159359</v>
      </c>
    </row>
    <row r="7" spans="1:21" x14ac:dyDescent="0.2">
      <c r="B7" t="s">
        <v>120</v>
      </c>
      <c r="C7" s="59">
        <v>5942279</v>
      </c>
      <c r="D7" s="59">
        <v>-5659264</v>
      </c>
      <c r="E7" s="59">
        <v>405956</v>
      </c>
      <c r="F7" s="59">
        <v>-21773</v>
      </c>
      <c r="G7" s="59">
        <v>180293</v>
      </c>
      <c r="I7" s="59">
        <v>2240708</v>
      </c>
      <c r="J7" s="59">
        <v>6609796</v>
      </c>
      <c r="K7" s="59">
        <v>4369087</v>
      </c>
      <c r="L7" s="59">
        <v>6076240</v>
      </c>
      <c r="M7" s="59">
        <v>4359144</v>
      </c>
      <c r="N7" s="59">
        <v>2723119</v>
      </c>
      <c r="O7" s="59">
        <v>2259545</v>
      </c>
      <c r="P7" s="59">
        <v>986896</v>
      </c>
      <c r="Q7" s="59">
        <v>0</v>
      </c>
      <c r="R7" s="59">
        <v>40504</v>
      </c>
      <c r="S7" s="59">
        <v>-248129</v>
      </c>
      <c r="T7" s="59">
        <v>1038411</v>
      </c>
      <c r="U7" s="59">
        <v>830786</v>
      </c>
    </row>
    <row r="8" spans="1:21" x14ac:dyDescent="0.2">
      <c r="B8" t="s">
        <v>119</v>
      </c>
      <c r="C8" s="59">
        <v>4824513</v>
      </c>
      <c r="D8" s="59">
        <v>-4589935</v>
      </c>
      <c r="E8" s="59">
        <v>320228</v>
      </c>
      <c r="F8" s="59">
        <v>-21826</v>
      </c>
      <c r="G8" s="59">
        <v>136921</v>
      </c>
      <c r="I8" s="59">
        <v>2060415</v>
      </c>
      <c r="J8" s="59">
        <v>6136523</v>
      </c>
      <c r="K8" s="59">
        <v>4076108</v>
      </c>
      <c r="L8" s="59">
        <v>5852915</v>
      </c>
      <c r="M8" s="59">
        <v>4066265</v>
      </c>
      <c r="N8" s="59">
        <v>3396605</v>
      </c>
      <c r="O8" s="59">
        <v>2138118</v>
      </c>
      <c r="P8" s="59">
        <v>156110</v>
      </c>
      <c r="Q8" s="59">
        <v>0</v>
      </c>
      <c r="R8" s="59">
        <v>350345</v>
      </c>
      <c r="S8" s="59">
        <v>-14528</v>
      </c>
      <c r="T8" s="59">
        <v>-716409</v>
      </c>
      <c r="U8" s="59">
        <v>-380592</v>
      </c>
    </row>
    <row r="9" spans="1:21" x14ac:dyDescent="0.2">
      <c r="B9" t="s">
        <v>118</v>
      </c>
      <c r="C9" s="59">
        <v>7104074</v>
      </c>
      <c r="D9" s="59">
        <v>-6542247</v>
      </c>
      <c r="E9" s="59">
        <v>466452</v>
      </c>
      <c r="F9" s="59">
        <v>-13822</v>
      </c>
      <c r="G9" s="59">
        <v>210837</v>
      </c>
      <c r="I9" s="59">
        <v>1995001</v>
      </c>
      <c r="J9" s="59">
        <v>6669242</v>
      </c>
      <c r="K9" s="59">
        <v>4674240</v>
      </c>
      <c r="L9" s="59">
        <v>6380673</v>
      </c>
      <c r="M9" s="59">
        <v>4663297</v>
      </c>
      <c r="N9" s="59">
        <v>3512228</v>
      </c>
      <c r="O9" s="59">
        <v>2172874</v>
      </c>
      <c r="P9" s="59">
        <v>536953</v>
      </c>
      <c r="Q9" s="59">
        <v>0</v>
      </c>
      <c r="R9" s="59">
        <v>-1828249</v>
      </c>
      <c r="S9" s="59">
        <v>6304</v>
      </c>
      <c r="T9" s="59">
        <v>864566</v>
      </c>
      <c r="U9" s="59">
        <v>-957379</v>
      </c>
    </row>
    <row r="10" spans="1:21" x14ac:dyDescent="0.2">
      <c r="B10" t="s">
        <v>117</v>
      </c>
      <c r="C10" s="59">
        <v>8073416</v>
      </c>
      <c r="D10" s="59">
        <v>-7308629</v>
      </c>
      <c r="E10" s="59">
        <v>612924</v>
      </c>
      <c r="F10" s="59">
        <v>-12005</v>
      </c>
      <c r="G10" s="59">
        <v>327194</v>
      </c>
      <c r="I10" s="59">
        <v>1784301</v>
      </c>
      <c r="J10" s="59">
        <v>6547874</v>
      </c>
      <c r="K10" s="59">
        <v>4763572</v>
      </c>
      <c r="L10" s="59">
        <v>6258548</v>
      </c>
      <c r="M10" s="59">
        <v>4753330</v>
      </c>
      <c r="N10" s="59">
        <v>2842960</v>
      </c>
      <c r="O10" s="59">
        <v>1834201</v>
      </c>
      <c r="P10" s="59">
        <v>1494332</v>
      </c>
      <c r="Q10" s="59">
        <v>0</v>
      </c>
      <c r="R10" s="59">
        <v>862043</v>
      </c>
      <c r="S10" s="59">
        <v>12916</v>
      </c>
      <c r="T10" s="59">
        <v>49865</v>
      </c>
      <c r="U10" s="59">
        <v>924825</v>
      </c>
    </row>
    <row r="11" spans="1:21" x14ac:dyDescent="0.2">
      <c r="B11" t="s">
        <v>116</v>
      </c>
      <c r="C11" s="59">
        <v>3868090</v>
      </c>
      <c r="D11" s="59">
        <v>-3551152</v>
      </c>
      <c r="E11" s="59">
        <v>273971</v>
      </c>
      <c r="F11" s="59">
        <v>-8434</v>
      </c>
      <c r="G11" s="59">
        <v>107255</v>
      </c>
      <c r="I11" s="59">
        <v>1457107</v>
      </c>
      <c r="J11" s="59">
        <v>3760555</v>
      </c>
      <c r="K11" s="59">
        <v>2303448</v>
      </c>
      <c r="L11" s="59">
        <v>3544168</v>
      </c>
      <c r="M11" s="59">
        <v>2298790</v>
      </c>
      <c r="N11" s="59">
        <v>934955</v>
      </c>
      <c r="O11" s="59">
        <v>2008641</v>
      </c>
      <c r="P11" s="59">
        <v>569506</v>
      </c>
      <c r="Q11" s="59">
        <v>0</v>
      </c>
      <c r="R11" s="59">
        <v>-872990</v>
      </c>
      <c r="S11" s="59">
        <v>6509</v>
      </c>
      <c r="T11" s="59">
        <v>411144</v>
      </c>
      <c r="U11" s="59">
        <v>-455336</v>
      </c>
    </row>
    <row r="12" spans="1:21" x14ac:dyDescent="0.2">
      <c r="B12" t="s">
        <v>115</v>
      </c>
      <c r="C12" s="59">
        <v>4346197</v>
      </c>
      <c r="D12" s="59">
        <v>-3912418</v>
      </c>
      <c r="E12" s="59">
        <v>305121</v>
      </c>
      <c r="F12" s="59">
        <v>-5914</v>
      </c>
      <c r="G12" s="59">
        <v>116572</v>
      </c>
      <c r="I12" s="59">
        <v>1394051</v>
      </c>
      <c r="J12" s="59">
        <v>3424786</v>
      </c>
      <c r="K12" s="59">
        <v>2030734</v>
      </c>
      <c r="L12" s="59">
        <v>3209206</v>
      </c>
      <c r="M12" s="59">
        <v>2026026</v>
      </c>
      <c r="N12" s="59">
        <v>975014</v>
      </c>
      <c r="O12" s="59">
        <v>1187501</v>
      </c>
      <c r="P12" s="59">
        <v>1024843</v>
      </c>
      <c r="Q12" s="59">
        <v>0</v>
      </c>
      <c r="R12" s="59">
        <v>155652</v>
      </c>
      <c r="S12" s="59">
        <v>97128</v>
      </c>
      <c r="T12" s="59">
        <v>-51765</v>
      </c>
      <c r="U12" s="59">
        <v>201015</v>
      </c>
    </row>
    <row r="13" spans="1:21" x14ac:dyDescent="0.2">
      <c r="B13" t="s">
        <v>114</v>
      </c>
      <c r="C13" s="59">
        <v>5063160</v>
      </c>
      <c r="D13" s="59">
        <v>-4687768</v>
      </c>
      <c r="E13" s="59">
        <v>319028</v>
      </c>
      <c r="F13" s="59">
        <v>-5532</v>
      </c>
      <c r="G13" s="59">
        <v>106892</v>
      </c>
      <c r="I13" s="59">
        <v>1265479</v>
      </c>
      <c r="J13" s="59">
        <v>3354819</v>
      </c>
      <c r="K13" s="59">
        <v>2089340</v>
      </c>
      <c r="L13" s="59">
        <v>3140287</v>
      </c>
      <c r="M13" s="59">
        <v>2084981</v>
      </c>
      <c r="N13" s="59">
        <v>666419</v>
      </c>
      <c r="O13" s="59">
        <v>1634157</v>
      </c>
      <c r="P13" s="59">
        <v>823827</v>
      </c>
      <c r="Q13" s="59">
        <v>0</v>
      </c>
      <c r="R13" s="59">
        <v>1058</v>
      </c>
      <c r="S13" s="59">
        <v>-101469</v>
      </c>
      <c r="T13" s="59">
        <v>46182</v>
      </c>
      <c r="U13" s="59">
        <v>-54228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92DD-3E6A-9248-A8AF-1E528697DA7D}">
  <sheetPr codeName="Sheet6"/>
  <dimension ref="A1:U13"/>
  <sheetViews>
    <sheetView workbookViewId="0">
      <selection activeCell="A23" sqref="A23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8265642</v>
      </c>
      <c r="D3" s="59">
        <v>-6864645</v>
      </c>
      <c r="E3" s="59">
        <v>1371306</v>
      </c>
      <c r="F3" s="59">
        <v>-62847</v>
      </c>
      <c r="G3" s="59">
        <v>-13022</v>
      </c>
      <c r="I3" s="59">
        <v>1795374</v>
      </c>
      <c r="J3" s="59">
        <v>11720057</v>
      </c>
      <c r="K3" s="59">
        <v>9924683</v>
      </c>
      <c r="L3" s="59">
        <v>10056524</v>
      </c>
      <c r="M3" s="59">
        <v>9924142</v>
      </c>
      <c r="N3" s="59">
        <v>7289979</v>
      </c>
      <c r="O3" s="59">
        <v>733520</v>
      </c>
      <c r="P3" s="59">
        <v>541304</v>
      </c>
      <c r="Q3" s="59">
        <v>1037000</v>
      </c>
      <c r="R3" s="59">
        <v>-288318</v>
      </c>
      <c r="S3" s="59">
        <v>-982145</v>
      </c>
      <c r="T3" s="59">
        <v>1429330</v>
      </c>
      <c r="U3" s="59">
        <v>158866</v>
      </c>
    </row>
    <row r="4" spans="1:21" x14ac:dyDescent="0.2">
      <c r="B4" t="s">
        <v>22</v>
      </c>
      <c r="C4" s="59">
        <v>7200294</v>
      </c>
      <c r="D4" s="59">
        <v>-6089480</v>
      </c>
      <c r="E4" s="59">
        <v>1081333</v>
      </c>
      <c r="F4" s="59">
        <v>-72775</v>
      </c>
      <c r="G4" s="59">
        <v>-214751</v>
      </c>
      <c r="I4" s="59">
        <v>1777417</v>
      </c>
      <c r="J4" s="59">
        <v>9178492</v>
      </c>
      <c r="K4" s="59">
        <v>7401075</v>
      </c>
      <c r="L4" s="59">
        <v>7687787</v>
      </c>
      <c r="M4" s="59">
        <v>7400600</v>
      </c>
      <c r="N4" s="59">
        <v>6064919</v>
      </c>
      <c r="O4" s="59">
        <v>512071</v>
      </c>
      <c r="P4" s="59">
        <v>382450</v>
      </c>
      <c r="Q4" s="59">
        <v>342000</v>
      </c>
      <c r="R4" s="59">
        <v>748135</v>
      </c>
      <c r="S4" s="59">
        <v>-311928</v>
      </c>
      <c r="T4" s="59">
        <v>-740551</v>
      </c>
      <c r="U4" s="59">
        <v>-304344</v>
      </c>
    </row>
    <row r="5" spans="1:21" x14ac:dyDescent="0.2">
      <c r="B5" t="s">
        <v>23</v>
      </c>
      <c r="C5" s="59">
        <v>7787292</v>
      </c>
      <c r="D5" s="59">
        <v>-6566487</v>
      </c>
      <c r="E5" s="59">
        <v>1186380</v>
      </c>
      <c r="F5" s="59">
        <v>-85392</v>
      </c>
      <c r="G5" s="59">
        <v>2070</v>
      </c>
      <c r="I5" s="59">
        <v>2051405</v>
      </c>
      <c r="J5" s="59">
        <v>9440467</v>
      </c>
      <c r="K5" s="59">
        <v>7389061</v>
      </c>
      <c r="L5" s="59">
        <v>8155558</v>
      </c>
      <c r="M5" s="59">
        <v>7388607</v>
      </c>
      <c r="N5" s="59">
        <v>6303180</v>
      </c>
      <c r="O5" s="59">
        <v>541086</v>
      </c>
      <c r="P5" s="59">
        <v>686823</v>
      </c>
      <c r="Q5" s="59">
        <v>235000</v>
      </c>
      <c r="R5" s="59">
        <v>-399989</v>
      </c>
      <c r="S5" s="59">
        <v>806211</v>
      </c>
      <c r="T5" s="59">
        <v>-464996</v>
      </c>
      <c r="U5" s="59">
        <v>-58773</v>
      </c>
    </row>
    <row r="6" spans="1:21" x14ac:dyDescent="0.2">
      <c r="B6" t="s">
        <v>121</v>
      </c>
      <c r="C6" s="59">
        <v>8490914</v>
      </c>
      <c r="D6" s="59">
        <v>-7127210</v>
      </c>
      <c r="E6" s="59">
        <v>1330609</v>
      </c>
      <c r="F6" s="59">
        <v>-75703</v>
      </c>
      <c r="G6" s="59">
        <v>96673</v>
      </c>
      <c r="I6" s="59">
        <v>2049335</v>
      </c>
      <c r="J6" s="59">
        <v>10464314</v>
      </c>
      <c r="K6" s="59">
        <v>8414979</v>
      </c>
      <c r="L6" s="59">
        <v>9421994</v>
      </c>
      <c r="M6" s="59">
        <v>8414883</v>
      </c>
      <c r="N6" s="59">
        <v>6520937</v>
      </c>
      <c r="O6" s="59">
        <v>606203</v>
      </c>
      <c r="P6" s="59">
        <v>745556</v>
      </c>
      <c r="Q6" s="59">
        <v>1119000</v>
      </c>
      <c r="R6" s="59">
        <v>-973774</v>
      </c>
      <c r="S6" s="59">
        <v>837702</v>
      </c>
      <c r="T6" s="59">
        <v>474272</v>
      </c>
      <c r="U6" s="59">
        <v>338200</v>
      </c>
    </row>
    <row r="7" spans="1:21" x14ac:dyDescent="0.2">
      <c r="B7" t="s">
        <v>120</v>
      </c>
      <c r="C7" s="59">
        <v>7736201</v>
      </c>
      <c r="D7" s="59">
        <v>-6512534</v>
      </c>
      <c r="E7" s="59">
        <v>1196613</v>
      </c>
      <c r="F7" s="59">
        <v>-60488</v>
      </c>
      <c r="G7" s="59">
        <v>85266</v>
      </c>
      <c r="I7" s="59">
        <v>1941184</v>
      </c>
      <c r="J7" s="59">
        <v>9926191</v>
      </c>
      <c r="K7" s="59">
        <v>7985007</v>
      </c>
      <c r="L7" s="59">
        <v>9049973</v>
      </c>
      <c r="M7" s="59">
        <v>7984857</v>
      </c>
      <c r="N7" s="59">
        <v>5458008</v>
      </c>
      <c r="O7" s="59">
        <v>923959</v>
      </c>
      <c r="P7" s="59">
        <v>407960</v>
      </c>
      <c r="Q7" s="59">
        <v>1904000</v>
      </c>
      <c r="R7" s="59">
        <v>-524255</v>
      </c>
      <c r="S7" s="59">
        <v>868987</v>
      </c>
      <c r="T7" s="59">
        <v>-381517</v>
      </c>
      <c r="U7" s="59">
        <v>-36786</v>
      </c>
    </row>
    <row r="8" spans="1:21" x14ac:dyDescent="0.2">
      <c r="B8" t="s">
        <v>119</v>
      </c>
      <c r="C8" s="59">
        <v>6237039</v>
      </c>
      <c r="D8" s="59">
        <v>-5269999</v>
      </c>
      <c r="E8" s="59">
        <v>943196</v>
      </c>
      <c r="F8" s="59">
        <v>-48999</v>
      </c>
      <c r="G8" s="59">
        <v>46780</v>
      </c>
      <c r="I8" s="59">
        <v>1855917</v>
      </c>
      <c r="J8" s="59">
        <v>10018147</v>
      </c>
      <c r="K8" s="59">
        <v>8162229</v>
      </c>
      <c r="L8" s="59">
        <v>9299439</v>
      </c>
      <c r="M8" s="59">
        <v>8162079</v>
      </c>
      <c r="N8" s="59">
        <v>5114908</v>
      </c>
      <c r="O8" s="59">
        <v>1483699</v>
      </c>
      <c r="P8" s="59">
        <v>444415</v>
      </c>
      <c r="Q8" s="59">
        <v>1947000</v>
      </c>
      <c r="R8" s="59">
        <v>-240626</v>
      </c>
      <c r="S8" s="59">
        <v>564330</v>
      </c>
      <c r="T8" s="59">
        <v>-798727</v>
      </c>
      <c r="U8" s="59">
        <v>-475023</v>
      </c>
    </row>
    <row r="9" spans="1:21" x14ac:dyDescent="0.2">
      <c r="B9" t="s">
        <v>118</v>
      </c>
      <c r="C9" s="59">
        <v>7812554</v>
      </c>
      <c r="D9" s="59">
        <v>-6552878</v>
      </c>
      <c r="E9" s="59">
        <v>1232757</v>
      </c>
      <c r="F9" s="59">
        <v>-46336</v>
      </c>
      <c r="G9" s="59">
        <v>169354</v>
      </c>
      <c r="I9" s="59">
        <v>1848628</v>
      </c>
      <c r="J9" s="59">
        <v>10782500</v>
      </c>
      <c r="K9" s="59">
        <v>8933871</v>
      </c>
      <c r="L9" s="59">
        <v>10150708</v>
      </c>
      <c r="M9" s="59">
        <v>8933784</v>
      </c>
      <c r="N9" s="59">
        <v>5114606</v>
      </c>
      <c r="O9" s="59">
        <v>2214657</v>
      </c>
      <c r="P9" s="59">
        <v>919122</v>
      </c>
      <c r="Q9" s="59">
        <v>1611500</v>
      </c>
      <c r="R9" s="59">
        <v>-194087</v>
      </c>
      <c r="S9" s="59">
        <v>14115</v>
      </c>
      <c r="T9" s="59">
        <v>-6114</v>
      </c>
      <c r="U9" s="59">
        <v>-186087</v>
      </c>
    </row>
    <row r="10" spans="1:21" x14ac:dyDescent="0.2">
      <c r="B10" t="s">
        <v>117</v>
      </c>
      <c r="C10" s="59">
        <v>8526711</v>
      </c>
      <c r="D10" s="59">
        <v>-7210975</v>
      </c>
      <c r="E10" s="59">
        <v>1266445</v>
      </c>
      <c r="F10" s="59">
        <v>-39968</v>
      </c>
      <c r="G10" s="59">
        <v>335493</v>
      </c>
      <c r="I10" s="59">
        <v>1679274</v>
      </c>
      <c r="J10" s="59">
        <v>10740785</v>
      </c>
      <c r="K10" s="59">
        <v>9061511</v>
      </c>
      <c r="L10" s="59">
        <v>10176645</v>
      </c>
      <c r="M10" s="59">
        <v>9061422</v>
      </c>
      <c r="N10" s="59">
        <v>4927634</v>
      </c>
      <c r="O10" s="59">
        <v>1984613</v>
      </c>
      <c r="P10" s="59">
        <v>1105209</v>
      </c>
      <c r="Q10" s="59">
        <v>1820500</v>
      </c>
      <c r="R10" s="59">
        <v>-639629</v>
      </c>
      <c r="S10" s="59">
        <v>501453</v>
      </c>
      <c r="T10" s="59">
        <v>894572</v>
      </c>
      <c r="U10" s="59">
        <v>756395</v>
      </c>
    </row>
    <row r="11" spans="1:21" x14ac:dyDescent="0.2">
      <c r="B11" t="s">
        <v>116</v>
      </c>
      <c r="C11" s="59">
        <v>5019530</v>
      </c>
      <c r="D11" s="59">
        <v>-4298601</v>
      </c>
      <c r="E11" s="59">
        <v>694657</v>
      </c>
      <c r="F11" s="59">
        <v>-36834</v>
      </c>
      <c r="G11" s="59">
        <v>47242</v>
      </c>
      <c r="I11" s="59">
        <v>1343780</v>
      </c>
      <c r="J11" s="59">
        <v>8498773</v>
      </c>
      <c r="K11" s="59">
        <v>7154993</v>
      </c>
      <c r="L11" s="59">
        <v>7960688</v>
      </c>
      <c r="M11" s="59">
        <v>7154892</v>
      </c>
      <c r="N11" s="59">
        <v>2833512</v>
      </c>
      <c r="O11" s="59">
        <v>2870057</v>
      </c>
      <c r="P11" s="59">
        <v>348801</v>
      </c>
      <c r="Q11" s="59">
        <v>1737642</v>
      </c>
      <c r="R11" s="59">
        <v>235728</v>
      </c>
      <c r="S11" s="59">
        <v>-625737</v>
      </c>
      <c r="T11" s="59">
        <v>129637</v>
      </c>
      <c r="U11" s="59">
        <v>-260372</v>
      </c>
    </row>
    <row r="12" spans="1:21" x14ac:dyDescent="0.2">
      <c r="B12" t="s">
        <v>115</v>
      </c>
      <c r="C12" s="59">
        <v>4381599</v>
      </c>
      <c r="D12" s="59">
        <v>-3754373</v>
      </c>
      <c r="E12" s="59">
        <v>604922</v>
      </c>
      <c r="F12" s="59">
        <v>-34997</v>
      </c>
      <c r="G12" s="59">
        <v>30235</v>
      </c>
      <c r="I12" s="59">
        <v>1286292</v>
      </c>
      <c r="J12" s="59">
        <v>7714790</v>
      </c>
      <c r="K12" s="59">
        <v>6428498</v>
      </c>
      <c r="L12" s="59">
        <v>7289863</v>
      </c>
      <c r="M12" s="59">
        <v>6428397</v>
      </c>
      <c r="N12" s="59">
        <v>2468860</v>
      </c>
      <c r="O12" s="59">
        <v>2153640</v>
      </c>
      <c r="P12" s="59">
        <v>609174</v>
      </c>
      <c r="Q12" s="59">
        <v>1873642</v>
      </c>
      <c r="R12" s="59">
        <v>-305988</v>
      </c>
      <c r="S12" s="59">
        <v>27616</v>
      </c>
      <c r="T12" s="59">
        <v>276936</v>
      </c>
      <c r="U12" s="59">
        <v>-1435</v>
      </c>
    </row>
    <row r="13" spans="1:21" x14ac:dyDescent="0.2">
      <c r="B13" t="s">
        <v>114</v>
      </c>
      <c r="C13" s="59">
        <v>4691663</v>
      </c>
      <c r="D13" s="59">
        <v>-4079497</v>
      </c>
      <c r="E13" s="59">
        <v>585487</v>
      </c>
      <c r="F13" s="59">
        <v>-20429</v>
      </c>
      <c r="G13" s="59">
        <v>30927</v>
      </c>
      <c r="I13" s="59">
        <v>1256057</v>
      </c>
      <c r="J13" s="59">
        <v>7572184</v>
      </c>
      <c r="K13" s="59">
        <v>6316127</v>
      </c>
      <c r="L13" s="59">
        <v>7163340</v>
      </c>
      <c r="M13" s="59">
        <v>6316127</v>
      </c>
      <c r="N13" s="59">
        <v>2482018</v>
      </c>
      <c r="O13" s="59">
        <v>1863288</v>
      </c>
      <c r="P13" s="59">
        <v>610609</v>
      </c>
      <c r="Q13" s="59">
        <v>2042069</v>
      </c>
      <c r="R13" s="59">
        <v>-501668</v>
      </c>
      <c r="S13" s="59">
        <v>-1866123</v>
      </c>
      <c r="T13" s="59">
        <v>2276897</v>
      </c>
      <c r="U13" s="59">
        <v>-90894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229-FD44-B046-BF66-59C408E628F6}">
  <sheetPr codeName="Sheet7"/>
  <dimension ref="A1:U13"/>
  <sheetViews>
    <sheetView workbookViewId="0">
      <selection activeCell="A20" sqref="A20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6991365</v>
      </c>
      <c r="D3" s="59">
        <v>-5719911</v>
      </c>
      <c r="E3" s="59">
        <v>1197634</v>
      </c>
      <c r="F3" s="59">
        <v>-28872</v>
      </c>
      <c r="G3" s="59">
        <v>253335</v>
      </c>
      <c r="I3" s="59">
        <v>9436998</v>
      </c>
      <c r="J3" s="59">
        <v>13055162</v>
      </c>
      <c r="K3" s="59">
        <v>3618163</v>
      </c>
      <c r="L3" s="59">
        <v>11615760</v>
      </c>
      <c r="M3" s="59">
        <v>3608198</v>
      </c>
      <c r="N3" s="59">
        <v>9709322</v>
      </c>
      <c r="O3" s="59">
        <v>340516</v>
      </c>
      <c r="P3" s="59">
        <v>484626</v>
      </c>
      <c r="Q3" s="59">
        <v>990100</v>
      </c>
      <c r="R3" s="59">
        <v>649859</v>
      </c>
      <c r="S3" s="59">
        <v>63785</v>
      </c>
      <c r="T3" s="59">
        <v>-727835</v>
      </c>
      <c r="U3" s="59">
        <v>-14189</v>
      </c>
    </row>
    <row r="4" spans="1:21" x14ac:dyDescent="0.2">
      <c r="B4" t="s">
        <v>22</v>
      </c>
      <c r="C4" s="59">
        <v>6735502</v>
      </c>
      <c r="D4" s="59">
        <v>-5453714</v>
      </c>
      <c r="E4" s="59">
        <v>1209600</v>
      </c>
      <c r="F4" s="59">
        <v>-32980</v>
      </c>
      <c r="G4" s="59">
        <v>337588</v>
      </c>
      <c r="I4" s="59">
        <v>9194054</v>
      </c>
      <c r="J4" s="59">
        <v>13492854</v>
      </c>
      <c r="K4" s="59">
        <v>4298799</v>
      </c>
      <c r="L4" s="59">
        <v>12082561</v>
      </c>
      <c r="M4" s="59">
        <v>4288833</v>
      </c>
      <c r="N4" s="59">
        <v>10126952</v>
      </c>
      <c r="O4" s="59">
        <v>382804</v>
      </c>
      <c r="P4" s="59">
        <v>498816</v>
      </c>
      <c r="Q4" s="59">
        <v>1000067</v>
      </c>
      <c r="R4" s="59">
        <v>-307319</v>
      </c>
      <c r="S4" s="59">
        <v>-314943</v>
      </c>
      <c r="T4" s="59">
        <v>571591</v>
      </c>
      <c r="U4" s="59">
        <v>-50671</v>
      </c>
    </row>
    <row r="5" spans="1:21" x14ac:dyDescent="0.2">
      <c r="B5" t="s">
        <v>23</v>
      </c>
      <c r="C5" s="59">
        <v>9890322</v>
      </c>
      <c r="D5" s="59">
        <v>-7895734</v>
      </c>
      <c r="E5" s="59">
        <v>1899952</v>
      </c>
      <c r="F5" s="59">
        <v>-34050</v>
      </c>
      <c r="G5" s="59">
        <v>748593</v>
      </c>
      <c r="I5" s="59">
        <v>9192688</v>
      </c>
      <c r="J5" s="59">
        <v>12830828</v>
      </c>
      <c r="K5" s="59">
        <v>3638139</v>
      </c>
      <c r="L5" s="59">
        <v>11431928</v>
      </c>
      <c r="M5" s="59">
        <v>3621992</v>
      </c>
      <c r="N5" s="59">
        <v>9766979</v>
      </c>
      <c r="O5" s="59">
        <v>318431</v>
      </c>
      <c r="P5" s="59">
        <v>549688</v>
      </c>
      <c r="Q5" s="59">
        <v>720000</v>
      </c>
      <c r="R5" s="59">
        <v>1398617</v>
      </c>
      <c r="S5" s="59">
        <v>-573412</v>
      </c>
      <c r="T5" s="59">
        <v>-1155264</v>
      </c>
      <c r="U5" s="59">
        <v>-330060</v>
      </c>
    </row>
    <row r="6" spans="1:21" x14ac:dyDescent="0.2">
      <c r="B6" t="s">
        <v>121</v>
      </c>
      <c r="C6" s="59">
        <v>8395977</v>
      </c>
      <c r="D6" s="59">
        <v>-6833077</v>
      </c>
      <c r="E6" s="59">
        <v>1468904</v>
      </c>
      <c r="F6" s="59">
        <v>-33105</v>
      </c>
      <c r="G6" s="59">
        <v>466418</v>
      </c>
      <c r="I6" s="59">
        <v>8587800</v>
      </c>
      <c r="J6" s="59">
        <v>13321104</v>
      </c>
      <c r="K6" s="59">
        <v>4733304</v>
      </c>
      <c r="L6" s="59">
        <v>11957919</v>
      </c>
      <c r="M6" s="59">
        <v>4723338</v>
      </c>
      <c r="N6" s="59">
        <v>10505985</v>
      </c>
      <c r="O6" s="59">
        <v>292693</v>
      </c>
      <c r="P6" s="59">
        <v>879548</v>
      </c>
      <c r="Q6" s="59">
        <v>200000</v>
      </c>
      <c r="R6" s="59">
        <v>-1177603</v>
      </c>
      <c r="S6" s="59">
        <v>138657</v>
      </c>
      <c r="T6" s="59">
        <v>740620</v>
      </c>
      <c r="U6" s="59">
        <v>-298325</v>
      </c>
    </row>
    <row r="7" spans="1:21" x14ac:dyDescent="0.2">
      <c r="B7" t="s">
        <v>120</v>
      </c>
      <c r="C7" s="59">
        <v>7443393</v>
      </c>
      <c r="D7" s="59">
        <v>-6116067</v>
      </c>
      <c r="E7" s="59">
        <v>1247912</v>
      </c>
      <c r="F7" s="59">
        <v>-17219</v>
      </c>
      <c r="G7" s="59">
        <v>252270</v>
      </c>
      <c r="I7" s="59">
        <v>8318218</v>
      </c>
      <c r="J7" s="59">
        <v>12463208</v>
      </c>
      <c r="K7" s="59">
        <v>4144990</v>
      </c>
      <c r="L7" s="59">
        <v>11157831</v>
      </c>
      <c r="M7" s="59">
        <v>4135929</v>
      </c>
      <c r="N7" s="59">
        <v>9286907</v>
      </c>
      <c r="O7" s="59">
        <v>220264</v>
      </c>
      <c r="P7" s="59">
        <v>1175216</v>
      </c>
      <c r="Q7" s="59">
        <v>400000</v>
      </c>
      <c r="R7" s="59">
        <v>-637630</v>
      </c>
      <c r="S7" s="59">
        <v>-256981</v>
      </c>
      <c r="T7" s="59">
        <v>761105</v>
      </c>
      <c r="U7" s="59">
        <v>-133505</v>
      </c>
    </row>
    <row r="8" spans="1:21" x14ac:dyDescent="0.2">
      <c r="B8" t="s">
        <v>119</v>
      </c>
      <c r="C8" s="59">
        <v>8142746</v>
      </c>
      <c r="D8" s="59">
        <v>-6618589</v>
      </c>
      <c r="E8" s="59">
        <v>1449185</v>
      </c>
      <c r="F8" s="59">
        <v>-12947</v>
      </c>
      <c r="G8" s="59">
        <v>367034</v>
      </c>
      <c r="I8" s="59">
        <v>8029627</v>
      </c>
      <c r="J8" s="59">
        <v>11019426</v>
      </c>
      <c r="K8" s="59">
        <v>2989799</v>
      </c>
      <c r="L8" s="59">
        <v>9707246</v>
      </c>
      <c r="M8" s="59">
        <v>2980737</v>
      </c>
      <c r="N8" s="59">
        <v>7959338</v>
      </c>
      <c r="O8" s="59">
        <v>171293</v>
      </c>
      <c r="P8" s="59">
        <v>1308721</v>
      </c>
      <c r="Q8" s="59">
        <v>200000</v>
      </c>
      <c r="R8" s="59">
        <v>202221</v>
      </c>
      <c r="S8" s="59">
        <v>-242448</v>
      </c>
      <c r="T8" s="59">
        <v>-1101647</v>
      </c>
      <c r="U8" s="59">
        <v>-1141874</v>
      </c>
    </row>
    <row r="9" spans="1:21" x14ac:dyDescent="0.2">
      <c r="B9" t="s">
        <v>118</v>
      </c>
      <c r="C9" s="59">
        <v>10229010</v>
      </c>
      <c r="D9" s="59">
        <v>-8381925</v>
      </c>
      <c r="E9" s="59">
        <v>1760791</v>
      </c>
      <c r="F9" s="59">
        <v>-30870</v>
      </c>
      <c r="G9" s="59">
        <v>721072</v>
      </c>
      <c r="I9" s="59">
        <v>8008233</v>
      </c>
      <c r="J9" s="59">
        <v>11410205</v>
      </c>
      <c r="K9" s="59">
        <v>3401972</v>
      </c>
      <c r="L9" s="59">
        <v>10092832</v>
      </c>
      <c r="M9" s="59">
        <v>3324873</v>
      </c>
      <c r="N9" s="59">
        <v>7448444</v>
      </c>
      <c r="O9" s="59">
        <v>131493</v>
      </c>
      <c r="P9" s="59">
        <v>2450596</v>
      </c>
      <c r="Q9" s="59">
        <v>0</v>
      </c>
      <c r="R9" s="59">
        <v>1706777</v>
      </c>
      <c r="S9" s="59">
        <v>-3268</v>
      </c>
      <c r="T9" s="59">
        <v>391632</v>
      </c>
      <c r="U9" s="59">
        <v>2095141</v>
      </c>
    </row>
    <row r="10" spans="1:21" x14ac:dyDescent="0.2">
      <c r="B10" t="s">
        <v>117</v>
      </c>
      <c r="C10" s="59">
        <v>7176172</v>
      </c>
      <c r="D10" s="59">
        <v>-5842079</v>
      </c>
      <c r="E10" s="59">
        <v>1256825</v>
      </c>
      <c r="F10" s="59">
        <v>-32839</v>
      </c>
      <c r="G10" s="59">
        <v>457177</v>
      </c>
      <c r="I10" s="59">
        <v>6016510</v>
      </c>
      <c r="J10" s="59">
        <v>10546642</v>
      </c>
      <c r="K10" s="59">
        <v>4530132</v>
      </c>
      <c r="L10" s="59">
        <v>9220118</v>
      </c>
      <c r="M10" s="59">
        <v>4521070</v>
      </c>
      <c r="N10" s="59">
        <v>8686598</v>
      </c>
      <c r="O10" s="59">
        <v>110020</v>
      </c>
      <c r="P10" s="59">
        <v>357670</v>
      </c>
      <c r="Q10" s="59">
        <v>0</v>
      </c>
      <c r="R10" s="59">
        <v>-110551</v>
      </c>
      <c r="S10" s="59">
        <v>-24732</v>
      </c>
      <c r="T10" s="59">
        <v>300787</v>
      </c>
      <c r="U10" s="59">
        <v>165503</v>
      </c>
    </row>
    <row r="11" spans="1:21" x14ac:dyDescent="0.2">
      <c r="B11" t="s">
        <v>116</v>
      </c>
      <c r="C11" s="59">
        <v>890098</v>
      </c>
      <c r="D11" s="59">
        <v>-721083</v>
      </c>
      <c r="E11" s="59">
        <v>155883</v>
      </c>
      <c r="F11" s="59">
        <v>-27735</v>
      </c>
      <c r="G11" s="59">
        <v>-159528</v>
      </c>
      <c r="I11" s="59">
        <v>5559332</v>
      </c>
      <c r="J11" s="59">
        <v>9168881</v>
      </c>
      <c r="K11" s="59">
        <v>3609548</v>
      </c>
      <c r="L11" s="59">
        <v>7887307</v>
      </c>
      <c r="M11" s="59">
        <v>3600397</v>
      </c>
      <c r="N11" s="59">
        <v>7509947</v>
      </c>
      <c r="O11" s="59">
        <v>130549</v>
      </c>
      <c r="P11" s="59">
        <v>192167</v>
      </c>
      <c r="Q11" s="59">
        <v>0</v>
      </c>
      <c r="R11" s="59">
        <v>-349783</v>
      </c>
      <c r="S11" s="59">
        <v>-1010</v>
      </c>
      <c r="T11" s="59">
        <v>293149</v>
      </c>
      <c r="U11" s="59">
        <v>-57644</v>
      </c>
    </row>
    <row r="12" spans="1:21" x14ac:dyDescent="0.2">
      <c r="B12" t="s">
        <v>115</v>
      </c>
      <c r="C12" s="59">
        <v>4513830</v>
      </c>
      <c r="D12" s="59">
        <v>-3620339</v>
      </c>
      <c r="E12" s="59">
        <v>835069</v>
      </c>
      <c r="F12" s="59">
        <v>-21034</v>
      </c>
      <c r="G12" s="59">
        <v>222657</v>
      </c>
      <c r="I12" s="59">
        <v>5718861</v>
      </c>
      <c r="J12" s="59">
        <v>9175653</v>
      </c>
      <c r="K12" s="59">
        <v>3456792</v>
      </c>
      <c r="L12" s="59">
        <v>7870491</v>
      </c>
      <c r="M12" s="59">
        <v>3447640</v>
      </c>
      <c r="N12" s="59">
        <v>7451118</v>
      </c>
      <c r="O12" s="59">
        <v>105113</v>
      </c>
      <c r="P12" s="59">
        <v>249812</v>
      </c>
      <c r="Q12" s="59">
        <v>0</v>
      </c>
      <c r="R12" s="59">
        <v>-781371</v>
      </c>
      <c r="S12" s="59">
        <v>-18965</v>
      </c>
      <c r="T12" s="59">
        <v>836760</v>
      </c>
      <c r="U12" s="59">
        <v>36423</v>
      </c>
    </row>
    <row r="13" spans="1:21" x14ac:dyDescent="0.2">
      <c r="B13" t="s">
        <v>114</v>
      </c>
      <c r="C13" s="59">
        <v>7234561</v>
      </c>
      <c r="D13" s="59">
        <v>-5856651</v>
      </c>
      <c r="E13" s="59">
        <v>1325119</v>
      </c>
      <c r="F13" s="59">
        <v>-22770</v>
      </c>
      <c r="G13" s="59">
        <v>512612</v>
      </c>
      <c r="I13" s="59">
        <v>5752949</v>
      </c>
      <c r="J13" s="59">
        <v>8136212</v>
      </c>
      <c r="K13" s="59">
        <v>2383262</v>
      </c>
      <c r="L13" s="59">
        <v>6821147</v>
      </c>
      <c r="M13" s="59">
        <v>2374110</v>
      </c>
      <c r="N13" s="59">
        <v>6420735</v>
      </c>
      <c r="O13" s="59">
        <v>120418</v>
      </c>
      <c r="P13" s="59">
        <v>213388</v>
      </c>
      <c r="Q13" s="59">
        <v>0</v>
      </c>
      <c r="R13" s="59">
        <v>524511</v>
      </c>
      <c r="S13" s="59">
        <v>-4248</v>
      </c>
      <c r="T13" s="59">
        <v>-729109</v>
      </c>
      <c r="U13" s="59">
        <v>-208846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C6FE-BE34-524F-A941-5F6CBD8AEEF6}">
  <sheetPr codeName="Sheet8"/>
  <dimension ref="A1:U13"/>
  <sheetViews>
    <sheetView workbookViewId="0">
      <selection activeCell="J26" sqref="J26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15681494</v>
      </c>
      <c r="D3" s="59">
        <v>-9082087</v>
      </c>
      <c r="E3" s="59">
        <v>6554900</v>
      </c>
      <c r="F3" s="59">
        <v>-79600</v>
      </c>
      <c r="G3" s="59">
        <v>2533264</v>
      </c>
      <c r="I3" s="59">
        <v>34003064</v>
      </c>
      <c r="J3" s="59">
        <v>54967436</v>
      </c>
      <c r="K3" s="59">
        <v>20964371</v>
      </c>
      <c r="L3" s="59">
        <v>37680161</v>
      </c>
      <c r="M3" s="59">
        <v>20399327</v>
      </c>
      <c r="N3" s="59">
        <v>5697772</v>
      </c>
      <c r="O3" s="59">
        <v>5931433</v>
      </c>
      <c r="P3" s="59">
        <v>6875567</v>
      </c>
      <c r="Q3" s="59">
        <v>19012123</v>
      </c>
      <c r="R3" s="59">
        <v>3941939</v>
      </c>
      <c r="S3" s="59">
        <v>463575</v>
      </c>
      <c r="T3" s="59">
        <v>884337</v>
      </c>
      <c r="U3" s="59">
        <v>5289852</v>
      </c>
    </row>
    <row r="4" spans="1:21" x14ac:dyDescent="0.2">
      <c r="B4" t="s">
        <v>22</v>
      </c>
      <c r="C4" s="59">
        <v>15212939</v>
      </c>
      <c r="D4" s="59">
        <v>-9044632</v>
      </c>
      <c r="E4" s="59">
        <v>6150192</v>
      </c>
      <c r="F4" s="59">
        <v>-95970</v>
      </c>
      <c r="G4" s="59">
        <v>2229157</v>
      </c>
      <c r="I4" s="59">
        <v>36660049</v>
      </c>
      <c r="J4" s="59">
        <v>50968781</v>
      </c>
      <c r="K4" s="59">
        <v>14308732</v>
      </c>
      <c r="L4" s="59">
        <v>33403479</v>
      </c>
      <c r="M4" s="59">
        <v>13742782</v>
      </c>
      <c r="N4" s="59">
        <v>6319892</v>
      </c>
      <c r="O4" s="59">
        <v>6142392</v>
      </c>
      <c r="P4" s="59">
        <v>1582506</v>
      </c>
      <c r="Q4" s="59">
        <v>19083000</v>
      </c>
      <c r="R4" s="59">
        <v>3331419</v>
      </c>
      <c r="S4" s="59">
        <v>-3366128</v>
      </c>
      <c r="T4" s="59">
        <v>-395482</v>
      </c>
      <c r="U4" s="59">
        <v>-430191</v>
      </c>
    </row>
    <row r="5" spans="1:21" x14ac:dyDescent="0.2">
      <c r="B5" t="s">
        <v>23</v>
      </c>
      <c r="C5" s="59">
        <v>13954019</v>
      </c>
      <c r="D5" s="59">
        <v>-8520365</v>
      </c>
      <c r="E5" s="59">
        <v>5398026</v>
      </c>
      <c r="F5" s="59">
        <v>-82291</v>
      </c>
      <c r="G5" s="59">
        <v>1906226</v>
      </c>
      <c r="I5" s="59">
        <v>34510226</v>
      </c>
      <c r="J5" s="59">
        <v>49264785</v>
      </c>
      <c r="K5" s="59">
        <v>14754559</v>
      </c>
      <c r="L5" s="59">
        <v>32394853</v>
      </c>
      <c r="M5" s="59">
        <v>14407882</v>
      </c>
      <c r="N5" s="59">
        <v>6704642</v>
      </c>
      <c r="O5" s="59">
        <v>6619266</v>
      </c>
      <c r="P5" s="59">
        <v>2011202</v>
      </c>
      <c r="Q5" s="59">
        <v>16801331</v>
      </c>
      <c r="R5" s="59">
        <v>128788</v>
      </c>
      <c r="S5" s="59">
        <v>474757</v>
      </c>
      <c r="T5" s="59">
        <v>-890593</v>
      </c>
      <c r="U5" s="59">
        <v>-287047</v>
      </c>
    </row>
    <row r="6" spans="1:21" x14ac:dyDescent="0.2">
      <c r="B6" t="s">
        <v>121</v>
      </c>
      <c r="C6" s="59">
        <v>15080733</v>
      </c>
      <c r="D6" s="59">
        <v>-9223066</v>
      </c>
      <c r="E6" s="59">
        <v>5845588</v>
      </c>
      <c r="F6" s="59">
        <v>-53226</v>
      </c>
      <c r="G6" s="59">
        <v>1869121</v>
      </c>
      <c r="I6" s="59">
        <v>32816518</v>
      </c>
      <c r="J6" s="59">
        <v>48482664</v>
      </c>
      <c r="K6" s="59">
        <v>15666145</v>
      </c>
      <c r="L6" s="59">
        <v>31560382</v>
      </c>
      <c r="M6" s="59">
        <v>15308423</v>
      </c>
      <c r="N6" s="59">
        <v>5537563</v>
      </c>
      <c r="O6" s="59">
        <v>6100402</v>
      </c>
      <c r="P6" s="59">
        <v>2299943</v>
      </c>
      <c r="Q6" s="59">
        <v>17414055</v>
      </c>
      <c r="R6" s="59">
        <v>1637205</v>
      </c>
      <c r="S6" s="59">
        <v>2028201</v>
      </c>
      <c r="T6" s="59">
        <v>-4230692</v>
      </c>
      <c r="U6" s="59">
        <v>-565286</v>
      </c>
    </row>
    <row r="7" spans="1:21" x14ac:dyDescent="0.2">
      <c r="B7" t="s">
        <v>120</v>
      </c>
      <c r="C7" s="59">
        <v>16094113</v>
      </c>
      <c r="D7" s="59">
        <v>-9729311</v>
      </c>
      <c r="E7" s="59">
        <v>6350179</v>
      </c>
      <c r="F7" s="59">
        <v>-49942</v>
      </c>
      <c r="G7" s="59">
        <v>2322872</v>
      </c>
      <c r="I7" s="59">
        <v>33844385</v>
      </c>
      <c r="J7" s="59">
        <v>51199903</v>
      </c>
      <c r="K7" s="59">
        <v>17355518</v>
      </c>
      <c r="L7" s="59">
        <v>34373292</v>
      </c>
      <c r="M7" s="59">
        <v>16983265</v>
      </c>
      <c r="N7" s="59">
        <v>5777310</v>
      </c>
      <c r="O7" s="59">
        <v>5954158</v>
      </c>
      <c r="P7" s="59">
        <v>2867857</v>
      </c>
      <c r="Q7" s="59">
        <v>19533563</v>
      </c>
      <c r="R7" s="59">
        <v>4235275</v>
      </c>
      <c r="S7" s="59">
        <v>-446764</v>
      </c>
      <c r="T7" s="59">
        <v>-5436761</v>
      </c>
      <c r="U7" s="59">
        <v>-1648250</v>
      </c>
    </row>
    <row r="8" spans="1:21" x14ac:dyDescent="0.2">
      <c r="B8" t="s">
        <v>119</v>
      </c>
      <c r="C8" s="59">
        <v>14959410</v>
      </c>
      <c r="D8" s="59">
        <v>-8853615</v>
      </c>
      <c r="E8" s="59">
        <v>6076659</v>
      </c>
      <c r="F8" s="59">
        <v>-36701</v>
      </c>
      <c r="G8" s="59">
        <v>2102266</v>
      </c>
      <c r="I8" s="59">
        <v>36820519</v>
      </c>
      <c r="J8" s="59">
        <v>53842175</v>
      </c>
      <c r="K8" s="59">
        <v>17021656</v>
      </c>
      <c r="L8" s="59">
        <v>36871285</v>
      </c>
      <c r="M8" s="59">
        <v>16644210</v>
      </c>
      <c r="N8" s="59">
        <v>7096208</v>
      </c>
      <c r="O8" s="59">
        <v>6040009</v>
      </c>
      <c r="P8" s="59">
        <v>4507497</v>
      </c>
      <c r="Q8" s="59">
        <v>18976163</v>
      </c>
      <c r="R8" s="59">
        <v>2810003</v>
      </c>
      <c r="S8" s="59">
        <v>1321683</v>
      </c>
      <c r="T8" s="59">
        <v>-1310812</v>
      </c>
      <c r="U8" s="59">
        <v>2820875</v>
      </c>
    </row>
    <row r="9" spans="1:21" x14ac:dyDescent="0.2">
      <c r="B9" t="s">
        <v>118</v>
      </c>
      <c r="C9" s="59">
        <v>13940472</v>
      </c>
      <c r="D9" s="59">
        <v>-8253022</v>
      </c>
      <c r="E9" s="59">
        <v>5624803</v>
      </c>
      <c r="F9" s="59">
        <v>-26168</v>
      </c>
      <c r="G9" s="59">
        <v>2283314</v>
      </c>
      <c r="I9" s="59">
        <v>34977211</v>
      </c>
      <c r="J9" s="59">
        <v>52995528</v>
      </c>
      <c r="K9" s="59">
        <v>18018316</v>
      </c>
      <c r="L9" s="59">
        <v>35452395</v>
      </c>
      <c r="M9" s="59">
        <v>17607914</v>
      </c>
      <c r="N9" s="59">
        <v>7665947</v>
      </c>
      <c r="O9" s="59">
        <v>6024628</v>
      </c>
      <c r="P9" s="59">
        <v>1680858</v>
      </c>
      <c r="Q9" s="59">
        <v>19832829</v>
      </c>
      <c r="R9" s="59">
        <v>144788</v>
      </c>
      <c r="S9" s="59">
        <v>569651</v>
      </c>
      <c r="T9" s="59">
        <v>-1382023</v>
      </c>
      <c r="U9" s="59">
        <v>-667583</v>
      </c>
    </row>
    <row r="10" spans="1:21" x14ac:dyDescent="0.2">
      <c r="B10" t="s">
        <v>117</v>
      </c>
      <c r="C10" s="59">
        <v>15834302</v>
      </c>
      <c r="D10" s="59">
        <v>-9093719</v>
      </c>
      <c r="E10" s="59">
        <v>6725316</v>
      </c>
      <c r="F10" s="59">
        <v>-23446</v>
      </c>
      <c r="G10" s="59">
        <v>2212606</v>
      </c>
      <c r="I10" s="59">
        <v>35850114</v>
      </c>
      <c r="J10" s="59">
        <v>53332403</v>
      </c>
      <c r="K10" s="59">
        <v>17482289</v>
      </c>
      <c r="L10" s="59">
        <v>36109910</v>
      </c>
      <c r="M10" s="59">
        <v>17068416</v>
      </c>
      <c r="N10" s="59">
        <v>6773071</v>
      </c>
      <c r="O10" s="59">
        <v>5822028</v>
      </c>
      <c r="P10" s="59">
        <v>2348551</v>
      </c>
      <c r="Q10" s="59">
        <v>21025735</v>
      </c>
      <c r="R10" s="59">
        <v>1310461</v>
      </c>
      <c r="S10" s="59">
        <v>-1343096</v>
      </c>
      <c r="T10" s="59">
        <v>316422</v>
      </c>
      <c r="U10" s="59">
        <v>283787</v>
      </c>
    </row>
    <row r="11" spans="1:21" x14ac:dyDescent="0.2">
      <c r="B11" t="s">
        <v>116</v>
      </c>
      <c r="C11" s="59">
        <v>16208270</v>
      </c>
      <c r="D11" s="59">
        <v>-9250304</v>
      </c>
      <c r="E11" s="59">
        <v>6943747</v>
      </c>
      <c r="F11" s="59">
        <v>-24374</v>
      </c>
      <c r="G11" s="59">
        <v>2960726</v>
      </c>
      <c r="I11" s="59">
        <v>33874917</v>
      </c>
      <c r="J11" s="59">
        <v>52067759</v>
      </c>
      <c r="K11" s="59">
        <v>18192841</v>
      </c>
      <c r="L11" s="59">
        <v>34446542</v>
      </c>
      <c r="M11" s="59">
        <v>17766091</v>
      </c>
      <c r="N11" s="59">
        <v>6380809</v>
      </c>
      <c r="O11" s="59">
        <v>6118496</v>
      </c>
      <c r="P11" s="59">
        <v>2051857</v>
      </c>
      <c r="Q11" s="59">
        <v>19753142</v>
      </c>
      <c r="R11" s="59">
        <v>4055436</v>
      </c>
      <c r="S11" s="59">
        <v>-72914</v>
      </c>
      <c r="T11" s="59">
        <v>-3582416</v>
      </c>
      <c r="U11" s="59">
        <v>400105</v>
      </c>
    </row>
    <row r="12" spans="1:21" x14ac:dyDescent="0.2">
      <c r="B12" t="s">
        <v>115</v>
      </c>
      <c r="C12" s="59">
        <v>15728786</v>
      </c>
      <c r="D12" s="59">
        <v>-8861448</v>
      </c>
      <c r="E12" s="59">
        <v>6854357</v>
      </c>
      <c r="F12" s="59">
        <v>-28072</v>
      </c>
      <c r="G12" s="59">
        <v>2862269</v>
      </c>
      <c r="I12" s="59">
        <v>34375373</v>
      </c>
      <c r="J12" s="59">
        <v>53046669</v>
      </c>
      <c r="K12" s="59">
        <v>18671295</v>
      </c>
      <c r="L12" s="59">
        <v>35042535</v>
      </c>
      <c r="M12" s="59">
        <v>18127021</v>
      </c>
      <c r="N12" s="59">
        <v>6842795</v>
      </c>
      <c r="O12" s="59">
        <v>6370305</v>
      </c>
      <c r="P12" s="59">
        <v>1663036</v>
      </c>
      <c r="Q12" s="59">
        <v>19971222</v>
      </c>
      <c r="R12" s="59">
        <v>2877367</v>
      </c>
      <c r="S12" s="59">
        <v>-488518</v>
      </c>
      <c r="T12" s="59">
        <v>-1926468</v>
      </c>
      <c r="U12" s="59">
        <v>462380</v>
      </c>
    </row>
    <row r="13" spans="1:21" x14ac:dyDescent="0.2">
      <c r="B13" t="s">
        <v>114</v>
      </c>
      <c r="C13" s="59">
        <v>13240715</v>
      </c>
      <c r="D13" s="59">
        <v>-7435389</v>
      </c>
      <c r="E13" s="59">
        <v>5754880</v>
      </c>
      <c r="F13" s="59">
        <v>-12905</v>
      </c>
      <c r="G13" s="59">
        <v>2596933</v>
      </c>
      <c r="I13" s="59">
        <v>33963940</v>
      </c>
      <c r="J13" s="59">
        <v>51051210</v>
      </c>
      <c r="K13" s="59">
        <v>17087270</v>
      </c>
      <c r="L13" s="59">
        <v>32834546</v>
      </c>
      <c r="M13" s="59">
        <v>16532816</v>
      </c>
      <c r="N13" s="59">
        <v>6465943</v>
      </c>
      <c r="O13" s="59">
        <v>5320350</v>
      </c>
      <c r="P13" s="59">
        <v>1197956</v>
      </c>
      <c r="Q13" s="59">
        <v>19542794</v>
      </c>
      <c r="R13" s="59">
        <v>1188708</v>
      </c>
      <c r="S13" s="59">
        <v>-2028718</v>
      </c>
      <c r="T13" s="59">
        <v>-64935</v>
      </c>
      <c r="U13" s="59">
        <v>-904945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408F-FD61-E149-8A57-2501E9AF3A65}">
  <sheetPr codeName="Sheet9"/>
  <dimension ref="A1:U23"/>
  <sheetViews>
    <sheetView workbookViewId="0">
      <selection activeCell="U29" sqref="U29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407711</v>
      </c>
      <c r="D3" s="59">
        <v>-314967</v>
      </c>
      <c r="E3" s="59">
        <v>92744</v>
      </c>
      <c r="F3" s="59">
        <v>-849</v>
      </c>
      <c r="G3" s="59">
        <v>51079</v>
      </c>
      <c r="I3" s="59">
        <v>1424150</v>
      </c>
      <c r="J3" s="59">
        <v>1659194</v>
      </c>
      <c r="K3" s="59">
        <v>235044</v>
      </c>
      <c r="L3" s="59">
        <v>1224738</v>
      </c>
      <c r="M3" s="59">
        <v>235044</v>
      </c>
      <c r="N3" s="59">
        <v>344309</v>
      </c>
      <c r="O3" s="59">
        <v>237308</v>
      </c>
      <c r="P3" s="59">
        <v>119881</v>
      </c>
      <c r="Q3" s="59">
        <v>465000</v>
      </c>
      <c r="R3" s="59">
        <v>123961</v>
      </c>
      <c r="S3" s="59">
        <v>-29732</v>
      </c>
      <c r="T3" s="59">
        <v>-124320</v>
      </c>
      <c r="U3" s="59">
        <v>-30092</v>
      </c>
    </row>
    <row r="4" spans="1:21" x14ac:dyDescent="0.2">
      <c r="B4" t="s">
        <v>22</v>
      </c>
      <c r="C4" s="59">
        <v>357786</v>
      </c>
      <c r="D4" s="59">
        <v>-265186</v>
      </c>
      <c r="E4" s="59">
        <v>92599</v>
      </c>
      <c r="F4" s="59">
        <v>-1229</v>
      </c>
      <c r="G4" s="59">
        <v>55587</v>
      </c>
      <c r="I4" s="59">
        <v>1460512</v>
      </c>
      <c r="J4" s="59">
        <v>1682264</v>
      </c>
      <c r="K4" s="59">
        <v>221752</v>
      </c>
      <c r="L4" s="59">
        <v>1240655</v>
      </c>
      <c r="M4" s="59">
        <v>221752</v>
      </c>
      <c r="N4" s="59">
        <v>390339</v>
      </c>
      <c r="O4" s="59">
        <v>203738</v>
      </c>
      <c r="P4" s="59">
        <v>150055</v>
      </c>
      <c r="Q4" s="59">
        <v>440000</v>
      </c>
      <c r="R4" s="59">
        <v>40595</v>
      </c>
      <c r="S4" s="59">
        <v>-19652</v>
      </c>
      <c r="T4" s="59">
        <v>-32043</v>
      </c>
      <c r="U4" s="59">
        <v>-11100</v>
      </c>
    </row>
    <row r="5" spans="1:21" x14ac:dyDescent="0.2">
      <c r="B5" t="s">
        <v>23</v>
      </c>
      <c r="C5" s="59">
        <v>391617</v>
      </c>
      <c r="D5" s="59">
        <v>-271097</v>
      </c>
      <c r="E5" s="59">
        <v>120520</v>
      </c>
      <c r="F5" s="59">
        <v>-1517</v>
      </c>
      <c r="G5" s="59">
        <v>70900</v>
      </c>
      <c r="I5" s="59">
        <v>1460852</v>
      </c>
      <c r="J5" s="59">
        <v>1693593</v>
      </c>
      <c r="K5" s="59">
        <v>232741</v>
      </c>
      <c r="L5" s="59">
        <v>1239298</v>
      </c>
      <c r="M5" s="59">
        <v>232741</v>
      </c>
      <c r="N5" s="59">
        <v>376194</v>
      </c>
      <c r="O5" s="59">
        <v>227561</v>
      </c>
      <c r="P5" s="59">
        <v>161069</v>
      </c>
      <c r="Q5" s="59">
        <v>415000</v>
      </c>
      <c r="R5" s="59">
        <v>155562</v>
      </c>
      <c r="S5" s="59">
        <v>-74011</v>
      </c>
      <c r="T5" s="59">
        <v>-110819</v>
      </c>
      <c r="U5" s="59">
        <v>-29267</v>
      </c>
    </row>
    <row r="6" spans="1:21" x14ac:dyDescent="0.2">
      <c r="B6" t="s">
        <v>121</v>
      </c>
      <c r="C6" s="59">
        <v>485581</v>
      </c>
      <c r="D6" s="59">
        <v>-375705</v>
      </c>
      <c r="E6" s="59">
        <v>109875</v>
      </c>
      <c r="F6" s="59">
        <v>-1232</v>
      </c>
      <c r="G6" s="59">
        <v>49304</v>
      </c>
      <c r="I6" s="59">
        <v>1427544</v>
      </c>
      <c r="J6" s="59">
        <v>1720253</v>
      </c>
      <c r="K6" s="59">
        <v>292708</v>
      </c>
      <c r="L6" s="59">
        <v>1249799</v>
      </c>
      <c r="M6" s="59">
        <v>292708</v>
      </c>
      <c r="N6" s="59">
        <v>383995</v>
      </c>
      <c r="O6" s="59">
        <v>287823</v>
      </c>
      <c r="P6" s="59">
        <v>260336</v>
      </c>
      <c r="Q6" s="59">
        <v>265000</v>
      </c>
      <c r="R6" s="59">
        <v>-87409</v>
      </c>
      <c r="S6" s="59">
        <v>-11756</v>
      </c>
      <c r="T6" s="59">
        <v>68196</v>
      </c>
      <c r="U6" s="59">
        <v>-30968</v>
      </c>
    </row>
    <row r="7" spans="1:21" x14ac:dyDescent="0.2">
      <c r="B7" t="s">
        <v>120</v>
      </c>
      <c r="C7" s="59">
        <v>574485</v>
      </c>
      <c r="D7" s="59">
        <v>-391468</v>
      </c>
      <c r="E7" s="59">
        <v>183017</v>
      </c>
      <c r="F7" s="59">
        <v>-529</v>
      </c>
      <c r="G7" s="59">
        <v>116278</v>
      </c>
      <c r="I7" s="59">
        <v>1422439</v>
      </c>
      <c r="J7" s="59">
        <v>1756012</v>
      </c>
      <c r="K7" s="59">
        <v>333572</v>
      </c>
      <c r="L7" s="59">
        <v>1273102</v>
      </c>
      <c r="M7" s="59">
        <v>333572</v>
      </c>
      <c r="N7" s="59">
        <v>389427</v>
      </c>
      <c r="O7" s="59">
        <v>283238</v>
      </c>
      <c r="P7" s="59">
        <v>291295</v>
      </c>
      <c r="Q7" s="59">
        <v>255000</v>
      </c>
      <c r="R7" s="59">
        <v>72481</v>
      </c>
      <c r="S7" s="59">
        <v>-73088</v>
      </c>
      <c r="T7" s="59">
        <v>-44593</v>
      </c>
      <c r="U7" s="59">
        <v>-45200</v>
      </c>
    </row>
    <row r="8" spans="1:21" x14ac:dyDescent="0.2">
      <c r="B8" t="s">
        <v>119</v>
      </c>
      <c r="C8" s="59">
        <v>561683</v>
      </c>
      <c r="D8" s="59">
        <v>-369413</v>
      </c>
      <c r="E8" s="59">
        <v>192235</v>
      </c>
      <c r="F8" s="59">
        <v>-537</v>
      </c>
      <c r="G8" s="59">
        <v>128626</v>
      </c>
      <c r="I8" s="59">
        <v>1322161</v>
      </c>
      <c r="J8" s="59">
        <v>1713531</v>
      </c>
      <c r="K8" s="59">
        <v>391370</v>
      </c>
      <c r="L8" s="59">
        <v>1221385</v>
      </c>
      <c r="M8" s="59">
        <v>391370</v>
      </c>
      <c r="N8" s="59">
        <v>380206</v>
      </c>
      <c r="O8" s="59">
        <v>255503</v>
      </c>
      <c r="P8" s="59">
        <v>336494</v>
      </c>
      <c r="Q8" s="59">
        <v>190000</v>
      </c>
      <c r="R8" s="59">
        <v>160880</v>
      </c>
      <c r="S8" s="59">
        <v>-48012</v>
      </c>
      <c r="T8" s="59">
        <v>-20509</v>
      </c>
      <c r="U8" s="59">
        <v>92358</v>
      </c>
    </row>
    <row r="9" spans="1:21" x14ac:dyDescent="0.2">
      <c r="B9" t="s">
        <v>118</v>
      </c>
      <c r="C9" s="59">
        <v>482535</v>
      </c>
      <c r="D9" s="59">
        <v>-308704</v>
      </c>
      <c r="E9" s="59">
        <v>173831</v>
      </c>
      <c r="F9" s="59">
        <v>-627</v>
      </c>
      <c r="G9" s="59">
        <v>112331</v>
      </c>
      <c r="I9" s="59">
        <v>1245254</v>
      </c>
      <c r="J9" s="59">
        <v>1553336</v>
      </c>
      <c r="K9" s="59">
        <v>308081</v>
      </c>
      <c r="L9" s="59">
        <v>1046370</v>
      </c>
      <c r="M9" s="59">
        <v>308081</v>
      </c>
      <c r="N9" s="59">
        <v>370122</v>
      </c>
      <c r="O9" s="59">
        <v>230259</v>
      </c>
      <c r="P9" s="59">
        <v>244128</v>
      </c>
      <c r="Q9" s="59">
        <v>140000</v>
      </c>
      <c r="R9" s="59">
        <v>97465</v>
      </c>
      <c r="S9" s="59">
        <v>-14140</v>
      </c>
      <c r="T9" s="59">
        <v>-21408</v>
      </c>
      <c r="U9" s="59">
        <v>61916</v>
      </c>
    </row>
    <row r="10" spans="1:21" x14ac:dyDescent="0.2">
      <c r="B10" t="s">
        <v>117</v>
      </c>
      <c r="C10" s="59">
        <v>519224</v>
      </c>
      <c r="D10" s="59">
        <v>-373182</v>
      </c>
      <c r="E10" s="59">
        <v>146041</v>
      </c>
      <c r="F10" s="59">
        <v>-1042</v>
      </c>
      <c r="G10" s="59">
        <v>82833</v>
      </c>
      <c r="I10" s="59">
        <v>1159382</v>
      </c>
      <c r="J10" s="59">
        <v>1455757</v>
      </c>
      <c r="K10" s="59">
        <v>296374</v>
      </c>
      <c r="L10" s="59">
        <v>935680</v>
      </c>
      <c r="M10" s="59">
        <v>296374</v>
      </c>
      <c r="N10" s="59">
        <v>342693</v>
      </c>
      <c r="O10" s="59">
        <v>224794</v>
      </c>
      <c r="P10" s="59">
        <v>182215</v>
      </c>
      <c r="Q10" s="59">
        <v>125000</v>
      </c>
      <c r="R10" s="59">
        <v>77551</v>
      </c>
      <c r="S10" s="59">
        <v>-10990</v>
      </c>
      <c r="T10" s="59">
        <v>-19703</v>
      </c>
      <c r="U10" s="59">
        <v>46857</v>
      </c>
    </row>
    <row r="11" spans="1:21" x14ac:dyDescent="0.2">
      <c r="B11" t="s">
        <v>116</v>
      </c>
      <c r="C11" s="59">
        <v>356077</v>
      </c>
      <c r="D11" s="59">
        <v>-274654</v>
      </c>
      <c r="E11" s="59">
        <v>81423</v>
      </c>
      <c r="F11" s="59">
        <v>-1024</v>
      </c>
      <c r="G11" s="59">
        <v>39829</v>
      </c>
      <c r="I11" s="59">
        <v>1095746</v>
      </c>
      <c r="J11" s="59">
        <v>1335785</v>
      </c>
      <c r="K11" s="59">
        <v>240038</v>
      </c>
      <c r="L11" s="59">
        <v>811558</v>
      </c>
      <c r="M11" s="59">
        <v>240038</v>
      </c>
      <c r="N11" s="59">
        <v>284642</v>
      </c>
      <c r="O11" s="59">
        <v>202128</v>
      </c>
      <c r="P11" s="59">
        <v>135381</v>
      </c>
      <c r="Q11" s="59">
        <v>125000</v>
      </c>
      <c r="R11" s="59">
        <v>57415</v>
      </c>
      <c r="S11" s="59">
        <v>-4750</v>
      </c>
      <c r="T11" s="59">
        <v>-46684</v>
      </c>
      <c r="U11" s="59">
        <v>5980</v>
      </c>
    </row>
    <row r="12" spans="1:21" x14ac:dyDescent="0.2">
      <c r="B12" t="s">
        <v>115</v>
      </c>
      <c r="C12" s="59">
        <v>403712</v>
      </c>
      <c r="D12" s="59">
        <v>-299569</v>
      </c>
      <c r="E12" s="59">
        <v>104142</v>
      </c>
      <c r="F12" s="59">
        <v>-1148</v>
      </c>
      <c r="G12" s="59">
        <v>58204</v>
      </c>
      <c r="I12" s="59">
        <v>1055932</v>
      </c>
      <c r="J12" s="59">
        <v>1330298</v>
      </c>
      <c r="K12" s="59">
        <v>274366</v>
      </c>
      <c r="L12" s="59">
        <v>793809</v>
      </c>
      <c r="M12" s="59">
        <v>274366</v>
      </c>
      <c r="N12" s="59">
        <v>256929</v>
      </c>
      <c r="O12" s="59">
        <v>219342</v>
      </c>
      <c r="P12" s="59">
        <v>129402</v>
      </c>
      <c r="Q12" s="59">
        <v>125000</v>
      </c>
      <c r="R12" s="59">
        <v>2589</v>
      </c>
      <c r="S12" s="59">
        <v>-9142</v>
      </c>
      <c r="T12" s="59">
        <v>24715</v>
      </c>
      <c r="U12" s="59">
        <v>18162</v>
      </c>
    </row>
    <row r="13" spans="1:21" x14ac:dyDescent="0.2">
      <c r="B13" t="s">
        <v>114</v>
      </c>
      <c r="C13" s="59">
        <v>295338</v>
      </c>
      <c r="D13" s="59">
        <v>-215183</v>
      </c>
      <c r="E13" s="59">
        <v>80154</v>
      </c>
      <c r="F13" s="59">
        <v>-1894</v>
      </c>
      <c r="G13" s="59">
        <v>36870</v>
      </c>
      <c r="I13" s="59">
        <v>1041280</v>
      </c>
      <c r="J13" s="59">
        <v>1247211</v>
      </c>
      <c r="K13" s="59">
        <v>205931</v>
      </c>
      <c r="L13" s="59">
        <v>723155</v>
      </c>
      <c r="M13" s="59">
        <v>189681</v>
      </c>
      <c r="N13" s="59">
        <v>258403</v>
      </c>
      <c r="O13" s="59">
        <v>156661</v>
      </c>
      <c r="P13" s="59">
        <v>111237</v>
      </c>
      <c r="Q13" s="59">
        <v>140000</v>
      </c>
      <c r="R13" s="59">
        <v>4963</v>
      </c>
      <c r="S13" s="59">
        <v>48403</v>
      </c>
      <c r="T13" s="59">
        <v>-57310</v>
      </c>
      <c r="U13" s="59">
        <v>-3943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13F6-EBBF-6D4A-8C4D-763A77E1A463}">
  <sheetPr codeName="Sheet10"/>
  <dimension ref="A1:U23"/>
  <sheetViews>
    <sheetView workbookViewId="0">
      <selection activeCell="D34" sqref="D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3259939</v>
      </c>
      <c r="D3" s="59">
        <v>-2807679</v>
      </c>
      <c r="E3" s="59">
        <v>407911</v>
      </c>
      <c r="F3" s="59">
        <v>-13949</v>
      </c>
      <c r="G3" s="59">
        <v>68510</v>
      </c>
      <c r="I3" s="59">
        <v>11526908</v>
      </c>
      <c r="J3" s="59">
        <v>14275484</v>
      </c>
      <c r="K3" s="59">
        <v>2748575</v>
      </c>
      <c r="L3" s="59">
        <v>10440540</v>
      </c>
      <c r="M3" s="59">
        <v>2135662</v>
      </c>
      <c r="N3" s="59">
        <v>2204585</v>
      </c>
      <c r="O3" s="59">
        <v>624440</v>
      </c>
      <c r="P3" s="59">
        <v>1186950</v>
      </c>
      <c r="Q3" s="59">
        <v>6100000</v>
      </c>
      <c r="R3" s="59">
        <v>436374</v>
      </c>
      <c r="S3" s="59">
        <v>648737</v>
      </c>
      <c r="T3" s="59">
        <v>-1167598</v>
      </c>
      <c r="U3" s="59">
        <v>-82486</v>
      </c>
    </row>
    <row r="4" spans="1:21" x14ac:dyDescent="0.2">
      <c r="B4" t="s">
        <v>22</v>
      </c>
      <c r="C4" s="59">
        <v>3759340</v>
      </c>
      <c r="D4" s="59">
        <v>-3318447</v>
      </c>
      <c r="E4" s="59">
        <v>388666</v>
      </c>
      <c r="F4" s="59">
        <v>-15718</v>
      </c>
      <c r="G4" s="59">
        <v>105194</v>
      </c>
      <c r="I4" s="59">
        <v>12687044</v>
      </c>
      <c r="J4" s="59">
        <v>15158067</v>
      </c>
      <c r="K4" s="59">
        <v>2471023</v>
      </c>
      <c r="L4" s="59">
        <v>11274577</v>
      </c>
      <c r="M4" s="59">
        <v>1832999</v>
      </c>
      <c r="N4" s="59">
        <v>2336851</v>
      </c>
      <c r="O4" s="59">
        <v>599541</v>
      </c>
      <c r="P4" s="59">
        <v>1268363</v>
      </c>
      <c r="Q4" s="59">
        <v>6700000</v>
      </c>
      <c r="R4" s="59">
        <v>602998</v>
      </c>
      <c r="S4" s="59">
        <v>-1218134</v>
      </c>
      <c r="T4" s="59">
        <v>4802</v>
      </c>
      <c r="U4" s="59">
        <v>-610333</v>
      </c>
    </row>
    <row r="5" spans="1:21" x14ac:dyDescent="0.2">
      <c r="B5" t="s">
        <v>23</v>
      </c>
      <c r="C5" s="59">
        <v>3289423</v>
      </c>
      <c r="D5" s="59">
        <v>-2741769</v>
      </c>
      <c r="E5" s="59">
        <v>522890</v>
      </c>
      <c r="F5" s="59">
        <v>-16617</v>
      </c>
      <c r="G5" s="59">
        <v>262344</v>
      </c>
      <c r="I5" s="59">
        <v>12673816</v>
      </c>
      <c r="J5" s="59">
        <v>15771505</v>
      </c>
      <c r="K5" s="59">
        <v>3097689</v>
      </c>
      <c r="L5" s="59">
        <v>11707171</v>
      </c>
      <c r="M5" s="59">
        <v>2509794</v>
      </c>
      <c r="N5" s="59">
        <v>3495919</v>
      </c>
      <c r="O5" s="59">
        <v>499853</v>
      </c>
      <c r="P5" s="59">
        <v>1878666</v>
      </c>
      <c r="Q5" s="59">
        <v>5430000</v>
      </c>
      <c r="R5" s="59">
        <v>-102228</v>
      </c>
      <c r="S5" s="59">
        <v>1531621</v>
      </c>
      <c r="T5" s="59">
        <v>-1634567</v>
      </c>
      <c r="U5" s="59">
        <v>-205174</v>
      </c>
    </row>
    <row r="6" spans="1:21" x14ac:dyDescent="0.2">
      <c r="B6" t="s">
        <v>121</v>
      </c>
      <c r="C6" s="59">
        <v>3878926</v>
      </c>
      <c r="D6" s="59">
        <v>-2260426</v>
      </c>
      <c r="E6" s="59">
        <v>1639266</v>
      </c>
      <c r="F6" s="59">
        <v>-17825</v>
      </c>
      <c r="G6" s="59">
        <v>1140063</v>
      </c>
      <c r="I6" s="59">
        <v>14038724</v>
      </c>
      <c r="J6" s="59">
        <v>17747545</v>
      </c>
      <c r="K6" s="59">
        <v>3708821</v>
      </c>
      <c r="L6" s="59">
        <v>13627704</v>
      </c>
      <c r="M6" s="59">
        <v>3022982</v>
      </c>
      <c r="N6" s="59">
        <v>3920234</v>
      </c>
      <c r="O6" s="59">
        <v>458327</v>
      </c>
      <c r="P6" s="59">
        <v>1883841</v>
      </c>
      <c r="Q6" s="59">
        <v>7080000</v>
      </c>
      <c r="R6" s="59">
        <v>-54232</v>
      </c>
      <c r="S6" s="59">
        <v>-1234477</v>
      </c>
      <c r="T6" s="59">
        <v>-93423</v>
      </c>
      <c r="U6" s="59">
        <v>-1382133</v>
      </c>
    </row>
    <row r="7" spans="1:21" x14ac:dyDescent="0.2">
      <c r="B7" t="s">
        <v>120</v>
      </c>
      <c r="C7" s="59">
        <v>3930183</v>
      </c>
      <c r="D7" s="59">
        <v>-2395823</v>
      </c>
      <c r="E7" s="59">
        <v>1489270</v>
      </c>
      <c r="F7" s="59">
        <v>-15356</v>
      </c>
      <c r="G7" s="59">
        <v>1001356</v>
      </c>
      <c r="I7" s="59">
        <v>12995512</v>
      </c>
      <c r="J7" s="59">
        <v>16762541</v>
      </c>
      <c r="K7" s="59">
        <v>3767029</v>
      </c>
      <c r="L7" s="59">
        <v>12683948</v>
      </c>
      <c r="M7" s="59">
        <v>3038067</v>
      </c>
      <c r="N7" s="59">
        <v>2738412</v>
      </c>
      <c r="O7" s="59">
        <v>548990</v>
      </c>
      <c r="P7" s="59">
        <v>3267683</v>
      </c>
      <c r="Q7" s="59">
        <v>5830000</v>
      </c>
      <c r="R7" s="59">
        <v>957934</v>
      </c>
      <c r="S7" s="59">
        <v>-912462</v>
      </c>
      <c r="T7" s="59">
        <v>-1571113</v>
      </c>
      <c r="U7" s="59">
        <v>-1525641</v>
      </c>
    </row>
    <row r="8" spans="1:21" x14ac:dyDescent="0.2">
      <c r="B8" t="s">
        <v>119</v>
      </c>
      <c r="C8" s="59">
        <v>5050788</v>
      </c>
      <c r="D8" s="59">
        <v>-3083152</v>
      </c>
      <c r="E8" s="59">
        <v>1930127</v>
      </c>
      <c r="F8" s="59">
        <v>-15759</v>
      </c>
      <c r="G8" s="59">
        <v>1338432</v>
      </c>
      <c r="I8" s="59">
        <v>13577930</v>
      </c>
      <c r="J8" s="59">
        <v>17460844</v>
      </c>
      <c r="K8" s="59">
        <v>3882914</v>
      </c>
      <c r="L8" s="59">
        <v>13309577</v>
      </c>
      <c r="M8" s="59">
        <v>3097107</v>
      </c>
      <c r="N8" s="59">
        <v>2734957</v>
      </c>
      <c r="O8" s="59">
        <v>619121</v>
      </c>
      <c r="P8" s="59">
        <v>4798068</v>
      </c>
      <c r="Q8" s="59">
        <v>4830000</v>
      </c>
      <c r="R8" s="59">
        <v>1215591</v>
      </c>
      <c r="S8" s="59">
        <v>146891</v>
      </c>
      <c r="T8" s="59">
        <v>-75067</v>
      </c>
      <c r="U8" s="59">
        <v>1287415</v>
      </c>
    </row>
    <row r="9" spans="1:21" x14ac:dyDescent="0.2">
      <c r="B9" t="s">
        <v>118</v>
      </c>
      <c r="C9" s="59">
        <v>5884814</v>
      </c>
      <c r="D9" s="59">
        <v>-3006474</v>
      </c>
      <c r="E9" s="59">
        <v>2822637</v>
      </c>
      <c r="F9" s="59">
        <v>-15845</v>
      </c>
      <c r="G9" s="59">
        <v>2126324</v>
      </c>
      <c r="I9" s="59">
        <v>12389446</v>
      </c>
      <c r="J9" s="59">
        <v>15833067</v>
      </c>
      <c r="K9" s="59">
        <v>3443620</v>
      </c>
      <c r="L9" s="59">
        <v>11524073</v>
      </c>
      <c r="M9" s="59">
        <v>2440571</v>
      </c>
      <c r="N9" s="59">
        <v>2177004</v>
      </c>
      <c r="O9" s="59">
        <v>547021</v>
      </c>
      <c r="P9" s="59">
        <v>3510320</v>
      </c>
      <c r="Q9" s="59">
        <v>4945000</v>
      </c>
      <c r="R9" s="59">
        <v>2846151</v>
      </c>
      <c r="S9" s="59">
        <v>-1443823</v>
      </c>
      <c r="T9" s="59">
        <v>-416123</v>
      </c>
      <c r="U9" s="59">
        <v>986205</v>
      </c>
    </row>
    <row r="10" spans="1:21" x14ac:dyDescent="0.2">
      <c r="B10" t="s">
        <v>117</v>
      </c>
      <c r="C10" s="59">
        <v>5068837</v>
      </c>
      <c r="D10" s="59">
        <v>-2714673</v>
      </c>
      <c r="E10" s="59">
        <v>2371678</v>
      </c>
      <c r="F10" s="59">
        <v>-16283</v>
      </c>
      <c r="G10" s="59">
        <v>1668202</v>
      </c>
      <c r="I10" s="59">
        <v>10712225</v>
      </c>
      <c r="J10" s="59">
        <v>13917831</v>
      </c>
      <c r="K10" s="59">
        <v>3205606</v>
      </c>
      <c r="L10" s="59">
        <v>9519480</v>
      </c>
      <c r="M10" s="59">
        <v>2152487</v>
      </c>
      <c r="N10" s="59">
        <v>2775533</v>
      </c>
      <c r="O10" s="59">
        <v>488926</v>
      </c>
      <c r="P10" s="59">
        <v>2524115</v>
      </c>
      <c r="Q10" s="59">
        <v>3455000</v>
      </c>
      <c r="R10" s="59">
        <v>586420</v>
      </c>
      <c r="S10" s="59">
        <v>-836309</v>
      </c>
      <c r="T10" s="59">
        <v>-2332</v>
      </c>
      <c r="U10" s="59">
        <v>-252221</v>
      </c>
    </row>
    <row r="11" spans="1:21" x14ac:dyDescent="0.2">
      <c r="B11" t="s">
        <v>116</v>
      </c>
      <c r="C11" s="59">
        <v>2858912</v>
      </c>
      <c r="D11" s="59">
        <v>-1783050</v>
      </c>
      <c r="E11" s="59">
        <v>1040973</v>
      </c>
      <c r="F11" s="59">
        <v>-17735</v>
      </c>
      <c r="G11" s="59">
        <v>630194</v>
      </c>
      <c r="I11" s="59">
        <v>9071210</v>
      </c>
      <c r="J11" s="59">
        <v>12196086</v>
      </c>
      <c r="K11" s="59">
        <v>3124875</v>
      </c>
      <c r="L11" s="59">
        <v>7692277</v>
      </c>
      <c r="M11" s="59">
        <v>2158584</v>
      </c>
      <c r="N11" s="59">
        <v>1757696</v>
      </c>
      <c r="O11" s="59">
        <v>383867</v>
      </c>
      <c r="P11" s="59">
        <v>2773726</v>
      </c>
      <c r="Q11" s="59">
        <v>2495000</v>
      </c>
      <c r="R11" s="59">
        <v>397261</v>
      </c>
      <c r="S11" s="59">
        <v>148806</v>
      </c>
      <c r="T11" s="59">
        <v>-401498</v>
      </c>
      <c r="U11" s="59">
        <v>144568</v>
      </c>
    </row>
    <row r="12" spans="1:21" x14ac:dyDescent="0.2">
      <c r="B12" t="s">
        <v>115</v>
      </c>
      <c r="C12" s="59">
        <v>2979892</v>
      </c>
      <c r="D12" s="59">
        <v>-1990446</v>
      </c>
      <c r="E12" s="59">
        <v>940298</v>
      </c>
      <c r="F12" s="59">
        <v>-17294</v>
      </c>
      <c r="G12" s="59">
        <v>693528</v>
      </c>
      <c r="I12" s="59">
        <v>8779725</v>
      </c>
      <c r="J12" s="59">
        <v>11960993</v>
      </c>
      <c r="K12" s="59">
        <v>3181267</v>
      </c>
      <c r="L12" s="59">
        <v>7326135</v>
      </c>
      <c r="M12" s="59">
        <v>2152828</v>
      </c>
      <c r="N12" s="59">
        <v>1498198</v>
      </c>
      <c r="O12" s="59">
        <v>335683</v>
      </c>
      <c r="P12" s="59">
        <v>2627446</v>
      </c>
      <c r="Q12" s="59">
        <v>2555000</v>
      </c>
      <c r="R12" s="59">
        <v>1034734</v>
      </c>
      <c r="S12" s="59">
        <v>-789142</v>
      </c>
      <c r="T12" s="59">
        <v>23193</v>
      </c>
      <c r="U12" s="59">
        <v>268785</v>
      </c>
    </row>
    <row r="13" spans="1:21" x14ac:dyDescent="0.2">
      <c r="B13" t="s">
        <v>114</v>
      </c>
      <c r="C13" s="59">
        <v>1974038</v>
      </c>
      <c r="D13" s="59">
        <v>-1512431</v>
      </c>
      <c r="E13" s="59">
        <v>432588</v>
      </c>
      <c r="F13" s="59">
        <v>-17952</v>
      </c>
      <c r="G13" s="59">
        <v>179015</v>
      </c>
      <c r="I13" s="59">
        <v>8149506</v>
      </c>
      <c r="J13" s="59">
        <v>11309784</v>
      </c>
      <c r="K13" s="59">
        <v>3160277</v>
      </c>
      <c r="L13" s="59">
        <v>6451258</v>
      </c>
      <c r="M13" s="59">
        <v>2186396</v>
      </c>
      <c r="N13" s="59">
        <v>1396454</v>
      </c>
      <c r="O13" s="59">
        <v>506442</v>
      </c>
      <c r="P13" s="59">
        <v>2358659</v>
      </c>
      <c r="Q13" s="59">
        <v>1905000</v>
      </c>
      <c r="R13" s="59">
        <v>339422</v>
      </c>
      <c r="S13" s="59">
        <v>302376</v>
      </c>
      <c r="T13" s="59">
        <v>-312337</v>
      </c>
      <c r="U13" s="59">
        <v>329461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B529-80D2-964E-B0F3-B56D17C398CA}">
  <sheetPr codeName="Sheet11"/>
  <dimension ref="A1:U23"/>
  <sheetViews>
    <sheetView workbookViewId="0">
      <selection activeCell="E32" sqref="E32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2748060</v>
      </c>
      <c r="D3" s="59">
        <v>-2370071</v>
      </c>
      <c r="E3" s="59">
        <v>338838</v>
      </c>
      <c r="F3" s="59">
        <v>-24810</v>
      </c>
      <c r="G3" s="59">
        <v>58687</v>
      </c>
      <c r="I3" s="59">
        <v>1263262</v>
      </c>
      <c r="J3" s="59">
        <v>3747552</v>
      </c>
      <c r="K3" s="59">
        <v>2484289</v>
      </c>
      <c r="L3" s="59">
        <v>3030189</v>
      </c>
      <c r="M3" s="59">
        <v>2472801</v>
      </c>
      <c r="N3" s="59">
        <v>1667177</v>
      </c>
      <c r="O3" s="59">
        <v>892628</v>
      </c>
      <c r="P3" s="59">
        <v>407279</v>
      </c>
      <c r="Q3" s="59">
        <v>23500</v>
      </c>
      <c r="R3" s="59">
        <v>618086</v>
      </c>
      <c r="S3" s="59">
        <v>-7874</v>
      </c>
      <c r="T3" s="59">
        <v>-521236</v>
      </c>
      <c r="U3" s="59">
        <v>88976</v>
      </c>
    </row>
    <row r="4" spans="1:21" x14ac:dyDescent="0.2">
      <c r="B4" t="s">
        <v>22</v>
      </c>
      <c r="C4" s="59">
        <v>2365673</v>
      </c>
      <c r="D4" s="59">
        <v>-2074908</v>
      </c>
      <c r="E4" s="59">
        <v>258807</v>
      </c>
      <c r="F4" s="59">
        <v>-35979</v>
      </c>
      <c r="G4" s="59">
        <v>65182</v>
      </c>
      <c r="I4" s="59">
        <v>1219488</v>
      </c>
      <c r="J4" s="59">
        <v>3801840</v>
      </c>
      <c r="K4" s="59">
        <v>2582352</v>
      </c>
      <c r="L4" s="59">
        <v>3049918</v>
      </c>
      <c r="M4" s="59">
        <v>2567459</v>
      </c>
      <c r="N4" s="59">
        <v>1917140</v>
      </c>
      <c r="O4" s="59">
        <v>735754</v>
      </c>
      <c r="P4" s="59">
        <v>318302</v>
      </c>
      <c r="Q4" s="59">
        <v>20000</v>
      </c>
      <c r="R4" s="59">
        <v>596102</v>
      </c>
      <c r="S4" s="59">
        <v>-23780</v>
      </c>
      <c r="T4" s="59">
        <v>-438184</v>
      </c>
      <c r="U4" s="59">
        <v>134137</v>
      </c>
    </row>
    <row r="5" spans="1:21" x14ac:dyDescent="0.2">
      <c r="B5" t="s">
        <v>23</v>
      </c>
      <c r="C5" s="59">
        <v>1363519</v>
      </c>
      <c r="D5" s="59">
        <v>-1259616</v>
      </c>
      <c r="E5" s="59">
        <v>83292</v>
      </c>
      <c r="F5" s="59">
        <v>-32976</v>
      </c>
      <c r="G5" s="59">
        <v>-39604</v>
      </c>
      <c r="I5" s="59">
        <v>1265756</v>
      </c>
      <c r="J5" s="59">
        <v>4096880</v>
      </c>
      <c r="K5" s="59">
        <v>2831124</v>
      </c>
      <c r="L5" s="59">
        <v>3318460</v>
      </c>
      <c r="M5" s="59">
        <v>2812827</v>
      </c>
      <c r="N5" s="59">
        <v>2558901</v>
      </c>
      <c r="O5" s="59">
        <v>510927</v>
      </c>
      <c r="P5" s="59">
        <v>184164</v>
      </c>
      <c r="Q5" s="59">
        <v>5000</v>
      </c>
      <c r="R5" s="59">
        <v>-294672</v>
      </c>
      <c r="S5" s="59">
        <v>-544</v>
      </c>
      <c r="T5" s="59">
        <v>-61669</v>
      </c>
      <c r="U5" s="59">
        <v>-356887</v>
      </c>
    </row>
    <row r="6" spans="1:21" x14ac:dyDescent="0.2">
      <c r="B6" t="s">
        <v>121</v>
      </c>
      <c r="C6" s="59">
        <v>1918912</v>
      </c>
      <c r="D6" s="59">
        <v>-1727772</v>
      </c>
      <c r="E6" s="59">
        <v>167079</v>
      </c>
      <c r="F6" s="59">
        <v>-31107</v>
      </c>
      <c r="G6" s="59">
        <v>22671</v>
      </c>
      <c r="I6" s="59">
        <v>1351526</v>
      </c>
      <c r="J6" s="59">
        <v>4289043</v>
      </c>
      <c r="K6" s="59">
        <v>2937517</v>
      </c>
      <c r="L6" s="59">
        <v>3487312</v>
      </c>
      <c r="M6" s="59">
        <v>2914382</v>
      </c>
      <c r="N6" s="59">
        <v>2333762</v>
      </c>
      <c r="O6" s="59">
        <v>564155</v>
      </c>
      <c r="P6" s="59">
        <v>539023</v>
      </c>
      <c r="Q6" s="59">
        <v>7000</v>
      </c>
      <c r="R6" s="59">
        <v>-58484</v>
      </c>
      <c r="S6" s="59">
        <v>-426</v>
      </c>
      <c r="T6" s="59">
        <v>161850</v>
      </c>
      <c r="U6" s="59">
        <v>102940</v>
      </c>
    </row>
    <row r="7" spans="1:21" x14ac:dyDescent="0.2">
      <c r="B7" t="s">
        <v>120</v>
      </c>
      <c r="C7" s="59">
        <v>2306197</v>
      </c>
      <c r="D7" s="59">
        <v>-2102328</v>
      </c>
      <c r="E7" s="59">
        <v>183101</v>
      </c>
      <c r="F7" s="59">
        <v>-27030</v>
      </c>
      <c r="G7" s="59">
        <v>2967</v>
      </c>
      <c r="I7" s="59">
        <v>1329884</v>
      </c>
      <c r="J7" s="59">
        <v>4298355</v>
      </c>
      <c r="K7" s="59">
        <v>2968470</v>
      </c>
      <c r="L7" s="59">
        <v>3487641</v>
      </c>
      <c r="M7" s="59">
        <v>2942013</v>
      </c>
      <c r="N7" s="59">
        <v>2086984</v>
      </c>
      <c r="O7" s="59">
        <v>903372</v>
      </c>
      <c r="P7" s="59">
        <v>436082</v>
      </c>
      <c r="Q7" s="59">
        <v>5000</v>
      </c>
      <c r="R7" s="59">
        <v>552240</v>
      </c>
      <c r="S7" s="59">
        <v>-34746</v>
      </c>
      <c r="T7" s="59">
        <v>-255518</v>
      </c>
      <c r="U7" s="59">
        <v>261975</v>
      </c>
    </row>
    <row r="8" spans="1:21" x14ac:dyDescent="0.2">
      <c r="B8" t="s">
        <v>119</v>
      </c>
      <c r="C8" s="59">
        <v>1846767</v>
      </c>
      <c r="D8" s="59">
        <v>-1596160</v>
      </c>
      <c r="E8" s="59">
        <v>208646</v>
      </c>
      <c r="F8" s="59">
        <v>-21024</v>
      </c>
      <c r="G8" s="59">
        <v>74886</v>
      </c>
      <c r="I8" s="59">
        <v>1334177</v>
      </c>
      <c r="J8" s="59">
        <v>4413534</v>
      </c>
      <c r="K8" s="59">
        <v>3079356</v>
      </c>
      <c r="L8" s="59">
        <v>3601247</v>
      </c>
      <c r="M8" s="59">
        <v>3049811</v>
      </c>
      <c r="N8" s="59">
        <v>2615473</v>
      </c>
      <c r="O8" s="59">
        <v>751816</v>
      </c>
      <c r="P8" s="59">
        <v>174107</v>
      </c>
      <c r="Q8" s="59">
        <v>5000</v>
      </c>
      <c r="R8" s="59">
        <v>-647038</v>
      </c>
      <c r="S8" s="59">
        <v>-12736</v>
      </c>
      <c r="T8" s="59">
        <v>482703</v>
      </c>
      <c r="U8" s="59">
        <v>-177071</v>
      </c>
    </row>
    <row r="9" spans="1:21" x14ac:dyDescent="0.2">
      <c r="B9" t="s">
        <v>118</v>
      </c>
      <c r="C9" s="59">
        <v>2630288</v>
      </c>
      <c r="D9" s="59">
        <v>-2281598</v>
      </c>
      <c r="E9" s="59">
        <v>312371</v>
      </c>
      <c r="F9" s="59">
        <v>-18779</v>
      </c>
      <c r="G9" s="59">
        <v>86307</v>
      </c>
      <c r="I9" s="59">
        <v>1382159</v>
      </c>
      <c r="J9" s="59">
        <v>3960281</v>
      </c>
      <c r="K9" s="59">
        <v>2578121</v>
      </c>
      <c r="L9" s="59">
        <v>3149597</v>
      </c>
      <c r="M9" s="59">
        <v>2536460</v>
      </c>
      <c r="N9" s="59">
        <v>2073423</v>
      </c>
      <c r="O9" s="59">
        <v>686556</v>
      </c>
      <c r="P9" s="59">
        <v>351178</v>
      </c>
      <c r="Q9" s="59">
        <v>3000</v>
      </c>
      <c r="R9" s="59">
        <v>19685</v>
      </c>
      <c r="S9" s="59">
        <v>-28723</v>
      </c>
      <c r="T9" s="59">
        <v>116275</v>
      </c>
      <c r="U9" s="59">
        <v>107237</v>
      </c>
    </row>
    <row r="10" spans="1:21" x14ac:dyDescent="0.2">
      <c r="B10" t="s">
        <v>117</v>
      </c>
      <c r="C10" s="59">
        <v>1867103</v>
      </c>
      <c r="D10" s="59">
        <v>-1594334</v>
      </c>
      <c r="E10" s="59">
        <v>241890</v>
      </c>
      <c r="F10" s="59">
        <v>-17044</v>
      </c>
      <c r="G10" s="59">
        <v>112780</v>
      </c>
      <c r="I10" s="59">
        <v>1361929</v>
      </c>
      <c r="J10" s="59">
        <v>3857401</v>
      </c>
      <c r="K10" s="59">
        <v>2495472</v>
      </c>
      <c r="L10" s="59">
        <v>3048410</v>
      </c>
      <c r="M10" s="59">
        <v>2438016</v>
      </c>
      <c r="N10" s="59">
        <v>2535027</v>
      </c>
      <c r="O10" s="59">
        <v>234439</v>
      </c>
      <c r="P10" s="59">
        <v>243941</v>
      </c>
      <c r="Q10" s="59">
        <v>3000</v>
      </c>
      <c r="R10" s="59">
        <v>-394060</v>
      </c>
      <c r="S10" s="59">
        <v>-36392</v>
      </c>
      <c r="T10" s="59">
        <v>307344</v>
      </c>
      <c r="U10" s="59">
        <v>-123109</v>
      </c>
    </row>
    <row r="11" spans="1:21" x14ac:dyDescent="0.2">
      <c r="B11" t="s">
        <v>116</v>
      </c>
      <c r="C11" s="59">
        <v>1812253</v>
      </c>
      <c r="D11" s="59">
        <v>-1616381</v>
      </c>
      <c r="E11" s="59">
        <v>174989</v>
      </c>
      <c r="F11" s="59">
        <v>-14979</v>
      </c>
      <c r="G11" s="59">
        <v>34988</v>
      </c>
      <c r="I11" s="59">
        <v>1243733</v>
      </c>
      <c r="J11" s="59">
        <v>3583509</v>
      </c>
      <c r="K11" s="59">
        <v>2339775</v>
      </c>
      <c r="L11" s="59">
        <v>2789699</v>
      </c>
      <c r="M11" s="59">
        <v>2229350</v>
      </c>
      <c r="N11" s="59">
        <v>1592313</v>
      </c>
      <c r="O11" s="59">
        <v>772129</v>
      </c>
      <c r="P11" s="59">
        <v>367051</v>
      </c>
      <c r="Q11" s="59">
        <v>5000</v>
      </c>
      <c r="R11" s="59">
        <v>82064</v>
      </c>
      <c r="S11" s="59">
        <v>-7284</v>
      </c>
      <c r="T11" s="59">
        <v>144905</v>
      </c>
      <c r="U11" s="59">
        <v>219685</v>
      </c>
    </row>
    <row r="12" spans="1:21" x14ac:dyDescent="0.2">
      <c r="B12" t="s">
        <v>115</v>
      </c>
      <c r="C12" s="59">
        <v>2365182</v>
      </c>
      <c r="D12" s="59">
        <v>-2055294</v>
      </c>
      <c r="E12" s="59">
        <v>258502</v>
      </c>
      <c r="F12" s="59">
        <v>-13949</v>
      </c>
      <c r="G12" s="59">
        <v>80724</v>
      </c>
      <c r="I12" s="59">
        <v>1214312</v>
      </c>
      <c r="J12" s="59">
        <v>3074048</v>
      </c>
      <c r="K12" s="59">
        <v>1859736</v>
      </c>
      <c r="L12" s="59">
        <v>2258582</v>
      </c>
      <c r="M12" s="59">
        <v>1770170</v>
      </c>
      <c r="N12" s="59">
        <v>987105</v>
      </c>
      <c r="O12" s="59">
        <v>1070355</v>
      </c>
      <c r="P12" s="59">
        <v>147365</v>
      </c>
      <c r="Q12" s="59">
        <v>3000</v>
      </c>
      <c r="R12" s="59">
        <v>-103758</v>
      </c>
      <c r="S12" s="59">
        <v>-17676</v>
      </c>
      <c r="T12" s="59">
        <v>-49949</v>
      </c>
      <c r="U12" s="59">
        <v>-171384</v>
      </c>
    </row>
    <row r="13" spans="1:21" x14ac:dyDescent="0.2">
      <c r="B13" t="s">
        <v>114</v>
      </c>
      <c r="C13" s="59">
        <v>1798910</v>
      </c>
      <c r="D13" s="59">
        <v>-1543832</v>
      </c>
      <c r="E13" s="59">
        <v>222915</v>
      </c>
      <c r="F13" s="59">
        <v>-12949</v>
      </c>
      <c r="G13" s="59">
        <v>68222</v>
      </c>
      <c r="I13" s="59">
        <v>1250262</v>
      </c>
      <c r="J13" s="59">
        <v>3092921</v>
      </c>
      <c r="K13" s="59">
        <v>1842658</v>
      </c>
      <c r="L13" s="59">
        <v>2262080</v>
      </c>
      <c r="M13" s="59">
        <v>1734380</v>
      </c>
      <c r="N13" s="59">
        <v>1072516</v>
      </c>
      <c r="O13" s="59">
        <v>835707</v>
      </c>
      <c r="P13" s="59">
        <v>318750</v>
      </c>
      <c r="Q13" s="59">
        <v>0</v>
      </c>
      <c r="R13" s="59">
        <v>127189</v>
      </c>
      <c r="S13" s="59">
        <v>-12407</v>
      </c>
      <c r="T13" s="59">
        <v>-215590</v>
      </c>
      <c r="U13" s="59">
        <v>-100808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D94F-BC83-D14F-8AFD-B5CED1F72EBA}">
  <sheetPr codeName="Sheet12"/>
  <dimension ref="A1:U23"/>
  <sheetViews>
    <sheetView workbookViewId="0">
      <selection activeCell="D34" sqref="D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3150668</v>
      </c>
      <c r="D3" s="59">
        <v>-2833259</v>
      </c>
      <c r="E3" s="59">
        <v>177332</v>
      </c>
      <c r="F3" s="59">
        <v>-2551</v>
      </c>
      <c r="G3" s="59">
        <v>74128</v>
      </c>
      <c r="I3" s="59">
        <v>9568077</v>
      </c>
      <c r="J3" s="59">
        <v>14714819</v>
      </c>
      <c r="K3" s="59">
        <v>5146742</v>
      </c>
      <c r="L3" s="59">
        <v>12738909</v>
      </c>
      <c r="M3" s="59">
        <v>4426183</v>
      </c>
      <c r="N3" s="59">
        <v>2418732</v>
      </c>
      <c r="O3" s="59">
        <v>380063</v>
      </c>
      <c r="P3" s="59">
        <v>2304957</v>
      </c>
      <c r="Q3" s="59">
        <v>7512000</v>
      </c>
      <c r="R3" s="59">
        <v>699317</v>
      </c>
      <c r="S3" s="59">
        <v>997244</v>
      </c>
      <c r="T3" s="59">
        <v>-1589199</v>
      </c>
      <c r="U3" s="59">
        <v>107362</v>
      </c>
    </row>
    <row r="4" spans="1:21" x14ac:dyDescent="0.2">
      <c r="B4" t="s">
        <v>22</v>
      </c>
      <c r="C4" s="59">
        <v>3456451</v>
      </c>
      <c r="D4" s="59">
        <v>-2920660</v>
      </c>
      <c r="E4" s="59">
        <v>370287</v>
      </c>
      <c r="F4" s="59">
        <v>-3590</v>
      </c>
      <c r="G4" s="59">
        <v>312715</v>
      </c>
      <c r="I4" s="59">
        <v>11102254</v>
      </c>
      <c r="J4" s="59">
        <v>15599074</v>
      </c>
      <c r="K4" s="59">
        <v>4496820</v>
      </c>
      <c r="L4" s="59">
        <v>13330889</v>
      </c>
      <c r="M4" s="59">
        <v>3775444</v>
      </c>
      <c r="N4" s="59">
        <v>2300529</v>
      </c>
      <c r="O4" s="59">
        <v>398990</v>
      </c>
      <c r="P4" s="59">
        <v>2140644</v>
      </c>
      <c r="Q4" s="59">
        <v>8372000</v>
      </c>
      <c r="R4" s="59">
        <v>1302651</v>
      </c>
      <c r="S4" s="59">
        <v>-1860461</v>
      </c>
      <c r="T4" s="59">
        <v>301602</v>
      </c>
      <c r="U4" s="59">
        <v>-256208</v>
      </c>
    </row>
    <row r="5" spans="1:21" x14ac:dyDescent="0.2">
      <c r="B5" t="s">
        <v>23</v>
      </c>
      <c r="C5" s="59">
        <v>2829778</v>
      </c>
      <c r="D5" s="59">
        <v>-2165974</v>
      </c>
      <c r="E5" s="59">
        <v>568728</v>
      </c>
      <c r="F5" s="59">
        <v>-68</v>
      </c>
      <c r="G5" s="59">
        <v>229681</v>
      </c>
      <c r="I5" s="59">
        <v>10810627</v>
      </c>
      <c r="J5" s="59">
        <v>14571045</v>
      </c>
      <c r="K5" s="59">
        <v>3760418</v>
      </c>
      <c r="L5" s="59">
        <v>12382242</v>
      </c>
      <c r="M5" s="59">
        <v>3045253</v>
      </c>
      <c r="N5" s="59">
        <v>2244292</v>
      </c>
      <c r="O5" s="59">
        <v>814724</v>
      </c>
      <c r="P5" s="59">
        <v>2386904</v>
      </c>
      <c r="Q5" s="59">
        <v>6842000</v>
      </c>
      <c r="R5" s="59">
        <v>252326</v>
      </c>
      <c r="S5" s="59">
        <v>9708</v>
      </c>
      <c r="T5" s="59">
        <v>-756</v>
      </c>
      <c r="U5" s="59">
        <v>261278</v>
      </c>
    </row>
    <row r="6" spans="1:21" x14ac:dyDescent="0.2">
      <c r="B6" t="s">
        <v>121</v>
      </c>
      <c r="C6" s="59">
        <v>4493524</v>
      </c>
      <c r="D6" s="59">
        <v>-3182227</v>
      </c>
      <c r="E6" s="59">
        <v>1276267</v>
      </c>
      <c r="F6" s="59">
        <v>-385</v>
      </c>
      <c r="G6" s="59">
        <v>1003861</v>
      </c>
      <c r="I6" s="59">
        <v>10621079</v>
      </c>
      <c r="J6" s="59">
        <v>14193395</v>
      </c>
      <c r="K6" s="59">
        <v>3572316</v>
      </c>
      <c r="L6" s="59">
        <v>11633943</v>
      </c>
      <c r="M6" s="59">
        <v>2936901</v>
      </c>
      <c r="N6" s="59">
        <v>2272317</v>
      </c>
      <c r="O6" s="59">
        <v>186775</v>
      </c>
      <c r="P6" s="59">
        <v>2125625</v>
      </c>
      <c r="Q6" s="59">
        <v>6812000</v>
      </c>
      <c r="R6" s="59">
        <v>1362831</v>
      </c>
      <c r="S6" s="59">
        <v>108226</v>
      </c>
      <c r="T6" s="59">
        <v>-33872</v>
      </c>
      <c r="U6" s="59">
        <v>1437185</v>
      </c>
    </row>
    <row r="7" spans="1:21" x14ac:dyDescent="0.2">
      <c r="B7" t="s">
        <v>120</v>
      </c>
      <c r="C7" s="59">
        <v>3458198</v>
      </c>
      <c r="D7" s="59">
        <v>-2299681</v>
      </c>
      <c r="E7" s="59">
        <v>1007462</v>
      </c>
      <c r="F7" s="59">
        <v>-2310</v>
      </c>
      <c r="G7" s="59">
        <v>730809</v>
      </c>
      <c r="I7" s="59">
        <v>9740728</v>
      </c>
      <c r="J7" s="59">
        <v>13436305</v>
      </c>
      <c r="K7" s="59">
        <v>3695576</v>
      </c>
      <c r="L7" s="59">
        <v>10614353</v>
      </c>
      <c r="M7" s="59">
        <v>2923137</v>
      </c>
      <c r="N7" s="59">
        <v>2111600</v>
      </c>
      <c r="O7" s="59">
        <v>671266</v>
      </c>
      <c r="P7" s="59">
        <v>772152</v>
      </c>
      <c r="Q7" s="59">
        <v>6912000</v>
      </c>
      <c r="R7" s="59">
        <v>1824737</v>
      </c>
      <c r="S7" s="59">
        <v>-1668535</v>
      </c>
      <c r="T7" s="59">
        <v>-1386353</v>
      </c>
      <c r="U7" s="59">
        <v>-1230151</v>
      </c>
    </row>
    <row r="8" spans="1:21" x14ac:dyDescent="0.2">
      <c r="B8" t="s">
        <v>119</v>
      </c>
      <c r="C8" s="59">
        <v>4145362</v>
      </c>
      <c r="D8" s="59">
        <v>-2740588</v>
      </c>
      <c r="E8" s="59">
        <v>1343183</v>
      </c>
      <c r="F8" s="59">
        <v>-3377</v>
      </c>
      <c r="G8" s="59">
        <v>1020026</v>
      </c>
      <c r="I8" s="59">
        <v>9979146</v>
      </c>
      <c r="J8" s="59">
        <v>13916785</v>
      </c>
      <c r="K8" s="59">
        <v>3937639</v>
      </c>
      <c r="L8" s="59">
        <v>10784246</v>
      </c>
      <c r="M8" s="59">
        <v>3247218</v>
      </c>
      <c r="N8" s="59">
        <v>2546619</v>
      </c>
      <c r="O8" s="59">
        <v>922784</v>
      </c>
      <c r="P8" s="59">
        <v>1996496</v>
      </c>
      <c r="Q8" s="59">
        <v>5212000</v>
      </c>
      <c r="R8" s="59">
        <v>625692</v>
      </c>
      <c r="S8" s="59">
        <v>369326</v>
      </c>
      <c r="T8" s="59">
        <v>-44182</v>
      </c>
      <c r="U8" s="59">
        <v>950836</v>
      </c>
    </row>
    <row r="9" spans="1:21" x14ac:dyDescent="0.2">
      <c r="B9" t="s">
        <v>118</v>
      </c>
      <c r="C9" s="59">
        <v>4282954</v>
      </c>
      <c r="D9" s="59">
        <v>-2097542</v>
      </c>
      <c r="E9" s="59">
        <v>1977256</v>
      </c>
      <c r="F9" s="59">
        <v>-4201</v>
      </c>
      <c r="G9" s="59">
        <v>1517568</v>
      </c>
      <c r="I9" s="59">
        <v>8972810</v>
      </c>
      <c r="J9" s="59">
        <v>12942090</v>
      </c>
      <c r="K9" s="59">
        <v>3969279</v>
      </c>
      <c r="L9" s="59">
        <v>9491389</v>
      </c>
      <c r="M9" s="59">
        <v>3384147</v>
      </c>
      <c r="N9" s="59">
        <v>2061619</v>
      </c>
      <c r="O9" s="59">
        <v>659585</v>
      </c>
      <c r="P9" s="59">
        <v>1045379</v>
      </c>
      <c r="Q9" s="59">
        <v>5562000</v>
      </c>
      <c r="R9" s="59">
        <v>1972682</v>
      </c>
      <c r="S9" s="59">
        <v>-1182852</v>
      </c>
      <c r="T9" s="59">
        <v>-172103</v>
      </c>
      <c r="U9" s="59">
        <v>617726</v>
      </c>
    </row>
    <row r="10" spans="1:21" x14ac:dyDescent="0.2">
      <c r="B10" t="s">
        <v>117</v>
      </c>
      <c r="C10" s="59">
        <v>3840015</v>
      </c>
      <c r="D10" s="59">
        <v>-2431286</v>
      </c>
      <c r="E10" s="59">
        <v>1475572</v>
      </c>
      <c r="F10" s="59">
        <v>-1551</v>
      </c>
      <c r="G10" s="59">
        <v>1095876</v>
      </c>
      <c r="I10" s="59">
        <v>7605679</v>
      </c>
      <c r="J10" s="59">
        <v>10846377</v>
      </c>
      <c r="K10" s="59">
        <v>3240698</v>
      </c>
      <c r="L10" s="59">
        <v>7282185</v>
      </c>
      <c r="M10" s="59">
        <v>2822197</v>
      </c>
      <c r="N10" s="59">
        <v>1936317</v>
      </c>
      <c r="O10" s="59">
        <v>187577</v>
      </c>
      <c r="P10" s="59">
        <v>427652</v>
      </c>
      <c r="Q10" s="59">
        <v>4362000</v>
      </c>
      <c r="R10" s="59">
        <v>378236</v>
      </c>
      <c r="S10" s="59">
        <v>-933921</v>
      </c>
      <c r="T10" s="59">
        <v>321494</v>
      </c>
      <c r="U10" s="59">
        <v>-234190</v>
      </c>
    </row>
    <row r="11" spans="1:21" x14ac:dyDescent="0.2">
      <c r="B11" t="s">
        <v>116</v>
      </c>
      <c r="C11" s="59">
        <v>1896862</v>
      </c>
      <c r="D11" s="59">
        <v>-1228558</v>
      </c>
      <c r="E11" s="59">
        <v>583171</v>
      </c>
      <c r="F11" s="59">
        <v>-772</v>
      </c>
      <c r="G11" s="59">
        <v>373850</v>
      </c>
      <c r="I11" s="59">
        <v>6663869</v>
      </c>
      <c r="J11" s="59">
        <v>9631586</v>
      </c>
      <c r="K11" s="59">
        <v>2967716</v>
      </c>
      <c r="L11" s="59">
        <v>5836119</v>
      </c>
      <c r="M11" s="59">
        <v>2639688</v>
      </c>
      <c r="N11" s="59">
        <v>1446280</v>
      </c>
      <c r="O11" s="59">
        <v>267971</v>
      </c>
      <c r="P11" s="59">
        <v>663120</v>
      </c>
      <c r="Q11" s="59">
        <v>3412000</v>
      </c>
      <c r="R11" s="59">
        <v>450704</v>
      </c>
      <c r="S11" s="59">
        <v>-472041</v>
      </c>
      <c r="T11" s="59">
        <v>-476824</v>
      </c>
      <c r="U11" s="59">
        <v>-498161</v>
      </c>
    </row>
    <row r="12" spans="1:21" x14ac:dyDescent="0.2">
      <c r="B12" t="s">
        <v>115</v>
      </c>
      <c r="C12" s="59">
        <v>2504725</v>
      </c>
      <c r="D12" s="59">
        <v>-1836031</v>
      </c>
      <c r="E12" s="59">
        <v>527531</v>
      </c>
      <c r="F12" s="59">
        <v>-1864</v>
      </c>
      <c r="G12" s="59">
        <v>296591</v>
      </c>
      <c r="I12" s="59">
        <v>6734556</v>
      </c>
      <c r="J12" s="59">
        <v>9313403</v>
      </c>
      <c r="K12" s="59">
        <v>2578847</v>
      </c>
      <c r="L12" s="59">
        <v>5196709</v>
      </c>
      <c r="M12" s="59">
        <v>2258358</v>
      </c>
      <c r="N12" s="59">
        <v>886077</v>
      </c>
      <c r="O12" s="59">
        <v>190031</v>
      </c>
      <c r="P12" s="59">
        <v>1159558</v>
      </c>
      <c r="Q12" s="59">
        <v>2932000</v>
      </c>
      <c r="R12" s="59">
        <v>1123737</v>
      </c>
      <c r="S12" s="59">
        <v>-320276</v>
      </c>
      <c r="T12" s="59">
        <v>-79289</v>
      </c>
      <c r="U12" s="59">
        <v>724171</v>
      </c>
    </row>
    <row r="13" spans="1:21" x14ac:dyDescent="0.2">
      <c r="B13" t="s">
        <v>114</v>
      </c>
      <c r="C13" s="59">
        <v>1931697</v>
      </c>
      <c r="D13" s="59">
        <v>-1605435</v>
      </c>
      <c r="E13" s="59">
        <v>267317</v>
      </c>
      <c r="F13" s="59">
        <v>-3484</v>
      </c>
      <c r="G13" s="59">
        <v>151604</v>
      </c>
      <c r="I13" s="59">
        <v>6458299</v>
      </c>
      <c r="J13" s="59">
        <v>8537370</v>
      </c>
      <c r="K13" s="59">
        <v>2079070</v>
      </c>
      <c r="L13" s="59">
        <v>4106050</v>
      </c>
      <c r="M13" s="59">
        <v>1772361</v>
      </c>
      <c r="N13" s="59">
        <v>738921</v>
      </c>
      <c r="O13" s="59">
        <v>195136</v>
      </c>
      <c r="P13" s="59">
        <v>435782</v>
      </c>
      <c r="Q13" s="59">
        <v>2602000</v>
      </c>
      <c r="R13" s="59">
        <v>574071</v>
      </c>
      <c r="S13" s="59">
        <v>-334308</v>
      </c>
      <c r="T13" s="59">
        <v>-313976</v>
      </c>
      <c r="U13" s="59">
        <v>-74212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111F-6AFF-CD43-AB21-06C9770D7549}">
  <sheetPr codeName="Sheet13"/>
  <dimension ref="A1:U23"/>
  <sheetViews>
    <sheetView workbookViewId="0">
      <selection activeCell="U29" sqref="U29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840339</v>
      </c>
      <c r="D3" s="59">
        <v>-757846</v>
      </c>
      <c r="E3" s="59">
        <v>64784</v>
      </c>
      <c r="F3" s="59">
        <v>-69</v>
      </c>
      <c r="G3" s="59">
        <v>6753</v>
      </c>
      <c r="I3" s="59">
        <v>1637812</v>
      </c>
      <c r="J3" s="59">
        <v>1964729</v>
      </c>
      <c r="K3" s="59">
        <v>326917</v>
      </c>
      <c r="L3" s="59">
        <v>1302579</v>
      </c>
      <c r="M3" s="59">
        <v>324676</v>
      </c>
      <c r="N3" s="59">
        <v>382432</v>
      </c>
      <c r="O3" s="59">
        <v>138875</v>
      </c>
      <c r="P3" s="59">
        <v>310412</v>
      </c>
      <c r="Q3" s="59">
        <v>442150</v>
      </c>
      <c r="R3" s="59">
        <v>248302</v>
      </c>
      <c r="S3" s="59">
        <v>137895</v>
      </c>
      <c r="T3" s="59">
        <v>-88983</v>
      </c>
      <c r="U3" s="59">
        <v>297214</v>
      </c>
    </row>
    <row r="4" spans="1:21" x14ac:dyDescent="0.2">
      <c r="B4" t="s">
        <v>22</v>
      </c>
      <c r="C4" s="59">
        <v>825443</v>
      </c>
      <c r="D4" s="59">
        <v>-779780</v>
      </c>
      <c r="E4" s="59">
        <v>34621</v>
      </c>
      <c r="F4" s="59">
        <v>-428</v>
      </c>
      <c r="G4" s="59">
        <v>853</v>
      </c>
      <c r="I4" s="59">
        <v>1704114</v>
      </c>
      <c r="J4" s="59">
        <v>2078484</v>
      </c>
      <c r="K4" s="59">
        <v>374370</v>
      </c>
      <c r="L4" s="59">
        <v>1371763</v>
      </c>
      <c r="M4" s="59">
        <v>372129</v>
      </c>
      <c r="N4" s="59">
        <v>460927</v>
      </c>
      <c r="O4" s="59">
        <v>279324</v>
      </c>
      <c r="P4" s="59">
        <v>13198</v>
      </c>
      <c r="Q4" s="59">
        <v>567150</v>
      </c>
      <c r="R4" s="59">
        <v>60064</v>
      </c>
      <c r="S4" s="59">
        <v>-150801</v>
      </c>
      <c r="T4" s="59">
        <v>83172</v>
      </c>
      <c r="U4" s="59">
        <v>-7564</v>
      </c>
    </row>
    <row r="5" spans="1:21" x14ac:dyDescent="0.2">
      <c r="B5" t="s">
        <v>23</v>
      </c>
      <c r="C5" s="59">
        <v>749859</v>
      </c>
      <c r="D5" s="59">
        <v>-695585</v>
      </c>
      <c r="E5" s="59">
        <v>41503</v>
      </c>
      <c r="F5" s="59">
        <v>-421</v>
      </c>
      <c r="G5" s="59">
        <v>144</v>
      </c>
      <c r="I5" s="59">
        <v>1724404</v>
      </c>
      <c r="J5" s="59">
        <v>1939193</v>
      </c>
      <c r="K5" s="59">
        <v>214789</v>
      </c>
      <c r="L5" s="59">
        <v>1191836</v>
      </c>
      <c r="M5" s="59">
        <v>212548</v>
      </c>
      <c r="N5" s="59">
        <v>576885</v>
      </c>
      <c r="O5" s="59">
        <v>145346</v>
      </c>
      <c r="P5" s="59">
        <v>20749</v>
      </c>
      <c r="Q5" s="59">
        <v>412150</v>
      </c>
      <c r="R5" s="59">
        <v>274737</v>
      </c>
      <c r="S5" s="59">
        <v>-213158</v>
      </c>
      <c r="T5" s="59">
        <v>-211071</v>
      </c>
      <c r="U5" s="59">
        <v>-149492</v>
      </c>
    </row>
    <row r="6" spans="1:21" x14ac:dyDescent="0.2">
      <c r="B6" t="s">
        <v>121</v>
      </c>
      <c r="C6" s="59">
        <v>820037</v>
      </c>
      <c r="D6" s="59">
        <v>-782832</v>
      </c>
      <c r="E6" s="59">
        <v>24746</v>
      </c>
      <c r="F6" s="59">
        <v>-963</v>
      </c>
      <c r="G6" s="59">
        <v>7119</v>
      </c>
      <c r="I6" s="59">
        <v>1728934</v>
      </c>
      <c r="J6" s="59">
        <v>2111883</v>
      </c>
      <c r="K6" s="59">
        <v>382948</v>
      </c>
      <c r="L6" s="59">
        <v>1338207</v>
      </c>
      <c r="M6" s="59">
        <v>380707</v>
      </c>
      <c r="N6" s="59">
        <v>557653</v>
      </c>
      <c r="O6" s="59">
        <v>388372</v>
      </c>
      <c r="P6" s="59">
        <v>170250</v>
      </c>
      <c r="Q6" s="59">
        <v>212150</v>
      </c>
      <c r="R6" s="59">
        <v>-148108</v>
      </c>
      <c r="S6" s="59">
        <v>172385</v>
      </c>
      <c r="T6" s="59">
        <v>110495</v>
      </c>
      <c r="U6" s="59">
        <v>134772</v>
      </c>
    </row>
    <row r="7" spans="1:21" x14ac:dyDescent="0.2">
      <c r="B7" t="s">
        <v>120</v>
      </c>
      <c r="C7" s="59">
        <v>748201</v>
      </c>
      <c r="D7" s="59">
        <v>-641834</v>
      </c>
      <c r="E7" s="59">
        <v>99880</v>
      </c>
      <c r="F7" s="59">
        <v>-275</v>
      </c>
      <c r="G7" s="59">
        <v>56912</v>
      </c>
      <c r="I7" s="59">
        <v>1804869</v>
      </c>
      <c r="J7" s="59">
        <v>2307346</v>
      </c>
      <c r="K7" s="59">
        <v>502476</v>
      </c>
      <c r="L7" s="59">
        <v>1477671</v>
      </c>
      <c r="M7" s="59">
        <v>500235</v>
      </c>
      <c r="N7" s="59">
        <v>845953</v>
      </c>
      <c r="O7" s="59">
        <v>214604</v>
      </c>
      <c r="P7" s="59">
        <v>35650</v>
      </c>
      <c r="Q7" s="59">
        <v>367150</v>
      </c>
      <c r="R7" s="59">
        <v>-29268</v>
      </c>
      <c r="S7" s="59">
        <v>-23564</v>
      </c>
      <c r="T7" s="59">
        <v>-84620</v>
      </c>
      <c r="U7" s="59">
        <v>-137453</v>
      </c>
    </row>
    <row r="8" spans="1:21" x14ac:dyDescent="0.2">
      <c r="B8" t="s">
        <v>119</v>
      </c>
      <c r="C8" s="59">
        <v>871964</v>
      </c>
      <c r="D8" s="59">
        <v>-676251</v>
      </c>
      <c r="E8" s="59">
        <v>181788</v>
      </c>
      <c r="F8" s="59">
        <v>-256</v>
      </c>
      <c r="G8" s="59">
        <v>156405</v>
      </c>
      <c r="I8" s="59">
        <v>1747956</v>
      </c>
      <c r="J8" s="59">
        <v>2197315</v>
      </c>
      <c r="K8" s="59">
        <v>449358</v>
      </c>
      <c r="L8" s="59">
        <v>1340294</v>
      </c>
      <c r="M8" s="59">
        <v>447117</v>
      </c>
      <c r="N8" s="59">
        <v>627440</v>
      </c>
      <c r="O8" s="59">
        <v>171405</v>
      </c>
      <c r="P8" s="59">
        <v>172936</v>
      </c>
      <c r="Q8" s="59">
        <v>357150</v>
      </c>
      <c r="R8" s="59">
        <v>-196198</v>
      </c>
      <c r="S8" s="59">
        <v>-121728</v>
      </c>
      <c r="T8" s="59">
        <v>112141</v>
      </c>
      <c r="U8" s="59">
        <v>-205785</v>
      </c>
    </row>
    <row r="9" spans="1:21" x14ac:dyDescent="0.2">
      <c r="B9" t="s">
        <v>118</v>
      </c>
      <c r="C9" s="59">
        <v>867408</v>
      </c>
      <c r="D9" s="59">
        <v>-679607</v>
      </c>
      <c r="E9" s="59">
        <v>183324</v>
      </c>
      <c r="F9" s="59">
        <v>-279</v>
      </c>
      <c r="G9" s="59">
        <v>136500</v>
      </c>
      <c r="I9" s="59">
        <v>1591551</v>
      </c>
      <c r="J9" s="59">
        <v>2095304</v>
      </c>
      <c r="K9" s="59">
        <v>503753</v>
      </c>
      <c r="L9" s="59">
        <v>1196020</v>
      </c>
      <c r="M9" s="59">
        <v>501512</v>
      </c>
      <c r="N9" s="59">
        <v>451781</v>
      </c>
      <c r="O9" s="59">
        <v>115337</v>
      </c>
      <c r="P9" s="59">
        <v>378720</v>
      </c>
      <c r="Q9" s="59">
        <v>232150</v>
      </c>
      <c r="R9" s="59">
        <v>381151</v>
      </c>
      <c r="S9" s="59">
        <v>-160527</v>
      </c>
      <c r="T9" s="59">
        <v>-44184</v>
      </c>
      <c r="U9" s="59">
        <v>176439</v>
      </c>
    </row>
    <row r="10" spans="1:21" x14ac:dyDescent="0.2">
      <c r="B10" t="s">
        <v>117</v>
      </c>
      <c r="C10" s="59">
        <v>736407</v>
      </c>
      <c r="D10" s="59">
        <v>-637508</v>
      </c>
      <c r="E10" s="59">
        <v>82220</v>
      </c>
      <c r="F10" s="59">
        <v>-41</v>
      </c>
      <c r="G10" s="59">
        <v>32984</v>
      </c>
      <c r="I10" s="59">
        <v>1455843</v>
      </c>
      <c r="J10" s="59">
        <v>1852193</v>
      </c>
      <c r="K10" s="59">
        <v>396350</v>
      </c>
      <c r="L10" s="59">
        <v>911102</v>
      </c>
      <c r="M10" s="59">
        <v>394109</v>
      </c>
      <c r="N10" s="59">
        <v>511172</v>
      </c>
      <c r="O10" s="59">
        <v>95529</v>
      </c>
      <c r="P10" s="59">
        <v>272279</v>
      </c>
      <c r="Q10" s="59">
        <v>2150</v>
      </c>
      <c r="R10" s="59">
        <v>58432</v>
      </c>
      <c r="S10" s="59">
        <v>-5781</v>
      </c>
      <c r="T10" s="59">
        <v>-22194</v>
      </c>
      <c r="U10" s="59">
        <v>30455</v>
      </c>
    </row>
    <row r="11" spans="1:21" x14ac:dyDescent="0.2">
      <c r="B11" t="s">
        <v>116</v>
      </c>
      <c r="C11" s="59">
        <v>804233</v>
      </c>
      <c r="D11" s="59">
        <v>-671258</v>
      </c>
      <c r="E11" s="59">
        <v>116649</v>
      </c>
      <c r="F11" s="59">
        <v>-67</v>
      </c>
      <c r="G11" s="59">
        <v>68452</v>
      </c>
      <c r="I11" s="59">
        <v>1419686</v>
      </c>
      <c r="J11" s="59">
        <v>1733466</v>
      </c>
      <c r="K11" s="59">
        <v>313779</v>
      </c>
      <c r="L11" s="59">
        <v>760244</v>
      </c>
      <c r="M11" s="59">
        <v>311538</v>
      </c>
      <c r="N11" s="59">
        <v>223083</v>
      </c>
      <c r="O11" s="59">
        <v>268725</v>
      </c>
      <c r="P11" s="59">
        <v>241803</v>
      </c>
      <c r="Q11" s="59">
        <v>2150</v>
      </c>
      <c r="R11" s="59">
        <v>-161532</v>
      </c>
      <c r="S11" s="59">
        <v>-7796</v>
      </c>
      <c r="T11" s="59">
        <v>66379</v>
      </c>
      <c r="U11" s="59">
        <v>-102949</v>
      </c>
    </row>
    <row r="12" spans="1:21" x14ac:dyDescent="0.2">
      <c r="B12" t="s">
        <v>115</v>
      </c>
      <c r="C12" s="59">
        <v>748242</v>
      </c>
      <c r="D12" s="59">
        <v>-642443</v>
      </c>
      <c r="E12" s="59">
        <v>95655</v>
      </c>
      <c r="F12" s="59">
        <v>-28</v>
      </c>
      <c r="G12" s="59">
        <v>54776</v>
      </c>
      <c r="I12" s="59">
        <v>1351234</v>
      </c>
      <c r="J12" s="59">
        <v>1780353</v>
      </c>
      <c r="K12" s="59">
        <v>429118</v>
      </c>
      <c r="L12" s="59">
        <v>769096</v>
      </c>
      <c r="M12" s="59">
        <v>426877</v>
      </c>
      <c r="N12" s="59">
        <v>276892</v>
      </c>
      <c r="O12" s="59">
        <v>93384</v>
      </c>
      <c r="P12" s="59">
        <v>344825</v>
      </c>
      <c r="Q12" s="59">
        <v>2150</v>
      </c>
      <c r="R12" s="59">
        <v>191722</v>
      </c>
      <c r="S12" s="59">
        <v>8154</v>
      </c>
      <c r="T12" s="59">
        <v>0</v>
      </c>
      <c r="U12" s="59">
        <v>199877</v>
      </c>
    </row>
    <row r="13" spans="1:21" x14ac:dyDescent="0.2">
      <c r="B13" t="s">
        <v>114</v>
      </c>
      <c r="C13" s="59">
        <v>646294</v>
      </c>
      <c r="D13" s="59">
        <v>-547776</v>
      </c>
      <c r="E13" s="59">
        <v>84380</v>
      </c>
      <c r="F13" s="59">
        <v>-213</v>
      </c>
      <c r="G13" s="59">
        <v>35502</v>
      </c>
      <c r="I13" s="59">
        <v>1296458</v>
      </c>
      <c r="J13" s="59">
        <v>1546406</v>
      </c>
      <c r="K13" s="59">
        <v>249948</v>
      </c>
      <c r="L13" s="59">
        <v>498167</v>
      </c>
      <c r="M13" s="59">
        <v>247707</v>
      </c>
      <c r="N13" s="59">
        <v>197767</v>
      </c>
      <c r="O13" s="59">
        <v>128107</v>
      </c>
      <c r="P13" s="59">
        <v>144877</v>
      </c>
      <c r="Q13" s="59">
        <v>2150</v>
      </c>
      <c r="R13" s="59">
        <v>185536</v>
      </c>
      <c r="S13" s="59">
        <v>-9222</v>
      </c>
      <c r="T13" s="59">
        <v>-49591</v>
      </c>
      <c r="U13" s="59">
        <v>126723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C741-6972-3E4E-8CAD-E355BEB95937}">
  <sheetPr codeName="Sheet14"/>
  <dimension ref="A1:U23"/>
  <sheetViews>
    <sheetView workbookViewId="0">
      <selection activeCell="D34" sqref="D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843183</v>
      </c>
      <c r="D3" s="59">
        <v>-698678</v>
      </c>
      <c r="E3" s="59">
        <v>111837</v>
      </c>
      <c r="F3" s="59">
        <v>-2536</v>
      </c>
      <c r="G3" s="59">
        <v>28672</v>
      </c>
      <c r="I3" s="59">
        <v>1362259</v>
      </c>
      <c r="J3" s="59">
        <v>1996633</v>
      </c>
      <c r="K3" s="59">
        <v>634374</v>
      </c>
      <c r="L3" s="59">
        <v>1658207</v>
      </c>
      <c r="M3" s="59">
        <v>634374</v>
      </c>
      <c r="N3" s="59">
        <v>569224</v>
      </c>
      <c r="O3" s="59">
        <v>515298</v>
      </c>
      <c r="P3" s="59">
        <v>19708</v>
      </c>
      <c r="Q3" s="59">
        <v>550000</v>
      </c>
      <c r="R3" s="59">
        <v>187315</v>
      </c>
      <c r="S3" s="59">
        <v>-185685</v>
      </c>
      <c r="T3" s="59">
        <v>-4734</v>
      </c>
      <c r="U3" s="59">
        <v>-3105</v>
      </c>
    </row>
    <row r="4" spans="1:21" x14ac:dyDescent="0.2">
      <c r="B4" t="s">
        <v>22</v>
      </c>
      <c r="C4" s="59">
        <v>897532</v>
      </c>
      <c r="D4" s="59">
        <v>-741921</v>
      </c>
      <c r="E4" s="59">
        <v>125747</v>
      </c>
      <c r="F4" s="59">
        <v>-3050</v>
      </c>
      <c r="G4" s="59">
        <v>32332</v>
      </c>
      <c r="I4" s="59">
        <v>1333637</v>
      </c>
      <c r="J4" s="59">
        <v>2048157</v>
      </c>
      <c r="K4" s="59">
        <v>714519</v>
      </c>
      <c r="L4" s="59">
        <v>1720021</v>
      </c>
      <c r="M4" s="59">
        <v>714519</v>
      </c>
      <c r="N4" s="59">
        <v>638447</v>
      </c>
      <c r="O4" s="59">
        <v>680300</v>
      </c>
      <c r="P4" s="59">
        <v>22814</v>
      </c>
      <c r="Q4" s="59">
        <v>375000</v>
      </c>
      <c r="R4" s="59">
        <v>288651</v>
      </c>
      <c r="S4" s="59">
        <v>-322512</v>
      </c>
      <c r="T4" s="59">
        <v>26010</v>
      </c>
      <c r="U4" s="59">
        <v>-7850</v>
      </c>
    </row>
    <row r="5" spans="1:21" x14ac:dyDescent="0.2">
      <c r="B5" t="s">
        <v>23</v>
      </c>
      <c r="C5" s="59">
        <v>1253254</v>
      </c>
      <c r="D5" s="59">
        <v>-1084871</v>
      </c>
      <c r="E5" s="59">
        <v>127983</v>
      </c>
      <c r="F5" s="59">
        <v>-8480</v>
      </c>
      <c r="G5" s="59">
        <v>33211</v>
      </c>
      <c r="I5" s="59">
        <v>1378351</v>
      </c>
      <c r="J5" s="59">
        <v>1973262</v>
      </c>
      <c r="K5" s="59">
        <v>594910</v>
      </c>
      <c r="L5" s="59">
        <v>1651318</v>
      </c>
      <c r="M5" s="59">
        <v>594910</v>
      </c>
      <c r="N5" s="59">
        <v>707216</v>
      </c>
      <c r="O5" s="59">
        <v>844125</v>
      </c>
      <c r="P5" s="59">
        <v>30664</v>
      </c>
      <c r="Q5" s="59">
        <v>65000</v>
      </c>
      <c r="R5" s="59">
        <v>347631</v>
      </c>
      <c r="S5" s="59">
        <v>-21598</v>
      </c>
      <c r="T5" s="59">
        <v>-341137</v>
      </c>
      <c r="U5" s="59">
        <v>-15105</v>
      </c>
    </row>
    <row r="6" spans="1:21" x14ac:dyDescent="0.2">
      <c r="B6" t="s">
        <v>121</v>
      </c>
      <c r="C6" s="59">
        <v>756535</v>
      </c>
      <c r="D6" s="59">
        <v>-587204</v>
      </c>
      <c r="E6" s="59">
        <v>142438</v>
      </c>
      <c r="F6" s="59">
        <v>-7428</v>
      </c>
      <c r="G6" s="59">
        <v>20637</v>
      </c>
      <c r="I6" s="59">
        <v>1344585</v>
      </c>
      <c r="J6" s="59">
        <v>2280558</v>
      </c>
      <c r="K6" s="59">
        <v>935972</v>
      </c>
      <c r="L6" s="59">
        <v>1949143</v>
      </c>
      <c r="M6" s="59">
        <v>935972</v>
      </c>
      <c r="N6" s="59">
        <v>1233624</v>
      </c>
      <c r="O6" s="59">
        <v>601707</v>
      </c>
      <c r="P6" s="59">
        <v>45770</v>
      </c>
      <c r="Q6" s="59">
        <v>65000</v>
      </c>
      <c r="R6" s="59">
        <v>-294433</v>
      </c>
      <c r="S6" s="59">
        <v>7151</v>
      </c>
      <c r="T6" s="59">
        <v>295215</v>
      </c>
      <c r="U6" s="59">
        <v>7932</v>
      </c>
    </row>
    <row r="7" spans="1:21" x14ac:dyDescent="0.2">
      <c r="B7" t="s">
        <v>120</v>
      </c>
      <c r="C7" s="59">
        <v>616551</v>
      </c>
      <c r="D7" s="59">
        <v>-531973</v>
      </c>
      <c r="E7" s="59">
        <v>66742</v>
      </c>
      <c r="F7" s="59">
        <v>-2682</v>
      </c>
      <c r="G7" s="59">
        <v>9626</v>
      </c>
      <c r="I7" s="59">
        <v>1324050</v>
      </c>
      <c r="J7" s="59">
        <v>1939107</v>
      </c>
      <c r="K7" s="59">
        <v>615056</v>
      </c>
      <c r="L7" s="59">
        <v>1604891</v>
      </c>
      <c r="M7" s="59">
        <v>615056</v>
      </c>
      <c r="N7" s="59">
        <v>1078175</v>
      </c>
      <c r="O7" s="59">
        <v>405183</v>
      </c>
      <c r="P7" s="59">
        <v>37833</v>
      </c>
      <c r="Q7" s="59">
        <v>80000</v>
      </c>
      <c r="R7" s="59">
        <v>27150</v>
      </c>
      <c r="S7" s="59">
        <v>96068</v>
      </c>
      <c r="T7" s="59">
        <v>-112773</v>
      </c>
      <c r="U7" s="59">
        <v>10446</v>
      </c>
    </row>
    <row r="8" spans="1:21" x14ac:dyDescent="0.2">
      <c r="B8" t="s">
        <v>119</v>
      </c>
      <c r="C8" s="59">
        <v>798058</v>
      </c>
      <c r="D8" s="59">
        <v>-669648</v>
      </c>
      <c r="E8" s="59">
        <v>103319</v>
      </c>
      <c r="F8" s="59">
        <v>-3077</v>
      </c>
      <c r="G8" s="59">
        <v>26968</v>
      </c>
      <c r="I8" s="59">
        <v>1314424</v>
      </c>
      <c r="J8" s="59">
        <v>2039384</v>
      </c>
      <c r="K8" s="59">
        <v>724960</v>
      </c>
      <c r="L8" s="59">
        <v>1710526</v>
      </c>
      <c r="M8" s="59">
        <v>724960</v>
      </c>
      <c r="N8" s="59">
        <v>929306</v>
      </c>
      <c r="O8" s="59">
        <v>570516</v>
      </c>
      <c r="P8" s="59">
        <v>27387</v>
      </c>
      <c r="Q8" s="59">
        <v>180000</v>
      </c>
      <c r="R8" s="59">
        <v>54996</v>
      </c>
      <c r="S8" s="59">
        <v>123564</v>
      </c>
      <c r="T8" s="59">
        <v>-167992</v>
      </c>
      <c r="U8" s="59">
        <v>10568</v>
      </c>
    </row>
    <row r="9" spans="1:21" x14ac:dyDescent="0.2">
      <c r="B9" t="s">
        <v>118</v>
      </c>
      <c r="C9" s="59">
        <v>1095856</v>
      </c>
      <c r="D9" s="59">
        <v>-914092</v>
      </c>
      <c r="E9" s="59">
        <v>140362</v>
      </c>
      <c r="F9" s="59">
        <v>-5218</v>
      </c>
      <c r="G9" s="59">
        <v>30741</v>
      </c>
      <c r="I9" s="59">
        <v>1363185</v>
      </c>
      <c r="J9" s="59">
        <v>2160315</v>
      </c>
      <c r="K9" s="59">
        <v>797129</v>
      </c>
      <c r="L9" s="59">
        <v>1833737</v>
      </c>
      <c r="M9" s="59">
        <v>797129</v>
      </c>
      <c r="N9" s="59">
        <v>847208</v>
      </c>
      <c r="O9" s="59">
        <v>655761</v>
      </c>
      <c r="P9" s="59">
        <v>16818</v>
      </c>
      <c r="Q9" s="59">
        <v>310000</v>
      </c>
      <c r="R9" s="59">
        <v>74108</v>
      </c>
      <c r="S9" s="59">
        <v>60196</v>
      </c>
      <c r="T9" s="59">
        <v>-135795</v>
      </c>
      <c r="U9" s="59">
        <v>-1490</v>
      </c>
    </row>
    <row r="10" spans="1:21" x14ac:dyDescent="0.2">
      <c r="B10" t="s">
        <v>117</v>
      </c>
      <c r="C10" s="59">
        <v>877948</v>
      </c>
      <c r="D10" s="59">
        <v>-757831</v>
      </c>
      <c r="E10" s="59">
        <v>85895</v>
      </c>
      <c r="F10" s="59">
        <v>-3396</v>
      </c>
      <c r="G10" s="59">
        <v>8217</v>
      </c>
      <c r="I10" s="59">
        <v>1332422</v>
      </c>
      <c r="J10" s="59">
        <v>2294599</v>
      </c>
      <c r="K10" s="59">
        <v>962177</v>
      </c>
      <c r="L10" s="59">
        <v>1960465</v>
      </c>
      <c r="M10" s="59">
        <v>962177</v>
      </c>
      <c r="N10" s="59">
        <v>976567</v>
      </c>
      <c r="O10" s="59">
        <v>580375</v>
      </c>
      <c r="P10" s="59">
        <v>18309</v>
      </c>
      <c r="Q10" s="59">
        <v>380000</v>
      </c>
      <c r="R10" s="59">
        <v>-127347</v>
      </c>
      <c r="S10" s="59">
        <v>-69262</v>
      </c>
      <c r="T10" s="59">
        <v>195805</v>
      </c>
      <c r="U10" s="59">
        <v>-804</v>
      </c>
    </row>
    <row r="11" spans="1:21" x14ac:dyDescent="0.2">
      <c r="B11" t="s">
        <v>116</v>
      </c>
      <c r="C11" s="59">
        <v>365883</v>
      </c>
      <c r="D11" s="59">
        <v>-295182</v>
      </c>
      <c r="E11" s="59">
        <v>59151</v>
      </c>
      <c r="F11" s="59">
        <v>-3477</v>
      </c>
      <c r="G11" s="59">
        <v>5755</v>
      </c>
      <c r="I11" s="59">
        <v>1315135</v>
      </c>
      <c r="J11" s="59">
        <v>1978750</v>
      </c>
      <c r="K11" s="59">
        <v>663615</v>
      </c>
      <c r="L11" s="59">
        <v>1648554</v>
      </c>
      <c r="M11" s="59">
        <v>663615</v>
      </c>
      <c r="N11" s="59">
        <v>886606</v>
      </c>
      <c r="O11" s="59">
        <v>417493</v>
      </c>
      <c r="P11" s="59">
        <v>19115</v>
      </c>
      <c r="Q11" s="59">
        <v>320000</v>
      </c>
      <c r="R11" s="59">
        <v>-104187</v>
      </c>
      <c r="S11" s="59">
        <v>45446</v>
      </c>
      <c r="T11" s="59">
        <v>59354</v>
      </c>
      <c r="U11" s="59">
        <v>614</v>
      </c>
    </row>
    <row r="12" spans="1:21" x14ac:dyDescent="0.2">
      <c r="B12" t="s">
        <v>115</v>
      </c>
      <c r="C12" s="59">
        <v>876577</v>
      </c>
      <c r="D12" s="59">
        <v>-732514</v>
      </c>
      <c r="E12" s="59">
        <v>113864</v>
      </c>
      <c r="F12" s="59">
        <v>-2379</v>
      </c>
      <c r="G12" s="59">
        <v>28506</v>
      </c>
      <c r="I12" s="59">
        <v>1309189</v>
      </c>
      <c r="J12" s="59">
        <v>2029025</v>
      </c>
      <c r="K12" s="59">
        <v>719835</v>
      </c>
      <c r="L12" s="59">
        <v>1710388</v>
      </c>
      <c r="M12" s="59">
        <v>719835</v>
      </c>
      <c r="N12" s="59">
        <v>586852</v>
      </c>
      <c r="O12" s="59">
        <v>731693</v>
      </c>
      <c r="P12" s="59">
        <v>18501</v>
      </c>
      <c r="Q12" s="59">
        <v>370000</v>
      </c>
      <c r="R12" s="59">
        <v>-50922</v>
      </c>
      <c r="S12" s="59">
        <v>-73583</v>
      </c>
      <c r="T12" s="59">
        <v>110964</v>
      </c>
      <c r="U12" s="59">
        <v>-13541</v>
      </c>
    </row>
    <row r="13" spans="1:21" x14ac:dyDescent="0.2">
      <c r="B13" t="s">
        <v>114</v>
      </c>
      <c r="C13" s="59">
        <v>785099</v>
      </c>
      <c r="D13" s="59">
        <v>-642847</v>
      </c>
      <c r="E13" s="59">
        <v>113759</v>
      </c>
      <c r="F13" s="59">
        <v>-2116</v>
      </c>
      <c r="G13" s="59">
        <v>24276</v>
      </c>
      <c r="I13" s="59">
        <v>1282302</v>
      </c>
      <c r="J13" s="59">
        <v>1806183</v>
      </c>
      <c r="K13" s="59">
        <v>523880</v>
      </c>
      <c r="L13" s="59">
        <v>1490809</v>
      </c>
      <c r="M13" s="59">
        <v>523880</v>
      </c>
      <c r="N13" s="59">
        <v>488050</v>
      </c>
      <c r="O13" s="59">
        <v>668499</v>
      </c>
      <c r="P13" s="59">
        <v>32043</v>
      </c>
      <c r="Q13" s="59">
        <v>300000</v>
      </c>
      <c r="R13" s="59">
        <v>230076</v>
      </c>
      <c r="S13" s="59">
        <v>-307363</v>
      </c>
      <c r="T13" s="59">
        <v>36717</v>
      </c>
      <c r="U13" s="59">
        <v>-40569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4F5-9372-3E49-8526-12A32431290A}">
  <sheetPr codeName="Sheet15"/>
  <dimension ref="A1:U13"/>
  <sheetViews>
    <sheetView workbookViewId="0">
      <selection activeCell="A21" sqref="A21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2464367</v>
      </c>
      <c r="D3" s="59">
        <v>-1623745</v>
      </c>
      <c r="E3" s="59">
        <v>839790</v>
      </c>
      <c r="F3" s="59">
        <v>-8371</v>
      </c>
      <c r="G3" s="59">
        <v>802858</v>
      </c>
      <c r="I3" s="59">
        <v>12507220</v>
      </c>
      <c r="J3" s="59">
        <v>14693333</v>
      </c>
      <c r="K3" s="59">
        <v>2186113</v>
      </c>
      <c r="L3" s="59">
        <v>11610208</v>
      </c>
      <c r="M3" s="59">
        <v>2185842</v>
      </c>
      <c r="N3" s="59">
        <v>857649</v>
      </c>
      <c r="O3" s="59">
        <v>997605</v>
      </c>
      <c r="P3" s="59">
        <v>73177</v>
      </c>
      <c r="Q3" s="59">
        <v>9593694</v>
      </c>
      <c r="R3" s="59">
        <v>156759</v>
      </c>
      <c r="S3" s="59">
        <v>-124728</v>
      </c>
      <c r="T3" s="59">
        <v>-30959</v>
      </c>
      <c r="U3" s="59">
        <v>1071</v>
      </c>
    </row>
    <row r="4" spans="1:21" x14ac:dyDescent="0.2">
      <c r="B4" t="s">
        <v>22</v>
      </c>
      <c r="C4" s="59">
        <v>2424454</v>
      </c>
      <c r="D4" s="59">
        <v>-1473449</v>
      </c>
      <c r="E4" s="59">
        <v>940134</v>
      </c>
      <c r="F4" s="59">
        <v>-8856</v>
      </c>
      <c r="G4" s="59">
        <v>879105</v>
      </c>
      <c r="I4" s="59">
        <v>11704361</v>
      </c>
      <c r="J4" s="59">
        <v>13764540</v>
      </c>
      <c r="K4" s="59">
        <v>2060179</v>
      </c>
      <c r="L4" s="59">
        <v>11274180</v>
      </c>
      <c r="M4" s="59">
        <v>2059918</v>
      </c>
      <c r="N4" s="59">
        <v>997172</v>
      </c>
      <c r="O4" s="59">
        <v>1580562</v>
      </c>
      <c r="P4" s="59">
        <v>71510</v>
      </c>
      <c r="Q4" s="59">
        <v>8520925</v>
      </c>
      <c r="R4" s="59">
        <v>1506820</v>
      </c>
      <c r="S4" s="59">
        <v>-354801</v>
      </c>
      <c r="T4" s="59">
        <v>-1238341</v>
      </c>
      <c r="U4" s="59">
        <v>-86322</v>
      </c>
    </row>
    <row r="5" spans="1:21" x14ac:dyDescent="0.2">
      <c r="B5" t="s">
        <v>23</v>
      </c>
      <c r="C5" s="59">
        <v>2483107</v>
      </c>
      <c r="D5" s="59">
        <v>-1592800</v>
      </c>
      <c r="E5" s="59">
        <v>890307</v>
      </c>
      <c r="F5" s="59">
        <v>-6814</v>
      </c>
      <c r="G5" s="59">
        <v>822754</v>
      </c>
      <c r="I5" s="59">
        <v>11036724</v>
      </c>
      <c r="J5" s="59">
        <v>13215437</v>
      </c>
      <c r="K5" s="59">
        <v>2178712</v>
      </c>
      <c r="L5" s="59">
        <v>10803883</v>
      </c>
      <c r="M5" s="59">
        <v>2178451</v>
      </c>
      <c r="N5" s="59">
        <v>953904</v>
      </c>
      <c r="O5" s="59">
        <v>907286</v>
      </c>
      <c r="P5" s="59">
        <v>158429</v>
      </c>
      <c r="Q5" s="59">
        <v>8736947</v>
      </c>
      <c r="R5" s="59">
        <v>18863</v>
      </c>
      <c r="S5" s="59">
        <v>-1387007</v>
      </c>
      <c r="T5" s="59">
        <v>-8901</v>
      </c>
      <c r="U5" s="59">
        <v>-1377045</v>
      </c>
    </row>
    <row r="6" spans="1:21" x14ac:dyDescent="0.2">
      <c r="B6" t="s">
        <v>121</v>
      </c>
      <c r="C6" s="59">
        <v>3111501</v>
      </c>
      <c r="D6" s="59">
        <v>-1822136</v>
      </c>
      <c r="E6" s="59">
        <v>1289365</v>
      </c>
      <c r="F6" s="59">
        <v>-6275</v>
      </c>
      <c r="G6" s="59">
        <v>1123599</v>
      </c>
      <c r="I6" s="59">
        <v>10834563</v>
      </c>
      <c r="J6" s="59">
        <v>13315574</v>
      </c>
      <c r="K6" s="59">
        <v>2481010</v>
      </c>
      <c r="L6" s="59">
        <v>10896086</v>
      </c>
      <c r="M6" s="59">
        <v>2480910</v>
      </c>
      <c r="N6" s="59">
        <v>918343</v>
      </c>
      <c r="O6" s="59">
        <v>915960</v>
      </c>
      <c r="P6" s="59">
        <v>1435474</v>
      </c>
      <c r="Q6" s="59">
        <v>7571318</v>
      </c>
      <c r="R6" s="59">
        <v>2016758</v>
      </c>
      <c r="S6" s="59">
        <v>-207620</v>
      </c>
      <c r="T6" s="59">
        <v>-438373</v>
      </c>
      <c r="U6" s="59">
        <v>1370764</v>
      </c>
    </row>
    <row r="7" spans="1:21" x14ac:dyDescent="0.2">
      <c r="B7" t="s">
        <v>120</v>
      </c>
      <c r="C7" s="59">
        <v>3695880</v>
      </c>
      <c r="D7" s="59">
        <v>-2049958</v>
      </c>
      <c r="E7" s="59">
        <v>1645922</v>
      </c>
      <c r="F7" s="59">
        <v>-5189</v>
      </c>
      <c r="G7" s="59">
        <v>1513696</v>
      </c>
      <c r="I7" s="59">
        <v>10975210</v>
      </c>
      <c r="J7" s="59">
        <v>12751956</v>
      </c>
      <c r="K7" s="59">
        <v>1776746</v>
      </c>
      <c r="L7" s="59">
        <v>10320582</v>
      </c>
      <c r="M7" s="59">
        <v>1776646</v>
      </c>
      <c r="N7" s="59">
        <v>1532147</v>
      </c>
      <c r="O7" s="59">
        <v>1236723</v>
      </c>
      <c r="P7" s="59">
        <v>65116</v>
      </c>
      <c r="Q7" s="59">
        <v>7382836</v>
      </c>
      <c r="R7" s="59">
        <v>1269167</v>
      </c>
      <c r="S7" s="59">
        <v>-1178157</v>
      </c>
      <c r="T7" s="59">
        <v>-138321</v>
      </c>
      <c r="U7" s="59">
        <v>-47311</v>
      </c>
    </row>
    <row r="8" spans="1:21" x14ac:dyDescent="0.2">
      <c r="B8" t="s">
        <v>119</v>
      </c>
      <c r="C8" s="59">
        <v>4002463</v>
      </c>
      <c r="D8" s="59">
        <v>-1874464</v>
      </c>
      <c r="E8" s="59">
        <v>2127886</v>
      </c>
      <c r="F8" s="59">
        <v>-3398</v>
      </c>
      <c r="G8" s="59">
        <v>1896256</v>
      </c>
      <c r="I8" s="59">
        <v>9498637</v>
      </c>
      <c r="J8" s="59">
        <v>11793481</v>
      </c>
      <c r="K8" s="59">
        <v>2294844</v>
      </c>
      <c r="L8" s="59">
        <v>9313379</v>
      </c>
      <c r="M8" s="59">
        <v>2294744</v>
      </c>
      <c r="N8" s="59">
        <v>1978834</v>
      </c>
      <c r="O8" s="59">
        <v>1196783</v>
      </c>
      <c r="P8" s="59">
        <v>112444</v>
      </c>
      <c r="Q8" s="59">
        <v>5984348</v>
      </c>
      <c r="R8" s="59">
        <v>1243103</v>
      </c>
      <c r="S8" s="59">
        <v>-1210588</v>
      </c>
      <c r="T8" s="59">
        <v>20239</v>
      </c>
      <c r="U8" s="59">
        <v>52755</v>
      </c>
    </row>
    <row r="9" spans="1:21" x14ac:dyDescent="0.2">
      <c r="B9" t="s">
        <v>118</v>
      </c>
      <c r="C9" s="59">
        <v>3635149</v>
      </c>
      <c r="D9" s="59">
        <v>-1928029</v>
      </c>
      <c r="E9" s="59">
        <v>1706348</v>
      </c>
      <c r="F9" s="59">
        <v>-2735</v>
      </c>
      <c r="G9" s="59">
        <v>1506755</v>
      </c>
      <c r="I9" s="59">
        <v>7611589</v>
      </c>
      <c r="J9" s="59">
        <v>9431831</v>
      </c>
      <c r="K9" s="59">
        <v>1820241</v>
      </c>
      <c r="L9" s="59">
        <v>6936777</v>
      </c>
      <c r="M9" s="59">
        <v>1820141</v>
      </c>
      <c r="N9" s="59">
        <v>995877</v>
      </c>
      <c r="O9" s="59">
        <v>867549</v>
      </c>
      <c r="P9" s="59">
        <v>59672</v>
      </c>
      <c r="Q9" s="59">
        <v>4981691</v>
      </c>
      <c r="R9" s="59">
        <v>1463586</v>
      </c>
      <c r="S9" s="59">
        <v>-1351568</v>
      </c>
      <c r="T9" s="59">
        <v>-176303</v>
      </c>
      <c r="U9" s="59">
        <v>-64285</v>
      </c>
    </row>
    <row r="10" spans="1:21" x14ac:dyDescent="0.2">
      <c r="B10" t="s">
        <v>117</v>
      </c>
      <c r="C10" s="59">
        <v>3456268</v>
      </c>
      <c r="D10" s="59">
        <v>-1840302</v>
      </c>
      <c r="E10" s="59">
        <v>1615966</v>
      </c>
      <c r="F10" s="59">
        <v>-2567</v>
      </c>
      <c r="G10" s="59">
        <v>1400489</v>
      </c>
      <c r="I10" s="59">
        <v>6332567</v>
      </c>
      <c r="J10" s="59">
        <v>8338760</v>
      </c>
      <c r="K10" s="59">
        <v>2006192</v>
      </c>
      <c r="L10" s="59">
        <v>5815714</v>
      </c>
      <c r="M10" s="59">
        <v>2006092</v>
      </c>
      <c r="N10" s="59">
        <v>1207823</v>
      </c>
      <c r="O10" s="59">
        <v>780755</v>
      </c>
      <c r="P10" s="59">
        <v>123957</v>
      </c>
      <c r="Q10" s="59">
        <v>3631679</v>
      </c>
      <c r="R10" s="59">
        <v>1252510</v>
      </c>
      <c r="S10" s="59">
        <v>-1285716</v>
      </c>
      <c r="T10" s="59">
        <v>-26767</v>
      </c>
      <c r="U10" s="59">
        <v>-59973</v>
      </c>
    </row>
    <row r="11" spans="1:21" x14ac:dyDescent="0.2">
      <c r="B11" t="s">
        <v>116</v>
      </c>
      <c r="C11" s="59">
        <v>2106391</v>
      </c>
      <c r="D11" s="59">
        <v>-1466197</v>
      </c>
      <c r="E11" s="59">
        <v>640193</v>
      </c>
      <c r="F11" s="59">
        <v>-3170</v>
      </c>
      <c r="G11" s="59">
        <v>488081</v>
      </c>
      <c r="I11" s="59">
        <v>5126964</v>
      </c>
      <c r="J11" s="59">
        <v>6802005</v>
      </c>
      <c r="K11" s="59">
        <v>1675041</v>
      </c>
      <c r="L11" s="59">
        <v>4231076</v>
      </c>
      <c r="M11" s="59">
        <v>1674941</v>
      </c>
      <c r="N11" s="59">
        <v>742827</v>
      </c>
      <c r="O11" s="59">
        <v>997261</v>
      </c>
      <c r="P11" s="59">
        <v>80609</v>
      </c>
      <c r="Q11" s="59">
        <v>2351399</v>
      </c>
      <c r="R11" s="59">
        <v>938257</v>
      </c>
      <c r="S11" s="59">
        <v>-500625</v>
      </c>
      <c r="T11" s="59">
        <v>-305708</v>
      </c>
      <c r="U11" s="59">
        <v>131923</v>
      </c>
    </row>
    <row r="12" spans="1:21" x14ac:dyDescent="0.2">
      <c r="B12" t="s">
        <v>115</v>
      </c>
      <c r="C12" s="59">
        <v>2038543</v>
      </c>
      <c r="D12" s="59">
        <v>-1543593</v>
      </c>
      <c r="E12" s="59">
        <v>494950</v>
      </c>
      <c r="F12" s="59">
        <v>-3539</v>
      </c>
      <c r="G12" s="59">
        <v>333128</v>
      </c>
      <c r="I12" s="59">
        <v>4638882</v>
      </c>
      <c r="J12" s="59">
        <v>6380059</v>
      </c>
      <c r="K12" s="59">
        <v>1741176</v>
      </c>
      <c r="L12" s="59">
        <v>3831125</v>
      </c>
      <c r="M12" s="59">
        <v>1741076</v>
      </c>
      <c r="N12" s="59">
        <v>908438</v>
      </c>
      <c r="O12" s="59">
        <v>905377</v>
      </c>
      <c r="P12" s="59">
        <v>52027</v>
      </c>
      <c r="Q12" s="59">
        <v>1903908</v>
      </c>
      <c r="R12" s="59">
        <v>21600</v>
      </c>
      <c r="S12" s="59">
        <v>-123592</v>
      </c>
      <c r="T12" s="59">
        <v>97132</v>
      </c>
      <c r="U12" s="59">
        <v>-4859</v>
      </c>
    </row>
    <row r="13" spans="1:21" x14ac:dyDescent="0.2">
      <c r="B13" t="s">
        <v>114</v>
      </c>
      <c r="C13" s="59">
        <v>1949381</v>
      </c>
      <c r="D13" s="59">
        <v>-1518562</v>
      </c>
      <c r="E13" s="59">
        <v>430622</v>
      </c>
      <c r="F13" s="59">
        <v>-4386</v>
      </c>
      <c r="G13" s="59">
        <v>291949</v>
      </c>
      <c r="I13" s="59">
        <v>4305754</v>
      </c>
      <c r="J13" s="59">
        <v>6005779</v>
      </c>
      <c r="K13" s="59">
        <v>1700024</v>
      </c>
      <c r="L13" s="59">
        <v>3504431</v>
      </c>
      <c r="M13" s="59">
        <v>1699924</v>
      </c>
      <c r="N13" s="59">
        <v>732926</v>
      </c>
      <c r="O13" s="59">
        <v>913300</v>
      </c>
      <c r="P13" s="59">
        <v>56887</v>
      </c>
      <c r="Q13" s="59">
        <v>1749310</v>
      </c>
      <c r="R13" s="59">
        <v>373694</v>
      </c>
      <c r="S13" s="59">
        <v>-297251</v>
      </c>
      <c r="T13" s="59">
        <v>-301874</v>
      </c>
      <c r="U13" s="59">
        <v>-225431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15A-F1EE-7D48-A0AC-63259677C6AB}">
  <sheetPr codeName="Sheet16"/>
  <dimension ref="A1:U13"/>
  <sheetViews>
    <sheetView workbookViewId="0">
      <selection activeCell="A23" sqref="A23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37755693</v>
      </c>
      <c r="D3" s="59">
        <v>-33925168</v>
      </c>
      <c r="E3" s="59">
        <v>3830525</v>
      </c>
      <c r="F3" s="59">
        <v>-46300</v>
      </c>
      <c r="G3" s="59">
        <v>3235304</v>
      </c>
      <c r="I3" s="59">
        <v>54867757</v>
      </c>
      <c r="J3" s="59">
        <v>88917628</v>
      </c>
      <c r="K3" s="59">
        <v>34049871</v>
      </c>
      <c r="L3" s="59">
        <v>70494555</v>
      </c>
      <c r="M3" s="59">
        <v>33150703</v>
      </c>
      <c r="N3" s="59">
        <v>18119364</v>
      </c>
      <c r="O3" s="59">
        <v>15810768</v>
      </c>
      <c r="P3" s="59">
        <v>18560747</v>
      </c>
      <c r="Q3" s="59">
        <v>17909666</v>
      </c>
      <c r="R3" s="59">
        <v>3316113</v>
      </c>
      <c r="S3" s="59">
        <v>-8177363</v>
      </c>
      <c r="T3" s="59">
        <v>3433316</v>
      </c>
      <c r="U3" s="59">
        <v>-1427933</v>
      </c>
    </row>
    <row r="4" spans="1:21" x14ac:dyDescent="0.2">
      <c r="B4" t="s">
        <v>22</v>
      </c>
      <c r="C4" s="59">
        <v>33669033</v>
      </c>
      <c r="D4" s="59">
        <v>-32491365</v>
      </c>
      <c r="E4" s="59">
        <v>1177668</v>
      </c>
      <c r="F4" s="59">
        <v>-44107</v>
      </c>
      <c r="G4" s="59">
        <v>1328102</v>
      </c>
      <c r="I4" s="59">
        <v>51630787</v>
      </c>
      <c r="J4" s="59">
        <v>75039331</v>
      </c>
      <c r="K4" s="59">
        <v>23408543</v>
      </c>
      <c r="L4" s="59">
        <v>56089374</v>
      </c>
      <c r="M4" s="59">
        <v>22141845</v>
      </c>
      <c r="N4" s="59">
        <v>14106497</v>
      </c>
      <c r="O4" s="59">
        <v>12665170</v>
      </c>
      <c r="P4" s="59">
        <v>19857934</v>
      </c>
      <c r="Q4" s="59">
        <v>9372266</v>
      </c>
      <c r="R4" s="59">
        <v>2515385</v>
      </c>
      <c r="S4" s="59">
        <v>-2230930</v>
      </c>
      <c r="T4" s="59">
        <v>-2245934</v>
      </c>
      <c r="U4" s="59">
        <v>-1961480</v>
      </c>
    </row>
    <row r="5" spans="1:21" x14ac:dyDescent="0.2">
      <c r="B5" t="s">
        <v>23</v>
      </c>
      <c r="C5" s="59">
        <v>34065891</v>
      </c>
      <c r="D5" s="59">
        <v>-31994381</v>
      </c>
      <c r="E5" s="59">
        <v>2071509</v>
      </c>
      <c r="F5" s="59">
        <v>-112512</v>
      </c>
      <c r="G5" s="59">
        <v>1620939</v>
      </c>
      <c r="I5" s="59">
        <v>52811286</v>
      </c>
      <c r="J5" s="59">
        <v>72321155</v>
      </c>
      <c r="K5" s="59">
        <v>19509869</v>
      </c>
      <c r="L5" s="59">
        <v>52851457</v>
      </c>
      <c r="M5" s="59">
        <v>18229239</v>
      </c>
      <c r="N5" s="59">
        <v>10828885</v>
      </c>
      <c r="O5" s="59">
        <v>13360658</v>
      </c>
      <c r="P5" s="59">
        <v>21692189</v>
      </c>
      <c r="Q5" s="59">
        <v>6872266</v>
      </c>
      <c r="R5" s="59">
        <v>6511110</v>
      </c>
      <c r="S5" s="59">
        <v>-4500311</v>
      </c>
      <c r="T5" s="59">
        <v>-3289265</v>
      </c>
      <c r="U5" s="59">
        <v>-1278466</v>
      </c>
    </row>
    <row r="6" spans="1:21" x14ac:dyDescent="0.2">
      <c r="B6" t="s">
        <v>121</v>
      </c>
      <c r="C6" s="59">
        <v>40429748</v>
      </c>
      <c r="D6" s="59">
        <v>-38702997</v>
      </c>
      <c r="E6" s="59">
        <v>1726750</v>
      </c>
      <c r="F6" s="59">
        <v>-49739</v>
      </c>
      <c r="G6" s="59">
        <v>1494567</v>
      </c>
      <c r="I6" s="59">
        <v>50914932</v>
      </c>
      <c r="J6" s="59">
        <v>77796109</v>
      </c>
      <c r="K6" s="59">
        <v>26881177</v>
      </c>
      <c r="L6" s="59">
        <v>57779311</v>
      </c>
      <c r="M6" s="59">
        <v>25600036</v>
      </c>
      <c r="N6" s="59">
        <v>16349489</v>
      </c>
      <c r="O6" s="59">
        <v>16324166</v>
      </c>
      <c r="P6" s="59">
        <v>22853096</v>
      </c>
      <c r="Q6" s="59">
        <v>2172266</v>
      </c>
      <c r="R6" s="59">
        <v>-7007364</v>
      </c>
      <c r="S6" s="59">
        <v>5595096</v>
      </c>
      <c r="T6" s="59">
        <v>5127609</v>
      </c>
      <c r="U6" s="59">
        <v>3715341</v>
      </c>
    </row>
    <row r="7" spans="1:21" x14ac:dyDescent="0.2">
      <c r="B7" t="s">
        <v>120</v>
      </c>
      <c r="C7" s="59">
        <v>39570169</v>
      </c>
      <c r="D7" s="59">
        <v>-38913015</v>
      </c>
      <c r="E7" s="59">
        <v>654043</v>
      </c>
      <c r="F7" s="59">
        <v>-42634</v>
      </c>
      <c r="G7" s="59">
        <v>454937</v>
      </c>
      <c r="I7" s="59">
        <v>49421765</v>
      </c>
      <c r="J7" s="59">
        <v>74243122</v>
      </c>
      <c r="K7" s="59">
        <v>24821356</v>
      </c>
      <c r="L7" s="59">
        <v>53679195</v>
      </c>
      <c r="M7" s="59">
        <v>23534424</v>
      </c>
      <c r="N7" s="59">
        <v>13821394</v>
      </c>
      <c r="O7" s="59">
        <v>13291715</v>
      </c>
      <c r="P7" s="59">
        <v>19139979</v>
      </c>
      <c r="Q7" s="59">
        <v>7384266</v>
      </c>
      <c r="R7" s="59">
        <v>1022821</v>
      </c>
      <c r="S7" s="59">
        <v>516081</v>
      </c>
      <c r="T7" s="59">
        <v>-834994</v>
      </c>
      <c r="U7" s="59">
        <v>703908</v>
      </c>
    </row>
    <row r="8" spans="1:21" x14ac:dyDescent="0.2">
      <c r="B8" t="s">
        <v>119</v>
      </c>
      <c r="C8" s="59">
        <v>52391131</v>
      </c>
      <c r="D8" s="59">
        <v>-41493443</v>
      </c>
      <c r="E8" s="59">
        <v>10897688</v>
      </c>
      <c r="F8" s="59">
        <v>-75037</v>
      </c>
      <c r="G8" s="59">
        <v>10132185</v>
      </c>
      <c r="I8" s="59">
        <v>48966827</v>
      </c>
      <c r="J8" s="59">
        <v>81261419</v>
      </c>
      <c r="K8" s="59">
        <v>32294592</v>
      </c>
      <c r="L8" s="59">
        <v>60115790</v>
      </c>
      <c r="M8" s="59">
        <v>31003528</v>
      </c>
      <c r="N8" s="59">
        <v>14620572</v>
      </c>
      <c r="O8" s="59">
        <v>19222670</v>
      </c>
      <c r="P8" s="59">
        <v>18445027</v>
      </c>
      <c r="Q8" s="59">
        <v>7778266</v>
      </c>
      <c r="R8" s="59">
        <v>6664206</v>
      </c>
      <c r="S8" s="59">
        <v>-2913716</v>
      </c>
      <c r="T8" s="59">
        <v>-3861094</v>
      </c>
      <c r="U8" s="59">
        <v>-110605</v>
      </c>
    </row>
    <row r="9" spans="1:21" x14ac:dyDescent="0.2">
      <c r="B9" t="s">
        <v>118</v>
      </c>
      <c r="C9" s="59">
        <v>34783091</v>
      </c>
      <c r="D9" s="59">
        <v>-32171267</v>
      </c>
      <c r="E9" s="59">
        <v>2611823</v>
      </c>
      <c r="F9" s="59">
        <v>-85801</v>
      </c>
      <c r="G9" s="59">
        <v>2312231</v>
      </c>
      <c r="I9" s="59">
        <v>39876036</v>
      </c>
      <c r="J9" s="59">
        <v>70397926</v>
      </c>
      <c r="K9" s="59">
        <v>30521889</v>
      </c>
      <c r="L9" s="59">
        <v>48752546</v>
      </c>
      <c r="M9" s="59">
        <v>28727744</v>
      </c>
      <c r="N9" s="59">
        <v>11947068</v>
      </c>
      <c r="O9" s="59">
        <v>13381387</v>
      </c>
      <c r="P9" s="59">
        <v>18555456</v>
      </c>
      <c r="Q9" s="59">
        <v>4809668</v>
      </c>
      <c r="R9" s="59">
        <v>5386392</v>
      </c>
      <c r="S9" s="59">
        <v>-405731</v>
      </c>
      <c r="T9" s="59">
        <v>-2768888</v>
      </c>
      <c r="U9" s="59">
        <v>2211772</v>
      </c>
    </row>
    <row r="10" spans="1:21" x14ac:dyDescent="0.2">
      <c r="B10" t="s">
        <v>117</v>
      </c>
      <c r="C10" s="59">
        <v>34522481</v>
      </c>
      <c r="D10" s="59">
        <v>-31316764</v>
      </c>
      <c r="E10" s="59">
        <v>3174850</v>
      </c>
      <c r="F10" s="59">
        <v>-99928</v>
      </c>
      <c r="G10" s="59">
        <v>2674984</v>
      </c>
      <c r="I10" s="59">
        <v>37553331</v>
      </c>
      <c r="J10" s="59">
        <v>66785334</v>
      </c>
      <c r="K10" s="59">
        <v>29232003</v>
      </c>
      <c r="L10" s="59">
        <v>44548083</v>
      </c>
      <c r="M10" s="59">
        <v>26940590</v>
      </c>
      <c r="N10" s="59">
        <v>10316706</v>
      </c>
      <c r="O10" s="59">
        <v>13645246</v>
      </c>
      <c r="P10" s="59">
        <v>16345674</v>
      </c>
      <c r="Q10" s="59">
        <v>4189568</v>
      </c>
      <c r="R10" s="59">
        <v>6233704</v>
      </c>
      <c r="S10" s="59">
        <v>-1110965</v>
      </c>
      <c r="T10" s="59">
        <v>-1225844</v>
      </c>
      <c r="U10" s="59">
        <v>3896894</v>
      </c>
    </row>
    <row r="11" spans="1:21" x14ac:dyDescent="0.2">
      <c r="B11" t="s">
        <v>116</v>
      </c>
      <c r="C11" s="59">
        <v>17683055</v>
      </c>
      <c r="D11" s="59">
        <v>-17035690</v>
      </c>
      <c r="E11" s="59">
        <v>643542</v>
      </c>
      <c r="F11" s="59">
        <v>-103426</v>
      </c>
      <c r="G11" s="59">
        <v>470547</v>
      </c>
      <c r="I11" s="59">
        <v>35056734</v>
      </c>
      <c r="J11" s="59">
        <v>62552626</v>
      </c>
      <c r="K11" s="59">
        <v>27495891</v>
      </c>
      <c r="L11" s="59">
        <v>38950634</v>
      </c>
      <c r="M11" s="59">
        <v>24718692</v>
      </c>
      <c r="N11" s="59">
        <v>17521629</v>
      </c>
      <c r="O11" s="59">
        <v>5991009</v>
      </c>
      <c r="P11" s="59">
        <v>12448816</v>
      </c>
      <c r="Q11" s="59">
        <v>2942568</v>
      </c>
      <c r="R11" s="59">
        <v>-1597487</v>
      </c>
      <c r="S11" s="59">
        <v>913289</v>
      </c>
      <c r="T11" s="59">
        <v>-778332</v>
      </c>
      <c r="U11" s="59">
        <v>-1462530</v>
      </c>
    </row>
    <row r="12" spans="1:21" x14ac:dyDescent="0.2">
      <c r="B12" t="s">
        <v>115</v>
      </c>
      <c r="C12" s="59">
        <v>27859886</v>
      </c>
      <c r="D12" s="59">
        <v>-25985682</v>
      </c>
      <c r="E12" s="59">
        <v>1874203</v>
      </c>
      <c r="F12" s="59">
        <v>-113689</v>
      </c>
      <c r="G12" s="59">
        <v>1679155</v>
      </c>
      <c r="I12" s="59">
        <v>34586187</v>
      </c>
      <c r="J12" s="59">
        <v>63859965</v>
      </c>
      <c r="K12" s="59">
        <v>29273777</v>
      </c>
      <c r="L12" s="59">
        <v>39540449</v>
      </c>
      <c r="M12" s="59">
        <v>25997667</v>
      </c>
      <c r="N12" s="59">
        <v>11207230</v>
      </c>
      <c r="O12" s="59">
        <v>10628180</v>
      </c>
      <c r="P12" s="59">
        <v>13911393</v>
      </c>
      <c r="Q12" s="59">
        <v>3742568</v>
      </c>
      <c r="R12" s="59">
        <v>315072</v>
      </c>
      <c r="S12" s="59">
        <v>-1867183</v>
      </c>
      <c r="T12" s="59">
        <v>1497328</v>
      </c>
      <c r="U12" s="59">
        <v>-54782</v>
      </c>
    </row>
    <row r="13" spans="1:21" x14ac:dyDescent="0.2">
      <c r="B13" t="s">
        <v>114</v>
      </c>
      <c r="C13" s="59">
        <v>21048655</v>
      </c>
      <c r="D13" s="59">
        <v>-19008418</v>
      </c>
      <c r="E13" s="59">
        <v>2040236</v>
      </c>
      <c r="F13" s="59">
        <v>-89766</v>
      </c>
      <c r="G13" s="59">
        <v>1848377</v>
      </c>
      <c r="I13" s="59">
        <v>32910835</v>
      </c>
      <c r="J13" s="59">
        <v>58937000</v>
      </c>
      <c r="K13" s="59">
        <v>26026164</v>
      </c>
      <c r="L13" s="59">
        <v>33924753</v>
      </c>
      <c r="M13" s="59">
        <v>22116771</v>
      </c>
      <c r="N13" s="59">
        <v>10442282</v>
      </c>
      <c r="O13" s="59">
        <v>7707868</v>
      </c>
      <c r="P13" s="59">
        <v>13966455</v>
      </c>
      <c r="Q13" s="59">
        <v>1758166</v>
      </c>
      <c r="R13" s="59">
        <v>3519411</v>
      </c>
      <c r="S13" s="59">
        <v>-712904</v>
      </c>
      <c r="T13" s="59">
        <v>-1632665</v>
      </c>
      <c r="U13" s="59">
        <v>1173841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4ED-8664-0B46-B67B-8932ADB4CA89}">
  <sheetPr codeName="Sheet17"/>
  <dimension ref="A1:U13"/>
  <sheetViews>
    <sheetView topLeftCell="H1" workbookViewId="0">
      <selection sqref="A1:U2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673619</v>
      </c>
      <c r="D3" s="59">
        <v>-374842</v>
      </c>
      <c r="E3" s="59">
        <v>298777</v>
      </c>
      <c r="F3" s="59">
        <v>-165085</v>
      </c>
      <c r="G3" s="59">
        <v>117097</v>
      </c>
      <c r="I3" s="59">
        <v>8678541</v>
      </c>
      <c r="J3" s="59">
        <v>36520449</v>
      </c>
      <c r="K3" s="59">
        <v>27841907</v>
      </c>
      <c r="L3" s="59">
        <v>1237182</v>
      </c>
      <c r="M3" s="59">
        <v>2420060</v>
      </c>
      <c r="N3" s="59">
        <v>206589</v>
      </c>
      <c r="O3" s="59">
        <v>488827</v>
      </c>
      <c r="P3" s="59">
        <v>415162</v>
      </c>
      <c r="Q3" s="59">
        <v>74889</v>
      </c>
      <c r="R3" s="59">
        <v>111919</v>
      </c>
      <c r="S3" s="59">
        <v>-19157</v>
      </c>
      <c r="T3" s="59">
        <v>-69526</v>
      </c>
      <c r="U3" s="59">
        <v>23234</v>
      </c>
    </row>
    <row r="4" spans="1:21" x14ac:dyDescent="0.2">
      <c r="B4" t="s">
        <v>22</v>
      </c>
      <c r="C4" s="59">
        <v>612279</v>
      </c>
      <c r="D4" s="59">
        <v>-323580</v>
      </c>
      <c r="E4" s="59">
        <v>288698</v>
      </c>
      <c r="F4" s="59">
        <v>-171074</v>
      </c>
      <c r="G4" s="59">
        <v>109253</v>
      </c>
      <c r="I4" s="59">
        <v>8562121</v>
      </c>
      <c r="J4" s="59">
        <v>36079412</v>
      </c>
      <c r="K4" s="59">
        <v>27517290</v>
      </c>
      <c r="L4" s="59">
        <v>1204743</v>
      </c>
      <c r="M4" s="59">
        <v>3925832</v>
      </c>
      <c r="N4" s="59">
        <v>213532</v>
      </c>
      <c r="O4" s="59">
        <v>455701</v>
      </c>
      <c r="P4" s="59">
        <v>391927</v>
      </c>
      <c r="Q4" s="59">
        <v>74889</v>
      </c>
      <c r="R4" s="59">
        <v>137330</v>
      </c>
      <c r="S4" s="59">
        <v>-12999</v>
      </c>
      <c r="T4" s="59">
        <v>-174191</v>
      </c>
      <c r="U4" s="59">
        <v>-49860</v>
      </c>
    </row>
    <row r="5" spans="1:21" x14ac:dyDescent="0.2">
      <c r="B5" t="s">
        <v>23</v>
      </c>
      <c r="C5" s="59">
        <v>539396</v>
      </c>
      <c r="D5" s="59">
        <v>-280595</v>
      </c>
      <c r="E5" s="59">
        <v>258800</v>
      </c>
      <c r="F5" s="59">
        <v>-163562</v>
      </c>
      <c r="G5" s="59">
        <v>82930</v>
      </c>
      <c r="I5" s="59">
        <v>8457837</v>
      </c>
      <c r="J5" s="59">
        <v>36040739</v>
      </c>
      <c r="K5" s="59">
        <v>27582901</v>
      </c>
      <c r="L5" s="59">
        <v>1221995</v>
      </c>
      <c r="M5" s="59">
        <v>4066142</v>
      </c>
      <c r="N5" s="59">
        <v>189787</v>
      </c>
      <c r="O5" s="59">
        <v>431718</v>
      </c>
      <c r="P5" s="59">
        <v>441788</v>
      </c>
      <c r="Q5" s="59">
        <v>72830</v>
      </c>
      <c r="R5" s="59">
        <v>199199</v>
      </c>
      <c r="S5" s="59">
        <v>-38474</v>
      </c>
      <c r="T5" s="59">
        <v>-101197</v>
      </c>
      <c r="U5" s="59">
        <v>59527</v>
      </c>
    </row>
    <row r="6" spans="1:21" x14ac:dyDescent="0.2">
      <c r="B6" t="s">
        <v>121</v>
      </c>
      <c r="C6" s="59">
        <v>616486</v>
      </c>
      <c r="D6" s="59">
        <v>-356359</v>
      </c>
      <c r="E6" s="59">
        <v>260126</v>
      </c>
      <c r="F6" s="59">
        <v>-167427</v>
      </c>
      <c r="G6" s="59">
        <v>75202</v>
      </c>
      <c r="I6" s="59">
        <v>8393122</v>
      </c>
      <c r="J6" s="59">
        <v>35643121</v>
      </c>
      <c r="K6" s="59">
        <v>27249998</v>
      </c>
      <c r="L6" s="59">
        <v>1184444</v>
      </c>
      <c r="M6" s="59">
        <v>2669783</v>
      </c>
      <c r="N6" s="59">
        <v>160580</v>
      </c>
      <c r="O6" s="59">
        <v>457350</v>
      </c>
      <c r="P6" s="59">
        <v>382302</v>
      </c>
      <c r="Q6" s="59">
        <v>72830</v>
      </c>
      <c r="R6" s="59">
        <v>-150012</v>
      </c>
      <c r="S6" s="59">
        <v>-114310</v>
      </c>
      <c r="T6" s="59">
        <v>220935</v>
      </c>
      <c r="U6" s="59">
        <v>-43387</v>
      </c>
    </row>
    <row r="7" spans="1:21" x14ac:dyDescent="0.2">
      <c r="B7" t="s">
        <v>120</v>
      </c>
      <c r="C7" s="59">
        <v>563239</v>
      </c>
      <c r="D7" s="59">
        <v>-305737</v>
      </c>
      <c r="E7" s="59">
        <v>257501</v>
      </c>
      <c r="F7" s="59">
        <v>-164804</v>
      </c>
      <c r="G7" s="59">
        <v>80787</v>
      </c>
      <c r="I7" s="59">
        <v>7914523</v>
      </c>
      <c r="J7" s="59">
        <v>35019856</v>
      </c>
      <c r="K7" s="59">
        <v>27105333</v>
      </c>
      <c r="L7" s="59">
        <v>1194015</v>
      </c>
      <c r="M7" s="59">
        <v>3314735</v>
      </c>
      <c r="N7" s="59">
        <v>153399</v>
      </c>
      <c r="O7" s="59">
        <v>419582</v>
      </c>
      <c r="P7" s="59">
        <v>425689</v>
      </c>
      <c r="Q7" s="59">
        <v>71497</v>
      </c>
      <c r="R7" s="59">
        <v>129344</v>
      </c>
      <c r="S7" s="59">
        <v>-40104</v>
      </c>
      <c r="T7" s="59">
        <v>-119075</v>
      </c>
      <c r="U7" s="59">
        <v>-29835</v>
      </c>
    </row>
    <row r="8" spans="1:21" x14ac:dyDescent="0.2">
      <c r="B8" t="s">
        <v>119</v>
      </c>
      <c r="C8" s="59">
        <v>483996</v>
      </c>
      <c r="D8" s="59">
        <v>-233926</v>
      </c>
      <c r="E8" s="59">
        <v>250069</v>
      </c>
      <c r="F8" s="59">
        <v>-155757</v>
      </c>
      <c r="G8" s="59">
        <v>79574</v>
      </c>
      <c r="I8" s="59">
        <v>7834213</v>
      </c>
      <c r="J8" s="59">
        <v>34719437</v>
      </c>
      <c r="K8" s="59">
        <v>26885224</v>
      </c>
      <c r="L8" s="59">
        <v>1271417</v>
      </c>
      <c r="M8" s="59">
        <v>3303356</v>
      </c>
      <c r="N8" s="59">
        <v>137010</v>
      </c>
      <c r="O8" s="59">
        <v>407385</v>
      </c>
      <c r="P8" s="59">
        <v>455524</v>
      </c>
      <c r="Q8" s="59">
        <v>71497</v>
      </c>
      <c r="R8" s="59">
        <v>254248</v>
      </c>
      <c r="S8" s="59">
        <v>-28474</v>
      </c>
      <c r="T8" s="59">
        <v>-99558</v>
      </c>
      <c r="U8" s="59">
        <v>126214</v>
      </c>
    </row>
    <row r="9" spans="1:21" x14ac:dyDescent="0.2">
      <c r="B9" t="s">
        <v>118</v>
      </c>
      <c r="C9" s="59">
        <v>430887</v>
      </c>
      <c r="D9" s="59">
        <v>-175761</v>
      </c>
      <c r="E9" s="59">
        <v>255125</v>
      </c>
      <c r="F9" s="59">
        <v>-159611</v>
      </c>
      <c r="G9" s="59">
        <v>79454</v>
      </c>
      <c r="I9" s="59">
        <v>7755591</v>
      </c>
      <c r="J9" s="59">
        <v>34360074</v>
      </c>
      <c r="K9" s="59">
        <v>26604483</v>
      </c>
      <c r="L9" s="59">
        <v>1360890</v>
      </c>
      <c r="M9" s="59">
        <v>3134706</v>
      </c>
      <c r="N9" s="59">
        <v>91609</v>
      </c>
      <c r="O9" s="59">
        <v>589903</v>
      </c>
      <c r="P9" s="59">
        <v>329309</v>
      </c>
      <c r="Q9" s="59">
        <v>70208</v>
      </c>
      <c r="R9" s="59">
        <v>131206</v>
      </c>
      <c r="S9" s="59">
        <v>-10893</v>
      </c>
      <c r="T9" s="59">
        <v>-53386</v>
      </c>
      <c r="U9" s="59">
        <v>66926</v>
      </c>
    </row>
    <row r="10" spans="1:21" x14ac:dyDescent="0.2">
      <c r="B10" t="s">
        <v>117</v>
      </c>
      <c r="C10" s="59">
        <v>613868</v>
      </c>
      <c r="D10" s="59">
        <v>-358072</v>
      </c>
      <c r="E10" s="59">
        <v>255795</v>
      </c>
      <c r="F10" s="59">
        <v>-142379</v>
      </c>
      <c r="G10" s="59">
        <v>77231</v>
      </c>
      <c r="I10" s="59">
        <v>7678390</v>
      </c>
      <c r="J10" s="59">
        <v>33894417</v>
      </c>
      <c r="K10" s="59">
        <v>26216027</v>
      </c>
      <c r="L10" s="59">
        <v>1373641</v>
      </c>
      <c r="M10" s="59">
        <v>3162445</v>
      </c>
      <c r="N10" s="59">
        <v>38283</v>
      </c>
      <c r="O10" s="59">
        <v>623833</v>
      </c>
      <c r="P10" s="59">
        <v>262383</v>
      </c>
      <c r="Q10" s="59">
        <v>70208</v>
      </c>
      <c r="R10" s="59">
        <v>124850</v>
      </c>
      <c r="S10" s="59">
        <v>-115367</v>
      </c>
      <c r="T10" s="59">
        <v>99649</v>
      </c>
      <c r="U10" s="59">
        <v>109131</v>
      </c>
    </row>
    <row r="11" spans="1:21" x14ac:dyDescent="0.2">
      <c r="B11" t="s">
        <v>116</v>
      </c>
      <c r="C11" s="59">
        <v>452148</v>
      </c>
      <c r="D11" s="59">
        <v>-241197</v>
      </c>
      <c r="E11" s="59">
        <v>210951</v>
      </c>
      <c r="F11" s="59">
        <v>-87672</v>
      </c>
      <c r="G11" s="59">
        <v>81456</v>
      </c>
      <c r="I11" s="59">
        <v>7604158</v>
      </c>
      <c r="J11" s="59">
        <v>33326310</v>
      </c>
      <c r="K11" s="59">
        <v>25722152</v>
      </c>
      <c r="L11" s="59">
        <v>1244556</v>
      </c>
      <c r="M11" s="59">
        <v>4260211</v>
      </c>
      <c r="N11" s="59">
        <v>88157</v>
      </c>
      <c r="O11" s="59">
        <v>487997</v>
      </c>
      <c r="P11" s="59">
        <v>153251</v>
      </c>
      <c r="Q11" s="59">
        <v>68923</v>
      </c>
      <c r="R11" s="59">
        <v>-20742</v>
      </c>
      <c r="S11" s="59">
        <v>-4663</v>
      </c>
      <c r="T11" s="59">
        <v>-15992</v>
      </c>
      <c r="U11" s="59">
        <v>-41397</v>
      </c>
    </row>
    <row r="12" spans="1:21" x14ac:dyDescent="0.2">
      <c r="B12" t="s">
        <v>115</v>
      </c>
      <c r="C12" s="59">
        <v>428085</v>
      </c>
      <c r="D12" s="59">
        <v>-203762</v>
      </c>
      <c r="E12" s="59">
        <v>224322</v>
      </c>
      <c r="F12" s="59">
        <v>-158295</v>
      </c>
      <c r="G12" s="59">
        <v>77879</v>
      </c>
      <c r="I12" s="59">
        <v>7522702</v>
      </c>
      <c r="J12" s="59">
        <v>32877970</v>
      </c>
      <c r="K12" s="59">
        <v>25355268</v>
      </c>
      <c r="L12" s="59">
        <v>1256416</v>
      </c>
      <c r="M12" s="59">
        <v>3864344</v>
      </c>
      <c r="N12" s="59">
        <v>123941</v>
      </c>
      <c r="O12" s="59">
        <v>387404</v>
      </c>
      <c r="P12" s="59">
        <v>194649</v>
      </c>
      <c r="Q12" s="59">
        <v>68923</v>
      </c>
      <c r="R12" s="59">
        <v>-159804</v>
      </c>
      <c r="S12" s="59">
        <v>125173</v>
      </c>
      <c r="T12" s="59">
        <v>-24755</v>
      </c>
      <c r="U12" s="59">
        <v>-59386</v>
      </c>
    </row>
    <row r="13" spans="1:21" x14ac:dyDescent="0.2">
      <c r="B13" t="s">
        <v>114</v>
      </c>
      <c r="C13" s="59">
        <v>365202</v>
      </c>
      <c r="D13" s="59">
        <v>-143450</v>
      </c>
      <c r="E13" s="59">
        <v>221751</v>
      </c>
      <c r="F13" s="59">
        <v>-148677</v>
      </c>
      <c r="G13" s="59">
        <v>59332</v>
      </c>
      <c r="I13" s="59">
        <v>7443787</v>
      </c>
      <c r="J13" s="59">
        <v>32427077</v>
      </c>
      <c r="K13" s="59">
        <v>24983290</v>
      </c>
      <c r="L13" s="59">
        <v>1848073</v>
      </c>
      <c r="M13" s="59">
        <v>3470923</v>
      </c>
      <c r="N13" s="59">
        <v>127018</v>
      </c>
      <c r="O13" s="59">
        <v>265244</v>
      </c>
      <c r="P13" s="59">
        <v>254035</v>
      </c>
      <c r="Q13" s="59">
        <v>0</v>
      </c>
      <c r="R13" s="59">
        <v>239312</v>
      </c>
      <c r="S13" s="59">
        <v>-204479</v>
      </c>
      <c r="T13" s="59">
        <v>-57753</v>
      </c>
      <c r="U13" s="59">
        <v>-22920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C09B-3E06-CB4F-8F8C-128143631039}">
  <sheetPr codeName="Sheet18"/>
  <dimension ref="A1:U21"/>
  <sheetViews>
    <sheetView workbookViewId="0">
      <selection activeCell="A10" sqref="A10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997918</v>
      </c>
      <c r="D3" s="59">
        <v>-533171</v>
      </c>
      <c r="E3" s="59">
        <v>464747</v>
      </c>
      <c r="F3" s="59">
        <v>-41644</v>
      </c>
      <c r="G3" s="59">
        <v>338452</v>
      </c>
      <c r="I3" s="59">
        <v>9552705</v>
      </c>
      <c r="J3" s="59">
        <v>13245076</v>
      </c>
      <c r="K3" s="59">
        <v>3692370</v>
      </c>
      <c r="L3" s="59">
        <v>3152592</v>
      </c>
      <c r="M3" s="59">
        <v>1805121</v>
      </c>
      <c r="N3" s="59">
        <v>65953</v>
      </c>
      <c r="O3" s="59">
        <v>1245739</v>
      </c>
      <c r="P3" s="59">
        <v>1014007</v>
      </c>
      <c r="Q3" s="59">
        <v>535220</v>
      </c>
      <c r="R3" s="59">
        <v>-167404</v>
      </c>
      <c r="S3" s="59">
        <v>193320</v>
      </c>
      <c r="T3" s="59">
        <v>-772073</v>
      </c>
      <c r="U3" s="59">
        <v>-746157</v>
      </c>
    </row>
    <row r="4" spans="1:21" x14ac:dyDescent="0.2">
      <c r="B4" t="s">
        <v>22</v>
      </c>
      <c r="C4" s="59">
        <v>912173</v>
      </c>
      <c r="D4" s="59">
        <v>-452757</v>
      </c>
      <c r="E4" s="59">
        <v>459416</v>
      </c>
      <c r="F4" s="59">
        <v>-19010</v>
      </c>
      <c r="G4" s="59">
        <v>1717211</v>
      </c>
      <c r="I4" s="59">
        <v>9777326</v>
      </c>
      <c r="J4" s="59">
        <v>14011374</v>
      </c>
      <c r="K4" s="59">
        <v>4234048</v>
      </c>
      <c r="L4" s="59">
        <v>4010850</v>
      </c>
      <c r="M4" s="59">
        <v>2212896</v>
      </c>
      <c r="N4" s="59">
        <v>64104</v>
      </c>
      <c r="O4" s="59">
        <v>1334401</v>
      </c>
      <c r="P4" s="59">
        <v>1758424</v>
      </c>
      <c r="Q4" s="59">
        <v>566688</v>
      </c>
      <c r="R4" s="59">
        <v>529824</v>
      </c>
      <c r="S4" s="59">
        <v>109635</v>
      </c>
      <c r="T4" s="59">
        <v>43912</v>
      </c>
      <c r="U4" s="59">
        <v>683371</v>
      </c>
    </row>
    <row r="5" spans="1:21" x14ac:dyDescent="0.2">
      <c r="B5" t="s">
        <v>23</v>
      </c>
      <c r="C5" s="59">
        <v>901971</v>
      </c>
      <c r="D5" s="59">
        <v>-475389</v>
      </c>
      <c r="E5" s="59">
        <v>426581</v>
      </c>
      <c r="F5" s="59">
        <v>-36499</v>
      </c>
      <c r="G5" s="59">
        <v>254842</v>
      </c>
      <c r="I5" s="59">
        <v>8199849</v>
      </c>
      <c r="J5" s="59">
        <v>13266172</v>
      </c>
      <c r="K5" s="59">
        <v>5066323</v>
      </c>
      <c r="L5" s="59">
        <v>2383042</v>
      </c>
      <c r="M5" s="59">
        <v>3174844</v>
      </c>
      <c r="N5" s="59">
        <v>79460</v>
      </c>
      <c r="O5" s="59">
        <v>908529</v>
      </c>
      <c r="P5" s="59">
        <v>1075292</v>
      </c>
      <c r="Q5" s="59">
        <v>33128</v>
      </c>
      <c r="R5" s="59">
        <v>343537</v>
      </c>
      <c r="S5" s="59">
        <v>-509046</v>
      </c>
      <c r="T5" s="59">
        <v>-123829</v>
      </c>
      <c r="U5" s="59">
        <v>-289338</v>
      </c>
    </row>
    <row r="6" spans="1:21" x14ac:dyDescent="0.2">
      <c r="B6" t="s">
        <v>121</v>
      </c>
      <c r="C6" s="59">
        <v>1065887</v>
      </c>
      <c r="D6" s="59">
        <v>-611483</v>
      </c>
      <c r="E6" s="59">
        <v>454404</v>
      </c>
      <c r="F6" s="59">
        <v>-35541</v>
      </c>
      <c r="G6" s="59">
        <v>215548</v>
      </c>
      <c r="I6" s="59">
        <v>7943837</v>
      </c>
      <c r="J6" s="59">
        <v>13190440</v>
      </c>
      <c r="K6" s="59">
        <v>5246602</v>
      </c>
      <c r="L6" s="59">
        <v>2724491</v>
      </c>
      <c r="M6" s="59">
        <v>3373924</v>
      </c>
      <c r="N6" s="59">
        <v>82156</v>
      </c>
      <c r="O6" s="59">
        <v>975581</v>
      </c>
      <c r="P6" s="59">
        <v>1363951</v>
      </c>
      <c r="Q6" s="59">
        <v>82230</v>
      </c>
      <c r="R6" s="59">
        <v>1344216</v>
      </c>
      <c r="S6" s="59">
        <v>-447747</v>
      </c>
      <c r="T6" s="59">
        <v>-264677</v>
      </c>
      <c r="U6" s="59">
        <v>631791</v>
      </c>
    </row>
    <row r="7" spans="1:21" x14ac:dyDescent="0.2">
      <c r="B7" t="s">
        <v>120</v>
      </c>
      <c r="C7" s="59">
        <v>991937</v>
      </c>
      <c r="D7" s="59">
        <v>-589536</v>
      </c>
      <c r="E7" s="59">
        <v>402400</v>
      </c>
      <c r="F7" s="59">
        <v>-32973</v>
      </c>
      <c r="G7" s="59">
        <v>287483</v>
      </c>
      <c r="I7" s="59">
        <v>8118493</v>
      </c>
      <c r="J7" s="59">
        <v>11749735</v>
      </c>
      <c r="K7" s="59">
        <v>3631241</v>
      </c>
      <c r="L7" s="59">
        <v>2069683</v>
      </c>
      <c r="M7" s="59">
        <v>1973283</v>
      </c>
      <c r="N7" s="59">
        <v>83044</v>
      </c>
      <c r="O7" s="59">
        <v>1079226</v>
      </c>
      <c r="P7" s="59">
        <v>730753</v>
      </c>
      <c r="Q7" s="59">
        <v>39550</v>
      </c>
      <c r="R7" s="59">
        <v>455006</v>
      </c>
      <c r="S7" s="59">
        <v>-322522</v>
      </c>
      <c r="T7" s="59">
        <v>-84191</v>
      </c>
      <c r="U7" s="59">
        <v>48292</v>
      </c>
    </row>
    <row r="8" spans="1:21" x14ac:dyDescent="0.2">
      <c r="B8" t="s">
        <v>119</v>
      </c>
      <c r="C8" s="59">
        <v>977929</v>
      </c>
      <c r="D8" s="59">
        <v>-541967</v>
      </c>
      <c r="E8" s="59">
        <v>435962</v>
      </c>
      <c r="F8" s="59">
        <v>-32421</v>
      </c>
      <c r="G8" s="59">
        <v>334821</v>
      </c>
      <c r="I8" s="59">
        <v>7752151</v>
      </c>
      <c r="J8" s="59">
        <v>11379934</v>
      </c>
      <c r="K8" s="59">
        <v>3627783</v>
      </c>
      <c r="L8" s="59">
        <v>2022988</v>
      </c>
      <c r="M8" s="59">
        <v>2039872</v>
      </c>
      <c r="N8" s="59">
        <v>87976</v>
      </c>
      <c r="O8" s="59">
        <v>1107727</v>
      </c>
      <c r="P8" s="59">
        <v>682356</v>
      </c>
      <c r="Q8" s="59">
        <v>42517</v>
      </c>
      <c r="R8" s="59">
        <v>325580</v>
      </c>
      <c r="S8" s="59">
        <v>-350430</v>
      </c>
      <c r="T8" s="59">
        <v>92683</v>
      </c>
      <c r="U8" s="59">
        <v>67833</v>
      </c>
    </row>
    <row r="9" spans="1:21" x14ac:dyDescent="0.2">
      <c r="B9" t="s">
        <v>118</v>
      </c>
      <c r="C9" s="59">
        <v>879858</v>
      </c>
      <c r="D9" s="59">
        <v>-527698</v>
      </c>
      <c r="E9" s="59">
        <v>352159</v>
      </c>
      <c r="F9" s="59">
        <v>-29819</v>
      </c>
      <c r="G9" s="59">
        <v>319155</v>
      </c>
      <c r="I9" s="59">
        <v>7366300</v>
      </c>
      <c r="J9" s="59">
        <v>10973851</v>
      </c>
      <c r="K9" s="59">
        <v>3607550</v>
      </c>
      <c r="L9" s="59">
        <v>1798540</v>
      </c>
      <c r="M9" s="59">
        <v>2265760</v>
      </c>
      <c r="N9" s="59">
        <v>83123</v>
      </c>
      <c r="O9" s="59">
        <v>969011</v>
      </c>
      <c r="P9" s="59">
        <v>614389</v>
      </c>
      <c r="Q9" s="59">
        <v>44518</v>
      </c>
      <c r="R9" s="59">
        <v>208010</v>
      </c>
      <c r="S9" s="59">
        <v>-148774</v>
      </c>
      <c r="T9" s="59">
        <v>-81369</v>
      </c>
      <c r="U9" s="59">
        <v>-22133</v>
      </c>
    </row>
    <row r="10" spans="1:21" x14ac:dyDescent="0.2">
      <c r="B10" t="s">
        <v>117</v>
      </c>
      <c r="C10" s="59">
        <v>1038089</v>
      </c>
      <c r="D10" s="59">
        <v>-734968</v>
      </c>
      <c r="E10" s="59">
        <v>303121</v>
      </c>
      <c r="F10" s="59">
        <v>-29416</v>
      </c>
      <c r="G10" s="59">
        <v>208699</v>
      </c>
      <c r="I10" s="59">
        <v>7045486</v>
      </c>
      <c r="J10" s="59">
        <v>10737538</v>
      </c>
      <c r="K10" s="59">
        <v>3692052</v>
      </c>
      <c r="L10" s="59">
        <v>1690487</v>
      </c>
      <c r="M10" s="59">
        <v>2268180</v>
      </c>
      <c r="N10" s="59">
        <v>68860</v>
      </c>
      <c r="O10" s="59">
        <v>841840</v>
      </c>
      <c r="P10" s="59">
        <v>637259</v>
      </c>
      <c r="Q10" s="59">
        <v>51831</v>
      </c>
      <c r="R10" s="59">
        <v>250911</v>
      </c>
      <c r="S10" s="59">
        <v>-137853</v>
      </c>
      <c r="T10" s="59">
        <v>100710</v>
      </c>
      <c r="U10" s="59">
        <v>213768</v>
      </c>
    </row>
    <row r="11" spans="1:21" x14ac:dyDescent="0.2">
      <c r="B11" t="s">
        <v>116</v>
      </c>
      <c r="C11" s="59">
        <v>728707</v>
      </c>
      <c r="D11" s="59">
        <v>-465246</v>
      </c>
      <c r="E11" s="59">
        <v>263461</v>
      </c>
      <c r="F11" s="59">
        <v>-30715</v>
      </c>
      <c r="G11" s="59">
        <v>162596</v>
      </c>
      <c r="I11" s="59">
        <v>6628217</v>
      </c>
      <c r="J11" s="59">
        <v>9914648</v>
      </c>
      <c r="K11" s="59">
        <v>3286431</v>
      </c>
      <c r="L11" s="59">
        <v>1433029</v>
      </c>
      <c r="M11" s="59">
        <v>1919670</v>
      </c>
      <c r="N11" s="59">
        <v>65566</v>
      </c>
      <c r="O11" s="59">
        <v>809494</v>
      </c>
      <c r="P11" s="59">
        <v>424134</v>
      </c>
      <c r="Q11" s="59">
        <v>68531</v>
      </c>
      <c r="R11" s="59">
        <v>209486</v>
      </c>
      <c r="S11" s="59">
        <v>102039</v>
      </c>
      <c r="T11" s="59">
        <v>-386573</v>
      </c>
      <c r="U11" s="59">
        <v>-75048</v>
      </c>
    </row>
    <row r="12" spans="1:21" x14ac:dyDescent="0.2">
      <c r="B12" t="s">
        <v>115</v>
      </c>
      <c r="C12" s="59">
        <v>751660</v>
      </c>
      <c r="D12" s="59">
        <v>-432372</v>
      </c>
      <c r="E12" s="59">
        <v>319287</v>
      </c>
      <c r="F12" s="59">
        <v>-29842</v>
      </c>
      <c r="G12" s="59">
        <v>178296</v>
      </c>
      <c r="I12" s="59">
        <v>6887388</v>
      </c>
      <c r="J12" s="59">
        <v>10234336</v>
      </c>
      <c r="K12" s="59">
        <v>3346948</v>
      </c>
      <c r="L12" s="59">
        <v>1709535</v>
      </c>
      <c r="M12" s="59">
        <v>1898639</v>
      </c>
      <c r="N12" s="59">
        <v>65655</v>
      </c>
      <c r="O12" s="59">
        <v>1016393</v>
      </c>
      <c r="P12" s="59">
        <v>498958</v>
      </c>
      <c r="Q12" s="59">
        <v>59450</v>
      </c>
      <c r="R12" s="59">
        <v>478331</v>
      </c>
      <c r="S12" s="59">
        <v>-217278</v>
      </c>
      <c r="T12" s="59">
        <v>-67018</v>
      </c>
      <c r="U12" s="59">
        <v>194033</v>
      </c>
    </row>
    <row r="13" spans="1:21" x14ac:dyDescent="0.2">
      <c r="B13" t="s">
        <v>114</v>
      </c>
      <c r="C13" s="59">
        <v>687470</v>
      </c>
      <c r="D13" s="59">
        <v>-428490</v>
      </c>
      <c r="E13" s="59">
        <v>258979</v>
      </c>
      <c r="F13" s="59">
        <v>-29303</v>
      </c>
      <c r="G13" s="59">
        <v>171835</v>
      </c>
      <c r="I13" s="59">
        <v>6755926</v>
      </c>
      <c r="J13" s="59">
        <v>10025744</v>
      </c>
      <c r="K13" s="59">
        <v>3269817</v>
      </c>
      <c r="L13" s="59">
        <v>1366452</v>
      </c>
      <c r="M13" s="59">
        <v>1740966</v>
      </c>
      <c r="N13" s="59">
        <v>64849</v>
      </c>
      <c r="O13" s="59">
        <v>771491</v>
      </c>
      <c r="P13" s="59">
        <v>385445</v>
      </c>
      <c r="Q13" s="59">
        <v>56858</v>
      </c>
      <c r="R13" s="59">
        <v>66497</v>
      </c>
      <c r="S13" s="59">
        <v>-143820</v>
      </c>
      <c r="T13" s="59">
        <v>-44624</v>
      </c>
      <c r="U13" s="59">
        <v>-121946</v>
      </c>
    </row>
    <row r="21" spans="1:1" x14ac:dyDescent="0.2">
      <c r="A21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ECE6-AB68-EF46-95D9-BC7883A3576B}">
  <sheetPr codeName="Sheet19"/>
  <dimension ref="A1:U47"/>
  <sheetViews>
    <sheetView workbookViewId="0">
      <selection activeCell="M25" sqref="M25:N25"/>
    </sheetView>
  </sheetViews>
  <sheetFormatPr baseColWidth="10" defaultRowHeight="16" x14ac:dyDescent="0.2"/>
  <cols>
    <col min="2" max="2" width="14.83203125" customWidth="1"/>
    <col min="3" max="3" width="18" customWidth="1"/>
    <col min="4" max="4" width="17.33203125" customWidth="1"/>
    <col min="5" max="5" width="17.6640625" customWidth="1"/>
    <col min="6" max="6" width="18.5" customWidth="1"/>
    <col min="7" max="7" width="16" customWidth="1"/>
    <col min="9" max="9" width="17.6640625" customWidth="1"/>
    <col min="16" max="16" width="13.1640625" customWidth="1"/>
    <col min="17" max="17" width="15.83203125" customWidth="1"/>
    <col min="18" max="18" width="16.33203125" customWidth="1"/>
  </cols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681360</v>
      </c>
      <c r="D3" s="59">
        <v>-523136</v>
      </c>
      <c r="E3" s="59">
        <v>158223</v>
      </c>
      <c r="F3" s="59">
        <v>-17936</v>
      </c>
      <c r="G3" s="59">
        <v>112578</v>
      </c>
      <c r="H3" s="82">
        <f>G3/P21*1000000</f>
        <v>1600.3771828218335</v>
      </c>
      <c r="I3" s="59">
        <v>3133556</v>
      </c>
      <c r="J3" s="59">
        <v>5075640</v>
      </c>
      <c r="K3" s="59">
        <v>1942084</v>
      </c>
      <c r="L3" s="59">
        <v>1844523</v>
      </c>
      <c r="M3" s="59">
        <v>864116</v>
      </c>
      <c r="N3" s="59">
        <v>85113</v>
      </c>
      <c r="O3" s="59">
        <v>1203963</v>
      </c>
      <c r="P3" s="59">
        <v>310621</v>
      </c>
      <c r="Q3" s="59">
        <v>117500</v>
      </c>
      <c r="R3" s="59">
        <v>480700</v>
      </c>
      <c r="S3" s="59">
        <v>-148179</v>
      </c>
      <c r="T3" s="59">
        <v>-400786</v>
      </c>
      <c r="U3" s="59">
        <v>-68265</v>
      </c>
    </row>
    <row r="4" spans="1:21" x14ac:dyDescent="0.2">
      <c r="B4" t="s">
        <v>22</v>
      </c>
      <c r="C4" s="59">
        <v>611423</v>
      </c>
      <c r="D4" s="59">
        <v>-464228</v>
      </c>
      <c r="E4" s="59">
        <v>147194</v>
      </c>
      <c r="F4" s="59">
        <v>-19233</v>
      </c>
      <c r="G4" s="59">
        <v>79720</v>
      </c>
      <c r="H4" s="82">
        <f>G4/P21*1000000</f>
        <v>1133.2770968977647</v>
      </c>
      <c r="I4" s="59">
        <v>3058016</v>
      </c>
      <c r="J4" s="59">
        <v>4994137</v>
      </c>
      <c r="K4" s="59">
        <v>1936121</v>
      </c>
      <c r="L4" s="59">
        <v>1777774</v>
      </c>
      <c r="M4" s="59">
        <v>844076</v>
      </c>
      <c r="N4" s="59">
        <v>84906</v>
      </c>
      <c r="O4" s="59">
        <v>1072292</v>
      </c>
      <c r="P4" s="59">
        <v>377601</v>
      </c>
      <c r="Q4" s="59">
        <v>120099</v>
      </c>
      <c r="R4" s="59">
        <v>158926</v>
      </c>
      <c r="S4" s="59">
        <v>-102878</v>
      </c>
      <c r="T4" s="59">
        <v>-57212</v>
      </c>
      <c r="U4" s="59">
        <v>-1164</v>
      </c>
    </row>
    <row r="5" spans="1:21" x14ac:dyDescent="0.2">
      <c r="B5" t="s">
        <v>23</v>
      </c>
      <c r="C5" s="59">
        <v>655141</v>
      </c>
      <c r="D5" s="59">
        <v>-462686</v>
      </c>
      <c r="E5" s="59">
        <v>192454</v>
      </c>
      <c r="F5" s="59">
        <v>-19477</v>
      </c>
      <c r="G5" s="59">
        <v>126374</v>
      </c>
      <c r="H5" s="82">
        <f>G5/P21*1000000</f>
        <v>1796.4972383762938</v>
      </c>
      <c r="I5" s="59">
        <v>3014283</v>
      </c>
      <c r="J5" s="59">
        <v>4964150</v>
      </c>
      <c r="K5" s="59">
        <v>1949866</v>
      </c>
      <c r="L5" s="59">
        <v>1690899</v>
      </c>
      <c r="M5" s="59">
        <v>760384</v>
      </c>
      <c r="N5" s="59">
        <v>70352</v>
      </c>
      <c r="O5" s="59">
        <v>997803</v>
      </c>
      <c r="P5" s="59">
        <v>377799</v>
      </c>
      <c r="Q5" s="59">
        <v>120099</v>
      </c>
      <c r="R5" s="59">
        <v>167974</v>
      </c>
      <c r="S5" s="59">
        <v>-124007</v>
      </c>
      <c r="T5" s="59">
        <v>-80991</v>
      </c>
      <c r="U5" s="59">
        <v>-37024</v>
      </c>
    </row>
    <row r="6" spans="1:21" x14ac:dyDescent="0.2">
      <c r="B6" t="s">
        <v>121</v>
      </c>
      <c r="C6" s="59">
        <v>845365</v>
      </c>
      <c r="D6" s="59">
        <v>-574489</v>
      </c>
      <c r="E6" s="59">
        <v>270875</v>
      </c>
      <c r="F6" s="59">
        <v>-20821</v>
      </c>
      <c r="G6" s="59">
        <v>189531</v>
      </c>
      <c r="H6" s="82">
        <f>G6/P21*1000000</f>
        <v>2694.3193860026377</v>
      </c>
      <c r="I6" s="59">
        <v>2938250</v>
      </c>
      <c r="J6" s="59">
        <v>5106085</v>
      </c>
      <c r="K6" s="59">
        <v>2167834</v>
      </c>
      <c r="L6" s="59">
        <v>1750032</v>
      </c>
      <c r="M6" s="59">
        <v>915671</v>
      </c>
      <c r="N6" s="59">
        <v>78439</v>
      </c>
      <c r="O6" s="59">
        <v>984012</v>
      </c>
      <c r="P6" s="59">
        <v>415481</v>
      </c>
      <c r="Q6" s="59">
        <v>140099</v>
      </c>
      <c r="R6" s="59">
        <v>214559</v>
      </c>
      <c r="S6" s="59">
        <v>-618374</v>
      </c>
      <c r="T6" s="59">
        <v>199423</v>
      </c>
      <c r="U6" s="59">
        <v>-204391</v>
      </c>
    </row>
    <row r="7" spans="1:21" x14ac:dyDescent="0.2">
      <c r="B7" t="s">
        <v>120</v>
      </c>
      <c r="C7" s="59">
        <v>778572</v>
      </c>
      <c r="D7" s="59">
        <v>-401698</v>
      </c>
      <c r="E7" s="59">
        <v>376873</v>
      </c>
      <c r="F7" s="59">
        <v>-14153</v>
      </c>
      <c r="G7" s="59">
        <v>274352</v>
      </c>
      <c r="H7" s="82">
        <f>G7/P21*1000000</f>
        <v>3900.1108641256342</v>
      </c>
      <c r="I7" s="59">
        <v>2747411</v>
      </c>
      <c r="J7" s="59">
        <v>4674770</v>
      </c>
      <c r="K7" s="59">
        <v>1927358</v>
      </c>
      <c r="L7" s="59">
        <v>2017894</v>
      </c>
      <c r="M7" s="59">
        <v>890131</v>
      </c>
      <c r="N7" s="59">
        <v>79845</v>
      </c>
      <c r="O7" s="59">
        <v>1011084</v>
      </c>
      <c r="P7" s="59">
        <v>624586</v>
      </c>
      <c r="Q7" s="59">
        <v>282649</v>
      </c>
      <c r="R7" s="59">
        <v>280113</v>
      </c>
      <c r="S7" s="59">
        <v>-130458</v>
      </c>
      <c r="T7" s="59">
        <v>-64426</v>
      </c>
      <c r="U7" s="59">
        <v>85228</v>
      </c>
    </row>
    <row r="8" spans="1:21" x14ac:dyDescent="0.2">
      <c r="B8" t="s">
        <v>119</v>
      </c>
      <c r="C8" s="59">
        <v>929221</v>
      </c>
      <c r="D8" s="59">
        <v>-495205</v>
      </c>
      <c r="E8" s="59">
        <v>434015</v>
      </c>
      <c r="F8" s="59">
        <v>-14362</v>
      </c>
      <c r="G8" s="59">
        <v>324422</v>
      </c>
      <c r="H8" s="82">
        <f>G8/P21*1000000</f>
        <v>4611.8919007747945</v>
      </c>
      <c r="I8" s="59">
        <v>2380754</v>
      </c>
      <c r="J8" s="59">
        <v>4335666</v>
      </c>
      <c r="K8" s="59">
        <v>1954911</v>
      </c>
      <c r="L8" s="59">
        <v>1634107</v>
      </c>
      <c r="M8" s="59">
        <v>836320</v>
      </c>
      <c r="N8" s="59">
        <v>85330</v>
      </c>
      <c r="O8" s="59">
        <v>746399</v>
      </c>
      <c r="P8" s="59">
        <v>539179</v>
      </c>
      <c r="Q8" s="59">
        <v>241649</v>
      </c>
      <c r="R8" s="59">
        <v>346788</v>
      </c>
      <c r="S8" s="59">
        <v>-279722</v>
      </c>
      <c r="T8" s="59">
        <v>63494</v>
      </c>
      <c r="U8" s="59">
        <v>130561</v>
      </c>
    </row>
    <row r="9" spans="1:21" x14ac:dyDescent="0.2">
      <c r="B9" t="s">
        <v>118</v>
      </c>
      <c r="C9" s="59">
        <v>652451</v>
      </c>
      <c r="D9" s="59">
        <v>-312471</v>
      </c>
      <c r="E9" s="59">
        <v>339980</v>
      </c>
      <c r="F9" s="59">
        <v>-9259</v>
      </c>
      <c r="G9" s="59">
        <v>262681</v>
      </c>
      <c r="H9" s="82">
        <f>G9/P21*1000000</f>
        <v>3734.1992108655513</v>
      </c>
      <c r="I9" s="59">
        <v>2087143</v>
      </c>
      <c r="J9" s="59">
        <v>3870136</v>
      </c>
      <c r="K9" s="59">
        <v>1782993</v>
      </c>
      <c r="L9" s="59">
        <v>1851526</v>
      </c>
      <c r="M9" s="59">
        <v>724773</v>
      </c>
      <c r="N9" s="59">
        <v>59965</v>
      </c>
      <c r="O9" s="59">
        <v>1211684</v>
      </c>
      <c r="P9" s="59">
        <v>406177</v>
      </c>
      <c r="Q9" s="59">
        <v>151372</v>
      </c>
      <c r="R9" s="59">
        <v>275681</v>
      </c>
      <c r="S9" s="59">
        <v>-626308</v>
      </c>
      <c r="T9" s="59">
        <v>271933</v>
      </c>
      <c r="U9" s="59">
        <v>-78693</v>
      </c>
    </row>
    <row r="10" spans="1:21" x14ac:dyDescent="0.2">
      <c r="B10" t="s">
        <v>117</v>
      </c>
      <c r="C10" s="59">
        <v>671423</v>
      </c>
      <c r="D10" s="59">
        <v>-334864</v>
      </c>
      <c r="E10" s="59">
        <v>336558</v>
      </c>
      <c r="F10" s="59">
        <v>-8894</v>
      </c>
      <c r="G10" s="59">
        <v>266654</v>
      </c>
      <c r="I10" s="59">
        <v>1902029</v>
      </c>
      <c r="J10" s="59">
        <v>3232345</v>
      </c>
      <c r="K10" s="59">
        <v>1330315</v>
      </c>
      <c r="L10" s="59">
        <v>1287237</v>
      </c>
      <c r="M10" s="59">
        <v>620603</v>
      </c>
      <c r="N10" s="59">
        <v>48419</v>
      </c>
      <c r="O10" s="59">
        <v>633042</v>
      </c>
      <c r="P10" s="59">
        <v>484732</v>
      </c>
      <c r="Q10" s="59">
        <v>87372</v>
      </c>
      <c r="R10" s="59">
        <v>427116</v>
      </c>
      <c r="S10" s="59">
        <v>-216503</v>
      </c>
      <c r="T10" s="59">
        <v>57226</v>
      </c>
      <c r="U10" s="59">
        <v>267839</v>
      </c>
    </row>
    <row r="11" spans="1:21" x14ac:dyDescent="0.2">
      <c r="B11" t="s">
        <v>116</v>
      </c>
      <c r="C11" s="59">
        <v>475604</v>
      </c>
      <c r="D11" s="59">
        <v>-335769</v>
      </c>
      <c r="E11" s="59">
        <v>139835</v>
      </c>
      <c r="F11" s="59">
        <v>-8536</v>
      </c>
      <c r="G11" s="59">
        <v>100763</v>
      </c>
      <c r="I11" s="59">
        <v>1540555</v>
      </c>
      <c r="J11" s="59">
        <v>2791052</v>
      </c>
      <c r="K11" s="59">
        <v>1250497</v>
      </c>
      <c r="L11" s="59">
        <v>889237</v>
      </c>
      <c r="M11" s="59">
        <v>500448</v>
      </c>
      <c r="N11" s="59">
        <v>57752</v>
      </c>
      <c r="O11" s="59">
        <v>500490</v>
      </c>
      <c r="P11" s="59">
        <v>217137</v>
      </c>
      <c r="Q11" s="59">
        <v>54099</v>
      </c>
      <c r="R11" s="59">
        <v>148483</v>
      </c>
      <c r="S11" s="59">
        <v>-145750</v>
      </c>
      <c r="T11" s="59">
        <v>-10442</v>
      </c>
      <c r="U11" s="59">
        <v>-7709</v>
      </c>
    </row>
    <row r="12" spans="1:21" x14ac:dyDescent="0.2">
      <c r="B12" t="s">
        <v>115</v>
      </c>
      <c r="C12" s="59">
        <v>449266</v>
      </c>
      <c r="D12" s="59">
        <v>-307987</v>
      </c>
      <c r="E12" s="59">
        <v>141279</v>
      </c>
      <c r="F12" s="59">
        <v>-8310</v>
      </c>
      <c r="G12" s="59">
        <v>97682</v>
      </c>
      <c r="I12" s="59">
        <v>1439791</v>
      </c>
      <c r="J12" s="59">
        <v>2456778</v>
      </c>
      <c r="K12" s="59">
        <v>1016986</v>
      </c>
      <c r="L12" s="59">
        <v>764739</v>
      </c>
      <c r="M12" s="59">
        <v>475507</v>
      </c>
      <c r="N12" s="59">
        <v>68666</v>
      </c>
      <c r="O12" s="59">
        <v>361538</v>
      </c>
      <c r="P12" s="59">
        <v>224944</v>
      </c>
      <c r="Q12" s="59">
        <v>59841</v>
      </c>
      <c r="R12" s="59">
        <v>140685</v>
      </c>
      <c r="S12" s="59">
        <v>-351706</v>
      </c>
      <c r="T12" s="59">
        <v>91404</v>
      </c>
      <c r="U12" s="59">
        <v>-119616</v>
      </c>
    </row>
    <row r="13" spans="1:21" x14ac:dyDescent="0.2">
      <c r="B13" t="s">
        <v>114</v>
      </c>
      <c r="C13" s="59">
        <v>359006</v>
      </c>
      <c r="D13" s="59">
        <v>-262235</v>
      </c>
      <c r="E13" s="59">
        <v>96770</v>
      </c>
      <c r="F13" s="59">
        <v>-6388</v>
      </c>
      <c r="G13" s="59">
        <v>85514</v>
      </c>
      <c r="I13" s="59">
        <v>1421311</v>
      </c>
      <c r="J13" s="59">
        <v>2209845</v>
      </c>
      <c r="K13" s="59">
        <v>788533</v>
      </c>
      <c r="L13" s="59">
        <v>877343</v>
      </c>
      <c r="M13" s="59">
        <v>354264</v>
      </c>
      <c r="N13" s="59">
        <v>54892</v>
      </c>
      <c r="O13" s="59">
        <v>364550</v>
      </c>
      <c r="P13" s="59">
        <v>344687</v>
      </c>
      <c r="Q13" s="59">
        <v>78655</v>
      </c>
      <c r="R13" s="59">
        <v>118857</v>
      </c>
      <c r="S13" s="59">
        <v>18770</v>
      </c>
      <c r="T13" s="59">
        <v>-13934</v>
      </c>
      <c r="U13" s="59">
        <v>123694</v>
      </c>
    </row>
    <row r="14" spans="1:21" x14ac:dyDescent="0.2">
      <c r="C14" s="59"/>
      <c r="D14" s="59"/>
      <c r="E14" s="59"/>
      <c r="F14" s="59"/>
      <c r="G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1" x14ac:dyDescent="0.2">
      <c r="C15" s="59"/>
      <c r="D15" s="59"/>
      <c r="E15" s="59"/>
      <c r="F15" s="59"/>
      <c r="G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 x14ac:dyDescent="0.2">
      <c r="C16" s="59"/>
      <c r="D16" s="59"/>
      <c r="E16" s="59"/>
      <c r="F16" s="59"/>
      <c r="G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x14ac:dyDescent="0.2">
      <c r="S17" s="59"/>
      <c r="T17" s="59"/>
      <c r="U17" s="59"/>
    </row>
    <row r="18" spans="1:21" x14ac:dyDescent="0.2">
      <c r="A18" s="1" t="s">
        <v>1</v>
      </c>
      <c r="B18" s="1" t="s">
        <v>3</v>
      </c>
      <c r="C18" s="1" t="s">
        <v>52</v>
      </c>
      <c r="D18" s="1" t="s">
        <v>6</v>
      </c>
      <c r="E18" s="1" t="s">
        <v>53</v>
      </c>
      <c r="F18" s="15" t="s">
        <v>82</v>
      </c>
      <c r="G18" s="1" t="s">
        <v>54</v>
      </c>
      <c r="H18" s="41"/>
      <c r="I18" s="110" t="s">
        <v>129</v>
      </c>
      <c r="J18" s="111"/>
      <c r="K18" s="112"/>
      <c r="M18" s="15" t="s">
        <v>1</v>
      </c>
      <c r="N18" s="15" t="s">
        <v>68</v>
      </c>
      <c r="O18" s="11" t="s">
        <v>10</v>
      </c>
      <c r="P18" s="8" t="s">
        <v>75</v>
      </c>
      <c r="Q18" s="8" t="s">
        <v>80</v>
      </c>
      <c r="S18" s="59"/>
      <c r="T18" s="59"/>
      <c r="U18" s="59"/>
    </row>
    <row r="19" spans="1:21" x14ac:dyDescent="0.2">
      <c r="A19" s="14">
        <v>2020</v>
      </c>
      <c r="B19" s="27">
        <v>1191667</v>
      </c>
      <c r="C19" s="27">
        <v>1219100</v>
      </c>
      <c r="D19" s="27">
        <v>138296</v>
      </c>
      <c r="E19" s="27">
        <v>85100</v>
      </c>
      <c r="F19" s="125">
        <v>-0.15</v>
      </c>
      <c r="G19" s="29">
        <f>D19/E19</f>
        <v>1.6250998824911869</v>
      </c>
      <c r="H19" s="42"/>
      <c r="I19" s="14" t="s">
        <v>63</v>
      </c>
      <c r="J19" s="6" t="s">
        <v>64</v>
      </c>
      <c r="K19" s="6" t="s">
        <v>65</v>
      </c>
      <c r="M19" s="6">
        <v>2021</v>
      </c>
      <c r="N19" s="18">
        <v>487830</v>
      </c>
      <c r="O19" s="18">
        <v>1902030</v>
      </c>
      <c r="P19" s="24">
        <v>48788888</v>
      </c>
      <c r="Q19" s="6"/>
      <c r="S19" s="59"/>
      <c r="T19" s="59"/>
      <c r="U19" s="59"/>
    </row>
    <row r="20" spans="1:21" x14ac:dyDescent="0.2">
      <c r="A20" s="14">
        <v>2021</v>
      </c>
      <c r="B20" s="27">
        <v>1955301</v>
      </c>
      <c r="C20" s="27">
        <v>1661100</v>
      </c>
      <c r="D20" s="27">
        <v>445513</v>
      </c>
      <c r="E20" s="27">
        <v>157800</v>
      </c>
      <c r="F20" s="126"/>
      <c r="G20" s="29">
        <f>D20/E20</f>
        <v>2.8232762991128011</v>
      </c>
      <c r="H20" s="43"/>
      <c r="I20" s="6">
        <v>2.77</v>
      </c>
      <c r="J20" s="6">
        <v>6.15</v>
      </c>
      <c r="K20" s="6">
        <v>10.18</v>
      </c>
      <c r="M20" s="14">
        <v>2022</v>
      </c>
      <c r="N20" s="18">
        <v>703450</v>
      </c>
      <c r="O20" s="18">
        <v>2886921</v>
      </c>
      <c r="P20" s="24">
        <v>48788888</v>
      </c>
      <c r="Q20" s="24">
        <v>70344667</v>
      </c>
      <c r="S20" s="59"/>
      <c r="T20" s="59"/>
      <c r="U20" s="59"/>
    </row>
    <row r="21" spans="1:21" x14ac:dyDescent="0.2">
      <c r="A21" s="14">
        <v>2022</v>
      </c>
      <c r="B21" s="27">
        <v>3205610</v>
      </c>
      <c r="C21" s="27">
        <v>2388000</v>
      </c>
      <c r="D21" s="27">
        <v>821937</v>
      </c>
      <c r="E21" s="27">
        <v>550000</v>
      </c>
      <c r="F21" s="126"/>
      <c r="G21" s="29">
        <f>D21/E21</f>
        <v>1.4944309090909091</v>
      </c>
      <c r="H21" s="43"/>
      <c r="M21" s="14">
        <v>2023</v>
      </c>
      <c r="N21" s="18">
        <v>703450</v>
      </c>
      <c r="O21" s="18">
        <v>3133556</v>
      </c>
      <c r="P21" s="24">
        <v>70344667</v>
      </c>
      <c r="Q21" s="52">
        <v>105520000</v>
      </c>
      <c r="S21" s="59"/>
      <c r="T21" s="59"/>
      <c r="U21" s="59"/>
    </row>
    <row r="22" spans="1:21" x14ac:dyDescent="0.2">
      <c r="A22" s="14">
        <v>2023</v>
      </c>
      <c r="B22" s="33"/>
      <c r="C22" s="3">
        <v>2698000</v>
      </c>
      <c r="D22" s="14"/>
      <c r="E22" s="3">
        <v>490000</v>
      </c>
      <c r="F22" s="3">
        <f>E22 + E22*F19</f>
        <v>416500</v>
      </c>
      <c r="H22" s="44"/>
      <c r="I22" s="6"/>
      <c r="J22" s="53" t="s">
        <v>81</v>
      </c>
      <c r="K22" s="53" t="s">
        <v>79</v>
      </c>
      <c r="S22" s="59"/>
      <c r="T22" s="59"/>
      <c r="U22" s="59"/>
    </row>
    <row r="23" spans="1:21" x14ac:dyDescent="0.2">
      <c r="A23" s="107"/>
      <c r="B23" s="108"/>
      <c r="C23" s="108"/>
      <c r="D23" s="108"/>
      <c r="E23" s="108"/>
      <c r="F23" s="108"/>
      <c r="I23" s="55"/>
      <c r="J23" s="83">
        <f>SUM(H3:H6)</f>
        <v>7224.4709040985299</v>
      </c>
      <c r="K23" s="83">
        <f>J23 * (P21/Q21)</f>
        <v>4816.1770280515539</v>
      </c>
      <c r="M23" s="49"/>
      <c r="N23" s="50"/>
      <c r="O23" s="14" t="s">
        <v>69</v>
      </c>
      <c r="S23" s="59"/>
      <c r="T23" s="59"/>
      <c r="U23" s="59"/>
    </row>
    <row r="24" spans="1:21" x14ac:dyDescent="0.2">
      <c r="A24" s="30" t="s">
        <v>23</v>
      </c>
      <c r="B24" s="3">
        <v>655142</v>
      </c>
      <c r="C24" s="57"/>
      <c r="D24" s="3">
        <v>119019</v>
      </c>
      <c r="E24" s="4">
        <f>D24/E22</f>
        <v>0.24289591836734695</v>
      </c>
      <c r="F24" s="4">
        <f>D24/F22</f>
        <v>0.28575990396158463</v>
      </c>
      <c r="H24" s="45"/>
      <c r="I24" s="54" t="s">
        <v>66</v>
      </c>
      <c r="J24" s="39">
        <f>E22/P21*1000</f>
        <v>6.9657021761152125</v>
      </c>
      <c r="K24" s="39">
        <f>E22/Q21*1000</f>
        <v>4.6436694465504171</v>
      </c>
      <c r="M24" s="102" t="s">
        <v>71</v>
      </c>
      <c r="N24" s="103"/>
      <c r="O24" s="14">
        <f>IF(B31=2022,100% - N20/N21,100% - N19/N21)</f>
        <v>0</v>
      </c>
      <c r="S24" s="59"/>
      <c r="T24" s="59"/>
      <c r="U24" s="59"/>
    </row>
    <row r="25" spans="1:21" x14ac:dyDescent="0.2">
      <c r="A25" s="14" t="s">
        <v>22</v>
      </c>
      <c r="B25" s="3">
        <v>611423</v>
      </c>
      <c r="C25" s="57"/>
      <c r="D25" s="3">
        <v>97210</v>
      </c>
      <c r="E25" s="4">
        <f>D25/E22</f>
        <v>0.19838775510204082</v>
      </c>
      <c r="F25" s="4">
        <f>D25/F22</f>
        <v>0.23339735894357744</v>
      </c>
      <c r="H25" s="45"/>
      <c r="I25" s="54" t="s">
        <v>67</v>
      </c>
      <c r="J25" s="39">
        <f>F22/P21*1000</f>
        <v>5.9208468496979307</v>
      </c>
      <c r="K25" s="39">
        <f>F22/Q21*1000</f>
        <v>3.9471190295678542</v>
      </c>
      <c r="M25" s="102" t="s">
        <v>73</v>
      </c>
      <c r="N25" s="103"/>
      <c r="O25" s="40">
        <f>IF(B31=2022,100% - O20/O21,100% - O19/O21)</f>
        <v>7.8707704601417738E-2</v>
      </c>
    </row>
    <row r="26" spans="1:21" x14ac:dyDescent="0.2">
      <c r="A26" s="14" t="s">
        <v>21</v>
      </c>
      <c r="B26" s="3">
        <v>681360</v>
      </c>
      <c r="C26" s="57"/>
      <c r="D26" s="3">
        <v>105700</v>
      </c>
      <c r="E26" s="4">
        <f>D26/E22</f>
        <v>0.21571428571428572</v>
      </c>
      <c r="F26" s="4">
        <f>D26/F22</f>
        <v>0.253781512605042</v>
      </c>
      <c r="H26" s="45"/>
    </row>
    <row r="27" spans="1:21" x14ac:dyDescent="0.2">
      <c r="A27" s="14" t="s">
        <v>20</v>
      </c>
      <c r="B27" s="31"/>
      <c r="C27" s="57"/>
      <c r="D27" s="3"/>
      <c r="E27" s="4">
        <f>D27/E22</f>
        <v>0</v>
      </c>
      <c r="F27" s="4">
        <f>D27/F22</f>
        <v>0</v>
      </c>
      <c r="H27" s="45"/>
      <c r="I27" s="110" t="s">
        <v>56</v>
      </c>
      <c r="J27" s="111"/>
      <c r="K27" s="111"/>
      <c r="L27" s="112"/>
      <c r="N27" s="104" t="s">
        <v>57</v>
      </c>
      <c r="O27" s="105"/>
      <c r="P27" s="105"/>
      <c r="Q27" s="106"/>
    </row>
    <row r="28" spans="1:21" x14ac:dyDescent="0.2">
      <c r="A28" s="32" t="s">
        <v>55</v>
      </c>
      <c r="B28" s="3">
        <f>SUM(B24:B27)</f>
        <v>1947925</v>
      </c>
      <c r="C28" s="56">
        <f>B28/C22</f>
        <v>0.72198851000741293</v>
      </c>
      <c r="D28" s="3">
        <f>SUM(D24:D27)</f>
        <v>321929</v>
      </c>
      <c r="E28" s="23">
        <f>SUM(E24:E27)</f>
        <v>0.65699795918367354</v>
      </c>
      <c r="F28" s="4">
        <f>SUM(F24:F27)</f>
        <v>0.77293877551020407</v>
      </c>
      <c r="H28" s="45"/>
      <c r="I28" s="6"/>
      <c r="J28" s="6" t="s">
        <v>83</v>
      </c>
      <c r="K28" s="6" t="s">
        <v>61</v>
      </c>
      <c r="L28" s="6" t="s">
        <v>62</v>
      </c>
      <c r="N28" s="28"/>
      <c r="O28" s="9" t="s">
        <v>63</v>
      </c>
      <c r="P28" s="9" t="s">
        <v>64</v>
      </c>
      <c r="Q28" s="9" t="s">
        <v>65</v>
      </c>
    </row>
    <row r="29" spans="1:21" x14ac:dyDescent="0.2">
      <c r="I29" s="6" t="s">
        <v>66</v>
      </c>
      <c r="J29" s="18"/>
      <c r="K29" s="3"/>
      <c r="L29" s="3"/>
      <c r="N29" s="13" t="s">
        <v>81</v>
      </c>
      <c r="O29" s="83">
        <f>J23*I20</f>
        <v>20011.784404352929</v>
      </c>
      <c r="P29" s="83">
        <f>J23*J20</f>
        <v>44430.496060205958</v>
      </c>
      <c r="Q29" s="24">
        <f>J23*K20</f>
        <v>73545.113803723027</v>
      </c>
    </row>
    <row r="30" spans="1:21" x14ac:dyDescent="0.2">
      <c r="B30" s="15" t="s">
        <v>1</v>
      </c>
      <c r="C30" s="15" t="s">
        <v>76</v>
      </c>
      <c r="D30" s="15" t="s">
        <v>78</v>
      </c>
      <c r="E30" s="16" t="s">
        <v>137</v>
      </c>
      <c r="F30" s="16" t="s">
        <v>77</v>
      </c>
      <c r="H30" s="46"/>
      <c r="I30" s="6" t="s">
        <v>67</v>
      </c>
      <c r="J30" s="18">
        <f>C31*F31</f>
        <v>31163.884823289376</v>
      </c>
      <c r="K30" s="3">
        <f>J30 - J30 * O24</f>
        <v>31163.884823289376</v>
      </c>
      <c r="L30" s="3">
        <f>J30 - J30 * O25</f>
        <v>28711.046982385309</v>
      </c>
      <c r="N30" s="13" t="s">
        <v>88</v>
      </c>
      <c r="O30" s="6"/>
      <c r="P30" s="5"/>
      <c r="Q30" s="38"/>
    </row>
    <row r="31" spans="1:21" x14ac:dyDescent="0.2">
      <c r="B31" s="14">
        <v>2022</v>
      </c>
      <c r="C31" s="3">
        <v>61500</v>
      </c>
      <c r="D31" s="27">
        <v>821937</v>
      </c>
      <c r="E31" s="48">
        <f>E22/D31</f>
        <v>0.59615274650003591</v>
      </c>
      <c r="F31" s="48">
        <f>F22/D31</f>
        <v>0.50672983452503051</v>
      </c>
      <c r="H31" s="47"/>
      <c r="N31" s="13" t="s">
        <v>89</v>
      </c>
      <c r="O31" s="6"/>
      <c r="P31" s="38">
        <f>J25*J20</f>
        <v>36.413208125642278</v>
      </c>
      <c r="Q31" s="38">
        <f>J25*K20</f>
        <v>60.274220929924937</v>
      </c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13" t="s">
        <v>58</v>
      </c>
      <c r="J32" s="113"/>
      <c r="N32" s="13" t="s">
        <v>70</v>
      </c>
      <c r="O32" s="83">
        <f>K23*I20</f>
        <v>13340.810367702805</v>
      </c>
      <c r="P32" s="84">
        <f>K23*J20</f>
        <v>29619.488722517057</v>
      </c>
      <c r="Q32" s="84">
        <f>K23*K20</f>
        <v>49028.682145564817</v>
      </c>
    </row>
    <row r="33" spans="1:21" x14ac:dyDescent="0.2">
      <c r="I33" s="13" t="s">
        <v>59</v>
      </c>
      <c r="J33" s="51">
        <f>((J13-K13)/P21)*1000</f>
        <v>20.204971614976866</v>
      </c>
      <c r="N33" s="13" t="s">
        <v>72</v>
      </c>
      <c r="O33" s="14"/>
      <c r="P33" s="5"/>
      <c r="Q33" s="38"/>
    </row>
    <row r="34" spans="1:21" x14ac:dyDescent="0.2">
      <c r="I34" s="13" t="s">
        <v>60</v>
      </c>
      <c r="J34" s="51">
        <f>((J13-K13)/Q21)*1000</f>
        <v>13.469598180439727</v>
      </c>
      <c r="N34" s="13" t="s">
        <v>74</v>
      </c>
      <c r="O34" s="6"/>
      <c r="P34" s="38">
        <f>K25*J20</f>
        <v>24.274782031842303</v>
      </c>
      <c r="Q34" s="38">
        <f>K25*K20</f>
        <v>40.181671721000754</v>
      </c>
    </row>
    <row r="35" spans="1:21" x14ac:dyDescent="0.2">
      <c r="C35" s="59"/>
      <c r="D35" s="59"/>
      <c r="E35" s="59"/>
      <c r="F35" s="59"/>
      <c r="G35" s="59"/>
      <c r="I35" s="59"/>
      <c r="J35" s="59"/>
      <c r="K35" s="59"/>
      <c r="L35" s="59"/>
      <c r="M35" s="59"/>
      <c r="N35" s="59"/>
      <c r="O35" s="59"/>
      <c r="P35" s="59"/>
      <c r="Q35" s="59"/>
    </row>
    <row r="36" spans="1:21" x14ac:dyDescent="0.2">
      <c r="A36" s="75"/>
      <c r="B36" s="71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 spans="1:21" x14ac:dyDescent="0.2">
      <c r="A37" s="75"/>
      <c r="B37" s="71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</row>
    <row r="38" spans="1:21" x14ac:dyDescent="0.2">
      <c r="A38" s="75"/>
      <c r="B38" s="71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 spans="1:21" x14ac:dyDescent="0.2">
      <c r="A39" s="72"/>
      <c r="B39" s="71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 spans="1:21" x14ac:dyDescent="0.2">
      <c r="A40" s="75"/>
      <c r="B40" s="71"/>
      <c r="C40" s="44"/>
      <c r="D40" s="44"/>
      <c r="E40" s="44"/>
      <c r="F40" s="59"/>
      <c r="G40" s="44"/>
      <c r="H40" s="73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</row>
    <row r="41" spans="1:21" x14ac:dyDescent="0.2">
      <c r="A41" s="75"/>
      <c r="B41" s="71"/>
      <c r="C41" s="44"/>
      <c r="D41" s="44"/>
      <c r="E41" s="44"/>
      <c r="F41" s="59"/>
      <c r="G41" s="44"/>
      <c r="H41" s="7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</row>
    <row r="42" spans="1:21" x14ac:dyDescent="0.2">
      <c r="A42" s="75"/>
      <c r="B42" s="71"/>
      <c r="C42" s="44"/>
      <c r="D42" s="44"/>
      <c r="E42" s="44"/>
      <c r="F42" s="59"/>
      <c r="G42" s="44"/>
      <c r="H42" s="73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 spans="1:21" x14ac:dyDescent="0.2">
      <c r="A43" s="75"/>
      <c r="B43" s="71"/>
      <c r="C43" s="44"/>
      <c r="D43" s="44"/>
      <c r="E43" s="44"/>
      <c r="F43" s="59"/>
      <c r="G43" s="44"/>
      <c r="H43" s="73"/>
      <c r="I43" s="74"/>
      <c r="J43" s="74"/>
      <c r="K43" s="74"/>
      <c r="L43" s="74"/>
      <c r="M43" s="74"/>
      <c r="N43" s="74"/>
      <c r="O43" s="74"/>
      <c r="P43" s="74"/>
      <c r="Q43" s="59"/>
      <c r="R43" s="74"/>
      <c r="S43" s="74"/>
      <c r="T43" s="74"/>
      <c r="U43" s="74"/>
    </row>
    <row r="44" spans="1:21" x14ac:dyDescent="0.2">
      <c r="A44" s="75"/>
      <c r="B44" s="71"/>
      <c r="C44" s="44"/>
      <c r="D44" s="44"/>
      <c r="E44" s="44"/>
      <c r="F44" s="59"/>
      <c r="G44" s="44"/>
      <c r="H44" s="73"/>
      <c r="I44" s="74"/>
      <c r="J44" s="74"/>
      <c r="K44" s="74"/>
      <c r="L44" s="74"/>
      <c r="M44" s="74"/>
      <c r="N44" s="74"/>
      <c r="O44" s="74"/>
      <c r="P44" s="74"/>
      <c r="Q44" s="59"/>
      <c r="R44" s="74"/>
      <c r="S44" s="74"/>
      <c r="T44" s="74"/>
      <c r="U44" s="74"/>
    </row>
    <row r="45" spans="1:21" x14ac:dyDescent="0.2">
      <c r="A45" s="75"/>
      <c r="B45" s="71"/>
      <c r="C45" s="44"/>
      <c r="D45" s="44"/>
      <c r="E45" s="44"/>
      <c r="F45" s="59"/>
      <c r="G45" s="44"/>
      <c r="H45" s="73"/>
      <c r="I45" s="74"/>
      <c r="J45" s="74"/>
      <c r="K45" s="74"/>
      <c r="L45" s="74"/>
      <c r="M45" s="74"/>
      <c r="N45" s="74"/>
      <c r="O45" s="74"/>
      <c r="P45" s="74"/>
      <c r="Q45" s="59"/>
      <c r="R45" s="74"/>
      <c r="S45" s="74"/>
      <c r="T45" s="74"/>
      <c r="U45" s="74"/>
    </row>
    <row r="46" spans="1:21" x14ac:dyDescent="0.2">
      <c r="A46" s="75"/>
      <c r="B46" s="71"/>
      <c r="C46" s="44"/>
      <c r="D46" s="44"/>
      <c r="E46" s="44"/>
      <c r="F46" s="59"/>
      <c r="G46" s="44"/>
      <c r="H46" s="73"/>
      <c r="I46" s="74"/>
      <c r="J46" s="74"/>
      <c r="K46" s="74"/>
      <c r="L46" s="74"/>
      <c r="M46" s="74"/>
      <c r="N46" s="74"/>
      <c r="O46" s="74"/>
      <c r="P46" s="74"/>
      <c r="Q46" s="59"/>
      <c r="R46" s="74"/>
      <c r="S46" s="74"/>
      <c r="T46" s="74"/>
      <c r="U46" s="74"/>
    </row>
    <row r="47" spans="1:21" x14ac:dyDescent="0.2">
      <c r="A47" s="75"/>
      <c r="B47" s="71"/>
      <c r="C47" s="44"/>
      <c r="D47" s="44"/>
      <c r="E47" s="44"/>
      <c r="F47" s="44"/>
      <c r="G47" s="44"/>
      <c r="H47" s="44"/>
      <c r="I47" s="74"/>
      <c r="J47" s="74"/>
      <c r="K47" s="74"/>
      <c r="L47" s="74"/>
      <c r="M47" s="74"/>
      <c r="N47" s="74"/>
      <c r="O47" s="74"/>
      <c r="P47" s="74"/>
      <c r="Q47" s="74"/>
      <c r="T47" s="74"/>
    </row>
  </sheetData>
  <mergeCells count="12">
    <mergeCell ref="F19:F21"/>
    <mergeCell ref="I32:J32"/>
    <mergeCell ref="A23:F23"/>
    <mergeCell ref="M24:N24"/>
    <mergeCell ref="M25:N25"/>
    <mergeCell ref="I27:L27"/>
    <mergeCell ref="N27:Q27"/>
    <mergeCell ref="A1:B1"/>
    <mergeCell ref="C1:G1"/>
    <mergeCell ref="I1:Q1"/>
    <mergeCell ref="R1:U1"/>
    <mergeCell ref="I18:K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9A6C-FE49-9F4A-B62D-C6700C4B15B1}">
  <sheetPr codeName="Sheet20"/>
  <dimension ref="A1:U19"/>
  <sheetViews>
    <sheetView workbookViewId="0">
      <selection sqref="A1:U2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8235199</v>
      </c>
      <c r="D3" s="59">
        <v>-7034741</v>
      </c>
      <c r="E3" s="59">
        <v>1071896</v>
      </c>
      <c r="F3" s="59">
        <v>-35924</v>
      </c>
      <c r="G3" s="59">
        <v>438391</v>
      </c>
      <c r="I3" s="59">
        <v>10778476</v>
      </c>
      <c r="J3" s="59">
        <v>17347412</v>
      </c>
      <c r="K3" s="59">
        <v>6568936</v>
      </c>
      <c r="L3" s="59">
        <v>11264579</v>
      </c>
      <c r="M3" s="59">
        <v>6552691</v>
      </c>
      <c r="N3" s="59">
        <v>7612875</v>
      </c>
      <c r="O3" s="59">
        <v>2327615</v>
      </c>
      <c r="P3" s="59">
        <v>596862</v>
      </c>
      <c r="Q3" s="59">
        <v>26175</v>
      </c>
      <c r="R3" s="59">
        <v>1400942</v>
      </c>
      <c r="S3" s="59">
        <v>-41286</v>
      </c>
      <c r="T3" s="59">
        <v>-1433709</v>
      </c>
      <c r="U3" s="59">
        <v>-74053</v>
      </c>
    </row>
    <row r="4" spans="1:21" x14ac:dyDescent="0.2">
      <c r="B4" t="s">
        <v>22</v>
      </c>
      <c r="C4" s="59">
        <v>8825360</v>
      </c>
      <c r="D4" s="59">
        <v>-7753682</v>
      </c>
      <c r="E4" s="59">
        <v>892095</v>
      </c>
      <c r="F4" s="59">
        <v>-54630</v>
      </c>
      <c r="G4" s="59">
        <v>14160</v>
      </c>
      <c r="I4" s="59">
        <v>10367077</v>
      </c>
      <c r="J4" s="59">
        <v>16526632</v>
      </c>
      <c r="K4" s="59">
        <v>6159554</v>
      </c>
      <c r="L4" s="59">
        <v>10125439</v>
      </c>
      <c r="M4" s="59">
        <v>6142117</v>
      </c>
      <c r="N4" s="59">
        <v>6248833</v>
      </c>
      <c r="O4" s="59">
        <v>2416407</v>
      </c>
      <c r="P4" s="59">
        <v>713056</v>
      </c>
      <c r="Q4" s="59">
        <v>25600</v>
      </c>
      <c r="R4" s="59">
        <v>-409458</v>
      </c>
      <c r="S4" s="59">
        <v>16301</v>
      </c>
      <c r="T4" s="59">
        <v>792382</v>
      </c>
      <c r="U4" s="59">
        <v>399225</v>
      </c>
    </row>
    <row r="5" spans="1:21" x14ac:dyDescent="0.2">
      <c r="B5" t="s">
        <v>23</v>
      </c>
      <c r="C5" s="59">
        <v>7081785</v>
      </c>
      <c r="D5" s="59">
        <v>-6077142</v>
      </c>
      <c r="E5" s="59">
        <v>903724</v>
      </c>
      <c r="F5" s="59">
        <v>-57069</v>
      </c>
      <c r="G5" s="59">
        <v>250601</v>
      </c>
      <c r="I5" s="59">
        <v>10392853</v>
      </c>
      <c r="J5" s="59">
        <v>17004912</v>
      </c>
      <c r="K5" s="59">
        <v>6612058</v>
      </c>
      <c r="L5" s="59">
        <v>10374601</v>
      </c>
      <c r="M5" s="59">
        <v>6594550</v>
      </c>
      <c r="N5" s="59">
        <v>7006992</v>
      </c>
      <c r="O5" s="59">
        <v>2171821</v>
      </c>
      <c r="P5" s="59">
        <v>325497</v>
      </c>
      <c r="Q5" s="59">
        <v>25586</v>
      </c>
      <c r="R5" s="59">
        <v>-1188323</v>
      </c>
      <c r="S5" s="59">
        <v>-72933</v>
      </c>
      <c r="T5" s="59">
        <v>883953</v>
      </c>
      <c r="U5" s="59">
        <v>-377304</v>
      </c>
    </row>
    <row r="6" spans="1:21" x14ac:dyDescent="0.2">
      <c r="B6" t="s">
        <v>121</v>
      </c>
      <c r="C6" s="59">
        <v>7942001</v>
      </c>
      <c r="D6" s="59">
        <v>-7757461</v>
      </c>
      <c r="E6" s="59">
        <v>159967</v>
      </c>
      <c r="F6" s="59">
        <v>-47864</v>
      </c>
      <c r="G6" s="59">
        <v>-680233</v>
      </c>
      <c r="I6" s="59">
        <v>10170462</v>
      </c>
      <c r="J6" s="59">
        <v>15963736</v>
      </c>
      <c r="K6" s="59">
        <v>5793274</v>
      </c>
      <c r="L6" s="59">
        <v>9036741</v>
      </c>
      <c r="M6" s="59">
        <v>5777146</v>
      </c>
      <c r="N6" s="59">
        <v>5980546</v>
      </c>
      <c r="O6" s="59">
        <v>1654958</v>
      </c>
      <c r="P6" s="59">
        <v>647453</v>
      </c>
      <c r="Q6" s="59">
        <v>25718</v>
      </c>
      <c r="R6" s="59">
        <v>1853835</v>
      </c>
      <c r="S6" s="59">
        <v>-43210</v>
      </c>
      <c r="T6" s="59">
        <v>-1493306</v>
      </c>
      <c r="U6" s="59">
        <v>317318</v>
      </c>
    </row>
    <row r="7" spans="1:21" x14ac:dyDescent="0.2">
      <c r="B7" t="s">
        <v>120</v>
      </c>
      <c r="C7" s="59">
        <v>8152489</v>
      </c>
      <c r="D7" s="59">
        <v>-8169792</v>
      </c>
      <c r="E7" s="59">
        <v>-230674</v>
      </c>
      <c r="F7" s="59">
        <v>-73522</v>
      </c>
      <c r="G7" s="59">
        <v>-886975</v>
      </c>
      <c r="I7" s="59">
        <v>10883303</v>
      </c>
      <c r="J7" s="59">
        <v>17023870</v>
      </c>
      <c r="K7" s="59">
        <v>6140566</v>
      </c>
      <c r="L7" s="59">
        <v>9827500</v>
      </c>
      <c r="M7" s="59">
        <v>6007912</v>
      </c>
      <c r="N7" s="59">
        <v>7373762</v>
      </c>
      <c r="O7" s="59">
        <v>1459728</v>
      </c>
      <c r="P7" s="59">
        <v>330134</v>
      </c>
      <c r="Q7" s="59">
        <v>8698</v>
      </c>
      <c r="R7" s="59">
        <v>3531483</v>
      </c>
      <c r="S7" s="59">
        <v>-115115</v>
      </c>
      <c r="T7" s="59">
        <v>-3481817</v>
      </c>
      <c r="U7" s="59">
        <v>-65448</v>
      </c>
    </row>
    <row r="8" spans="1:21" x14ac:dyDescent="0.2">
      <c r="B8" t="s">
        <v>119</v>
      </c>
      <c r="C8" s="59">
        <v>12233956</v>
      </c>
      <c r="D8" s="59">
        <v>-10582264</v>
      </c>
      <c r="E8" s="59">
        <v>1594970</v>
      </c>
      <c r="F8" s="59">
        <v>-59241</v>
      </c>
      <c r="G8" s="59">
        <v>265009</v>
      </c>
      <c r="I8" s="59">
        <v>11755200</v>
      </c>
      <c r="J8" s="59">
        <v>23078967</v>
      </c>
      <c r="K8" s="59">
        <v>11323766</v>
      </c>
      <c r="L8" s="59">
        <v>15654951</v>
      </c>
      <c r="M8" s="59">
        <v>11014886</v>
      </c>
      <c r="N8" s="59">
        <v>12344556</v>
      </c>
      <c r="O8" s="59">
        <v>1997647</v>
      </c>
      <c r="P8" s="59">
        <v>343742</v>
      </c>
      <c r="Q8" s="59">
        <v>8688</v>
      </c>
      <c r="R8" s="59">
        <v>-502230</v>
      </c>
      <c r="S8" s="59">
        <v>-105896</v>
      </c>
      <c r="T8" s="59">
        <v>623488</v>
      </c>
      <c r="U8" s="59">
        <v>15361</v>
      </c>
    </row>
    <row r="9" spans="1:21" x14ac:dyDescent="0.2">
      <c r="B9" t="s">
        <v>118</v>
      </c>
      <c r="C9" s="59">
        <v>12702172</v>
      </c>
      <c r="D9" s="59">
        <v>-11231063</v>
      </c>
      <c r="E9" s="59">
        <v>1430008</v>
      </c>
      <c r="F9" s="59">
        <v>-52046</v>
      </c>
      <c r="G9" s="59">
        <v>234074</v>
      </c>
      <c r="I9" s="59">
        <v>11504498</v>
      </c>
      <c r="J9" s="59">
        <v>22212361</v>
      </c>
      <c r="K9" s="59">
        <v>10707862</v>
      </c>
      <c r="L9" s="59">
        <v>14591971</v>
      </c>
      <c r="M9" s="59">
        <v>10342982</v>
      </c>
      <c r="N9" s="59">
        <v>11624572</v>
      </c>
      <c r="O9" s="59">
        <v>1922179</v>
      </c>
      <c r="P9" s="59">
        <v>354992</v>
      </c>
      <c r="Q9" s="59">
        <v>8677</v>
      </c>
      <c r="R9" s="59">
        <v>-1685954</v>
      </c>
      <c r="S9" s="59">
        <v>-80471</v>
      </c>
      <c r="T9" s="59">
        <v>1076419</v>
      </c>
      <c r="U9" s="59">
        <v>-690007</v>
      </c>
    </row>
    <row r="10" spans="1:21" x14ac:dyDescent="0.2">
      <c r="B10" t="s">
        <v>117</v>
      </c>
      <c r="C10" s="59">
        <v>17005852</v>
      </c>
      <c r="D10" s="59">
        <v>-14810351</v>
      </c>
      <c r="E10" s="59">
        <v>2123276</v>
      </c>
      <c r="F10" s="59">
        <v>-75432</v>
      </c>
      <c r="G10" s="59">
        <v>638323</v>
      </c>
      <c r="I10" s="59">
        <v>11289063</v>
      </c>
      <c r="J10" s="59">
        <v>22932260</v>
      </c>
      <c r="K10" s="59">
        <v>11643197</v>
      </c>
      <c r="L10" s="59">
        <v>15114221</v>
      </c>
      <c r="M10" s="59">
        <v>10617051</v>
      </c>
      <c r="N10" s="59">
        <v>10212318</v>
      </c>
      <c r="O10" s="59">
        <v>2677648</v>
      </c>
      <c r="P10" s="59">
        <v>1018387</v>
      </c>
      <c r="Q10" s="59">
        <v>13003</v>
      </c>
      <c r="R10" s="59">
        <v>1501103</v>
      </c>
      <c r="S10" s="59">
        <v>-106712</v>
      </c>
      <c r="T10" s="59">
        <v>-868799</v>
      </c>
      <c r="U10" s="59">
        <v>525590</v>
      </c>
    </row>
    <row r="11" spans="1:21" x14ac:dyDescent="0.2">
      <c r="B11" t="s">
        <v>116</v>
      </c>
      <c r="C11" s="59">
        <v>15922446</v>
      </c>
      <c r="D11" s="59">
        <v>-13330201</v>
      </c>
      <c r="E11" s="59">
        <v>2466846</v>
      </c>
      <c r="F11" s="59">
        <v>-106666</v>
      </c>
      <c r="G11" s="59">
        <v>941059</v>
      </c>
      <c r="I11" s="59">
        <v>10832102</v>
      </c>
      <c r="J11" s="59">
        <v>26620363</v>
      </c>
      <c r="K11" s="59">
        <v>15788261</v>
      </c>
      <c r="L11" s="59">
        <v>18657838</v>
      </c>
      <c r="M11" s="59">
        <v>14374272</v>
      </c>
      <c r="N11" s="59">
        <v>12356245</v>
      </c>
      <c r="O11" s="59">
        <v>4534902</v>
      </c>
      <c r="P11" s="59">
        <v>492796</v>
      </c>
      <c r="Q11" s="59">
        <v>23531</v>
      </c>
      <c r="R11" s="59">
        <v>470831</v>
      </c>
      <c r="S11" s="59">
        <v>-303264</v>
      </c>
      <c r="T11" s="59">
        <v>-182571</v>
      </c>
      <c r="U11" s="59">
        <v>-15003</v>
      </c>
    </row>
    <row r="12" spans="1:21" x14ac:dyDescent="0.2">
      <c r="B12" t="s">
        <v>115</v>
      </c>
      <c r="C12" s="59">
        <v>13035928</v>
      </c>
      <c r="D12" s="59">
        <v>-10030159</v>
      </c>
      <c r="E12" s="59">
        <v>2953734</v>
      </c>
      <c r="F12" s="59">
        <v>-79458</v>
      </c>
      <c r="G12" s="59">
        <v>1701824</v>
      </c>
      <c r="I12" s="59">
        <v>9856002</v>
      </c>
      <c r="J12" s="59">
        <v>25161003</v>
      </c>
      <c r="K12" s="59">
        <v>15305000</v>
      </c>
      <c r="L12" s="59">
        <v>17185925</v>
      </c>
      <c r="M12" s="59">
        <v>13666262</v>
      </c>
      <c r="N12" s="59">
        <v>11646465</v>
      </c>
      <c r="O12" s="59">
        <v>3765465</v>
      </c>
      <c r="P12" s="59">
        <v>505654</v>
      </c>
      <c r="Q12" s="59">
        <v>23517</v>
      </c>
      <c r="R12" s="59">
        <v>-697067</v>
      </c>
      <c r="S12" s="59">
        <v>180757</v>
      </c>
      <c r="T12" s="59">
        <v>327543</v>
      </c>
      <c r="U12" s="59">
        <v>-188766</v>
      </c>
    </row>
    <row r="13" spans="1:21" x14ac:dyDescent="0.2">
      <c r="B13" t="s">
        <v>114</v>
      </c>
      <c r="C13" s="59">
        <v>10861759</v>
      </c>
      <c r="D13" s="59">
        <v>-8892023</v>
      </c>
      <c r="E13" s="59">
        <v>1953965</v>
      </c>
      <c r="F13" s="59">
        <v>-77078</v>
      </c>
      <c r="G13" s="59">
        <v>1098594</v>
      </c>
      <c r="I13" s="59">
        <v>8144885</v>
      </c>
      <c r="J13" s="59">
        <v>22033027</v>
      </c>
      <c r="K13" s="59">
        <v>13888142</v>
      </c>
      <c r="L13" s="59">
        <v>13797002</v>
      </c>
      <c r="M13" s="59">
        <v>12084004</v>
      </c>
      <c r="N13" s="59">
        <v>9065354</v>
      </c>
      <c r="O13" s="59">
        <v>2988496</v>
      </c>
      <c r="P13" s="59">
        <v>714861</v>
      </c>
      <c r="Q13" s="59">
        <v>8501</v>
      </c>
      <c r="R13" s="59">
        <v>963477</v>
      </c>
      <c r="S13" s="59">
        <v>-97487</v>
      </c>
      <c r="T13" s="59">
        <v>-662092</v>
      </c>
      <c r="U13" s="59">
        <v>203897</v>
      </c>
    </row>
    <row r="19" spans="1:1" x14ac:dyDescent="0.2">
      <c r="A19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4D8D-52E0-7B4E-AB89-68B355B2F5EC}">
  <sheetPr codeName="Sheet21"/>
  <dimension ref="A1:U24"/>
  <sheetViews>
    <sheetView workbookViewId="0">
      <selection activeCell="D16" sqref="D16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4268428</v>
      </c>
      <c r="D3" s="59">
        <v>-4057096</v>
      </c>
      <c r="E3" s="59">
        <v>204965</v>
      </c>
      <c r="F3" s="59">
        <v>-59987</v>
      </c>
      <c r="G3" s="59">
        <v>23659</v>
      </c>
      <c r="I3" s="59">
        <v>5415409</v>
      </c>
      <c r="J3" s="59">
        <v>12163040</v>
      </c>
      <c r="K3" s="59">
        <v>6747631</v>
      </c>
      <c r="L3" s="59">
        <v>9278789</v>
      </c>
      <c r="M3" s="59">
        <v>6733890</v>
      </c>
      <c r="N3" s="59">
        <v>5640254</v>
      </c>
      <c r="O3" s="59">
        <v>1909556</v>
      </c>
      <c r="P3" s="59">
        <v>820161</v>
      </c>
      <c r="Q3" s="59">
        <v>269413</v>
      </c>
      <c r="R3" s="59">
        <v>-334762</v>
      </c>
      <c r="S3" s="59">
        <v>-865</v>
      </c>
      <c r="T3" s="59">
        <v>70956</v>
      </c>
      <c r="U3" s="59">
        <v>-264672</v>
      </c>
    </row>
    <row r="4" spans="1:21" x14ac:dyDescent="0.2">
      <c r="B4" t="s">
        <v>22</v>
      </c>
      <c r="C4" s="59">
        <v>5506695</v>
      </c>
      <c r="D4" s="59">
        <v>-5003625</v>
      </c>
      <c r="E4" s="59">
        <v>496341</v>
      </c>
      <c r="F4" s="59">
        <v>-79919</v>
      </c>
      <c r="G4" s="59">
        <v>125394</v>
      </c>
      <c r="I4" s="59">
        <v>5381789</v>
      </c>
      <c r="J4" s="59">
        <v>12178966</v>
      </c>
      <c r="K4" s="59">
        <v>6797176</v>
      </c>
      <c r="L4" s="59">
        <v>9213963</v>
      </c>
      <c r="M4" s="59">
        <v>6768436</v>
      </c>
      <c r="N4" s="59">
        <v>5228863</v>
      </c>
      <c r="O4" s="59">
        <v>1885600</v>
      </c>
      <c r="P4" s="59">
        <v>1084367</v>
      </c>
      <c r="Q4" s="59">
        <v>396056</v>
      </c>
      <c r="R4" s="59">
        <v>1538872</v>
      </c>
      <c r="S4" s="59">
        <v>-10742</v>
      </c>
      <c r="T4" s="59">
        <v>-1103895</v>
      </c>
      <c r="U4" s="59">
        <v>424234</v>
      </c>
    </row>
    <row r="5" spans="1:21" x14ac:dyDescent="0.2">
      <c r="B5" t="s">
        <v>23</v>
      </c>
      <c r="C5" s="59">
        <v>4380101</v>
      </c>
      <c r="D5" s="59">
        <v>-4237000</v>
      </c>
      <c r="E5" s="59">
        <v>137727</v>
      </c>
      <c r="F5" s="59">
        <v>-93246</v>
      </c>
      <c r="G5" s="59">
        <v>-49270</v>
      </c>
      <c r="I5" s="59">
        <v>5261089</v>
      </c>
      <c r="J5" s="59">
        <v>12751898</v>
      </c>
      <c r="K5" s="59">
        <v>7490808</v>
      </c>
      <c r="L5" s="59">
        <v>9693724</v>
      </c>
      <c r="M5" s="59">
        <v>7461855</v>
      </c>
      <c r="N5" s="59">
        <v>6478278</v>
      </c>
      <c r="O5" s="59">
        <v>1638568</v>
      </c>
      <c r="P5" s="59">
        <v>660243</v>
      </c>
      <c r="Q5" s="59">
        <v>272892</v>
      </c>
      <c r="R5" s="59">
        <v>-720584</v>
      </c>
      <c r="S5" s="59">
        <v>-118209</v>
      </c>
      <c r="T5" s="59">
        <v>493894</v>
      </c>
      <c r="U5" s="59">
        <v>-344899</v>
      </c>
    </row>
    <row r="6" spans="1:21" x14ac:dyDescent="0.2">
      <c r="B6" t="s">
        <v>121</v>
      </c>
      <c r="C6" s="59">
        <v>4320863</v>
      </c>
      <c r="D6" s="59">
        <v>-4448894</v>
      </c>
      <c r="E6" s="59">
        <v>-149070</v>
      </c>
      <c r="F6" s="59">
        <v>-83653</v>
      </c>
      <c r="G6" s="59">
        <v>-356349</v>
      </c>
      <c r="I6" s="59">
        <v>5377627</v>
      </c>
      <c r="J6" s="59">
        <v>13521605</v>
      </c>
      <c r="K6" s="59">
        <v>8143977</v>
      </c>
      <c r="L6" s="59">
        <v>10475754</v>
      </c>
      <c r="M6" s="59">
        <v>8108870</v>
      </c>
      <c r="N6" s="59">
        <v>7061262</v>
      </c>
      <c r="O6" s="59">
        <v>1516693</v>
      </c>
      <c r="P6" s="59">
        <v>1005403</v>
      </c>
      <c r="Q6" s="59">
        <v>251569</v>
      </c>
      <c r="R6" s="59">
        <v>434864</v>
      </c>
      <c r="S6" s="59">
        <v>197761</v>
      </c>
      <c r="T6" s="59">
        <v>-681076</v>
      </c>
      <c r="U6" s="59">
        <v>-48450</v>
      </c>
    </row>
    <row r="7" spans="1:21" x14ac:dyDescent="0.2">
      <c r="B7" t="s">
        <v>120</v>
      </c>
      <c r="C7" s="59">
        <v>4437556</v>
      </c>
      <c r="D7" s="59">
        <v>-4583215</v>
      </c>
      <c r="E7" s="59">
        <v>-159173</v>
      </c>
      <c r="F7" s="59">
        <v>-60419</v>
      </c>
      <c r="G7" s="59">
        <v>-418686</v>
      </c>
      <c r="I7" s="59">
        <v>5733977</v>
      </c>
      <c r="J7" s="59">
        <v>15860205</v>
      </c>
      <c r="K7" s="59">
        <v>10126227</v>
      </c>
      <c r="L7" s="59">
        <v>12738165</v>
      </c>
      <c r="M7" s="59">
        <v>10093638</v>
      </c>
      <c r="N7" s="59">
        <v>8837812</v>
      </c>
      <c r="O7" s="59">
        <v>1780935</v>
      </c>
      <c r="P7" s="59">
        <v>1054089</v>
      </c>
      <c r="Q7" s="59">
        <v>420052</v>
      </c>
      <c r="R7" s="59">
        <v>-499548</v>
      </c>
      <c r="S7" s="59">
        <v>45044</v>
      </c>
      <c r="T7" s="59">
        <v>727109</v>
      </c>
      <c r="U7" s="59">
        <v>272605</v>
      </c>
    </row>
    <row r="8" spans="1:21" x14ac:dyDescent="0.2">
      <c r="B8" t="s">
        <v>119</v>
      </c>
      <c r="C8" s="59">
        <v>7206140</v>
      </c>
      <c r="D8" s="59">
        <v>-6302435</v>
      </c>
      <c r="E8" s="59">
        <v>893578</v>
      </c>
      <c r="F8" s="59">
        <v>-44879</v>
      </c>
      <c r="G8" s="59">
        <v>201456</v>
      </c>
      <c r="I8" s="59">
        <v>6152663</v>
      </c>
      <c r="J8" s="59">
        <v>16258145</v>
      </c>
      <c r="K8" s="59">
        <v>10105482</v>
      </c>
      <c r="L8" s="59">
        <v>13074875</v>
      </c>
      <c r="M8" s="59">
        <v>10072868</v>
      </c>
      <c r="N8" s="59">
        <v>8439114</v>
      </c>
      <c r="O8" s="59">
        <v>2600540</v>
      </c>
      <c r="P8" s="59">
        <v>781327</v>
      </c>
      <c r="Q8" s="59">
        <v>486657</v>
      </c>
      <c r="R8" s="59">
        <v>444324</v>
      </c>
      <c r="S8" s="59">
        <v>-41369</v>
      </c>
      <c r="T8" s="59">
        <v>-465764</v>
      </c>
      <c r="U8" s="59">
        <v>-62810</v>
      </c>
    </row>
    <row r="9" spans="1:21" x14ac:dyDescent="0.2">
      <c r="B9" t="s">
        <v>118</v>
      </c>
      <c r="C9" s="59">
        <v>7163768</v>
      </c>
      <c r="D9" s="59">
        <v>-6194495</v>
      </c>
      <c r="E9" s="59">
        <v>956871</v>
      </c>
      <c r="F9" s="59">
        <v>-73513</v>
      </c>
      <c r="G9" s="59">
        <v>506871</v>
      </c>
      <c r="I9" s="59">
        <v>6237363</v>
      </c>
      <c r="J9" s="59">
        <v>16437262</v>
      </c>
      <c r="K9" s="59">
        <v>10199899</v>
      </c>
      <c r="L9" s="59">
        <v>13217066</v>
      </c>
      <c r="M9" s="59">
        <v>10147808</v>
      </c>
      <c r="N9" s="59">
        <v>8501932</v>
      </c>
      <c r="O9" s="59">
        <v>2756388</v>
      </c>
      <c r="P9" s="59">
        <v>843732</v>
      </c>
      <c r="Q9" s="59">
        <v>437968</v>
      </c>
      <c r="R9" s="59">
        <v>-1206989</v>
      </c>
      <c r="S9" s="59">
        <v>-167937</v>
      </c>
      <c r="T9" s="59">
        <v>1467907</v>
      </c>
      <c r="U9" s="59">
        <v>92980</v>
      </c>
    </row>
    <row r="10" spans="1:21" x14ac:dyDescent="0.2">
      <c r="B10" t="s">
        <v>117</v>
      </c>
      <c r="C10" s="59">
        <v>8794902</v>
      </c>
      <c r="D10" s="59">
        <v>-7722179</v>
      </c>
      <c r="E10" s="59">
        <v>1057785</v>
      </c>
      <c r="F10" s="59">
        <v>-67990</v>
      </c>
      <c r="G10" s="59">
        <v>452352</v>
      </c>
      <c r="I10" s="59">
        <v>5723203</v>
      </c>
      <c r="J10" s="59">
        <v>15382642</v>
      </c>
      <c r="K10" s="59">
        <v>9659438</v>
      </c>
      <c r="L10" s="59">
        <v>12218952</v>
      </c>
      <c r="M10" s="59">
        <v>9601545</v>
      </c>
      <c r="N10" s="59">
        <v>8281323</v>
      </c>
      <c r="O10" s="59">
        <v>1905054</v>
      </c>
      <c r="P10" s="59">
        <v>751445</v>
      </c>
      <c r="Q10" s="59">
        <v>447713</v>
      </c>
      <c r="R10" s="59">
        <v>813090</v>
      </c>
      <c r="S10" s="59">
        <v>-12190</v>
      </c>
      <c r="T10" s="59">
        <v>-740568</v>
      </c>
      <c r="U10" s="59">
        <v>60332</v>
      </c>
    </row>
    <row r="11" spans="1:21" x14ac:dyDescent="0.2">
      <c r="B11" t="s">
        <v>116</v>
      </c>
      <c r="C11" s="59">
        <v>7534015</v>
      </c>
      <c r="D11" s="59">
        <v>-6235050</v>
      </c>
      <c r="E11" s="59">
        <v>1295991</v>
      </c>
      <c r="F11" s="59">
        <v>-71197</v>
      </c>
      <c r="G11" s="59">
        <v>606672</v>
      </c>
      <c r="I11" s="59">
        <v>5277791</v>
      </c>
      <c r="J11" s="59">
        <v>15792507</v>
      </c>
      <c r="K11" s="59">
        <v>10514715</v>
      </c>
      <c r="L11" s="59">
        <v>12660255</v>
      </c>
      <c r="M11" s="59">
        <v>10335217</v>
      </c>
      <c r="N11" s="59">
        <v>7138337</v>
      </c>
      <c r="O11" s="59">
        <v>3519755</v>
      </c>
      <c r="P11" s="59">
        <v>691803</v>
      </c>
      <c r="Q11" s="59">
        <v>505089</v>
      </c>
      <c r="R11" s="59">
        <v>-697650</v>
      </c>
      <c r="S11" s="59">
        <v>-67340</v>
      </c>
      <c r="T11" s="59">
        <v>635217</v>
      </c>
      <c r="U11" s="59">
        <v>-129772</v>
      </c>
    </row>
    <row r="12" spans="1:21" x14ac:dyDescent="0.2">
      <c r="B12" t="s">
        <v>115</v>
      </c>
      <c r="C12" s="59">
        <v>7016342</v>
      </c>
      <c r="D12" s="59">
        <v>-5703864</v>
      </c>
      <c r="E12" s="59">
        <v>1305992</v>
      </c>
      <c r="F12" s="59">
        <v>-57009</v>
      </c>
      <c r="G12" s="59">
        <v>847447</v>
      </c>
      <c r="I12" s="59">
        <v>4571347</v>
      </c>
      <c r="J12" s="59">
        <v>13945178</v>
      </c>
      <c r="K12" s="59">
        <v>9373830</v>
      </c>
      <c r="L12" s="59">
        <v>10710817</v>
      </c>
      <c r="M12" s="59">
        <v>9085418</v>
      </c>
      <c r="N12" s="59">
        <v>5958397</v>
      </c>
      <c r="O12" s="59">
        <v>2994435</v>
      </c>
      <c r="P12" s="59">
        <v>821582</v>
      </c>
      <c r="Q12" s="59">
        <v>438574</v>
      </c>
      <c r="R12" s="59">
        <v>-394102</v>
      </c>
      <c r="S12" s="59">
        <v>-223146</v>
      </c>
      <c r="T12" s="59">
        <v>701847</v>
      </c>
      <c r="U12" s="59">
        <v>84599</v>
      </c>
    </row>
    <row r="13" spans="1:21" x14ac:dyDescent="0.2">
      <c r="B13" t="s">
        <v>114</v>
      </c>
      <c r="C13" s="59">
        <v>4860890</v>
      </c>
      <c r="D13" s="59">
        <v>-4242450</v>
      </c>
      <c r="E13" s="59">
        <v>610087</v>
      </c>
      <c r="F13" s="59">
        <v>-47487</v>
      </c>
      <c r="G13" s="59">
        <v>318787</v>
      </c>
      <c r="I13" s="59">
        <v>3499807</v>
      </c>
      <c r="J13" s="59">
        <v>10100906</v>
      </c>
      <c r="K13" s="59">
        <v>6601098</v>
      </c>
      <c r="L13" s="59">
        <v>6944738</v>
      </c>
      <c r="M13" s="59">
        <v>6116164</v>
      </c>
      <c r="N13" s="59">
        <v>3500261</v>
      </c>
      <c r="O13" s="59">
        <v>2062287</v>
      </c>
      <c r="P13" s="59">
        <v>737011</v>
      </c>
      <c r="Q13" s="59">
        <v>387749</v>
      </c>
      <c r="R13" s="59">
        <v>-39049</v>
      </c>
      <c r="S13" s="59">
        <v>-1434</v>
      </c>
      <c r="T13" s="59">
        <v>558299</v>
      </c>
      <c r="U13" s="59">
        <v>517814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B77B-C596-CC48-BF74-5CB0D5573051}">
  <sheetPr codeName="Sheet22"/>
  <dimension ref="A1:U13"/>
  <sheetViews>
    <sheetView workbookViewId="0">
      <selection activeCell="J30" sqref="J30"/>
    </sheetView>
  </sheetViews>
  <sheetFormatPr baseColWidth="10" defaultRowHeight="16" x14ac:dyDescent="0.2"/>
  <sheetData>
    <row r="1" spans="1:21" x14ac:dyDescent="0.2">
      <c r="A1" s="114"/>
      <c r="B1" s="115"/>
      <c r="C1" s="116" t="s">
        <v>0</v>
      </c>
      <c r="D1" s="117"/>
      <c r="E1" s="117"/>
      <c r="F1" s="117"/>
      <c r="G1" s="118"/>
      <c r="H1" s="70"/>
      <c r="I1" s="119" t="s">
        <v>9</v>
      </c>
      <c r="J1" s="120"/>
      <c r="K1" s="120"/>
      <c r="L1" s="120"/>
      <c r="M1" s="120"/>
      <c r="N1" s="120"/>
      <c r="O1" s="120"/>
      <c r="P1" s="120"/>
      <c r="Q1" s="121"/>
      <c r="R1" s="122" t="s">
        <v>29</v>
      </c>
      <c r="S1" s="123"/>
      <c r="T1" s="123"/>
      <c r="U1" s="124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112</v>
      </c>
      <c r="G2" s="1" t="s">
        <v>6</v>
      </c>
      <c r="H2" s="1" t="s">
        <v>7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5" t="s">
        <v>110</v>
      </c>
      <c r="Q2" s="15" t="s">
        <v>111</v>
      </c>
      <c r="R2" s="15" t="s">
        <v>30</v>
      </c>
      <c r="S2" s="15" t="s">
        <v>31</v>
      </c>
      <c r="T2" s="15" t="s">
        <v>32</v>
      </c>
      <c r="U2" s="17" t="s">
        <v>33</v>
      </c>
    </row>
    <row r="3" spans="1:21" x14ac:dyDescent="0.2">
      <c r="B3" t="s">
        <v>21</v>
      </c>
      <c r="C3" s="59">
        <v>28765716</v>
      </c>
      <c r="D3" s="59">
        <v>-24889281</v>
      </c>
      <c r="E3" s="59">
        <v>3594806</v>
      </c>
      <c r="F3" s="59">
        <v>-855978</v>
      </c>
      <c r="G3" s="59">
        <v>2000363</v>
      </c>
      <c r="I3" s="59">
        <v>99865188</v>
      </c>
      <c r="J3" s="59">
        <v>173507011</v>
      </c>
      <c r="K3" s="59">
        <v>73641823</v>
      </c>
      <c r="L3" s="59">
        <v>78482566</v>
      </c>
      <c r="M3" s="59">
        <v>64117126</v>
      </c>
      <c r="N3" s="59">
        <v>33524022</v>
      </c>
      <c r="O3" s="59">
        <v>12506103</v>
      </c>
      <c r="P3" s="59">
        <v>9696669</v>
      </c>
      <c r="Q3" s="59">
        <v>19957222</v>
      </c>
      <c r="R3" s="59">
        <v>633011</v>
      </c>
      <c r="S3" s="59">
        <v>-1277285</v>
      </c>
      <c r="T3" s="59">
        <v>-2912692</v>
      </c>
      <c r="U3" s="59">
        <v>-3556966</v>
      </c>
    </row>
    <row r="4" spans="1:21" x14ac:dyDescent="0.2">
      <c r="B4" t="s">
        <v>22</v>
      </c>
      <c r="C4" s="59">
        <v>29799498</v>
      </c>
      <c r="D4" s="59">
        <v>-26301396</v>
      </c>
      <c r="E4" s="59">
        <v>3194986</v>
      </c>
      <c r="F4" s="59">
        <v>-1028566</v>
      </c>
      <c r="G4" s="59">
        <v>1447824</v>
      </c>
      <c r="I4" s="59">
        <v>97860291</v>
      </c>
      <c r="J4" s="59">
        <v>176243321</v>
      </c>
      <c r="K4" s="59">
        <v>78383030</v>
      </c>
      <c r="L4" s="59">
        <v>84903568</v>
      </c>
      <c r="M4" s="59">
        <v>68684638</v>
      </c>
      <c r="N4" s="59">
        <v>32001578</v>
      </c>
      <c r="O4" s="59">
        <v>14298660</v>
      </c>
      <c r="P4" s="59">
        <v>13252855</v>
      </c>
      <c r="Q4" s="59">
        <v>22848207</v>
      </c>
      <c r="R4" s="59">
        <v>4531338</v>
      </c>
      <c r="S4" s="59">
        <v>1022434</v>
      </c>
      <c r="T4" s="59">
        <v>-168131</v>
      </c>
      <c r="U4" s="59">
        <v>5385641</v>
      </c>
    </row>
    <row r="5" spans="1:21" x14ac:dyDescent="0.2">
      <c r="B5" t="s">
        <v>23</v>
      </c>
      <c r="C5" s="59">
        <v>26865449</v>
      </c>
      <c r="D5" s="59">
        <v>-24912314</v>
      </c>
      <c r="E5" s="59">
        <v>1676437</v>
      </c>
      <c r="F5" s="59">
        <v>-989588</v>
      </c>
      <c r="G5" s="59">
        <v>383229</v>
      </c>
      <c r="I5" s="59">
        <v>96437975</v>
      </c>
      <c r="J5" s="59">
        <v>175408611</v>
      </c>
      <c r="K5" s="59">
        <v>78970635</v>
      </c>
      <c r="L5" s="59">
        <v>85412137</v>
      </c>
      <c r="M5" s="59">
        <v>67898727</v>
      </c>
      <c r="N5" s="59">
        <v>34306897</v>
      </c>
      <c r="O5" s="59">
        <v>13830143</v>
      </c>
      <c r="P5" s="59">
        <v>7868451</v>
      </c>
      <c r="Q5" s="59">
        <v>27420903</v>
      </c>
      <c r="R5" s="59">
        <v>-1102980</v>
      </c>
      <c r="S5" s="59">
        <v>-2172518</v>
      </c>
      <c r="T5" s="59">
        <v>2820618</v>
      </c>
      <c r="U5" s="59">
        <v>-454880</v>
      </c>
    </row>
    <row r="6" spans="1:21" x14ac:dyDescent="0.2">
      <c r="B6" t="s">
        <v>121</v>
      </c>
      <c r="C6" s="59">
        <v>26211645</v>
      </c>
      <c r="D6" s="59">
        <v>-26710981</v>
      </c>
      <c r="E6" s="59">
        <v>-885249</v>
      </c>
      <c r="F6" s="59">
        <v>-932651</v>
      </c>
      <c r="G6" s="59">
        <v>-1998767</v>
      </c>
      <c r="I6" s="59">
        <v>96112939</v>
      </c>
      <c r="J6" s="59">
        <v>170335521</v>
      </c>
      <c r="K6" s="59">
        <v>74222582</v>
      </c>
      <c r="L6" s="59">
        <v>80514710</v>
      </c>
      <c r="M6" s="59">
        <v>62385392</v>
      </c>
      <c r="N6" s="59">
        <v>34491111</v>
      </c>
      <c r="O6" s="59">
        <v>9892869</v>
      </c>
      <c r="P6" s="59">
        <v>8324588</v>
      </c>
      <c r="Q6" s="59">
        <v>26268246</v>
      </c>
      <c r="R6" s="59">
        <v>5439594</v>
      </c>
      <c r="S6" s="59">
        <v>-2356726</v>
      </c>
      <c r="T6" s="59">
        <v>-6629701</v>
      </c>
      <c r="U6" s="59">
        <v>-3546833</v>
      </c>
    </row>
    <row r="7" spans="1:21" x14ac:dyDescent="0.2">
      <c r="B7" t="s">
        <v>120</v>
      </c>
      <c r="C7" s="59">
        <v>34440727</v>
      </c>
      <c r="D7" s="59">
        <v>-33102613</v>
      </c>
      <c r="E7" s="59">
        <v>1000727</v>
      </c>
      <c r="F7" s="59">
        <v>-836700</v>
      </c>
      <c r="G7" s="59">
        <v>-1785707</v>
      </c>
      <c r="I7" s="59">
        <v>98075482</v>
      </c>
      <c r="J7" s="59">
        <v>183805111</v>
      </c>
      <c r="K7" s="59">
        <v>85729628</v>
      </c>
      <c r="L7" s="59">
        <v>96870553</v>
      </c>
      <c r="M7" s="59">
        <v>72529758</v>
      </c>
      <c r="N7" s="59">
        <v>43880267</v>
      </c>
      <c r="O7" s="59">
        <v>12007503</v>
      </c>
      <c r="P7" s="59">
        <v>11881408</v>
      </c>
      <c r="Q7" s="59">
        <v>27029902</v>
      </c>
      <c r="R7" s="59">
        <v>4457600</v>
      </c>
      <c r="S7" s="59">
        <v>-5599345</v>
      </c>
      <c r="T7" s="59">
        <v>-7326493</v>
      </c>
      <c r="U7" s="59">
        <v>-8468238</v>
      </c>
    </row>
    <row r="8" spans="1:21" x14ac:dyDescent="0.2">
      <c r="B8" t="s">
        <v>119</v>
      </c>
      <c r="C8" s="59">
        <v>37713759</v>
      </c>
      <c r="D8" s="59">
        <v>-30882432</v>
      </c>
      <c r="E8" s="59">
        <v>6539622</v>
      </c>
      <c r="F8" s="59">
        <v>-717352</v>
      </c>
      <c r="G8" s="59">
        <v>4022573</v>
      </c>
      <c r="I8" s="59">
        <v>99915401</v>
      </c>
      <c r="J8" s="59">
        <v>207496628</v>
      </c>
      <c r="K8" s="59">
        <v>107581226</v>
      </c>
      <c r="L8" s="59">
        <v>120220561</v>
      </c>
      <c r="M8" s="59">
        <v>93614175</v>
      </c>
      <c r="N8" s="59">
        <v>57554102</v>
      </c>
      <c r="O8" s="59">
        <v>14321534</v>
      </c>
      <c r="P8" s="59">
        <v>20325198</v>
      </c>
      <c r="Q8" s="59">
        <v>24440598</v>
      </c>
      <c r="R8" s="59">
        <v>-6092405</v>
      </c>
      <c r="S8" s="59">
        <v>-2064041</v>
      </c>
      <c r="T8" s="59">
        <v>9447286</v>
      </c>
      <c r="U8" s="59">
        <v>1290840</v>
      </c>
    </row>
    <row r="9" spans="1:21" x14ac:dyDescent="0.2">
      <c r="B9" t="s">
        <v>118</v>
      </c>
      <c r="C9" s="59">
        <v>44404678</v>
      </c>
      <c r="D9" s="59">
        <v>-33949820</v>
      </c>
      <c r="E9" s="59">
        <v>10108326</v>
      </c>
      <c r="F9" s="59">
        <v>-596932</v>
      </c>
      <c r="G9" s="59">
        <v>8206330</v>
      </c>
      <c r="I9" s="59">
        <v>98957937</v>
      </c>
      <c r="J9" s="59">
        <v>185847109</v>
      </c>
      <c r="K9" s="59">
        <v>86889171</v>
      </c>
      <c r="L9" s="59">
        <v>100439719</v>
      </c>
      <c r="M9" s="59">
        <v>72447609</v>
      </c>
      <c r="N9" s="59">
        <v>40036170</v>
      </c>
      <c r="O9" s="59">
        <v>12128156</v>
      </c>
      <c r="P9" s="59">
        <v>19060014</v>
      </c>
      <c r="Q9" s="59">
        <v>27249295</v>
      </c>
      <c r="R9" s="59">
        <v>8387007</v>
      </c>
      <c r="S9" s="59">
        <v>-14691659</v>
      </c>
      <c r="T9" s="59">
        <v>2891737</v>
      </c>
      <c r="U9" s="59">
        <v>-3412914</v>
      </c>
    </row>
    <row r="10" spans="1:21" x14ac:dyDescent="0.2">
      <c r="B10" t="s">
        <v>117</v>
      </c>
      <c r="C10" s="59">
        <v>45048125</v>
      </c>
      <c r="D10" s="59">
        <v>-35123321</v>
      </c>
      <c r="E10" s="59">
        <v>9587409</v>
      </c>
      <c r="F10" s="59">
        <v>-629506</v>
      </c>
      <c r="G10" s="59">
        <v>7419400</v>
      </c>
      <c r="I10" s="59">
        <v>90780176</v>
      </c>
      <c r="J10" s="59">
        <v>178235973</v>
      </c>
      <c r="K10" s="59">
        <v>87455796</v>
      </c>
      <c r="L10" s="59">
        <v>94154411</v>
      </c>
      <c r="M10" s="59">
        <v>73459315</v>
      </c>
      <c r="N10" s="59">
        <v>42134493</v>
      </c>
      <c r="O10" s="59">
        <v>7662232</v>
      </c>
      <c r="P10" s="59">
        <v>22471375</v>
      </c>
      <c r="Q10" s="59">
        <v>18236152</v>
      </c>
      <c r="R10" s="59">
        <v>14171404</v>
      </c>
      <c r="S10" s="59">
        <v>-1041002</v>
      </c>
      <c r="T10" s="59">
        <v>-4035264</v>
      </c>
      <c r="U10" s="59">
        <v>9095137</v>
      </c>
    </row>
    <row r="11" spans="1:21" x14ac:dyDescent="0.2">
      <c r="B11" t="s">
        <v>116</v>
      </c>
      <c r="C11" s="59">
        <v>38918449</v>
      </c>
      <c r="D11" s="59">
        <v>-26812929</v>
      </c>
      <c r="E11" s="59">
        <v>11860898</v>
      </c>
      <c r="F11" s="59">
        <v>-675107</v>
      </c>
      <c r="G11" s="59">
        <v>10350844</v>
      </c>
      <c r="I11" s="59">
        <v>84325684</v>
      </c>
      <c r="J11" s="59">
        <v>174643274</v>
      </c>
      <c r="K11" s="59">
        <v>90317590</v>
      </c>
      <c r="L11" s="59">
        <v>95958382</v>
      </c>
      <c r="M11" s="59">
        <v>71995624</v>
      </c>
      <c r="N11" s="59">
        <v>46006414</v>
      </c>
      <c r="O11" s="59">
        <v>10856205</v>
      </c>
      <c r="P11" s="59">
        <v>13376486</v>
      </c>
      <c r="Q11" s="59">
        <v>21440678</v>
      </c>
      <c r="R11" s="59">
        <v>-162134</v>
      </c>
      <c r="S11" s="59">
        <v>-6299130</v>
      </c>
      <c r="T11" s="59">
        <v>5208810</v>
      </c>
      <c r="U11" s="59">
        <v>-1252454</v>
      </c>
    </row>
    <row r="12" spans="1:21" x14ac:dyDescent="0.2">
      <c r="B12" t="s">
        <v>115</v>
      </c>
      <c r="C12" s="59">
        <v>35439772</v>
      </c>
      <c r="D12" s="59">
        <v>-23641296</v>
      </c>
      <c r="E12" s="59">
        <v>11477059</v>
      </c>
      <c r="F12" s="59">
        <v>-599661</v>
      </c>
      <c r="G12" s="59">
        <v>9745151</v>
      </c>
      <c r="I12" s="59">
        <v>73984439</v>
      </c>
      <c r="J12" s="59">
        <v>159809151</v>
      </c>
      <c r="K12" s="59">
        <v>85824712</v>
      </c>
      <c r="L12" s="59">
        <v>82425689</v>
      </c>
      <c r="M12" s="59">
        <v>69333019</v>
      </c>
      <c r="N12" s="59">
        <v>39803824</v>
      </c>
      <c r="O12" s="59">
        <v>7946101</v>
      </c>
      <c r="P12" s="59">
        <v>14644183</v>
      </c>
      <c r="Q12" s="59">
        <v>17182805</v>
      </c>
      <c r="R12" s="59">
        <v>11863537</v>
      </c>
      <c r="S12" s="59">
        <v>-10021743</v>
      </c>
      <c r="T12" s="59">
        <v>-1212095</v>
      </c>
      <c r="U12" s="59">
        <v>629698</v>
      </c>
    </row>
    <row r="13" spans="1:21" x14ac:dyDescent="0.2">
      <c r="B13" t="s">
        <v>114</v>
      </c>
      <c r="C13" s="59">
        <v>31459012</v>
      </c>
      <c r="D13" s="59">
        <v>-22993832</v>
      </c>
      <c r="E13" s="59">
        <v>8183041</v>
      </c>
      <c r="F13" s="59">
        <v>-621546</v>
      </c>
      <c r="G13" s="59">
        <v>7005559</v>
      </c>
      <c r="I13" s="59">
        <v>66221560</v>
      </c>
      <c r="J13" s="59">
        <v>138982269</v>
      </c>
      <c r="K13" s="59">
        <v>72760709</v>
      </c>
      <c r="L13" s="59">
        <v>63943158</v>
      </c>
      <c r="M13" s="59">
        <v>51504077</v>
      </c>
      <c r="N13" s="59">
        <v>27750575</v>
      </c>
      <c r="O13" s="59">
        <v>8684635</v>
      </c>
      <c r="P13" s="59">
        <v>14018629</v>
      </c>
      <c r="Q13" s="59">
        <v>10806768</v>
      </c>
      <c r="R13" s="59">
        <v>1593350</v>
      </c>
      <c r="S13" s="59">
        <v>-3042160</v>
      </c>
      <c r="T13" s="59">
        <v>1767996</v>
      </c>
      <c r="U13" s="59">
        <v>319185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470-8C3C-8E4D-A6AC-395E39D6A5B0}">
  <sheetPr codeName="Sheet23"/>
  <dimension ref="A1:U24"/>
  <sheetViews>
    <sheetView workbookViewId="0">
      <selection activeCell="U33" sqref="U33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247180</v>
      </c>
      <c r="D3" s="59">
        <v>-136308</v>
      </c>
      <c r="E3" s="59">
        <v>110871</v>
      </c>
      <c r="F3" s="59">
        <v>-38877</v>
      </c>
      <c r="G3" s="59">
        <v>18548</v>
      </c>
      <c r="I3" s="59">
        <v>20062852</v>
      </c>
      <c r="J3" s="59">
        <v>33747154</v>
      </c>
      <c r="K3" s="59">
        <v>13684302</v>
      </c>
      <c r="L3" s="59">
        <v>25975784</v>
      </c>
      <c r="M3" s="59">
        <v>7172565</v>
      </c>
      <c r="N3" s="59">
        <v>12257914</v>
      </c>
      <c r="O3" s="59">
        <v>10088583</v>
      </c>
      <c r="P3" s="59">
        <v>911407</v>
      </c>
      <c r="Q3" s="59">
        <v>2283863</v>
      </c>
      <c r="R3" s="59">
        <v>-767317</v>
      </c>
      <c r="S3" s="59">
        <v>82509</v>
      </c>
      <c r="T3" s="59">
        <v>90859</v>
      </c>
      <c r="U3" s="59">
        <v>-593947</v>
      </c>
    </row>
    <row r="4" spans="1:21" x14ac:dyDescent="0.2">
      <c r="B4" t="s">
        <v>22</v>
      </c>
      <c r="C4" s="59">
        <v>2567972</v>
      </c>
      <c r="D4" s="59">
        <v>-680288</v>
      </c>
      <c r="E4" s="59">
        <v>1647386</v>
      </c>
      <c r="F4" s="59">
        <v>-147266</v>
      </c>
      <c r="G4" s="59">
        <v>1012076</v>
      </c>
      <c r="I4" s="59">
        <v>20044304</v>
      </c>
      <c r="J4" s="59">
        <v>33764792</v>
      </c>
      <c r="K4" s="59">
        <v>13720487</v>
      </c>
      <c r="L4" s="59">
        <v>26065839</v>
      </c>
      <c r="M4" s="59">
        <v>7335831</v>
      </c>
      <c r="N4" s="59">
        <v>11939381</v>
      </c>
      <c r="O4" s="59">
        <v>9770287</v>
      </c>
      <c r="P4" s="59">
        <v>1505354</v>
      </c>
      <c r="Q4" s="59">
        <v>2442444</v>
      </c>
      <c r="R4" s="59">
        <v>1734748</v>
      </c>
      <c r="S4" s="59">
        <v>-316755</v>
      </c>
      <c r="T4" s="59">
        <v>-2199752</v>
      </c>
      <c r="U4" s="59">
        <v>-781759</v>
      </c>
    </row>
    <row r="5" spans="1:21" x14ac:dyDescent="0.2">
      <c r="B5" t="s">
        <v>23</v>
      </c>
      <c r="C5" s="59">
        <v>2223060</v>
      </c>
      <c r="D5" s="59">
        <v>-671869</v>
      </c>
      <c r="E5" s="59">
        <v>1551190</v>
      </c>
      <c r="F5" s="59">
        <v>-96596</v>
      </c>
      <c r="G5" s="59">
        <v>1056358</v>
      </c>
      <c r="I5" s="59">
        <v>18901878</v>
      </c>
      <c r="J5" s="59">
        <v>35093053</v>
      </c>
      <c r="K5" s="59">
        <v>16191175</v>
      </c>
      <c r="L5" s="59">
        <v>27625748</v>
      </c>
      <c r="M5" s="59">
        <v>10218060</v>
      </c>
      <c r="N5" s="59">
        <v>12287310</v>
      </c>
      <c r="O5" s="59">
        <v>10417903</v>
      </c>
      <c r="P5" s="59">
        <v>2287114</v>
      </c>
      <c r="Q5" s="59">
        <v>2264036</v>
      </c>
      <c r="R5" s="59">
        <v>1434464</v>
      </c>
      <c r="S5" s="59">
        <v>462399</v>
      </c>
      <c r="T5" s="59">
        <v>-1292898</v>
      </c>
      <c r="U5" s="59">
        <v>603965</v>
      </c>
    </row>
    <row r="6" spans="1:21" x14ac:dyDescent="0.2">
      <c r="B6" t="s">
        <v>121</v>
      </c>
      <c r="C6" s="59">
        <v>116017</v>
      </c>
      <c r="D6" s="59">
        <v>38897</v>
      </c>
      <c r="E6" s="59">
        <v>-292294</v>
      </c>
      <c r="F6" s="59">
        <v>-130393</v>
      </c>
      <c r="G6" s="59">
        <v>-539690</v>
      </c>
      <c r="I6" s="59">
        <v>17864814</v>
      </c>
      <c r="J6" s="59">
        <v>34932272</v>
      </c>
      <c r="K6" s="59">
        <v>17067458</v>
      </c>
      <c r="L6" s="59">
        <v>27836798</v>
      </c>
      <c r="M6" s="59">
        <v>10638060</v>
      </c>
      <c r="N6" s="59">
        <v>12254198</v>
      </c>
      <c r="O6" s="59">
        <v>11142230</v>
      </c>
      <c r="P6" s="59">
        <v>1683149</v>
      </c>
      <c r="Q6" s="59">
        <v>2441801</v>
      </c>
      <c r="R6" s="59">
        <v>734984</v>
      </c>
      <c r="S6" s="59">
        <v>-767500</v>
      </c>
      <c r="T6" s="59">
        <v>392679</v>
      </c>
      <c r="U6" s="59">
        <v>360163</v>
      </c>
    </row>
    <row r="7" spans="1:21" x14ac:dyDescent="0.2">
      <c r="B7" t="s">
        <v>120</v>
      </c>
      <c r="C7" s="59">
        <v>203234</v>
      </c>
      <c r="D7" s="59">
        <v>-105934</v>
      </c>
      <c r="E7" s="59">
        <v>97300</v>
      </c>
      <c r="F7" s="59">
        <v>-126698</v>
      </c>
      <c r="G7" s="59">
        <v>1936232</v>
      </c>
      <c r="I7" s="59">
        <v>18642591</v>
      </c>
      <c r="J7" s="59">
        <v>33375392</v>
      </c>
      <c r="K7" s="59">
        <v>14732800</v>
      </c>
      <c r="L7" s="59">
        <v>26551232</v>
      </c>
      <c r="M7" s="59">
        <v>8667314</v>
      </c>
      <c r="N7" s="59">
        <v>11982830</v>
      </c>
      <c r="O7" s="59">
        <v>10769304</v>
      </c>
      <c r="P7" s="59">
        <v>1322985</v>
      </c>
      <c r="Q7" s="59">
        <v>2172019</v>
      </c>
      <c r="R7" s="59">
        <v>-34129</v>
      </c>
      <c r="S7" s="59">
        <v>265448</v>
      </c>
      <c r="T7" s="59">
        <v>-15000</v>
      </c>
      <c r="U7" s="59">
        <v>216318</v>
      </c>
    </row>
    <row r="8" spans="1:21" x14ac:dyDescent="0.2">
      <c r="B8" t="s">
        <v>119</v>
      </c>
      <c r="C8" s="59">
        <v>393668</v>
      </c>
      <c r="D8" s="59">
        <v>-209700</v>
      </c>
      <c r="E8" s="59">
        <v>183967</v>
      </c>
      <c r="F8" s="59">
        <v>-137474</v>
      </c>
      <c r="G8" s="59">
        <v>-323019</v>
      </c>
      <c r="I8" s="59">
        <v>16706358</v>
      </c>
      <c r="J8" s="59">
        <v>31089477</v>
      </c>
      <c r="K8" s="59">
        <v>14383118</v>
      </c>
      <c r="L8" s="59">
        <v>26694115</v>
      </c>
      <c r="M8" s="59">
        <v>8442385</v>
      </c>
      <c r="N8" s="59">
        <v>11698903</v>
      </c>
      <c r="O8" s="59">
        <v>11612592</v>
      </c>
      <c r="P8" s="59">
        <v>1106667</v>
      </c>
      <c r="Q8" s="59">
        <v>2015053</v>
      </c>
      <c r="R8" s="59">
        <v>-883913</v>
      </c>
      <c r="S8" s="59">
        <v>-599263</v>
      </c>
      <c r="T8" s="59">
        <v>-510031</v>
      </c>
      <c r="U8" s="59">
        <v>-1993208</v>
      </c>
    </row>
    <row r="9" spans="1:21" x14ac:dyDescent="0.2">
      <c r="B9" t="s">
        <v>118</v>
      </c>
      <c r="C9" s="59">
        <v>691626</v>
      </c>
      <c r="D9" s="59">
        <v>-412535</v>
      </c>
      <c r="E9" s="59">
        <v>279091</v>
      </c>
      <c r="F9" s="59">
        <v>-127917</v>
      </c>
      <c r="G9" s="59">
        <v>523300</v>
      </c>
      <c r="I9" s="59">
        <v>17029378</v>
      </c>
      <c r="J9" s="59">
        <v>31725592</v>
      </c>
      <c r="K9" s="59">
        <v>14696214</v>
      </c>
      <c r="L9" s="59">
        <v>26085633</v>
      </c>
      <c r="M9" s="59">
        <v>6367875</v>
      </c>
      <c r="N9" s="59">
        <v>11529479</v>
      </c>
      <c r="O9" s="59">
        <v>9150301</v>
      </c>
      <c r="P9" s="59">
        <v>3099875</v>
      </c>
      <c r="Q9" s="59">
        <v>2016160</v>
      </c>
      <c r="R9" s="59">
        <v>-29519</v>
      </c>
      <c r="S9" s="59">
        <v>-102661</v>
      </c>
      <c r="T9" s="59">
        <v>669577</v>
      </c>
      <c r="U9" s="59">
        <v>537397</v>
      </c>
    </row>
    <row r="10" spans="1:21" x14ac:dyDescent="0.2">
      <c r="B10" t="s">
        <v>117</v>
      </c>
      <c r="C10" s="59">
        <v>1231981</v>
      </c>
      <c r="D10" s="59">
        <v>-497209</v>
      </c>
      <c r="E10" s="59">
        <v>734771</v>
      </c>
      <c r="F10" s="59">
        <v>-120294</v>
      </c>
      <c r="G10" s="59">
        <v>222052</v>
      </c>
      <c r="I10" s="59">
        <v>16172670</v>
      </c>
      <c r="J10" s="59">
        <v>30605110</v>
      </c>
      <c r="K10" s="59">
        <v>14432440</v>
      </c>
      <c r="L10" s="59">
        <v>26435451</v>
      </c>
      <c r="M10" s="59">
        <v>6651881</v>
      </c>
      <c r="N10" s="59">
        <v>11461402</v>
      </c>
      <c r="O10" s="59">
        <v>10149804</v>
      </c>
      <c r="P10" s="59">
        <v>2562237</v>
      </c>
      <c r="Q10" s="59">
        <v>2015611</v>
      </c>
      <c r="R10" s="59">
        <v>-845949</v>
      </c>
      <c r="S10" s="59">
        <v>-920247</v>
      </c>
      <c r="T10" s="59">
        <v>632406</v>
      </c>
      <c r="U10" s="59">
        <v>-1133790</v>
      </c>
    </row>
    <row r="11" spans="1:21" x14ac:dyDescent="0.2">
      <c r="B11" t="s">
        <v>116</v>
      </c>
      <c r="C11" s="59">
        <v>324859</v>
      </c>
      <c r="D11" s="59">
        <v>-165949</v>
      </c>
      <c r="E11" s="59">
        <v>158909</v>
      </c>
      <c r="F11" s="59">
        <v>-154755</v>
      </c>
      <c r="G11" s="59">
        <v>-59285</v>
      </c>
      <c r="I11" s="59">
        <v>15245825</v>
      </c>
      <c r="J11" s="59">
        <v>30199645</v>
      </c>
      <c r="K11" s="59">
        <v>14953819</v>
      </c>
      <c r="L11" s="59">
        <v>27134994</v>
      </c>
      <c r="M11" s="59">
        <v>6994361</v>
      </c>
      <c r="N11" s="59">
        <v>11514776</v>
      </c>
      <c r="O11" s="59">
        <v>9694752</v>
      </c>
      <c r="P11" s="59">
        <v>3696028</v>
      </c>
      <c r="Q11" s="59">
        <v>1956414</v>
      </c>
      <c r="R11" s="59">
        <v>-31919</v>
      </c>
      <c r="S11" s="59">
        <v>-991095</v>
      </c>
      <c r="T11" s="59">
        <v>2463802</v>
      </c>
      <c r="U11" s="59">
        <v>1440787</v>
      </c>
    </row>
    <row r="12" spans="1:21" x14ac:dyDescent="0.2">
      <c r="B12" t="s">
        <v>115</v>
      </c>
      <c r="C12" s="59">
        <v>749813</v>
      </c>
      <c r="D12" s="59">
        <v>-300968</v>
      </c>
      <c r="E12" s="59">
        <v>448844</v>
      </c>
      <c r="F12" s="59">
        <v>-122652</v>
      </c>
      <c r="G12" s="59">
        <v>77839</v>
      </c>
      <c r="I12" s="59">
        <v>12620373</v>
      </c>
      <c r="J12" s="59">
        <v>27485611</v>
      </c>
      <c r="K12" s="59">
        <v>14865238</v>
      </c>
      <c r="L12" s="59">
        <v>23901109</v>
      </c>
      <c r="M12" s="59">
        <v>7053719</v>
      </c>
      <c r="N12" s="59">
        <v>11372912</v>
      </c>
      <c r="O12" s="59">
        <v>8099151</v>
      </c>
      <c r="P12" s="59">
        <v>2255240</v>
      </c>
      <c r="Q12" s="59">
        <v>1939832</v>
      </c>
      <c r="R12" s="59">
        <v>183703</v>
      </c>
      <c r="S12" s="59">
        <v>-1282472</v>
      </c>
      <c r="T12" s="59">
        <v>2710784</v>
      </c>
      <c r="U12" s="59">
        <v>1612015</v>
      </c>
    </row>
    <row r="13" spans="1:21" x14ac:dyDescent="0.2">
      <c r="B13" t="s">
        <v>114</v>
      </c>
      <c r="C13" s="59">
        <v>2001962</v>
      </c>
      <c r="D13" s="59">
        <v>-878701</v>
      </c>
      <c r="E13" s="59">
        <v>1123260</v>
      </c>
      <c r="F13" s="59">
        <v>-84198</v>
      </c>
      <c r="G13" s="59">
        <v>714538</v>
      </c>
      <c r="I13" s="59">
        <v>11367533</v>
      </c>
      <c r="J13" s="59">
        <v>25279407</v>
      </c>
      <c r="K13" s="59">
        <v>13911873</v>
      </c>
      <c r="L13" s="59">
        <v>22774740</v>
      </c>
      <c r="M13" s="59">
        <v>7733514</v>
      </c>
      <c r="N13" s="59">
        <v>11201163</v>
      </c>
      <c r="O13" s="59">
        <v>8643205</v>
      </c>
      <c r="P13" s="59">
        <v>643224</v>
      </c>
      <c r="Q13" s="59">
        <v>1996341</v>
      </c>
      <c r="R13" s="59">
        <v>-235318</v>
      </c>
      <c r="S13" s="59">
        <v>-354994</v>
      </c>
      <c r="T13" s="59">
        <v>183780</v>
      </c>
      <c r="U13" s="59">
        <v>-406532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6F0A-9014-1F4A-940D-0A8FE434A6C9}">
  <sheetPr codeName="Sheet24"/>
  <dimension ref="A1:U24"/>
  <sheetViews>
    <sheetView workbookViewId="0">
      <selection activeCell="U31" sqref="U31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1443473</v>
      </c>
      <c r="D3" s="59">
        <v>-1038247</v>
      </c>
      <c r="E3" s="59">
        <v>405225</v>
      </c>
      <c r="F3" s="59">
        <v>-42842</v>
      </c>
      <c r="G3" s="59">
        <v>194517</v>
      </c>
      <c r="I3" s="59">
        <v>5610845</v>
      </c>
      <c r="J3" s="59">
        <v>16898217</v>
      </c>
      <c r="K3" s="59">
        <v>11287372</v>
      </c>
      <c r="L3" s="59">
        <v>4838544</v>
      </c>
      <c r="M3" s="59">
        <v>2693637</v>
      </c>
      <c r="N3" s="59">
        <v>1107726</v>
      </c>
      <c r="O3" s="59">
        <v>1585278</v>
      </c>
      <c r="P3" s="59">
        <v>1250511</v>
      </c>
      <c r="Q3" s="59">
        <v>834054</v>
      </c>
      <c r="R3" s="59">
        <v>473861</v>
      </c>
      <c r="S3" s="59">
        <v>-76932</v>
      </c>
      <c r="T3" s="59">
        <v>-382973</v>
      </c>
      <c r="U3" s="59">
        <v>13955</v>
      </c>
    </row>
    <row r="4" spans="1:21" x14ac:dyDescent="0.2">
      <c r="B4" t="s">
        <v>22</v>
      </c>
      <c r="C4" s="59">
        <v>2407561</v>
      </c>
      <c r="D4" s="59">
        <v>-1515237</v>
      </c>
      <c r="E4" s="59">
        <v>892324</v>
      </c>
      <c r="F4" s="59">
        <v>-47673</v>
      </c>
      <c r="G4" s="59">
        <v>662577</v>
      </c>
      <c r="I4" s="59">
        <v>6202792</v>
      </c>
      <c r="J4" s="59">
        <v>16916639</v>
      </c>
      <c r="K4" s="59">
        <v>10713846</v>
      </c>
      <c r="L4" s="59">
        <v>4889699</v>
      </c>
      <c r="M4" s="59">
        <v>2031210</v>
      </c>
      <c r="N4" s="59">
        <v>1092319</v>
      </c>
      <c r="O4" s="59">
        <v>1501365</v>
      </c>
      <c r="P4" s="59">
        <v>1236443</v>
      </c>
      <c r="Q4" s="59">
        <v>997035</v>
      </c>
      <c r="R4" s="59">
        <v>879186</v>
      </c>
      <c r="S4" s="59">
        <v>-230056</v>
      </c>
      <c r="T4" s="59">
        <v>-762446</v>
      </c>
      <c r="U4" s="59">
        <v>-113316</v>
      </c>
    </row>
    <row r="5" spans="1:21" x14ac:dyDescent="0.2">
      <c r="B5" t="s">
        <v>23</v>
      </c>
      <c r="C5" s="59">
        <v>1146682</v>
      </c>
      <c r="D5" s="59">
        <v>-843121</v>
      </c>
      <c r="E5" s="59">
        <v>303560</v>
      </c>
      <c r="F5" s="59">
        <v>-53797</v>
      </c>
      <c r="G5" s="59">
        <v>175207</v>
      </c>
      <c r="I5" s="59">
        <v>6276670</v>
      </c>
      <c r="J5" s="59">
        <v>17427813</v>
      </c>
      <c r="K5" s="59">
        <v>11151142</v>
      </c>
      <c r="L5" s="59">
        <v>4470242</v>
      </c>
      <c r="M5" s="59">
        <v>1864557</v>
      </c>
      <c r="N5" s="59">
        <v>1111529</v>
      </c>
      <c r="O5" s="59">
        <v>946915</v>
      </c>
      <c r="P5" s="59">
        <v>1349750</v>
      </c>
      <c r="Q5" s="59">
        <v>993638</v>
      </c>
      <c r="R5" s="59">
        <v>244675</v>
      </c>
      <c r="S5" s="59">
        <v>-199960</v>
      </c>
      <c r="T5" s="59">
        <v>218289</v>
      </c>
      <c r="U5" s="59">
        <v>263004</v>
      </c>
    </row>
    <row r="6" spans="1:21" x14ac:dyDescent="0.2">
      <c r="B6" t="s">
        <v>121</v>
      </c>
      <c r="C6" s="59">
        <v>1207976</v>
      </c>
      <c r="D6" s="59">
        <v>-709465</v>
      </c>
      <c r="E6" s="59">
        <v>498510</v>
      </c>
      <c r="F6" s="59">
        <v>-79544</v>
      </c>
      <c r="G6" s="59">
        <v>231270</v>
      </c>
      <c r="I6" s="59">
        <v>6507724</v>
      </c>
      <c r="J6" s="59">
        <v>16732660</v>
      </c>
      <c r="K6" s="59">
        <v>10224936</v>
      </c>
      <c r="L6" s="59">
        <v>4198420</v>
      </c>
      <c r="M6" s="59">
        <v>2366737</v>
      </c>
      <c r="N6" s="59">
        <v>797437</v>
      </c>
      <c r="O6" s="59">
        <v>1206683</v>
      </c>
      <c r="P6" s="59">
        <v>1086919</v>
      </c>
      <c r="Q6" s="59">
        <v>1042693</v>
      </c>
      <c r="R6" s="59">
        <v>1246068</v>
      </c>
      <c r="S6" s="59">
        <v>-140315</v>
      </c>
      <c r="T6" s="59">
        <v>-478932</v>
      </c>
      <c r="U6" s="59">
        <v>626820</v>
      </c>
    </row>
    <row r="7" spans="1:21" x14ac:dyDescent="0.2">
      <c r="B7" t="s">
        <v>120</v>
      </c>
      <c r="C7" s="59">
        <v>2052827</v>
      </c>
      <c r="D7" s="59">
        <v>-1248566</v>
      </c>
      <c r="E7" s="59">
        <v>804260</v>
      </c>
      <c r="F7" s="59">
        <v>-26050</v>
      </c>
      <c r="G7" s="59">
        <v>614002</v>
      </c>
      <c r="I7" s="59">
        <v>6351638</v>
      </c>
      <c r="J7" s="59">
        <v>16215005</v>
      </c>
      <c r="K7" s="59">
        <v>9863367</v>
      </c>
      <c r="L7" s="59">
        <v>4565352</v>
      </c>
      <c r="M7" s="59">
        <v>2435033</v>
      </c>
      <c r="N7" s="59">
        <v>505628</v>
      </c>
      <c r="O7" s="59">
        <v>1638036</v>
      </c>
      <c r="P7" s="59">
        <v>460099</v>
      </c>
      <c r="Q7" s="59">
        <v>1831755</v>
      </c>
      <c r="R7" s="59">
        <v>435731</v>
      </c>
      <c r="S7" s="59">
        <v>-196440</v>
      </c>
      <c r="T7" s="59">
        <v>-291262</v>
      </c>
      <c r="U7" s="59">
        <v>-51971</v>
      </c>
    </row>
    <row r="8" spans="1:21" x14ac:dyDescent="0.2">
      <c r="B8" t="s">
        <v>119</v>
      </c>
      <c r="C8" s="59">
        <v>3307837</v>
      </c>
      <c r="D8" s="59">
        <v>-1446073</v>
      </c>
      <c r="E8" s="59">
        <v>1861764</v>
      </c>
      <c r="F8" s="59">
        <v>-30174</v>
      </c>
      <c r="G8" s="59">
        <v>1467254</v>
      </c>
      <c r="I8" s="59">
        <v>6560287</v>
      </c>
      <c r="J8" s="59">
        <v>16251152</v>
      </c>
      <c r="K8" s="59">
        <v>9690864</v>
      </c>
      <c r="L8" s="59">
        <v>4336934</v>
      </c>
      <c r="M8" s="59">
        <v>1827124</v>
      </c>
      <c r="N8" s="59">
        <v>556667</v>
      </c>
      <c r="O8" s="59">
        <v>1316091</v>
      </c>
      <c r="P8" s="59">
        <v>511986</v>
      </c>
      <c r="Q8" s="59">
        <v>1860052</v>
      </c>
      <c r="R8" s="59">
        <v>258764</v>
      </c>
      <c r="S8" s="59">
        <v>620</v>
      </c>
      <c r="T8" s="59">
        <v>-300134</v>
      </c>
      <c r="U8" s="59">
        <v>-40748</v>
      </c>
    </row>
    <row r="9" spans="1:21" x14ac:dyDescent="0.2">
      <c r="B9" t="s">
        <v>118</v>
      </c>
      <c r="C9" s="59">
        <v>1673540</v>
      </c>
      <c r="D9" s="59">
        <v>-1257877</v>
      </c>
      <c r="E9" s="59">
        <v>415578</v>
      </c>
      <c r="F9" s="59">
        <v>-41520</v>
      </c>
      <c r="G9" s="59">
        <v>283737</v>
      </c>
      <c r="I9" s="59">
        <v>5311883</v>
      </c>
      <c r="J9" s="59">
        <v>16259182</v>
      </c>
      <c r="K9" s="59">
        <v>10947298</v>
      </c>
      <c r="L9" s="59">
        <v>4517600</v>
      </c>
      <c r="M9" s="59">
        <v>2307888</v>
      </c>
      <c r="N9" s="59">
        <v>567356</v>
      </c>
      <c r="O9" s="59">
        <v>1262378</v>
      </c>
      <c r="P9" s="59">
        <v>552819</v>
      </c>
      <c r="Q9" s="59">
        <v>2057936</v>
      </c>
      <c r="R9" s="59">
        <v>652334</v>
      </c>
      <c r="S9" s="59">
        <v>-520703</v>
      </c>
      <c r="T9" s="59">
        <v>-73943</v>
      </c>
      <c r="U9" s="59">
        <v>57687</v>
      </c>
    </row>
    <row r="10" spans="1:21" x14ac:dyDescent="0.2">
      <c r="B10" t="s">
        <v>117</v>
      </c>
      <c r="C10" s="59">
        <v>1121798</v>
      </c>
      <c r="D10" s="59">
        <v>-926330</v>
      </c>
      <c r="E10" s="59">
        <v>187868</v>
      </c>
      <c r="F10" s="59">
        <v>-46794</v>
      </c>
      <c r="G10" s="59">
        <v>35782</v>
      </c>
      <c r="I10" s="59">
        <v>5037514</v>
      </c>
      <c r="J10" s="59">
        <v>16252067</v>
      </c>
      <c r="K10" s="59">
        <v>11214552</v>
      </c>
      <c r="L10" s="59">
        <v>4368271</v>
      </c>
      <c r="M10" s="59">
        <v>2626664</v>
      </c>
      <c r="N10" s="59">
        <v>549370</v>
      </c>
      <c r="O10" s="59">
        <v>1095841</v>
      </c>
      <c r="P10" s="59">
        <v>495241</v>
      </c>
      <c r="Q10" s="59">
        <v>2168645</v>
      </c>
      <c r="R10" s="59">
        <v>30701</v>
      </c>
      <c r="S10" s="59">
        <v>-159944</v>
      </c>
      <c r="T10" s="59">
        <v>-161171</v>
      </c>
      <c r="U10" s="59">
        <v>-290413</v>
      </c>
    </row>
    <row r="11" spans="1:21" x14ac:dyDescent="0.2">
      <c r="B11" t="s">
        <v>116</v>
      </c>
      <c r="C11" s="59">
        <v>900956</v>
      </c>
      <c r="D11" s="59">
        <v>-717680</v>
      </c>
      <c r="E11" s="59">
        <v>183276</v>
      </c>
      <c r="F11" s="59">
        <v>-38914</v>
      </c>
      <c r="G11" s="59">
        <v>198184</v>
      </c>
      <c r="I11" s="59">
        <v>4867141</v>
      </c>
      <c r="J11" s="59">
        <v>16101059</v>
      </c>
      <c r="K11" s="59">
        <v>11233918</v>
      </c>
      <c r="L11" s="59">
        <v>4170658</v>
      </c>
      <c r="M11" s="59">
        <v>1920969</v>
      </c>
      <c r="N11" s="59">
        <v>576865</v>
      </c>
      <c r="O11" s="59">
        <v>765045</v>
      </c>
      <c r="P11" s="59">
        <v>785654</v>
      </c>
      <c r="Q11" s="59">
        <v>1988652</v>
      </c>
      <c r="R11" s="59">
        <v>-269774</v>
      </c>
      <c r="S11" s="59">
        <v>199736</v>
      </c>
      <c r="T11" s="59">
        <v>318072</v>
      </c>
      <c r="U11" s="59">
        <v>248033</v>
      </c>
    </row>
    <row r="12" spans="1:21" x14ac:dyDescent="0.2">
      <c r="B12" t="s">
        <v>115</v>
      </c>
      <c r="C12" s="59">
        <v>1272819</v>
      </c>
      <c r="D12" s="59">
        <v>-1073569</v>
      </c>
      <c r="E12" s="59">
        <v>189650</v>
      </c>
      <c r="F12" s="59">
        <v>-56357</v>
      </c>
      <c r="G12" s="59">
        <v>262541</v>
      </c>
      <c r="I12" s="59">
        <v>4695221</v>
      </c>
      <c r="J12" s="59">
        <v>15415402</v>
      </c>
      <c r="K12" s="59">
        <v>10720180</v>
      </c>
      <c r="L12" s="59">
        <v>3779259</v>
      </c>
      <c r="M12" s="59">
        <v>1531290</v>
      </c>
      <c r="N12" s="59">
        <v>600593</v>
      </c>
      <c r="O12" s="59">
        <v>712631</v>
      </c>
      <c r="P12" s="59">
        <v>537585</v>
      </c>
      <c r="Q12" s="59">
        <v>1889913</v>
      </c>
      <c r="R12" s="59">
        <v>395175</v>
      </c>
      <c r="S12" s="59">
        <v>-123241</v>
      </c>
      <c r="T12" s="59">
        <v>-95778</v>
      </c>
      <c r="U12" s="59">
        <v>176155</v>
      </c>
    </row>
    <row r="13" spans="1:21" x14ac:dyDescent="0.2">
      <c r="B13" t="s">
        <v>114</v>
      </c>
      <c r="C13" s="59">
        <v>1046267</v>
      </c>
      <c r="D13" s="59">
        <v>-869560</v>
      </c>
      <c r="E13" s="59">
        <v>176639</v>
      </c>
      <c r="F13" s="59">
        <v>-31398</v>
      </c>
      <c r="G13" s="59">
        <v>80198</v>
      </c>
      <c r="I13" s="59">
        <v>4469401</v>
      </c>
      <c r="J13" s="59">
        <v>14909633</v>
      </c>
      <c r="K13" s="59">
        <v>10440232</v>
      </c>
      <c r="L13" s="59">
        <v>3249809</v>
      </c>
      <c r="M13" s="59">
        <v>1436230</v>
      </c>
      <c r="N13" s="59">
        <v>604213</v>
      </c>
      <c r="O13" s="59">
        <v>765870</v>
      </c>
      <c r="P13" s="59">
        <v>361465</v>
      </c>
      <c r="Q13" s="59">
        <v>1435532</v>
      </c>
      <c r="R13" s="59">
        <v>244177</v>
      </c>
      <c r="S13" s="59">
        <v>-618302</v>
      </c>
      <c r="T13" s="59">
        <v>9047</v>
      </c>
      <c r="U13" s="59">
        <v>-365077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3277-9629-284E-847D-8B3421574997}">
  <sheetPr codeName="Sheet25"/>
  <dimension ref="A1:U24"/>
  <sheetViews>
    <sheetView workbookViewId="0">
      <selection activeCell="V34" sqref="V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208104</v>
      </c>
      <c r="D3" s="59">
        <v>-122427</v>
      </c>
      <c r="E3" s="59">
        <v>85670</v>
      </c>
      <c r="F3" s="59">
        <v>-10763</v>
      </c>
      <c r="G3" s="59">
        <v>55090</v>
      </c>
      <c r="I3" s="59">
        <v>1681254</v>
      </c>
      <c r="J3" s="59">
        <v>6404284</v>
      </c>
      <c r="K3" s="59">
        <v>4723030</v>
      </c>
      <c r="L3" s="59">
        <v>1696995</v>
      </c>
      <c r="M3" s="59">
        <v>1546862</v>
      </c>
      <c r="N3" s="59">
        <v>1373304</v>
      </c>
      <c r="O3" s="59">
        <v>62257</v>
      </c>
      <c r="P3" s="59">
        <v>184245</v>
      </c>
      <c r="Q3" s="59">
        <v>30000</v>
      </c>
      <c r="R3" s="59">
        <v>115196</v>
      </c>
      <c r="S3" s="59">
        <v>-52022</v>
      </c>
      <c r="T3" s="59">
        <v>-40534</v>
      </c>
      <c r="U3" s="59">
        <v>22639</v>
      </c>
    </row>
    <row r="4" spans="1:21" x14ac:dyDescent="0.2">
      <c r="B4" t="s">
        <v>22</v>
      </c>
      <c r="C4" s="59">
        <v>288174</v>
      </c>
      <c r="D4" s="59">
        <v>-150475</v>
      </c>
      <c r="E4" s="59">
        <v>137696</v>
      </c>
      <c r="F4" s="59">
        <v>-12325</v>
      </c>
      <c r="G4" s="59">
        <v>95968</v>
      </c>
      <c r="I4" s="59">
        <v>1626224</v>
      </c>
      <c r="J4" s="59">
        <v>6345968</v>
      </c>
      <c r="K4" s="59">
        <v>4719744</v>
      </c>
      <c r="L4" s="59">
        <v>1670337</v>
      </c>
      <c r="M4" s="59">
        <v>1610669</v>
      </c>
      <c r="N4" s="59">
        <v>1367467</v>
      </c>
      <c r="O4" s="59">
        <v>59397</v>
      </c>
      <c r="P4" s="59">
        <v>161605</v>
      </c>
      <c r="Q4" s="59">
        <v>30000</v>
      </c>
      <c r="R4" s="59">
        <v>119258</v>
      </c>
      <c r="S4" s="59">
        <v>-94722</v>
      </c>
      <c r="T4" s="59">
        <v>-63847</v>
      </c>
      <c r="U4" s="59">
        <v>-39311</v>
      </c>
    </row>
    <row r="5" spans="1:21" x14ac:dyDescent="0.2">
      <c r="B5" t="s">
        <v>23</v>
      </c>
      <c r="C5" s="59">
        <v>63162</v>
      </c>
      <c r="D5" s="59">
        <v>-28868</v>
      </c>
      <c r="E5" s="59">
        <v>34294</v>
      </c>
      <c r="F5" s="59">
        <v>-11649</v>
      </c>
      <c r="G5" s="59">
        <v>11753</v>
      </c>
      <c r="I5" s="59">
        <v>1546005</v>
      </c>
      <c r="J5" s="59">
        <v>6301813</v>
      </c>
      <c r="K5" s="59">
        <v>4755808</v>
      </c>
      <c r="L5" s="59">
        <v>1680453</v>
      </c>
      <c r="M5" s="59">
        <v>1487450</v>
      </c>
      <c r="N5" s="59">
        <v>1344842</v>
      </c>
      <c r="O5" s="59">
        <v>57991</v>
      </c>
      <c r="P5" s="59">
        <v>200912</v>
      </c>
      <c r="Q5" s="59">
        <v>30000</v>
      </c>
      <c r="R5" s="59">
        <v>171184</v>
      </c>
      <c r="S5" s="59">
        <v>-77083</v>
      </c>
      <c r="T5" s="59">
        <v>-158820</v>
      </c>
      <c r="U5" s="59">
        <v>-64719</v>
      </c>
    </row>
    <row r="6" spans="1:21" x14ac:dyDescent="0.2">
      <c r="B6" t="s">
        <v>121</v>
      </c>
      <c r="C6" s="59">
        <v>195661</v>
      </c>
      <c r="D6" s="59">
        <v>-127986</v>
      </c>
      <c r="E6" s="59">
        <v>67674</v>
      </c>
      <c r="F6" s="59">
        <v>-10461</v>
      </c>
      <c r="G6" s="59">
        <v>37566</v>
      </c>
      <c r="I6" s="59">
        <v>1534252</v>
      </c>
      <c r="J6" s="59">
        <v>6334995</v>
      </c>
      <c r="K6" s="59">
        <v>4800743</v>
      </c>
      <c r="L6" s="59">
        <v>1734819</v>
      </c>
      <c r="M6" s="59">
        <v>1540054</v>
      </c>
      <c r="N6" s="59">
        <v>1343143</v>
      </c>
      <c r="O6" s="59">
        <v>39570</v>
      </c>
      <c r="P6" s="59">
        <v>265632</v>
      </c>
      <c r="Q6" s="59">
        <v>40000</v>
      </c>
      <c r="R6" s="59">
        <v>179332</v>
      </c>
      <c r="S6" s="59">
        <v>-484124</v>
      </c>
      <c r="T6" s="59">
        <v>318360</v>
      </c>
      <c r="U6" s="59">
        <v>13568</v>
      </c>
    </row>
    <row r="7" spans="1:21" x14ac:dyDescent="0.2">
      <c r="B7" t="s">
        <v>120</v>
      </c>
      <c r="C7" s="59">
        <v>123290</v>
      </c>
      <c r="D7" s="59">
        <v>-76018</v>
      </c>
      <c r="E7" s="59">
        <v>47271</v>
      </c>
      <c r="F7" s="59">
        <v>-9831</v>
      </c>
      <c r="G7" s="59">
        <v>23318</v>
      </c>
      <c r="I7" s="59">
        <v>1496685</v>
      </c>
      <c r="J7" s="59">
        <v>6035500</v>
      </c>
      <c r="K7" s="59">
        <v>4538814</v>
      </c>
      <c r="L7" s="59">
        <v>372627</v>
      </c>
      <c r="M7" s="59">
        <v>1262031</v>
      </c>
      <c r="N7" s="59">
        <v>5815</v>
      </c>
      <c r="O7" s="59">
        <v>36163</v>
      </c>
      <c r="P7" s="59">
        <v>252049</v>
      </c>
      <c r="Q7" s="59">
        <v>40000</v>
      </c>
      <c r="R7" s="59">
        <v>116202</v>
      </c>
      <c r="S7" s="59">
        <v>-134774</v>
      </c>
      <c r="T7" s="59">
        <v>16611</v>
      </c>
      <c r="U7" s="59">
        <v>-1960</v>
      </c>
    </row>
    <row r="8" spans="1:21" x14ac:dyDescent="0.2">
      <c r="B8" t="s">
        <v>119</v>
      </c>
      <c r="C8" s="59">
        <v>262588</v>
      </c>
      <c r="D8" s="59">
        <v>-170239</v>
      </c>
      <c r="E8" s="59">
        <v>92349</v>
      </c>
      <c r="F8" s="59">
        <v>-10173</v>
      </c>
      <c r="G8" s="59">
        <v>61169</v>
      </c>
      <c r="I8" s="59">
        <v>1473366</v>
      </c>
      <c r="J8" s="59">
        <v>5924430</v>
      </c>
      <c r="K8" s="59">
        <v>4451063</v>
      </c>
      <c r="L8" s="59">
        <v>370443</v>
      </c>
      <c r="M8" s="59">
        <v>1318853</v>
      </c>
      <c r="N8" s="59">
        <v>5802</v>
      </c>
      <c r="O8" s="59">
        <v>32439</v>
      </c>
      <c r="P8" s="59">
        <v>254009</v>
      </c>
      <c r="Q8" s="59">
        <v>40000</v>
      </c>
      <c r="R8" s="59">
        <v>136116</v>
      </c>
      <c r="S8" s="59">
        <v>-101641</v>
      </c>
      <c r="T8" s="59">
        <v>114217</v>
      </c>
      <c r="U8" s="59">
        <v>148692</v>
      </c>
    </row>
    <row r="9" spans="1:21" x14ac:dyDescent="0.2">
      <c r="B9" t="s">
        <v>118</v>
      </c>
      <c r="C9" s="59">
        <v>277347</v>
      </c>
      <c r="D9" s="59">
        <v>-175003</v>
      </c>
      <c r="E9" s="59">
        <v>102344</v>
      </c>
      <c r="F9" s="59">
        <v>-1735</v>
      </c>
      <c r="G9" s="59">
        <v>75311</v>
      </c>
      <c r="I9" s="59">
        <v>1412196</v>
      </c>
      <c r="J9" s="59">
        <v>5655583</v>
      </c>
      <c r="K9" s="59">
        <v>4243387</v>
      </c>
      <c r="L9" s="59">
        <v>250384</v>
      </c>
      <c r="M9" s="59">
        <v>1127717</v>
      </c>
      <c r="N9" s="59">
        <v>6596</v>
      </c>
      <c r="O9" s="59">
        <v>50845</v>
      </c>
      <c r="P9" s="59">
        <v>105292</v>
      </c>
      <c r="Q9" s="59">
        <v>50000</v>
      </c>
      <c r="R9" s="59">
        <v>206323</v>
      </c>
      <c r="S9" s="59">
        <v>-150129</v>
      </c>
      <c r="T9" s="59">
        <v>-150280</v>
      </c>
      <c r="U9" s="59">
        <v>-94086</v>
      </c>
    </row>
    <row r="10" spans="1:21" x14ac:dyDescent="0.2">
      <c r="B10" t="s">
        <v>117</v>
      </c>
      <c r="C10" s="59">
        <v>147708</v>
      </c>
      <c r="D10" s="59">
        <v>-53126</v>
      </c>
      <c r="E10" s="59">
        <v>94582</v>
      </c>
      <c r="F10" s="59">
        <v>-2130</v>
      </c>
      <c r="G10" s="59">
        <v>68104</v>
      </c>
      <c r="I10" s="59">
        <v>1465585</v>
      </c>
      <c r="J10" s="59">
        <v>5616375</v>
      </c>
      <c r="K10" s="59">
        <v>4150789</v>
      </c>
      <c r="L10" s="59">
        <v>352142</v>
      </c>
      <c r="M10" s="59">
        <v>1258885</v>
      </c>
      <c r="N10" s="59">
        <v>6589</v>
      </c>
      <c r="O10" s="59">
        <v>52167</v>
      </c>
      <c r="P10" s="59">
        <v>199379</v>
      </c>
      <c r="Q10" s="59">
        <v>60000</v>
      </c>
      <c r="R10" s="59">
        <v>248648</v>
      </c>
      <c r="S10" s="59">
        <v>-206363</v>
      </c>
      <c r="T10" s="59">
        <v>-65939</v>
      </c>
      <c r="U10" s="59">
        <v>-23654</v>
      </c>
    </row>
    <row r="11" spans="1:21" x14ac:dyDescent="0.2">
      <c r="B11" t="s">
        <v>116</v>
      </c>
      <c r="C11" s="59">
        <v>162810</v>
      </c>
      <c r="D11" s="59">
        <v>-63642</v>
      </c>
      <c r="E11" s="59">
        <v>99167</v>
      </c>
      <c r="F11" s="59">
        <v>-1759</v>
      </c>
      <c r="G11" s="59">
        <v>66531</v>
      </c>
      <c r="I11" s="59">
        <v>1397480</v>
      </c>
      <c r="J11" s="59">
        <v>5435220</v>
      </c>
      <c r="K11" s="59">
        <v>4037740</v>
      </c>
      <c r="L11" s="59">
        <v>400506</v>
      </c>
      <c r="M11" s="59">
        <v>1324756</v>
      </c>
      <c r="N11" s="59">
        <v>5763</v>
      </c>
      <c r="O11" s="59">
        <v>82941</v>
      </c>
      <c r="P11" s="59">
        <v>223046</v>
      </c>
      <c r="Q11" s="59">
        <v>60000</v>
      </c>
      <c r="R11" s="59">
        <v>219200</v>
      </c>
      <c r="S11" s="59">
        <v>-124492</v>
      </c>
      <c r="T11" s="59">
        <v>32964</v>
      </c>
      <c r="U11" s="59">
        <v>127672</v>
      </c>
    </row>
    <row r="12" spans="1:21" x14ac:dyDescent="0.2">
      <c r="B12" t="s">
        <v>115</v>
      </c>
      <c r="C12" s="59">
        <v>224458</v>
      </c>
      <c r="D12" s="59">
        <v>-74504</v>
      </c>
      <c r="E12" s="59">
        <v>149953</v>
      </c>
      <c r="F12" s="59">
        <v>-1727</v>
      </c>
      <c r="G12" s="59">
        <v>109444</v>
      </c>
      <c r="I12" s="59">
        <v>1330948</v>
      </c>
      <c r="J12" s="59">
        <v>5187451</v>
      </c>
      <c r="K12" s="59">
        <v>3856503</v>
      </c>
      <c r="L12" s="59">
        <v>288701</v>
      </c>
      <c r="M12" s="59">
        <v>1249066</v>
      </c>
      <c r="N12" s="59">
        <v>4505</v>
      </c>
      <c r="O12" s="59">
        <v>35791</v>
      </c>
      <c r="P12" s="59">
        <v>95374</v>
      </c>
      <c r="Q12" s="59">
        <v>120000</v>
      </c>
      <c r="R12" s="59">
        <v>97586</v>
      </c>
      <c r="S12" s="59">
        <v>-194119</v>
      </c>
      <c r="T12" s="59">
        <v>-17633</v>
      </c>
      <c r="U12" s="59">
        <v>-114165</v>
      </c>
    </row>
    <row r="13" spans="1:21" x14ac:dyDescent="0.2">
      <c r="B13" t="s">
        <v>114</v>
      </c>
      <c r="C13" s="59">
        <v>178245</v>
      </c>
      <c r="D13" s="59">
        <v>-70931</v>
      </c>
      <c r="E13" s="59">
        <v>107314</v>
      </c>
      <c r="F13" s="59">
        <v>-1581</v>
      </c>
      <c r="G13" s="59">
        <v>79547</v>
      </c>
      <c r="I13" s="59">
        <v>1343784</v>
      </c>
      <c r="J13" s="59">
        <v>5117533</v>
      </c>
      <c r="K13" s="59">
        <v>3773749</v>
      </c>
      <c r="L13" s="59">
        <v>447144</v>
      </c>
      <c r="M13" s="59">
        <v>1027427</v>
      </c>
      <c r="N13" s="59">
        <v>2666</v>
      </c>
      <c r="O13" s="59">
        <v>81378</v>
      </c>
      <c r="P13" s="59">
        <v>209545</v>
      </c>
      <c r="Q13" s="59">
        <v>130000</v>
      </c>
      <c r="R13" s="59">
        <v>138161</v>
      </c>
      <c r="S13" s="59">
        <v>-542691</v>
      </c>
      <c r="T13" s="59">
        <v>524922</v>
      </c>
      <c r="U13" s="59">
        <v>120392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A072-1508-F342-A4F4-9E1E9A6EFB7F}">
  <sheetPr codeName="Sheet26"/>
  <dimension ref="A1:U24"/>
  <sheetViews>
    <sheetView workbookViewId="0">
      <selection activeCell="U30" sqref="U30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54336</v>
      </c>
      <c r="D3" s="59">
        <v>-16177</v>
      </c>
      <c r="E3" s="59">
        <v>38158</v>
      </c>
      <c r="F3" s="59">
        <v>-2425</v>
      </c>
      <c r="G3" s="59">
        <v>76720</v>
      </c>
      <c r="I3" s="59">
        <v>940888</v>
      </c>
      <c r="J3" s="59">
        <v>4429832</v>
      </c>
      <c r="K3" s="59">
        <v>3488943</v>
      </c>
      <c r="L3" s="59">
        <v>1309401</v>
      </c>
      <c r="M3" s="59">
        <v>519994</v>
      </c>
      <c r="N3" s="59">
        <v>225</v>
      </c>
      <c r="O3" s="59">
        <v>89455</v>
      </c>
      <c r="P3" s="59">
        <v>3624</v>
      </c>
      <c r="Q3" s="59">
        <v>1210192</v>
      </c>
      <c r="R3" s="59">
        <v>188001</v>
      </c>
      <c r="S3" s="59">
        <v>-296532</v>
      </c>
      <c r="T3" s="59">
        <v>73112</v>
      </c>
      <c r="U3" s="59">
        <v>-35418</v>
      </c>
    </row>
    <row r="4" spans="1:21" x14ac:dyDescent="0.2">
      <c r="B4" t="s">
        <v>22</v>
      </c>
      <c r="C4" s="59">
        <v>60076</v>
      </c>
      <c r="D4" s="59">
        <v>-17160</v>
      </c>
      <c r="E4" s="59">
        <v>42916</v>
      </c>
      <c r="F4" s="59">
        <v>-1621</v>
      </c>
      <c r="G4" s="59">
        <v>75529</v>
      </c>
      <c r="I4" s="59">
        <v>864168</v>
      </c>
      <c r="J4" s="59">
        <v>4131636</v>
      </c>
      <c r="K4" s="59">
        <v>3267468</v>
      </c>
      <c r="L4" s="59">
        <v>1204530</v>
      </c>
      <c r="M4" s="59">
        <v>287268</v>
      </c>
      <c r="N4" s="59">
        <v>416</v>
      </c>
      <c r="O4" s="59">
        <v>60998</v>
      </c>
      <c r="P4" s="59">
        <v>39043</v>
      </c>
      <c r="Q4" s="59">
        <v>1096739</v>
      </c>
      <c r="R4" s="59">
        <v>24015</v>
      </c>
      <c r="S4" s="59">
        <v>26451</v>
      </c>
      <c r="T4" s="59">
        <v>-53742</v>
      </c>
      <c r="U4" s="59">
        <v>-3275</v>
      </c>
    </row>
    <row r="5" spans="1:21" x14ac:dyDescent="0.2">
      <c r="B5" t="s">
        <v>23</v>
      </c>
      <c r="C5" s="59">
        <v>58059</v>
      </c>
      <c r="D5" s="59">
        <v>-15828</v>
      </c>
      <c r="E5" s="59">
        <v>42231</v>
      </c>
      <c r="F5" s="59">
        <v>-1526</v>
      </c>
      <c r="G5" s="59">
        <v>79778</v>
      </c>
      <c r="I5" s="59">
        <v>793985</v>
      </c>
      <c r="J5" s="59">
        <v>4120494</v>
      </c>
      <c r="K5" s="59">
        <v>3326508</v>
      </c>
      <c r="L5" s="59">
        <v>1255558</v>
      </c>
      <c r="M5" s="59">
        <v>331594</v>
      </c>
      <c r="N5" s="59">
        <v>397</v>
      </c>
      <c r="O5" s="59">
        <v>76960</v>
      </c>
      <c r="P5" s="59">
        <v>42318</v>
      </c>
      <c r="Q5" s="59">
        <v>1116100</v>
      </c>
      <c r="R5" s="59">
        <v>16967</v>
      </c>
      <c r="S5" s="59">
        <v>2734</v>
      </c>
      <c r="T5" s="59">
        <v>13243</v>
      </c>
      <c r="U5" s="59">
        <v>32945</v>
      </c>
    </row>
    <row r="6" spans="1:21" x14ac:dyDescent="0.2">
      <c r="B6" t="s">
        <v>121</v>
      </c>
      <c r="C6" s="59">
        <v>79722</v>
      </c>
      <c r="D6" s="59">
        <v>-27088</v>
      </c>
      <c r="E6" s="59">
        <v>52633</v>
      </c>
      <c r="F6" s="59">
        <v>-726</v>
      </c>
      <c r="G6" s="59">
        <v>46341</v>
      </c>
      <c r="I6" s="59">
        <v>714036</v>
      </c>
      <c r="J6" s="59">
        <v>4060594</v>
      </c>
      <c r="K6" s="59">
        <v>3346557</v>
      </c>
      <c r="L6" s="59">
        <v>1217981</v>
      </c>
      <c r="M6" s="59">
        <v>329006</v>
      </c>
      <c r="N6" s="59">
        <v>331</v>
      </c>
      <c r="O6" s="59">
        <v>73064</v>
      </c>
      <c r="P6" s="59">
        <v>9372</v>
      </c>
      <c r="Q6" s="59">
        <v>1115142</v>
      </c>
      <c r="R6" s="59">
        <v>-42809</v>
      </c>
      <c r="S6" s="59">
        <v>73622</v>
      </c>
      <c r="T6" s="59">
        <v>-30259</v>
      </c>
      <c r="U6" s="59">
        <v>553</v>
      </c>
    </row>
    <row r="7" spans="1:21" x14ac:dyDescent="0.2">
      <c r="B7" t="s">
        <v>120</v>
      </c>
      <c r="C7" s="59">
        <v>53212</v>
      </c>
      <c r="D7" s="59">
        <v>-16373</v>
      </c>
      <c r="E7" s="59">
        <v>36839</v>
      </c>
      <c r="F7" s="59">
        <v>-2459</v>
      </c>
      <c r="G7" s="59">
        <v>56847</v>
      </c>
      <c r="I7" s="59">
        <v>811695</v>
      </c>
      <c r="J7" s="59">
        <v>4060080</v>
      </c>
      <c r="K7" s="59">
        <v>3248384</v>
      </c>
      <c r="L7" s="59">
        <v>1199000</v>
      </c>
      <c r="M7" s="59">
        <v>220999</v>
      </c>
      <c r="N7" s="59">
        <v>743</v>
      </c>
      <c r="O7" s="59">
        <v>48224</v>
      </c>
      <c r="P7" s="59">
        <v>8819</v>
      </c>
      <c r="Q7" s="59">
        <v>1137194</v>
      </c>
      <c r="R7" s="59">
        <v>31501</v>
      </c>
      <c r="S7" s="59">
        <v>306040</v>
      </c>
      <c r="T7" s="59">
        <v>-341017</v>
      </c>
      <c r="U7" s="59">
        <v>-3476</v>
      </c>
    </row>
    <row r="8" spans="1:21" x14ac:dyDescent="0.2">
      <c r="B8" t="s">
        <v>119</v>
      </c>
      <c r="C8" s="59">
        <v>82175</v>
      </c>
      <c r="D8" s="59">
        <v>-19134</v>
      </c>
      <c r="E8" s="59">
        <v>63040</v>
      </c>
      <c r="F8" s="59">
        <v>-2548</v>
      </c>
      <c r="G8" s="59">
        <v>71527</v>
      </c>
      <c r="I8" s="59">
        <v>754848</v>
      </c>
      <c r="J8" s="59">
        <v>4358275</v>
      </c>
      <c r="K8" s="59">
        <v>3603426</v>
      </c>
      <c r="L8" s="59">
        <v>1577711</v>
      </c>
      <c r="M8" s="59">
        <v>561119</v>
      </c>
      <c r="N8" s="59">
        <v>202</v>
      </c>
      <c r="O8" s="59">
        <v>54273</v>
      </c>
      <c r="P8" s="59">
        <v>12295</v>
      </c>
      <c r="Q8" s="59">
        <v>1497791</v>
      </c>
      <c r="R8" s="59">
        <v>41780</v>
      </c>
      <c r="S8" s="59">
        <v>-41972</v>
      </c>
      <c r="T8" s="59">
        <v>4939</v>
      </c>
      <c r="U8" s="59">
        <v>4747</v>
      </c>
    </row>
    <row r="9" spans="1:21" x14ac:dyDescent="0.2">
      <c r="B9" t="s">
        <v>118</v>
      </c>
      <c r="C9" s="59">
        <v>53288</v>
      </c>
      <c r="D9" s="59">
        <v>-16421</v>
      </c>
      <c r="E9" s="59">
        <v>36867</v>
      </c>
      <c r="F9" s="59">
        <v>-2169</v>
      </c>
      <c r="G9" s="59">
        <v>81545</v>
      </c>
      <c r="I9" s="59">
        <v>713981</v>
      </c>
      <c r="J9" s="59">
        <v>4285460</v>
      </c>
      <c r="K9" s="59">
        <v>3571479</v>
      </c>
      <c r="L9" s="59">
        <v>995406</v>
      </c>
      <c r="M9" s="59">
        <v>530730</v>
      </c>
      <c r="N9" s="59">
        <v>160</v>
      </c>
      <c r="O9" s="59">
        <v>41296</v>
      </c>
      <c r="P9" s="59">
        <v>7548</v>
      </c>
      <c r="Q9" s="59">
        <v>925751</v>
      </c>
      <c r="R9" s="59">
        <v>31712</v>
      </c>
      <c r="S9" s="59">
        <v>-55045</v>
      </c>
      <c r="T9" s="59">
        <v>21674</v>
      </c>
      <c r="U9" s="59">
        <v>-1658</v>
      </c>
    </row>
    <row r="10" spans="1:21" x14ac:dyDescent="0.2">
      <c r="B10" t="s">
        <v>117</v>
      </c>
      <c r="C10" s="59">
        <v>106355</v>
      </c>
      <c r="D10" s="59">
        <v>-26764</v>
      </c>
      <c r="E10" s="59">
        <v>79590</v>
      </c>
      <c r="F10" s="59">
        <v>-1676</v>
      </c>
      <c r="G10" s="59">
        <v>82455</v>
      </c>
      <c r="I10" s="59">
        <v>632769</v>
      </c>
      <c r="J10" s="59">
        <v>4210440</v>
      </c>
      <c r="K10" s="59">
        <v>3577670</v>
      </c>
      <c r="L10" s="59">
        <v>1425146</v>
      </c>
      <c r="M10" s="59">
        <v>549043</v>
      </c>
      <c r="N10" s="59">
        <v>145</v>
      </c>
      <c r="O10" s="59">
        <v>65471</v>
      </c>
      <c r="P10" s="59">
        <v>9206</v>
      </c>
      <c r="Q10" s="59">
        <v>1329988</v>
      </c>
      <c r="R10" s="59">
        <v>71852</v>
      </c>
      <c r="S10" s="59">
        <v>-4110</v>
      </c>
      <c r="T10" s="59">
        <v>-69550</v>
      </c>
      <c r="U10" s="59">
        <v>-1807</v>
      </c>
    </row>
    <row r="11" spans="1:21" x14ac:dyDescent="0.2">
      <c r="B11" t="s">
        <v>116</v>
      </c>
      <c r="C11" s="59">
        <v>37480</v>
      </c>
      <c r="D11" s="59">
        <v>-16286</v>
      </c>
      <c r="E11" s="59">
        <v>21194</v>
      </c>
      <c r="F11" s="59">
        <v>-14</v>
      </c>
      <c r="G11" s="59">
        <v>48592</v>
      </c>
      <c r="I11" s="59">
        <v>742314</v>
      </c>
      <c r="J11" s="59">
        <v>4140904</v>
      </c>
      <c r="K11" s="59">
        <v>3398590</v>
      </c>
      <c r="L11" s="59">
        <v>1260589</v>
      </c>
      <c r="M11" s="59">
        <v>403936</v>
      </c>
      <c r="N11" s="59">
        <v>507</v>
      </c>
      <c r="O11" s="59">
        <v>47144</v>
      </c>
      <c r="P11" s="59">
        <v>11014</v>
      </c>
      <c r="Q11" s="59">
        <v>1192248</v>
      </c>
      <c r="R11" s="59">
        <v>44234</v>
      </c>
      <c r="S11" s="59">
        <v>121378</v>
      </c>
      <c r="T11" s="59">
        <v>-169248</v>
      </c>
      <c r="U11" s="59">
        <v>-3636</v>
      </c>
    </row>
    <row r="12" spans="1:21" x14ac:dyDescent="0.2">
      <c r="B12" t="s">
        <v>115</v>
      </c>
      <c r="C12" s="59">
        <v>59124</v>
      </c>
      <c r="D12" s="59">
        <v>-17047</v>
      </c>
      <c r="E12" s="59">
        <v>42076</v>
      </c>
      <c r="F12" s="59">
        <v>-21</v>
      </c>
      <c r="G12" s="59">
        <v>50773</v>
      </c>
      <c r="I12" s="59">
        <v>837721</v>
      </c>
      <c r="J12" s="59">
        <v>4262623</v>
      </c>
      <c r="K12" s="59">
        <v>3424901</v>
      </c>
      <c r="L12" s="59">
        <v>1220565</v>
      </c>
      <c r="M12" s="59">
        <v>439402</v>
      </c>
      <c r="N12" s="59">
        <v>421</v>
      </c>
      <c r="O12" s="59">
        <v>45623</v>
      </c>
      <c r="P12" s="59">
        <v>14651</v>
      </c>
      <c r="Q12" s="59">
        <v>1142608</v>
      </c>
      <c r="R12" s="59">
        <v>33596</v>
      </c>
      <c r="S12" s="59">
        <v>-34985</v>
      </c>
      <c r="T12" s="59">
        <v>-282431</v>
      </c>
      <c r="U12" s="59">
        <v>-283819</v>
      </c>
    </row>
    <row r="13" spans="1:21" x14ac:dyDescent="0.2">
      <c r="B13" t="s">
        <v>114</v>
      </c>
      <c r="C13" s="59">
        <v>68219</v>
      </c>
      <c r="D13" s="59">
        <v>-20078</v>
      </c>
      <c r="E13" s="59">
        <v>48141</v>
      </c>
      <c r="F13" s="59">
        <v>-24</v>
      </c>
      <c r="G13" s="59">
        <v>112744</v>
      </c>
      <c r="I13" s="59">
        <v>795759</v>
      </c>
      <c r="J13" s="59">
        <v>4479511</v>
      </c>
      <c r="K13" s="59">
        <v>3683752</v>
      </c>
      <c r="L13" s="59">
        <v>1675414</v>
      </c>
      <c r="M13" s="59">
        <v>688400</v>
      </c>
      <c r="N13" s="59">
        <v>436</v>
      </c>
      <c r="O13" s="59">
        <v>41742</v>
      </c>
      <c r="P13" s="59">
        <v>298470</v>
      </c>
      <c r="Q13" s="59">
        <v>1319460</v>
      </c>
      <c r="R13" s="59">
        <v>94065</v>
      </c>
      <c r="S13" s="59">
        <v>108013</v>
      </c>
      <c r="T13" s="59">
        <v>-115527</v>
      </c>
      <c r="U13" s="59">
        <v>86551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48F0-ED2C-1944-8059-C04103613E8A}">
  <sheetPr codeName="Sheet27"/>
  <dimension ref="A1:U24"/>
  <sheetViews>
    <sheetView workbookViewId="0">
      <selection activeCell="S26" sqref="S26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3473821</v>
      </c>
      <c r="D3" s="59">
        <v>-2401891</v>
      </c>
      <c r="E3" s="59">
        <v>1069197</v>
      </c>
      <c r="F3" s="59">
        <v>-92509</v>
      </c>
      <c r="G3" s="59">
        <v>433620</v>
      </c>
      <c r="I3" s="59">
        <v>10040315</v>
      </c>
      <c r="J3" s="59">
        <v>23605723</v>
      </c>
      <c r="K3" s="59">
        <v>13565407</v>
      </c>
      <c r="L3" s="59">
        <v>9358347</v>
      </c>
      <c r="M3" s="59">
        <v>8015143</v>
      </c>
      <c r="N3" s="59">
        <v>4780843</v>
      </c>
      <c r="O3" s="59">
        <v>1642199</v>
      </c>
      <c r="P3" s="59">
        <v>1593103</v>
      </c>
      <c r="Q3" s="59">
        <v>630685</v>
      </c>
      <c r="R3" s="59">
        <v>149915</v>
      </c>
      <c r="S3" s="59">
        <v>-1253426</v>
      </c>
      <c r="T3" s="59">
        <v>305659</v>
      </c>
      <c r="U3" s="59">
        <v>-797852</v>
      </c>
    </row>
    <row r="4" spans="1:21" x14ac:dyDescent="0.2">
      <c r="B4" t="s">
        <v>22</v>
      </c>
      <c r="C4" s="59">
        <v>3931164</v>
      </c>
      <c r="D4" s="59">
        <v>-2708920</v>
      </c>
      <c r="E4" s="59">
        <v>1218911</v>
      </c>
      <c r="F4" s="59">
        <v>-88112</v>
      </c>
      <c r="G4" s="59">
        <v>625617</v>
      </c>
      <c r="I4" s="59">
        <v>9504465</v>
      </c>
      <c r="J4" s="59">
        <v>23157467</v>
      </c>
      <c r="K4" s="59">
        <v>13653002</v>
      </c>
      <c r="L4" s="59">
        <v>9242967</v>
      </c>
      <c r="M4" s="59">
        <v>8257182</v>
      </c>
      <c r="N4" s="59">
        <v>4521903</v>
      </c>
      <c r="O4" s="59">
        <v>1490486</v>
      </c>
      <c r="P4" s="59">
        <v>2392283</v>
      </c>
      <c r="Q4" s="59">
        <v>128188</v>
      </c>
      <c r="R4" s="59">
        <v>855173</v>
      </c>
      <c r="S4" s="59">
        <v>-436998</v>
      </c>
      <c r="T4" s="59">
        <v>-78850</v>
      </c>
      <c r="U4" s="59">
        <v>339324</v>
      </c>
    </row>
    <row r="5" spans="1:21" x14ac:dyDescent="0.2">
      <c r="B5" t="s">
        <v>23</v>
      </c>
      <c r="C5" s="59">
        <v>2777694</v>
      </c>
      <c r="D5" s="59">
        <v>-2108784</v>
      </c>
      <c r="E5" s="59">
        <v>665919</v>
      </c>
      <c r="F5" s="59">
        <v>-82788</v>
      </c>
      <c r="G5" s="59">
        <v>151546</v>
      </c>
      <c r="I5" s="59">
        <v>9225707</v>
      </c>
      <c r="J5" s="59">
        <v>23317702</v>
      </c>
      <c r="K5" s="59">
        <v>14091995</v>
      </c>
      <c r="L5" s="59">
        <v>8704428</v>
      </c>
      <c r="M5" s="59">
        <v>8501927</v>
      </c>
      <c r="N5" s="59">
        <v>4463055</v>
      </c>
      <c r="O5" s="59">
        <v>1390582</v>
      </c>
      <c r="P5" s="59">
        <v>2052354</v>
      </c>
      <c r="Q5" s="59">
        <v>125371</v>
      </c>
      <c r="R5" s="59">
        <v>545683</v>
      </c>
      <c r="S5" s="59">
        <v>-935778</v>
      </c>
      <c r="T5" s="59">
        <v>424702</v>
      </c>
      <c r="U5" s="59">
        <v>34607</v>
      </c>
    </row>
    <row r="6" spans="1:21" x14ac:dyDescent="0.2">
      <c r="B6" t="s">
        <v>121</v>
      </c>
      <c r="C6" s="59">
        <v>3290219</v>
      </c>
      <c r="D6" s="59">
        <v>-2567082</v>
      </c>
      <c r="E6" s="59">
        <v>714074</v>
      </c>
      <c r="F6" s="59">
        <v>-72158</v>
      </c>
      <c r="G6" s="59">
        <v>221881</v>
      </c>
      <c r="I6" s="59">
        <v>9105920</v>
      </c>
      <c r="J6" s="59">
        <v>22962212</v>
      </c>
      <c r="K6" s="59">
        <v>13856291</v>
      </c>
      <c r="L6" s="59">
        <v>8133995</v>
      </c>
      <c r="M6" s="59">
        <v>8384792</v>
      </c>
      <c r="N6" s="59">
        <v>4257079</v>
      </c>
      <c r="O6" s="59">
        <v>1193921</v>
      </c>
      <c r="P6" s="59">
        <v>2020137</v>
      </c>
      <c r="Q6" s="59">
        <v>128954</v>
      </c>
      <c r="R6" s="59">
        <v>-1069911</v>
      </c>
      <c r="S6" s="59">
        <v>1183144</v>
      </c>
      <c r="T6" s="59">
        <v>-566746</v>
      </c>
      <c r="U6" s="59">
        <v>-453513</v>
      </c>
    </row>
    <row r="7" spans="1:21" x14ac:dyDescent="0.2">
      <c r="B7" t="s">
        <v>120</v>
      </c>
      <c r="C7" s="59">
        <v>3213011</v>
      </c>
      <c r="D7" s="59">
        <v>-2392278</v>
      </c>
      <c r="E7" s="59">
        <v>819377</v>
      </c>
      <c r="F7" s="59">
        <v>-66348</v>
      </c>
      <c r="G7" s="59">
        <v>264574</v>
      </c>
      <c r="I7" s="59">
        <v>8882878</v>
      </c>
      <c r="J7" s="59">
        <v>23127022</v>
      </c>
      <c r="K7" s="59">
        <v>14244144</v>
      </c>
      <c r="L7" s="59">
        <v>9063646</v>
      </c>
      <c r="M7" s="59">
        <v>9060379</v>
      </c>
      <c r="N7" s="59">
        <v>4176611</v>
      </c>
      <c r="O7" s="59">
        <v>1351149</v>
      </c>
      <c r="P7" s="59">
        <v>2468342</v>
      </c>
      <c r="Q7" s="59">
        <v>537406</v>
      </c>
      <c r="R7" s="59">
        <v>386908</v>
      </c>
      <c r="S7" s="59">
        <v>-850816</v>
      </c>
      <c r="T7" s="59">
        <v>118458</v>
      </c>
      <c r="U7" s="59">
        <v>-345448</v>
      </c>
    </row>
    <row r="8" spans="1:21" x14ac:dyDescent="0.2">
      <c r="B8" t="s">
        <v>119</v>
      </c>
      <c r="C8" s="59">
        <v>4270932</v>
      </c>
      <c r="D8" s="59">
        <v>-2956933</v>
      </c>
      <c r="E8" s="59">
        <v>1311647</v>
      </c>
      <c r="F8" s="59">
        <v>-59552</v>
      </c>
      <c r="G8" s="59">
        <v>692924</v>
      </c>
      <c r="I8" s="59">
        <v>9116224</v>
      </c>
      <c r="J8" s="59">
        <v>22485107</v>
      </c>
      <c r="K8" s="59">
        <v>13368882</v>
      </c>
      <c r="L8" s="59">
        <v>8450179</v>
      </c>
      <c r="M8" s="59">
        <v>8361474</v>
      </c>
      <c r="N8" s="59">
        <v>3923269</v>
      </c>
      <c r="O8" s="59">
        <v>1103302</v>
      </c>
      <c r="P8" s="59">
        <v>2808460</v>
      </c>
      <c r="Q8" s="59">
        <v>128506</v>
      </c>
      <c r="R8" s="59">
        <v>432671</v>
      </c>
      <c r="S8" s="59">
        <v>-403390</v>
      </c>
      <c r="T8" s="59">
        <v>-545821</v>
      </c>
      <c r="U8" s="59">
        <v>-516539</v>
      </c>
    </row>
    <row r="9" spans="1:21" x14ac:dyDescent="0.2">
      <c r="B9" t="s">
        <v>118</v>
      </c>
      <c r="C9" s="59">
        <v>3835292</v>
      </c>
      <c r="D9" s="59">
        <v>-2438359</v>
      </c>
      <c r="E9" s="59">
        <v>1394413</v>
      </c>
      <c r="F9" s="59">
        <v>-56699</v>
      </c>
      <c r="G9" s="59">
        <v>752106</v>
      </c>
      <c r="I9" s="59">
        <v>9097221</v>
      </c>
      <c r="J9" s="59">
        <v>22781510</v>
      </c>
      <c r="K9" s="59">
        <v>13684289</v>
      </c>
      <c r="L9" s="59">
        <v>8680449</v>
      </c>
      <c r="M9" s="59">
        <v>8504440</v>
      </c>
      <c r="N9" s="59">
        <v>3660282</v>
      </c>
      <c r="O9" s="59">
        <v>989548</v>
      </c>
      <c r="P9" s="59">
        <v>3325145</v>
      </c>
      <c r="Q9" s="59">
        <v>221166</v>
      </c>
      <c r="R9" s="59">
        <v>1146667</v>
      </c>
      <c r="S9" s="59">
        <v>-663091</v>
      </c>
      <c r="T9" s="59">
        <v>130002</v>
      </c>
      <c r="U9" s="59">
        <v>613578</v>
      </c>
    </row>
    <row r="10" spans="1:21" x14ac:dyDescent="0.2">
      <c r="B10" t="s">
        <v>117</v>
      </c>
      <c r="C10" s="59">
        <v>3709393</v>
      </c>
      <c r="D10" s="59">
        <v>-2800694</v>
      </c>
      <c r="E10" s="59">
        <v>891779</v>
      </c>
      <c r="F10" s="59">
        <v>-58323</v>
      </c>
      <c r="G10" s="59">
        <v>442254</v>
      </c>
      <c r="I10" s="59">
        <v>8366938</v>
      </c>
      <c r="J10" s="59">
        <v>22015029</v>
      </c>
      <c r="K10" s="59">
        <v>13648090</v>
      </c>
      <c r="L10" s="59">
        <v>8021916</v>
      </c>
      <c r="M10" s="59">
        <v>8630814</v>
      </c>
      <c r="N10" s="59">
        <v>3730514</v>
      </c>
      <c r="O10" s="59">
        <v>933239</v>
      </c>
      <c r="P10" s="59">
        <v>2701461</v>
      </c>
      <c r="Q10" s="59">
        <v>196837</v>
      </c>
      <c r="R10" s="59">
        <v>874110</v>
      </c>
      <c r="S10" s="59">
        <v>-559539</v>
      </c>
      <c r="T10" s="59">
        <v>1174267</v>
      </c>
      <c r="U10" s="59">
        <v>1488838</v>
      </c>
    </row>
    <row r="11" spans="1:21" x14ac:dyDescent="0.2">
      <c r="B11" t="s">
        <v>116</v>
      </c>
      <c r="C11" s="59">
        <v>2210772</v>
      </c>
      <c r="D11" s="59">
        <v>-1650950</v>
      </c>
      <c r="E11" s="59">
        <v>556422</v>
      </c>
      <c r="F11" s="59">
        <v>-32886</v>
      </c>
      <c r="G11" s="59">
        <v>207521</v>
      </c>
      <c r="I11" s="59">
        <v>7403266</v>
      </c>
      <c r="J11" s="59">
        <v>18385081</v>
      </c>
      <c r="K11" s="59">
        <v>10981814</v>
      </c>
      <c r="L11" s="59">
        <v>7353763</v>
      </c>
      <c r="M11" s="59">
        <v>7162643</v>
      </c>
      <c r="N11" s="59">
        <v>3932030</v>
      </c>
      <c r="O11" s="59">
        <v>1771784</v>
      </c>
      <c r="P11" s="59">
        <v>1208966</v>
      </c>
      <c r="Q11" s="59">
        <v>49087</v>
      </c>
      <c r="R11" s="59">
        <v>732241</v>
      </c>
      <c r="S11" s="59">
        <v>-1163820</v>
      </c>
      <c r="T11" s="59">
        <v>36093</v>
      </c>
      <c r="U11" s="59">
        <v>-395485</v>
      </c>
    </row>
    <row r="12" spans="1:21" x14ac:dyDescent="0.2">
      <c r="B12" t="s">
        <v>115</v>
      </c>
      <c r="C12" s="59">
        <v>2946338</v>
      </c>
      <c r="D12" s="59">
        <v>-2189322</v>
      </c>
      <c r="E12" s="59">
        <v>753030</v>
      </c>
      <c r="F12" s="59">
        <v>-35921</v>
      </c>
      <c r="G12" s="59">
        <v>349865</v>
      </c>
      <c r="I12" s="59">
        <v>7050194</v>
      </c>
      <c r="J12" s="59">
        <v>17950694</v>
      </c>
      <c r="K12" s="59">
        <v>10900500</v>
      </c>
      <c r="L12" s="59">
        <v>6986225</v>
      </c>
      <c r="M12" s="59">
        <v>7375592</v>
      </c>
      <c r="N12" s="59">
        <v>3636837</v>
      </c>
      <c r="O12" s="59">
        <v>1315789</v>
      </c>
      <c r="P12" s="59">
        <v>1605026</v>
      </c>
      <c r="Q12" s="59">
        <v>51430</v>
      </c>
      <c r="R12" s="59">
        <v>1089428</v>
      </c>
      <c r="S12" s="59">
        <v>-529904</v>
      </c>
      <c r="T12" s="59">
        <v>-333577</v>
      </c>
      <c r="U12" s="59">
        <v>225946</v>
      </c>
    </row>
    <row r="13" spans="1:21" x14ac:dyDescent="0.2">
      <c r="B13" t="s">
        <v>114</v>
      </c>
      <c r="C13" s="59">
        <v>2360990</v>
      </c>
      <c r="D13" s="59">
        <v>-1681319</v>
      </c>
      <c r="E13" s="59">
        <v>677070</v>
      </c>
      <c r="F13" s="59">
        <v>-33666</v>
      </c>
      <c r="G13" s="59">
        <v>279568</v>
      </c>
      <c r="I13" s="59">
        <v>7294873</v>
      </c>
      <c r="J13" s="59">
        <v>21480751</v>
      </c>
      <c r="K13" s="59">
        <v>14185877</v>
      </c>
      <c r="L13" s="59">
        <v>6626594</v>
      </c>
      <c r="M13" s="59">
        <v>6790446</v>
      </c>
      <c r="N13" s="59">
        <v>3585085</v>
      </c>
      <c r="O13" s="59">
        <v>1183831</v>
      </c>
      <c r="P13" s="59">
        <v>1386841</v>
      </c>
      <c r="Q13" s="59">
        <v>91620</v>
      </c>
      <c r="R13" s="59">
        <v>-210115</v>
      </c>
      <c r="S13" s="59">
        <v>-513274</v>
      </c>
      <c r="T13" s="59">
        <v>159900</v>
      </c>
      <c r="U13" s="59">
        <v>-563488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7078-5DF5-4548-A080-3B7C4CE8B1E5}">
  <sheetPr codeName="Sheet28"/>
  <dimension ref="A1:U24"/>
  <sheetViews>
    <sheetView workbookViewId="0">
      <selection activeCell="U36" sqref="U36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452919</v>
      </c>
      <c r="D3" s="59">
        <v>-304119</v>
      </c>
      <c r="E3" s="59">
        <v>148800</v>
      </c>
      <c r="F3" s="59">
        <v>-3280</v>
      </c>
      <c r="G3" s="59">
        <v>144360</v>
      </c>
      <c r="I3" s="59">
        <v>3709475</v>
      </c>
      <c r="J3" s="59">
        <v>6049491</v>
      </c>
      <c r="K3" s="59">
        <v>2340015</v>
      </c>
      <c r="L3" s="59">
        <v>2645008</v>
      </c>
      <c r="M3" s="59">
        <v>805873</v>
      </c>
      <c r="N3" s="59">
        <v>297381</v>
      </c>
      <c r="O3" s="59">
        <v>216418</v>
      </c>
      <c r="P3" s="59">
        <v>143196</v>
      </c>
      <c r="Q3" s="59">
        <v>1884280</v>
      </c>
      <c r="R3" s="59">
        <v>154774</v>
      </c>
      <c r="S3" s="59">
        <v>-79907</v>
      </c>
      <c r="T3" s="59">
        <v>-116902</v>
      </c>
      <c r="U3" s="59">
        <v>-42035</v>
      </c>
    </row>
    <row r="4" spans="1:21" x14ac:dyDescent="0.2">
      <c r="B4" t="s">
        <v>22</v>
      </c>
      <c r="C4" s="59">
        <v>110763</v>
      </c>
      <c r="D4" s="59">
        <v>-63557</v>
      </c>
      <c r="E4" s="59">
        <v>47206</v>
      </c>
      <c r="F4" s="59">
        <v>-4715</v>
      </c>
      <c r="G4" s="59">
        <v>127371</v>
      </c>
      <c r="I4" s="59">
        <v>3504983</v>
      </c>
      <c r="J4" s="59">
        <v>5989166</v>
      </c>
      <c r="K4" s="59">
        <v>2484183</v>
      </c>
      <c r="L4" s="59">
        <v>2759512</v>
      </c>
      <c r="M4" s="59">
        <v>924899</v>
      </c>
      <c r="N4" s="59">
        <v>247210</v>
      </c>
      <c r="O4" s="59">
        <v>241981</v>
      </c>
      <c r="P4" s="59">
        <v>185262</v>
      </c>
      <c r="Q4" s="59">
        <v>1928668</v>
      </c>
      <c r="R4" s="59">
        <v>-2839</v>
      </c>
      <c r="S4" s="59">
        <v>381767</v>
      </c>
      <c r="T4" s="59">
        <v>-298581</v>
      </c>
      <c r="U4" s="59">
        <v>80346</v>
      </c>
    </row>
    <row r="5" spans="1:21" x14ac:dyDescent="0.2">
      <c r="B5" t="s">
        <v>23</v>
      </c>
      <c r="C5" s="59">
        <v>326522</v>
      </c>
      <c r="D5" s="59">
        <v>-280033</v>
      </c>
      <c r="E5" s="59">
        <v>46235</v>
      </c>
      <c r="F5" s="59">
        <v>-4751</v>
      </c>
      <c r="G5" s="59">
        <v>233519</v>
      </c>
      <c r="I5" s="59">
        <v>3667678</v>
      </c>
      <c r="J5" s="59">
        <v>6219830</v>
      </c>
      <c r="K5" s="59">
        <v>2552151</v>
      </c>
      <c r="L5" s="59">
        <v>2954025</v>
      </c>
      <c r="M5" s="59">
        <v>971881</v>
      </c>
      <c r="N5" s="59">
        <v>263404</v>
      </c>
      <c r="O5" s="59">
        <v>263935</v>
      </c>
      <c r="P5" s="59">
        <v>104793</v>
      </c>
      <c r="Q5" s="59">
        <v>2185644</v>
      </c>
      <c r="R5" s="59">
        <v>76893</v>
      </c>
      <c r="S5" s="59">
        <v>57730</v>
      </c>
      <c r="T5" s="59">
        <v>-195549</v>
      </c>
      <c r="U5" s="59">
        <v>-60925</v>
      </c>
    </row>
    <row r="6" spans="1:21" x14ac:dyDescent="0.2">
      <c r="B6" t="s">
        <v>121</v>
      </c>
      <c r="C6" s="59">
        <v>579840</v>
      </c>
      <c r="D6" s="59">
        <v>-444706</v>
      </c>
      <c r="E6" s="59">
        <v>131999</v>
      </c>
      <c r="F6" s="59">
        <v>-5742</v>
      </c>
      <c r="G6" s="59">
        <v>431827</v>
      </c>
      <c r="I6" s="59">
        <v>3436248</v>
      </c>
      <c r="J6" s="59">
        <v>6317759</v>
      </c>
      <c r="K6" s="59">
        <v>2881511</v>
      </c>
      <c r="L6" s="59">
        <v>3035205</v>
      </c>
      <c r="M6" s="59">
        <v>1282062</v>
      </c>
      <c r="N6" s="59">
        <v>321697</v>
      </c>
      <c r="O6" s="59">
        <v>238500</v>
      </c>
      <c r="P6" s="59">
        <v>165825</v>
      </c>
      <c r="Q6" s="59">
        <v>2233782</v>
      </c>
      <c r="R6" s="59">
        <v>390347</v>
      </c>
      <c r="S6" s="59">
        <v>-243027</v>
      </c>
      <c r="T6" s="59">
        <v>-77536</v>
      </c>
      <c r="U6" s="59">
        <v>69782</v>
      </c>
    </row>
    <row r="7" spans="1:21" x14ac:dyDescent="0.2">
      <c r="B7" t="s">
        <v>120</v>
      </c>
      <c r="C7" s="59">
        <v>522757</v>
      </c>
      <c r="D7" s="59">
        <v>-361974</v>
      </c>
      <c r="E7" s="59">
        <v>160729</v>
      </c>
      <c r="F7" s="59">
        <v>-3410</v>
      </c>
      <c r="G7" s="59">
        <v>140455</v>
      </c>
      <c r="I7" s="59">
        <v>3589469</v>
      </c>
      <c r="J7" s="59">
        <v>5988231</v>
      </c>
      <c r="K7" s="59">
        <v>2398762</v>
      </c>
      <c r="L7" s="59">
        <v>2515439</v>
      </c>
      <c r="M7" s="59">
        <v>734302</v>
      </c>
      <c r="N7" s="59">
        <v>366280</v>
      </c>
      <c r="O7" s="59">
        <v>173675</v>
      </c>
      <c r="P7" s="59">
        <v>96542</v>
      </c>
      <c r="Q7" s="59">
        <v>1804981</v>
      </c>
      <c r="R7" s="59">
        <v>130882</v>
      </c>
      <c r="S7" s="59">
        <v>-89818</v>
      </c>
      <c r="T7" s="59">
        <v>-162233</v>
      </c>
      <c r="U7" s="59">
        <v>-121169</v>
      </c>
    </row>
    <row r="8" spans="1:21" x14ac:dyDescent="0.2">
      <c r="B8" t="s">
        <v>119</v>
      </c>
      <c r="C8" s="59">
        <v>243620</v>
      </c>
      <c r="D8" s="59">
        <v>-203218</v>
      </c>
      <c r="E8" s="59">
        <v>40402</v>
      </c>
      <c r="F8" s="59">
        <v>-3253</v>
      </c>
      <c r="G8" s="59">
        <v>55826</v>
      </c>
      <c r="I8" s="59">
        <v>3421343</v>
      </c>
      <c r="J8" s="59">
        <v>6024148</v>
      </c>
      <c r="K8" s="59">
        <v>2602804</v>
      </c>
      <c r="L8" s="59">
        <v>2745338</v>
      </c>
      <c r="M8" s="59">
        <v>906367</v>
      </c>
      <c r="N8" s="59">
        <v>319383</v>
      </c>
      <c r="O8" s="59">
        <v>225415</v>
      </c>
      <c r="P8" s="59">
        <v>217719</v>
      </c>
      <c r="Q8" s="59">
        <v>1896613</v>
      </c>
      <c r="R8" s="59">
        <v>24329</v>
      </c>
      <c r="S8" s="59">
        <v>251311</v>
      </c>
      <c r="T8" s="59">
        <v>-218473</v>
      </c>
      <c r="U8" s="59">
        <v>57167</v>
      </c>
    </row>
    <row r="9" spans="1:21" x14ac:dyDescent="0.2">
      <c r="B9" t="s">
        <v>118</v>
      </c>
      <c r="C9" s="59">
        <v>365548</v>
      </c>
      <c r="D9" s="59">
        <v>-308414</v>
      </c>
      <c r="E9" s="59">
        <v>57133</v>
      </c>
      <c r="F9" s="59">
        <v>-4223</v>
      </c>
      <c r="G9" s="59">
        <v>299076</v>
      </c>
      <c r="I9" s="59">
        <v>3392385</v>
      </c>
      <c r="J9" s="59">
        <v>6137362</v>
      </c>
      <c r="K9" s="59">
        <v>2744977</v>
      </c>
      <c r="L9" s="59">
        <v>2868576</v>
      </c>
      <c r="M9" s="59">
        <v>1054730</v>
      </c>
      <c r="N9" s="59">
        <v>268366</v>
      </c>
      <c r="O9" s="59">
        <v>298508</v>
      </c>
      <c r="P9" s="59">
        <v>159848</v>
      </c>
      <c r="Q9" s="59">
        <v>2057006</v>
      </c>
      <c r="R9" s="59">
        <v>244582</v>
      </c>
      <c r="S9" s="59">
        <v>-159457</v>
      </c>
      <c r="T9" s="59">
        <v>-64292</v>
      </c>
      <c r="U9" s="59">
        <v>20832</v>
      </c>
    </row>
    <row r="10" spans="1:21" x14ac:dyDescent="0.2">
      <c r="B10" t="s">
        <v>117</v>
      </c>
      <c r="C10" s="59">
        <v>667711</v>
      </c>
      <c r="D10" s="59">
        <v>-479134</v>
      </c>
      <c r="E10" s="59">
        <v>183758</v>
      </c>
      <c r="F10" s="59">
        <v>-4481</v>
      </c>
      <c r="G10" s="59">
        <v>237466</v>
      </c>
      <c r="I10" s="59">
        <v>3109970</v>
      </c>
      <c r="J10" s="59">
        <v>6025027</v>
      </c>
      <c r="K10" s="59">
        <v>2915057</v>
      </c>
      <c r="L10" s="59">
        <v>2734989</v>
      </c>
      <c r="M10" s="59">
        <v>1188863</v>
      </c>
      <c r="N10" s="59">
        <v>332880</v>
      </c>
      <c r="O10" s="59">
        <v>273396</v>
      </c>
      <c r="P10" s="59">
        <v>139214</v>
      </c>
      <c r="Q10" s="59">
        <v>1897919</v>
      </c>
      <c r="R10" s="59">
        <v>97566</v>
      </c>
      <c r="S10" s="59">
        <v>88197</v>
      </c>
      <c r="T10" s="59">
        <v>-180030</v>
      </c>
      <c r="U10" s="59">
        <v>5733</v>
      </c>
    </row>
    <row r="11" spans="1:21" x14ac:dyDescent="0.2">
      <c r="B11" t="s">
        <v>116</v>
      </c>
      <c r="C11" s="59">
        <v>521686</v>
      </c>
      <c r="D11" s="59">
        <v>-321361</v>
      </c>
      <c r="E11" s="59">
        <v>200325</v>
      </c>
      <c r="F11" s="59">
        <v>-3950</v>
      </c>
      <c r="G11" s="59">
        <v>170563</v>
      </c>
      <c r="I11" s="59">
        <v>3282913</v>
      </c>
      <c r="J11" s="59">
        <v>6074260</v>
      </c>
      <c r="K11" s="59">
        <v>2791346</v>
      </c>
      <c r="L11" s="59">
        <v>2794262</v>
      </c>
      <c r="M11" s="59">
        <v>981358</v>
      </c>
      <c r="N11" s="59">
        <v>383403</v>
      </c>
      <c r="O11" s="59">
        <v>253365</v>
      </c>
      <c r="P11" s="59">
        <v>133710</v>
      </c>
      <c r="Q11" s="59">
        <v>1934118</v>
      </c>
      <c r="R11" s="59">
        <v>131631</v>
      </c>
      <c r="S11" s="59">
        <v>-77415</v>
      </c>
      <c r="T11" s="59">
        <v>-97553</v>
      </c>
      <c r="U11" s="59">
        <v>-43338</v>
      </c>
    </row>
    <row r="12" spans="1:21" x14ac:dyDescent="0.2">
      <c r="B12" t="s">
        <v>115</v>
      </c>
      <c r="C12" s="59">
        <v>477692</v>
      </c>
      <c r="D12" s="59">
        <v>-410297</v>
      </c>
      <c r="E12" s="59">
        <v>67394</v>
      </c>
      <c r="F12" s="59">
        <v>-5087</v>
      </c>
      <c r="G12" s="59">
        <v>81303</v>
      </c>
      <c r="I12" s="59">
        <v>3120704</v>
      </c>
      <c r="J12" s="59">
        <v>6084282</v>
      </c>
      <c r="K12" s="59">
        <v>2963578</v>
      </c>
      <c r="L12" s="59">
        <v>2720459</v>
      </c>
      <c r="M12" s="59">
        <v>990159</v>
      </c>
      <c r="N12" s="59">
        <v>374816</v>
      </c>
      <c r="O12" s="59">
        <v>234250</v>
      </c>
      <c r="P12" s="59">
        <v>177048</v>
      </c>
      <c r="Q12" s="59">
        <v>1833889</v>
      </c>
      <c r="R12" s="59">
        <v>134061</v>
      </c>
      <c r="S12" s="59">
        <v>74065</v>
      </c>
      <c r="T12" s="59">
        <v>-102897</v>
      </c>
      <c r="U12" s="59">
        <v>105230</v>
      </c>
    </row>
    <row r="13" spans="1:21" x14ac:dyDescent="0.2">
      <c r="B13" t="s">
        <v>114</v>
      </c>
      <c r="C13" s="59">
        <v>280094</v>
      </c>
      <c r="D13" s="59">
        <v>-218468</v>
      </c>
      <c r="E13" s="59">
        <v>61626</v>
      </c>
      <c r="F13" s="59">
        <v>-6146</v>
      </c>
      <c r="G13" s="59">
        <v>88407</v>
      </c>
      <c r="I13" s="59">
        <v>3317389</v>
      </c>
      <c r="J13" s="59">
        <v>5989558</v>
      </c>
      <c r="K13" s="59">
        <v>2672169</v>
      </c>
      <c r="L13" s="59">
        <v>2577790</v>
      </c>
      <c r="M13" s="59">
        <v>719743</v>
      </c>
      <c r="N13" s="59">
        <v>362862</v>
      </c>
      <c r="O13" s="59">
        <v>236634</v>
      </c>
      <c r="P13" s="59">
        <v>73166</v>
      </c>
      <c r="Q13" s="59">
        <v>1828609</v>
      </c>
      <c r="R13" s="59">
        <v>-127380</v>
      </c>
      <c r="S13" s="59">
        <v>241790</v>
      </c>
      <c r="T13" s="59">
        <v>-470586</v>
      </c>
      <c r="U13" s="59">
        <v>-356177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4E5-6E6D-F848-97E8-3E7A7A050013}">
  <sheetPr codeName="Sheet29"/>
  <dimension ref="A1:U24"/>
  <sheetViews>
    <sheetView workbookViewId="0">
      <selection activeCell="U36" sqref="U36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1704990</v>
      </c>
      <c r="D3" s="59">
        <v>-1487336</v>
      </c>
      <c r="E3" s="59">
        <v>217385</v>
      </c>
      <c r="F3" s="59">
        <v>-11007</v>
      </c>
      <c r="G3" s="59">
        <v>203168</v>
      </c>
      <c r="I3" s="59">
        <v>3873570</v>
      </c>
      <c r="J3" s="59">
        <v>20333168</v>
      </c>
      <c r="K3" s="59">
        <v>16459597</v>
      </c>
      <c r="L3" s="59">
        <v>9026541</v>
      </c>
      <c r="M3" s="59">
        <v>2196095</v>
      </c>
      <c r="N3" s="59">
        <v>453801</v>
      </c>
      <c r="O3" s="59">
        <v>4326504</v>
      </c>
      <c r="P3" s="59">
        <v>401422</v>
      </c>
      <c r="Q3" s="59">
        <v>3213262</v>
      </c>
      <c r="R3" s="59">
        <v>-297957</v>
      </c>
      <c r="S3" s="59">
        <v>-552778</v>
      </c>
      <c r="T3" s="59">
        <v>-79829</v>
      </c>
      <c r="U3" s="59">
        <v>-930565</v>
      </c>
    </row>
    <row r="4" spans="1:21" x14ac:dyDescent="0.2">
      <c r="B4" t="s">
        <v>22</v>
      </c>
      <c r="C4" s="59">
        <v>1663336</v>
      </c>
      <c r="D4" s="59">
        <v>-1475923</v>
      </c>
      <c r="E4" s="59">
        <v>187188</v>
      </c>
      <c r="F4" s="59">
        <v>-17458</v>
      </c>
      <c r="G4" s="59">
        <v>281113</v>
      </c>
      <c r="I4" s="59">
        <v>3668163</v>
      </c>
      <c r="J4" s="59">
        <v>20218808</v>
      </c>
      <c r="K4" s="59">
        <v>16550645</v>
      </c>
      <c r="L4" s="59">
        <v>9329368</v>
      </c>
      <c r="M4" s="59">
        <v>2545077</v>
      </c>
      <c r="N4" s="59">
        <v>404362</v>
      </c>
      <c r="O4" s="59">
        <v>3677712</v>
      </c>
      <c r="P4" s="59">
        <v>1331988</v>
      </c>
      <c r="Q4" s="59">
        <v>3298578</v>
      </c>
      <c r="R4" s="59">
        <v>-583225</v>
      </c>
      <c r="S4" s="59">
        <v>1153709</v>
      </c>
      <c r="T4" s="59">
        <v>-2039</v>
      </c>
      <c r="U4" s="59">
        <v>568444</v>
      </c>
    </row>
    <row r="5" spans="1:21" x14ac:dyDescent="0.2">
      <c r="B5" t="s">
        <v>23</v>
      </c>
      <c r="C5" s="59">
        <v>1394573</v>
      </c>
      <c r="D5" s="59">
        <v>-1160755</v>
      </c>
      <c r="E5" s="59">
        <v>233373</v>
      </c>
      <c r="F5" s="59">
        <v>-12932</v>
      </c>
      <c r="G5" s="59">
        <v>179216</v>
      </c>
      <c r="I5" s="59">
        <v>3844411</v>
      </c>
      <c r="J5" s="59">
        <v>19759827</v>
      </c>
      <c r="K5" s="59">
        <v>15915416</v>
      </c>
      <c r="L5" s="59">
        <v>9480140</v>
      </c>
      <c r="M5" s="59">
        <v>2129637</v>
      </c>
      <c r="N5" s="59">
        <v>408710</v>
      </c>
      <c r="O5" s="59">
        <v>4758922</v>
      </c>
      <c r="P5" s="59">
        <v>763544</v>
      </c>
      <c r="Q5" s="59">
        <v>2949259</v>
      </c>
      <c r="R5" s="59">
        <v>-807311</v>
      </c>
      <c r="S5" s="59">
        <v>819733</v>
      </c>
      <c r="T5" s="59">
        <v>311391</v>
      </c>
      <c r="U5" s="59">
        <v>323813</v>
      </c>
    </row>
    <row r="6" spans="1:21" x14ac:dyDescent="0.2">
      <c r="B6" t="s">
        <v>121</v>
      </c>
      <c r="C6" s="59">
        <v>1441239</v>
      </c>
      <c r="D6" s="59">
        <v>-1168452</v>
      </c>
      <c r="E6" s="59">
        <v>271083</v>
      </c>
      <c r="F6" s="59">
        <v>-8552</v>
      </c>
      <c r="G6" s="59">
        <v>301838</v>
      </c>
      <c r="I6" s="59">
        <v>3660971</v>
      </c>
      <c r="J6" s="59">
        <v>18964671</v>
      </c>
      <c r="K6" s="59">
        <v>15303699</v>
      </c>
      <c r="L6" s="59">
        <v>8928374</v>
      </c>
      <c r="M6" s="59">
        <v>1957962</v>
      </c>
      <c r="N6" s="59">
        <v>444338</v>
      </c>
      <c r="O6" s="59">
        <v>3706262</v>
      </c>
      <c r="P6" s="59">
        <v>410556</v>
      </c>
      <c r="Q6" s="59">
        <v>3803063</v>
      </c>
      <c r="R6" s="59">
        <v>477655</v>
      </c>
      <c r="S6" s="59">
        <v>-564292</v>
      </c>
      <c r="T6" s="59">
        <v>-126731</v>
      </c>
      <c r="U6" s="59">
        <v>-213368</v>
      </c>
    </row>
    <row r="7" spans="1:21" x14ac:dyDescent="0.2">
      <c r="B7" t="s">
        <v>120</v>
      </c>
      <c r="C7" s="59">
        <v>1508506</v>
      </c>
      <c r="D7" s="59">
        <v>-1326210</v>
      </c>
      <c r="E7" s="59">
        <v>182015</v>
      </c>
      <c r="F7" s="59">
        <v>-8170</v>
      </c>
      <c r="G7" s="59">
        <v>195982</v>
      </c>
      <c r="I7" s="59">
        <v>3568871</v>
      </c>
      <c r="J7" s="59">
        <v>18616819</v>
      </c>
      <c r="K7" s="59">
        <v>15047947</v>
      </c>
      <c r="L7" s="59">
        <v>9185099</v>
      </c>
      <c r="M7" s="59">
        <v>2056486</v>
      </c>
      <c r="N7" s="59">
        <v>508257</v>
      </c>
      <c r="O7" s="59">
        <v>3896085</v>
      </c>
      <c r="P7" s="59">
        <v>623925</v>
      </c>
      <c r="Q7" s="59">
        <v>3568534</v>
      </c>
      <c r="R7" s="59">
        <v>163733</v>
      </c>
      <c r="S7" s="59">
        <v>479076</v>
      </c>
      <c r="T7" s="59">
        <v>-625998</v>
      </c>
      <c r="U7" s="59">
        <v>16812</v>
      </c>
    </row>
    <row r="8" spans="1:21" x14ac:dyDescent="0.2">
      <c r="B8" t="s">
        <v>119</v>
      </c>
      <c r="C8" s="59">
        <v>1610941</v>
      </c>
      <c r="D8" s="59">
        <v>-1401063</v>
      </c>
      <c r="E8" s="59">
        <v>209432</v>
      </c>
      <c r="F8" s="59">
        <v>-7040</v>
      </c>
      <c r="G8" s="59">
        <v>268156</v>
      </c>
      <c r="I8" s="59">
        <v>3574061</v>
      </c>
      <c r="J8" s="59">
        <v>18915346</v>
      </c>
      <c r="K8" s="59">
        <v>15341284</v>
      </c>
      <c r="L8" s="59">
        <v>9657154</v>
      </c>
      <c r="M8" s="59">
        <v>2339431</v>
      </c>
      <c r="N8" s="59">
        <v>522344</v>
      </c>
      <c r="O8" s="59">
        <v>3916334</v>
      </c>
      <c r="P8" s="59">
        <v>607112</v>
      </c>
      <c r="Q8" s="59">
        <v>4037677</v>
      </c>
      <c r="R8" s="59">
        <v>282354</v>
      </c>
      <c r="S8" s="59">
        <v>-691210</v>
      </c>
      <c r="T8" s="59">
        <v>169451</v>
      </c>
      <c r="U8" s="59">
        <v>-239404</v>
      </c>
    </row>
    <row r="9" spans="1:21" x14ac:dyDescent="0.2">
      <c r="B9" t="s">
        <v>118</v>
      </c>
      <c r="C9" s="59">
        <v>1476232</v>
      </c>
      <c r="D9" s="59">
        <v>-1237143</v>
      </c>
      <c r="E9" s="59">
        <v>239086</v>
      </c>
      <c r="F9" s="59">
        <v>-4053</v>
      </c>
      <c r="G9" s="59">
        <v>235528</v>
      </c>
      <c r="I9" s="59">
        <v>3539536</v>
      </c>
      <c r="J9" s="59">
        <v>18654859</v>
      </c>
      <c r="K9" s="59">
        <v>15115323</v>
      </c>
      <c r="L9" s="59">
        <v>9757580</v>
      </c>
      <c r="M9" s="59">
        <v>2058332</v>
      </c>
      <c r="N9" s="59">
        <v>552858</v>
      </c>
      <c r="O9" s="59">
        <v>3614801</v>
      </c>
      <c r="P9" s="59">
        <v>846517</v>
      </c>
      <c r="Q9" s="59">
        <v>4250454</v>
      </c>
      <c r="R9" s="59">
        <v>-78431</v>
      </c>
      <c r="S9" s="59">
        <v>-260028</v>
      </c>
      <c r="T9" s="59">
        <v>410581</v>
      </c>
      <c r="U9" s="59">
        <v>72120</v>
      </c>
    </row>
    <row r="10" spans="1:21" x14ac:dyDescent="0.2">
      <c r="B10" t="s">
        <v>117</v>
      </c>
      <c r="C10" s="59">
        <v>1451193</v>
      </c>
      <c r="D10" s="59">
        <v>-1320236</v>
      </c>
      <c r="E10" s="59">
        <v>127939</v>
      </c>
      <c r="F10" s="59">
        <v>-2874</v>
      </c>
      <c r="G10" s="59">
        <v>170467</v>
      </c>
      <c r="I10" s="59">
        <v>3294965</v>
      </c>
      <c r="J10" s="59">
        <v>17801575</v>
      </c>
      <c r="K10" s="59">
        <v>14506609</v>
      </c>
      <c r="L10" s="59">
        <v>8818169</v>
      </c>
      <c r="M10" s="59">
        <v>1542142</v>
      </c>
      <c r="N10" s="59">
        <v>516948</v>
      </c>
      <c r="O10" s="59">
        <v>3655844</v>
      </c>
      <c r="P10" s="59">
        <v>627284</v>
      </c>
      <c r="Q10" s="59">
        <v>3527303</v>
      </c>
      <c r="R10" s="59">
        <v>-172804</v>
      </c>
      <c r="S10" s="59">
        <v>110913</v>
      </c>
      <c r="T10" s="59">
        <v>-22125</v>
      </c>
      <c r="U10" s="59">
        <v>-84016</v>
      </c>
    </row>
    <row r="11" spans="1:21" x14ac:dyDescent="0.2">
      <c r="B11" t="s">
        <v>116</v>
      </c>
      <c r="C11" s="59">
        <v>1133587</v>
      </c>
      <c r="D11" s="59">
        <v>-977723</v>
      </c>
      <c r="E11" s="59">
        <v>155864</v>
      </c>
      <c r="F11" s="59">
        <v>-2240</v>
      </c>
      <c r="G11" s="59">
        <v>182566</v>
      </c>
      <c r="I11" s="59">
        <v>3358512</v>
      </c>
      <c r="J11" s="59">
        <v>17624422</v>
      </c>
      <c r="K11" s="59">
        <v>14265909</v>
      </c>
      <c r="L11" s="59">
        <v>9139195</v>
      </c>
      <c r="M11" s="59">
        <v>1572749</v>
      </c>
      <c r="N11" s="59">
        <v>561644</v>
      </c>
      <c r="O11" s="59">
        <v>3653891</v>
      </c>
      <c r="P11" s="59">
        <v>711298</v>
      </c>
      <c r="Q11" s="59">
        <v>3723268</v>
      </c>
      <c r="R11" s="59">
        <v>588222</v>
      </c>
      <c r="S11" s="59">
        <v>-600719</v>
      </c>
      <c r="T11" s="59">
        <v>-131256</v>
      </c>
      <c r="U11" s="59">
        <v>-143753</v>
      </c>
    </row>
    <row r="12" spans="1:21" x14ac:dyDescent="0.2">
      <c r="B12" t="s">
        <v>115</v>
      </c>
      <c r="C12" s="59">
        <v>1664915</v>
      </c>
      <c r="D12" s="59">
        <v>-1337447</v>
      </c>
      <c r="E12" s="59">
        <v>327110</v>
      </c>
      <c r="F12" s="59">
        <v>-811</v>
      </c>
      <c r="G12" s="59">
        <v>342499</v>
      </c>
      <c r="I12" s="59">
        <v>3253839</v>
      </c>
      <c r="J12" s="59">
        <v>17396418</v>
      </c>
      <c r="K12" s="59">
        <v>14142579</v>
      </c>
      <c r="L12" s="59">
        <v>8965344</v>
      </c>
      <c r="M12" s="59">
        <v>1588751</v>
      </c>
      <c r="N12" s="59">
        <v>462606</v>
      </c>
      <c r="O12" s="59">
        <v>3683316</v>
      </c>
      <c r="P12" s="59">
        <v>855051</v>
      </c>
      <c r="Q12" s="59">
        <v>3496056</v>
      </c>
      <c r="R12" s="59">
        <v>-63862</v>
      </c>
      <c r="S12" s="59">
        <v>355665</v>
      </c>
      <c r="T12" s="59">
        <v>57485</v>
      </c>
      <c r="U12" s="59">
        <v>349288</v>
      </c>
    </row>
    <row r="13" spans="1:21" x14ac:dyDescent="0.2">
      <c r="B13" t="s">
        <v>114</v>
      </c>
      <c r="C13" s="59">
        <v>1331476</v>
      </c>
      <c r="D13" s="59">
        <v>-1167920</v>
      </c>
      <c r="E13" s="59">
        <v>163085</v>
      </c>
      <c r="F13" s="59">
        <v>-2519</v>
      </c>
      <c r="G13" s="59">
        <v>208583</v>
      </c>
      <c r="I13" s="59">
        <v>3009180</v>
      </c>
      <c r="J13" s="59">
        <v>17054687</v>
      </c>
      <c r="K13" s="59">
        <v>14045506</v>
      </c>
      <c r="L13" s="59">
        <v>8547469</v>
      </c>
      <c r="M13" s="59">
        <v>1874007</v>
      </c>
      <c r="N13" s="59">
        <v>465708</v>
      </c>
      <c r="O13" s="59">
        <v>3196212</v>
      </c>
      <c r="P13" s="59">
        <v>505763</v>
      </c>
      <c r="Q13" s="59">
        <v>3906812</v>
      </c>
      <c r="R13" s="59">
        <v>256022</v>
      </c>
      <c r="S13" s="59">
        <v>-588959</v>
      </c>
      <c r="T13" s="59">
        <v>-139669</v>
      </c>
      <c r="U13" s="59">
        <v>-472606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D2E4-612B-1240-B4AC-97AC9EBA9F63}">
  <sheetPr codeName="Sheet30"/>
  <dimension ref="A1:U24"/>
  <sheetViews>
    <sheetView workbookViewId="0">
      <selection activeCell="U36" sqref="U36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67451</v>
      </c>
      <c r="D3" s="59">
        <v>-35052</v>
      </c>
      <c r="E3" s="59">
        <v>32398</v>
      </c>
      <c r="F3" s="59">
        <v>-4169</v>
      </c>
      <c r="G3" s="59">
        <v>32000</v>
      </c>
      <c r="I3" s="59">
        <v>1514481</v>
      </c>
      <c r="J3" s="59">
        <v>2971107</v>
      </c>
      <c r="K3" s="59">
        <v>1456625</v>
      </c>
      <c r="L3" s="59">
        <v>2083334</v>
      </c>
      <c r="M3" s="59">
        <v>856974</v>
      </c>
      <c r="N3" s="59">
        <v>659345</v>
      </c>
      <c r="O3" s="59">
        <v>316220</v>
      </c>
      <c r="P3" s="59">
        <v>87704</v>
      </c>
      <c r="Q3" s="59">
        <v>1009548</v>
      </c>
      <c r="R3" s="59">
        <v>3402</v>
      </c>
      <c r="S3" s="59">
        <v>96056</v>
      </c>
      <c r="T3" s="59">
        <v>-79062</v>
      </c>
      <c r="U3" s="59">
        <v>20395</v>
      </c>
    </row>
    <row r="4" spans="1:21" x14ac:dyDescent="0.2">
      <c r="B4" t="s">
        <v>22</v>
      </c>
      <c r="C4" s="59">
        <v>66743</v>
      </c>
      <c r="D4" s="59">
        <v>-32659</v>
      </c>
      <c r="E4" s="59">
        <v>34083</v>
      </c>
      <c r="F4" s="59">
        <v>-3502</v>
      </c>
      <c r="G4" s="59">
        <v>24349</v>
      </c>
      <c r="I4" s="59">
        <v>1483178</v>
      </c>
      <c r="J4" s="59">
        <v>3032611</v>
      </c>
      <c r="K4" s="59">
        <v>1549432</v>
      </c>
      <c r="L4" s="59">
        <v>2150166</v>
      </c>
      <c r="M4" s="59">
        <v>968121</v>
      </c>
      <c r="N4" s="59">
        <v>637060</v>
      </c>
      <c r="O4" s="59">
        <v>338171</v>
      </c>
      <c r="P4" s="59">
        <v>67308</v>
      </c>
      <c r="Q4" s="59">
        <v>1097434</v>
      </c>
      <c r="R4" s="59">
        <v>-27220</v>
      </c>
      <c r="S4" s="59">
        <v>-6457</v>
      </c>
      <c r="T4" s="59">
        <v>15171</v>
      </c>
      <c r="U4" s="59">
        <v>-18506</v>
      </c>
    </row>
    <row r="5" spans="1:21" x14ac:dyDescent="0.2">
      <c r="B5" t="s">
        <v>23</v>
      </c>
      <c r="C5" s="59">
        <v>115695</v>
      </c>
      <c r="D5" s="59">
        <v>-57270</v>
      </c>
      <c r="E5" s="59">
        <v>58424</v>
      </c>
      <c r="F5" s="59">
        <v>-3342</v>
      </c>
      <c r="G5" s="59">
        <v>50745</v>
      </c>
      <c r="I5" s="59">
        <v>1585454</v>
      </c>
      <c r="J5" s="59">
        <v>3007254</v>
      </c>
      <c r="K5" s="59">
        <v>1421799</v>
      </c>
      <c r="L5" s="59">
        <v>2151424</v>
      </c>
      <c r="M5" s="59">
        <v>855047</v>
      </c>
      <c r="N5" s="59">
        <v>627173</v>
      </c>
      <c r="O5" s="59">
        <v>312602</v>
      </c>
      <c r="P5" s="59">
        <v>85779</v>
      </c>
      <c r="Q5" s="59">
        <v>1118023</v>
      </c>
      <c r="R5" s="59">
        <v>5519</v>
      </c>
      <c r="S5" s="59">
        <v>-14724</v>
      </c>
      <c r="T5" s="59">
        <v>9953</v>
      </c>
      <c r="U5" s="59">
        <v>748</v>
      </c>
    </row>
    <row r="6" spans="1:21" x14ac:dyDescent="0.2">
      <c r="B6" t="s">
        <v>121</v>
      </c>
      <c r="C6" s="59">
        <v>103298</v>
      </c>
      <c r="D6" s="59">
        <v>-59241</v>
      </c>
      <c r="E6" s="59">
        <v>44057</v>
      </c>
      <c r="F6" s="59">
        <v>-3224</v>
      </c>
      <c r="G6" s="59">
        <v>30457</v>
      </c>
      <c r="I6" s="59">
        <v>1533213</v>
      </c>
      <c r="J6" s="59">
        <v>3002469</v>
      </c>
      <c r="K6" s="59">
        <v>1469255</v>
      </c>
      <c r="L6" s="59">
        <v>2189240</v>
      </c>
      <c r="M6" s="59">
        <v>919547</v>
      </c>
      <c r="N6" s="59">
        <v>611442</v>
      </c>
      <c r="O6" s="59">
        <v>347990</v>
      </c>
      <c r="P6" s="59">
        <v>84927</v>
      </c>
      <c r="Q6" s="59">
        <v>1138252</v>
      </c>
      <c r="R6" s="59">
        <v>9008</v>
      </c>
      <c r="S6" s="59">
        <v>-120293</v>
      </c>
      <c r="T6" s="59">
        <v>-10254</v>
      </c>
      <c r="U6" s="59">
        <v>-121539</v>
      </c>
    </row>
    <row r="7" spans="1:21" x14ac:dyDescent="0.2">
      <c r="B7" t="s">
        <v>120</v>
      </c>
      <c r="C7" s="59">
        <v>177902</v>
      </c>
      <c r="D7" s="59">
        <v>-83520</v>
      </c>
      <c r="E7" s="59">
        <v>94381</v>
      </c>
      <c r="F7" s="59">
        <v>-3261</v>
      </c>
      <c r="G7" s="59">
        <v>82439</v>
      </c>
      <c r="I7" s="59">
        <v>1502755</v>
      </c>
      <c r="J7" s="59">
        <v>2996541</v>
      </c>
      <c r="K7" s="59">
        <v>1493785</v>
      </c>
      <c r="L7" s="59">
        <v>2201754</v>
      </c>
      <c r="M7" s="59">
        <v>940561</v>
      </c>
      <c r="N7" s="59">
        <v>613165</v>
      </c>
      <c r="O7" s="59">
        <v>339380</v>
      </c>
      <c r="P7" s="59">
        <v>205744</v>
      </c>
      <c r="Q7" s="59">
        <v>1037196</v>
      </c>
      <c r="R7" s="59">
        <v>76116</v>
      </c>
      <c r="S7" s="59">
        <v>121581</v>
      </c>
      <c r="T7" s="59">
        <v>-106454</v>
      </c>
      <c r="U7" s="59">
        <v>91242</v>
      </c>
    </row>
    <row r="8" spans="1:21" x14ac:dyDescent="0.2">
      <c r="B8" t="s">
        <v>119</v>
      </c>
      <c r="C8" s="59">
        <v>233364</v>
      </c>
      <c r="D8" s="59">
        <v>-175437</v>
      </c>
      <c r="E8" s="59">
        <v>57926</v>
      </c>
      <c r="F8" s="59">
        <v>-3532</v>
      </c>
      <c r="G8" s="59">
        <v>40852</v>
      </c>
      <c r="I8" s="59">
        <v>1420316</v>
      </c>
      <c r="J8" s="59">
        <v>3003859</v>
      </c>
      <c r="K8" s="59">
        <v>1583543</v>
      </c>
      <c r="L8" s="59">
        <v>2196729</v>
      </c>
      <c r="M8" s="59">
        <v>1036336</v>
      </c>
      <c r="N8" s="59">
        <v>620522</v>
      </c>
      <c r="O8" s="59">
        <v>307973</v>
      </c>
      <c r="P8" s="59">
        <v>114501</v>
      </c>
      <c r="Q8" s="59">
        <v>1146617</v>
      </c>
      <c r="R8" s="59">
        <v>129584</v>
      </c>
      <c r="S8" s="59">
        <v>-92213</v>
      </c>
      <c r="T8" s="59">
        <v>-11688</v>
      </c>
      <c r="U8" s="59">
        <v>25682</v>
      </c>
    </row>
    <row r="9" spans="1:21" x14ac:dyDescent="0.2">
      <c r="B9" t="s">
        <v>118</v>
      </c>
      <c r="C9" s="59">
        <v>114330</v>
      </c>
      <c r="D9" s="59">
        <v>-54214</v>
      </c>
      <c r="E9" s="59">
        <v>60116</v>
      </c>
      <c r="F9" s="59">
        <v>-3501</v>
      </c>
      <c r="G9" s="59">
        <v>48664</v>
      </c>
      <c r="I9" s="59">
        <v>1512767</v>
      </c>
      <c r="J9" s="59">
        <v>2915874</v>
      </c>
      <c r="K9" s="59">
        <v>1403106</v>
      </c>
      <c r="L9" s="59">
        <v>2094011</v>
      </c>
      <c r="M9" s="59">
        <v>845808</v>
      </c>
      <c r="N9" s="59">
        <v>643464</v>
      </c>
      <c r="O9" s="59">
        <v>309710</v>
      </c>
      <c r="P9" s="59">
        <v>87913</v>
      </c>
      <c r="Q9" s="59">
        <v>1046547</v>
      </c>
      <c r="R9" s="59">
        <v>56495</v>
      </c>
      <c r="S9" s="59">
        <v>-48819</v>
      </c>
      <c r="T9" s="59">
        <v>-11620</v>
      </c>
      <c r="U9" s="59">
        <v>-3944</v>
      </c>
    </row>
    <row r="10" spans="1:21" x14ac:dyDescent="0.2">
      <c r="B10" t="s">
        <v>117</v>
      </c>
      <c r="C10" s="59">
        <v>63822</v>
      </c>
      <c r="D10" s="59">
        <v>-35691</v>
      </c>
      <c r="E10" s="59">
        <v>28130</v>
      </c>
      <c r="F10" s="59">
        <v>-3785</v>
      </c>
      <c r="G10" s="59">
        <v>23942</v>
      </c>
      <c r="I10" s="59">
        <v>1462787</v>
      </c>
      <c r="J10" s="59">
        <v>2845907</v>
      </c>
      <c r="K10" s="59">
        <v>1383120</v>
      </c>
      <c r="L10" s="59">
        <v>2014341</v>
      </c>
      <c r="M10" s="59">
        <v>817929</v>
      </c>
      <c r="N10" s="59">
        <v>626888</v>
      </c>
      <c r="O10" s="59">
        <v>303248</v>
      </c>
      <c r="P10" s="59">
        <v>91857</v>
      </c>
      <c r="Q10" s="59">
        <v>985596</v>
      </c>
      <c r="R10" s="59">
        <v>-8139</v>
      </c>
      <c r="S10" s="59">
        <v>-9807</v>
      </c>
      <c r="T10" s="59">
        <v>-9374</v>
      </c>
      <c r="U10" s="59">
        <v>-27320</v>
      </c>
    </row>
    <row r="11" spans="1:21" x14ac:dyDescent="0.2">
      <c r="B11" t="s">
        <v>116</v>
      </c>
      <c r="C11" s="59">
        <v>52041</v>
      </c>
      <c r="D11" s="59">
        <v>-26352</v>
      </c>
      <c r="E11" s="59">
        <v>25688</v>
      </c>
      <c r="F11" s="59">
        <v>-3928</v>
      </c>
      <c r="G11" s="59">
        <v>19896</v>
      </c>
      <c r="I11" s="59">
        <v>1438844</v>
      </c>
      <c r="J11" s="59">
        <v>2852196</v>
      </c>
      <c r="K11" s="59">
        <v>1413351</v>
      </c>
      <c r="L11" s="59">
        <v>2006108</v>
      </c>
      <c r="M11" s="59">
        <v>835200</v>
      </c>
      <c r="N11" s="59">
        <v>603382</v>
      </c>
      <c r="O11" s="59">
        <v>315748</v>
      </c>
      <c r="P11" s="59">
        <v>119681</v>
      </c>
      <c r="Q11" s="59">
        <v>959480</v>
      </c>
      <c r="R11" s="59">
        <v>26273</v>
      </c>
      <c r="S11" s="59">
        <v>66311</v>
      </c>
      <c r="T11" s="59">
        <v>-92570</v>
      </c>
      <c r="U11" s="59">
        <v>14</v>
      </c>
    </row>
    <row r="12" spans="1:21" x14ac:dyDescent="0.2">
      <c r="B12" t="s">
        <v>115</v>
      </c>
      <c r="C12" s="59">
        <v>555552</v>
      </c>
      <c r="D12" s="59">
        <v>-254847</v>
      </c>
      <c r="E12" s="59">
        <v>300705</v>
      </c>
      <c r="F12" s="59">
        <v>-3997</v>
      </c>
      <c r="G12" s="59">
        <v>218487</v>
      </c>
      <c r="I12" s="59">
        <v>1418948</v>
      </c>
      <c r="J12" s="59">
        <v>2905935</v>
      </c>
      <c r="K12" s="59">
        <v>1486986</v>
      </c>
      <c r="L12" s="59">
        <v>2046874</v>
      </c>
      <c r="M12" s="59">
        <v>907514</v>
      </c>
      <c r="N12" s="59">
        <v>603673</v>
      </c>
      <c r="O12" s="59">
        <v>304797</v>
      </c>
      <c r="P12" s="59">
        <v>119667</v>
      </c>
      <c r="Q12" s="59">
        <v>1011981</v>
      </c>
      <c r="R12" s="59">
        <v>60193</v>
      </c>
      <c r="S12" s="59">
        <v>-104375</v>
      </c>
      <c r="T12" s="59">
        <v>-10415</v>
      </c>
      <c r="U12" s="59">
        <v>-54597</v>
      </c>
    </row>
    <row r="13" spans="1:21" x14ac:dyDescent="0.2">
      <c r="B13" t="s">
        <v>114</v>
      </c>
      <c r="C13" s="59">
        <v>110234</v>
      </c>
      <c r="D13" s="59">
        <v>-53055</v>
      </c>
      <c r="E13" s="59">
        <v>57178</v>
      </c>
      <c r="F13" s="59">
        <v>-4076</v>
      </c>
      <c r="G13" s="59">
        <v>32668</v>
      </c>
      <c r="I13" s="59">
        <v>1316339</v>
      </c>
      <c r="J13" s="59">
        <v>2945493</v>
      </c>
      <c r="K13" s="59">
        <v>1629153</v>
      </c>
      <c r="L13" s="59">
        <v>2072167</v>
      </c>
      <c r="M13" s="59">
        <v>1088101</v>
      </c>
      <c r="N13" s="59">
        <v>682902</v>
      </c>
      <c r="O13" s="59">
        <v>302051</v>
      </c>
      <c r="P13" s="59">
        <v>179596</v>
      </c>
      <c r="Q13" s="59">
        <v>900705</v>
      </c>
      <c r="R13" s="59">
        <v>397931</v>
      </c>
      <c r="S13" s="59">
        <v>-473572</v>
      </c>
      <c r="T13" s="59">
        <v>-5281</v>
      </c>
      <c r="U13" s="59">
        <v>-80922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EAB-6CC5-4C45-8814-F9CC9742208D}">
  <sheetPr codeName="Sheet31"/>
  <dimension ref="A1:U24"/>
  <sheetViews>
    <sheetView workbookViewId="0">
      <selection activeCell="T28" sqref="T28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286092</v>
      </c>
      <c r="D3" s="59">
        <v>-222335</v>
      </c>
      <c r="E3" s="59">
        <v>63756</v>
      </c>
      <c r="F3" s="59">
        <v>0</v>
      </c>
      <c r="G3" s="59">
        <v>56734</v>
      </c>
      <c r="I3" s="59">
        <v>3114773</v>
      </c>
      <c r="J3" s="59">
        <v>4342678</v>
      </c>
      <c r="K3" s="59">
        <v>1227904</v>
      </c>
      <c r="L3" s="59">
        <v>1983969</v>
      </c>
      <c r="M3" s="59">
        <v>241766</v>
      </c>
      <c r="N3" s="59">
        <v>212911</v>
      </c>
      <c r="O3" s="59">
        <v>112912</v>
      </c>
      <c r="P3" s="59">
        <v>316426</v>
      </c>
      <c r="Q3" s="59">
        <v>1205399</v>
      </c>
      <c r="R3" s="59">
        <v>13430</v>
      </c>
      <c r="S3" s="59">
        <v>118861</v>
      </c>
      <c r="T3" s="59">
        <v>-13802</v>
      </c>
      <c r="U3" s="59">
        <v>118489</v>
      </c>
    </row>
    <row r="4" spans="1:21" x14ac:dyDescent="0.2">
      <c r="B4" t="s">
        <v>22</v>
      </c>
      <c r="C4" s="59">
        <v>146001</v>
      </c>
      <c r="D4" s="59">
        <v>-114898</v>
      </c>
      <c r="E4" s="59">
        <v>31004</v>
      </c>
      <c r="F4" s="59">
        <v>32</v>
      </c>
      <c r="G4" s="59">
        <v>36205</v>
      </c>
      <c r="I4" s="59">
        <v>3019434</v>
      </c>
      <c r="J4" s="59">
        <v>4241559</v>
      </c>
      <c r="K4" s="59">
        <v>1222124</v>
      </c>
      <c r="L4" s="59">
        <v>1931224</v>
      </c>
      <c r="M4" s="59">
        <v>267819</v>
      </c>
      <c r="N4" s="59">
        <v>211707</v>
      </c>
      <c r="O4" s="59">
        <v>105427</v>
      </c>
      <c r="P4" s="59">
        <v>196533</v>
      </c>
      <c r="Q4" s="59">
        <v>1287836</v>
      </c>
      <c r="R4" s="59">
        <v>103836</v>
      </c>
      <c r="S4" s="59">
        <v>-94841</v>
      </c>
      <c r="T4" s="59">
        <v>-450</v>
      </c>
      <c r="U4" s="59">
        <v>8544</v>
      </c>
    </row>
    <row r="5" spans="1:21" x14ac:dyDescent="0.2">
      <c r="B5" t="s">
        <v>23</v>
      </c>
      <c r="C5" s="59">
        <v>179757</v>
      </c>
      <c r="D5" s="59">
        <v>-111191</v>
      </c>
      <c r="E5" s="59">
        <v>68566</v>
      </c>
      <c r="F5" s="59">
        <v>-32</v>
      </c>
      <c r="G5" s="59">
        <v>61827</v>
      </c>
      <c r="I5" s="59">
        <v>3061250</v>
      </c>
      <c r="J5" s="59">
        <v>4193156</v>
      </c>
      <c r="K5" s="59">
        <v>1131906</v>
      </c>
      <c r="L5" s="59">
        <v>1884103</v>
      </c>
      <c r="M5" s="59">
        <v>219290</v>
      </c>
      <c r="N5" s="59">
        <v>195614</v>
      </c>
      <c r="O5" s="59">
        <v>101631</v>
      </c>
      <c r="P5" s="59">
        <v>188533</v>
      </c>
      <c r="Q5" s="59">
        <v>1267160</v>
      </c>
      <c r="R5" s="59">
        <v>-58609</v>
      </c>
      <c r="S5" s="59">
        <v>-51132</v>
      </c>
      <c r="T5" s="59">
        <v>-13420</v>
      </c>
      <c r="U5" s="59">
        <v>-123162</v>
      </c>
    </row>
    <row r="6" spans="1:21" x14ac:dyDescent="0.2">
      <c r="B6" t="s">
        <v>121</v>
      </c>
      <c r="C6" s="59">
        <v>381884</v>
      </c>
      <c r="D6" s="59">
        <v>-289100</v>
      </c>
      <c r="E6" s="59">
        <v>92665</v>
      </c>
      <c r="F6" s="59">
        <v>-97</v>
      </c>
      <c r="G6" s="59">
        <v>62168</v>
      </c>
      <c r="I6" s="59">
        <v>2975984</v>
      </c>
      <c r="J6" s="59">
        <v>4137969</v>
      </c>
      <c r="K6" s="59">
        <v>1161985</v>
      </c>
      <c r="L6" s="59">
        <v>1878206</v>
      </c>
      <c r="M6" s="59">
        <v>304074</v>
      </c>
      <c r="N6" s="59">
        <v>196356</v>
      </c>
      <c r="O6" s="59">
        <v>80933</v>
      </c>
      <c r="P6" s="59">
        <v>311159</v>
      </c>
      <c r="Q6" s="59">
        <v>1208993</v>
      </c>
      <c r="R6" s="59">
        <v>173539</v>
      </c>
      <c r="S6" s="59">
        <v>-166816</v>
      </c>
      <c r="T6" s="59">
        <v>-64719</v>
      </c>
      <c r="U6" s="59">
        <v>-57997</v>
      </c>
    </row>
    <row r="7" spans="1:21" x14ac:dyDescent="0.2">
      <c r="B7" t="s">
        <v>120</v>
      </c>
      <c r="C7" s="59">
        <v>340817</v>
      </c>
      <c r="D7" s="59">
        <v>-219106</v>
      </c>
      <c r="E7" s="59">
        <v>121711</v>
      </c>
      <c r="F7" s="59">
        <v>-78</v>
      </c>
      <c r="G7" s="59">
        <v>97516</v>
      </c>
      <c r="I7" s="59">
        <v>3072421</v>
      </c>
      <c r="J7" s="59">
        <v>4255624</v>
      </c>
      <c r="K7" s="59">
        <v>1183203</v>
      </c>
      <c r="L7" s="59">
        <v>1867754</v>
      </c>
      <c r="M7" s="59">
        <v>311766</v>
      </c>
      <c r="N7" s="59">
        <v>260142</v>
      </c>
      <c r="O7" s="59">
        <v>86315</v>
      </c>
      <c r="P7" s="59">
        <v>370636</v>
      </c>
      <c r="Q7" s="59">
        <v>1082942</v>
      </c>
      <c r="R7" s="59">
        <v>-195849</v>
      </c>
      <c r="S7" s="59">
        <v>43426</v>
      </c>
      <c r="T7" s="59">
        <v>72703</v>
      </c>
      <c r="U7" s="59">
        <v>-79718</v>
      </c>
    </row>
    <row r="8" spans="1:21" x14ac:dyDescent="0.2">
      <c r="B8" t="s">
        <v>119</v>
      </c>
      <c r="C8" s="59">
        <v>295795</v>
      </c>
      <c r="D8" s="59">
        <v>-201971</v>
      </c>
      <c r="E8" s="59">
        <v>93621</v>
      </c>
      <c r="F8" s="59">
        <v>-331</v>
      </c>
      <c r="G8" s="59">
        <v>72377</v>
      </c>
      <c r="I8" s="59">
        <v>2802002</v>
      </c>
      <c r="J8" s="59">
        <v>3992041</v>
      </c>
      <c r="K8" s="59">
        <v>1190039</v>
      </c>
      <c r="L8" s="59">
        <v>1642422</v>
      </c>
      <c r="M8" s="59">
        <v>362592</v>
      </c>
      <c r="N8" s="59">
        <v>231802</v>
      </c>
      <c r="O8" s="59">
        <v>90656</v>
      </c>
      <c r="P8" s="59">
        <v>447303</v>
      </c>
      <c r="Q8" s="59">
        <v>816992</v>
      </c>
      <c r="R8" s="59">
        <v>262575</v>
      </c>
      <c r="S8" s="59">
        <v>-140829</v>
      </c>
      <c r="T8" s="59">
        <v>-168355</v>
      </c>
      <c r="U8" s="59">
        <v>-46608</v>
      </c>
    </row>
    <row r="9" spans="1:21" x14ac:dyDescent="0.2">
      <c r="B9" t="s">
        <v>118</v>
      </c>
      <c r="C9" s="59">
        <v>204338</v>
      </c>
      <c r="D9" s="59">
        <v>-148197</v>
      </c>
      <c r="E9" s="59">
        <v>55654</v>
      </c>
      <c r="F9" s="59">
        <v>-439</v>
      </c>
      <c r="G9" s="59">
        <v>46687</v>
      </c>
      <c r="I9" s="59">
        <v>2771589</v>
      </c>
      <c r="J9" s="59">
        <v>3879215</v>
      </c>
      <c r="K9" s="59">
        <v>1107625</v>
      </c>
      <c r="L9" s="59">
        <v>1535397</v>
      </c>
      <c r="M9" s="59">
        <v>269997</v>
      </c>
      <c r="N9" s="59">
        <v>196830</v>
      </c>
      <c r="O9" s="59">
        <v>80686</v>
      </c>
      <c r="P9" s="59">
        <v>493178</v>
      </c>
      <c r="Q9" s="59">
        <v>705882</v>
      </c>
      <c r="R9" s="59">
        <v>-151909</v>
      </c>
      <c r="S9" s="59">
        <v>-10062</v>
      </c>
      <c r="T9" s="59">
        <v>62729</v>
      </c>
      <c r="U9" s="59">
        <v>-99242</v>
      </c>
    </row>
    <row r="10" spans="1:21" x14ac:dyDescent="0.2">
      <c r="B10" t="s">
        <v>117</v>
      </c>
      <c r="C10" s="59">
        <v>488364</v>
      </c>
      <c r="D10" s="59">
        <v>-279371</v>
      </c>
      <c r="E10" s="59">
        <v>208481</v>
      </c>
      <c r="F10" s="59">
        <v>-570</v>
      </c>
      <c r="G10" s="59">
        <v>330018</v>
      </c>
      <c r="I10" s="59">
        <v>2809015</v>
      </c>
      <c r="J10" s="59">
        <v>4033695</v>
      </c>
      <c r="K10" s="59">
        <v>1224680</v>
      </c>
      <c r="L10" s="59">
        <v>1625735</v>
      </c>
      <c r="M10" s="59">
        <v>398842</v>
      </c>
      <c r="N10" s="59">
        <v>213562</v>
      </c>
      <c r="O10" s="59">
        <v>53368</v>
      </c>
      <c r="P10" s="59">
        <v>592654</v>
      </c>
      <c r="Q10" s="59">
        <v>704840</v>
      </c>
      <c r="R10" s="59">
        <v>13241</v>
      </c>
      <c r="S10" s="59">
        <v>345901</v>
      </c>
      <c r="T10" s="59">
        <v>-59229</v>
      </c>
      <c r="U10" s="59">
        <v>299912</v>
      </c>
    </row>
    <row r="11" spans="1:21" x14ac:dyDescent="0.2">
      <c r="B11" t="s">
        <v>116</v>
      </c>
      <c r="C11" s="59">
        <v>303022</v>
      </c>
      <c r="D11" s="59">
        <v>-205329</v>
      </c>
      <c r="E11" s="59">
        <v>95602</v>
      </c>
      <c r="F11" s="59">
        <v>-945</v>
      </c>
      <c r="G11" s="59">
        <v>76038</v>
      </c>
      <c r="I11" s="59">
        <v>2484517</v>
      </c>
      <c r="J11" s="59">
        <v>3748785</v>
      </c>
      <c r="K11" s="59">
        <v>1264268</v>
      </c>
      <c r="L11" s="59">
        <v>1294992</v>
      </c>
      <c r="M11" s="59">
        <v>410064</v>
      </c>
      <c r="N11" s="59">
        <v>229499</v>
      </c>
      <c r="O11" s="59">
        <v>69589</v>
      </c>
      <c r="P11" s="59">
        <v>292701</v>
      </c>
      <c r="Q11" s="59">
        <v>628255</v>
      </c>
      <c r="R11" s="59">
        <v>42384</v>
      </c>
      <c r="S11" s="59">
        <v>23150</v>
      </c>
      <c r="T11" s="59">
        <v>-65854</v>
      </c>
      <c r="U11" s="59">
        <v>-318</v>
      </c>
    </row>
    <row r="12" spans="1:21" x14ac:dyDescent="0.2">
      <c r="B12" t="s">
        <v>115</v>
      </c>
      <c r="C12" s="59">
        <v>224963</v>
      </c>
      <c r="D12" s="59">
        <v>-162240</v>
      </c>
      <c r="E12" s="59">
        <v>62068</v>
      </c>
      <c r="F12" s="59">
        <v>-1278</v>
      </c>
      <c r="G12" s="59">
        <v>33258</v>
      </c>
      <c r="I12" s="59">
        <v>2498594</v>
      </c>
      <c r="J12" s="59">
        <v>3731215</v>
      </c>
      <c r="K12" s="59">
        <v>1232621</v>
      </c>
      <c r="L12" s="59">
        <v>1269401</v>
      </c>
      <c r="M12" s="59">
        <v>359261</v>
      </c>
      <c r="N12" s="59">
        <v>216199</v>
      </c>
      <c r="O12" s="59">
        <v>76874</v>
      </c>
      <c r="P12" s="59">
        <v>293040</v>
      </c>
      <c r="Q12" s="59">
        <v>633899</v>
      </c>
      <c r="R12" s="59">
        <v>146778</v>
      </c>
      <c r="S12" s="59">
        <v>-297018</v>
      </c>
      <c r="T12" s="59">
        <v>123674</v>
      </c>
      <c r="U12" s="59">
        <v>-26565</v>
      </c>
    </row>
    <row r="13" spans="1:21" x14ac:dyDescent="0.2">
      <c r="B13" t="s">
        <v>114</v>
      </c>
      <c r="C13" s="59">
        <v>201525</v>
      </c>
      <c r="D13" s="59">
        <v>-134674</v>
      </c>
      <c r="E13" s="59">
        <v>66838</v>
      </c>
      <c r="F13" s="59">
        <v>-1968</v>
      </c>
      <c r="G13" s="59">
        <v>51536</v>
      </c>
      <c r="I13" s="59">
        <v>2356744</v>
      </c>
      <c r="J13" s="59">
        <v>3569815</v>
      </c>
      <c r="K13" s="59">
        <v>1213070</v>
      </c>
      <c r="L13" s="59">
        <v>1052402</v>
      </c>
      <c r="M13" s="59">
        <v>320508</v>
      </c>
      <c r="N13" s="59">
        <v>196717</v>
      </c>
      <c r="O13" s="59">
        <v>70919</v>
      </c>
      <c r="P13" s="59">
        <v>319430</v>
      </c>
      <c r="Q13" s="59">
        <v>409163</v>
      </c>
      <c r="R13" s="59">
        <v>35635</v>
      </c>
      <c r="S13" s="59">
        <v>98033</v>
      </c>
      <c r="T13" s="59">
        <v>-180313</v>
      </c>
      <c r="U13" s="59">
        <v>-46644</v>
      </c>
    </row>
    <row r="24" spans="1:1" x14ac:dyDescent="0.2">
      <c r="A24" t="s">
        <v>124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F9A7-342E-8A4F-AFED-7C542DAED86B}">
  <sheetPr codeName="Sheet32"/>
  <dimension ref="A1:U13"/>
  <sheetViews>
    <sheetView workbookViewId="0">
      <selection sqref="A1:U2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6199494</v>
      </c>
      <c r="D3" s="59">
        <v>-4960823</v>
      </c>
      <c r="E3" s="59">
        <v>1234500</v>
      </c>
      <c r="F3" s="59">
        <v>-93463</v>
      </c>
      <c r="G3" s="59">
        <v>493609</v>
      </c>
      <c r="I3" s="59">
        <v>55290020</v>
      </c>
      <c r="J3" s="59">
        <v>77796794</v>
      </c>
      <c r="K3" s="59">
        <v>22506774</v>
      </c>
      <c r="L3" s="59">
        <v>23730999</v>
      </c>
      <c r="M3" s="59">
        <v>8306811</v>
      </c>
      <c r="N3" s="59">
        <v>3672301</v>
      </c>
      <c r="O3" s="59">
        <v>2836796</v>
      </c>
      <c r="P3" s="59">
        <v>5534414</v>
      </c>
      <c r="Q3" s="59">
        <v>10770292</v>
      </c>
      <c r="R3" s="59">
        <v>3258348</v>
      </c>
      <c r="S3" s="59">
        <v>-1537257</v>
      </c>
      <c r="T3" s="59">
        <v>-482716</v>
      </c>
      <c r="U3" s="59">
        <v>1238374</v>
      </c>
    </row>
    <row r="4" spans="1:21" x14ac:dyDescent="0.2">
      <c r="B4" t="s">
        <v>22</v>
      </c>
      <c r="C4" s="59">
        <v>4161201</v>
      </c>
      <c r="D4" s="59">
        <v>-3252382</v>
      </c>
      <c r="E4" s="59">
        <v>905836</v>
      </c>
      <c r="F4" s="59">
        <v>-113444</v>
      </c>
      <c r="G4" s="59">
        <v>704469</v>
      </c>
      <c r="I4" s="59">
        <v>54174590</v>
      </c>
      <c r="J4" s="59">
        <v>76664275</v>
      </c>
      <c r="K4" s="59">
        <v>22489684</v>
      </c>
      <c r="L4" s="59">
        <v>22626045</v>
      </c>
      <c r="M4" s="59">
        <v>8284461</v>
      </c>
      <c r="N4" s="59">
        <v>3877530</v>
      </c>
      <c r="O4" s="59">
        <v>2614569</v>
      </c>
      <c r="P4" s="59">
        <v>4301260</v>
      </c>
      <c r="Q4" s="59">
        <v>10747900</v>
      </c>
      <c r="R4" s="59">
        <v>2100493</v>
      </c>
      <c r="S4" s="59">
        <v>-1016719</v>
      </c>
      <c r="T4" s="59">
        <v>-331080</v>
      </c>
      <c r="U4" s="59">
        <v>752692</v>
      </c>
    </row>
    <row r="5" spans="1:21" x14ac:dyDescent="0.2">
      <c r="B5" t="s">
        <v>23</v>
      </c>
      <c r="C5" s="59">
        <v>4142023</v>
      </c>
      <c r="D5" s="59">
        <v>-3129291</v>
      </c>
      <c r="E5" s="59">
        <v>1005877</v>
      </c>
      <c r="F5" s="59">
        <v>-121115</v>
      </c>
      <c r="G5" s="59">
        <v>755683</v>
      </c>
      <c r="I5" s="59">
        <v>54290962</v>
      </c>
      <c r="J5" s="59">
        <v>77043060</v>
      </c>
      <c r="K5" s="59">
        <v>22752098</v>
      </c>
      <c r="L5" s="59">
        <v>22405646</v>
      </c>
      <c r="M5" s="59">
        <v>8400935</v>
      </c>
      <c r="N5" s="59">
        <v>4023529</v>
      </c>
      <c r="O5" s="59">
        <v>2766076</v>
      </c>
      <c r="P5" s="59">
        <v>3576550</v>
      </c>
      <c r="Q5" s="59">
        <v>11012622</v>
      </c>
      <c r="R5" s="59">
        <v>-823570</v>
      </c>
      <c r="S5" s="59">
        <v>423949</v>
      </c>
      <c r="T5" s="59">
        <v>-385609</v>
      </c>
      <c r="U5" s="59">
        <v>-785230</v>
      </c>
    </row>
    <row r="6" spans="1:21" x14ac:dyDescent="0.2">
      <c r="B6" t="s">
        <v>121</v>
      </c>
      <c r="C6" s="59">
        <v>9036882</v>
      </c>
      <c r="D6" s="59">
        <v>-7324787</v>
      </c>
      <c r="E6" s="59">
        <v>1687992</v>
      </c>
      <c r="F6" s="59">
        <v>-135190</v>
      </c>
      <c r="G6" s="59">
        <v>1310884</v>
      </c>
      <c r="I6" s="59">
        <v>53203257</v>
      </c>
      <c r="J6" s="59">
        <v>78063988</v>
      </c>
      <c r="K6" s="59">
        <v>24860731</v>
      </c>
      <c r="L6" s="59">
        <v>23314794</v>
      </c>
      <c r="M6" s="59">
        <v>10232094</v>
      </c>
      <c r="N6" s="59">
        <v>4003321</v>
      </c>
      <c r="O6" s="59">
        <v>2942282</v>
      </c>
      <c r="P6" s="59">
        <v>4164223</v>
      </c>
      <c r="Q6" s="59">
        <v>11317923</v>
      </c>
      <c r="R6" s="59">
        <v>-1235802</v>
      </c>
      <c r="S6" s="59">
        <v>771557</v>
      </c>
      <c r="T6" s="59">
        <v>-504067</v>
      </c>
      <c r="U6" s="59">
        <v>-968312</v>
      </c>
    </row>
    <row r="7" spans="1:21" x14ac:dyDescent="0.2">
      <c r="B7" t="s">
        <v>120</v>
      </c>
      <c r="C7" s="59">
        <v>5853642</v>
      </c>
      <c r="D7" s="59">
        <v>-4266681</v>
      </c>
      <c r="E7" s="59">
        <v>1580495</v>
      </c>
      <c r="F7" s="59">
        <v>-125792</v>
      </c>
      <c r="G7" s="59">
        <v>993856</v>
      </c>
      <c r="I7" s="59">
        <v>54845730</v>
      </c>
      <c r="J7" s="59">
        <v>79587100</v>
      </c>
      <c r="K7" s="59">
        <v>24741370</v>
      </c>
      <c r="L7" s="59">
        <v>24433688</v>
      </c>
      <c r="M7" s="59">
        <v>9081808</v>
      </c>
      <c r="N7" s="59">
        <v>5447463</v>
      </c>
      <c r="O7" s="59">
        <v>2628383</v>
      </c>
      <c r="P7" s="59">
        <v>5139700</v>
      </c>
      <c r="Q7" s="59">
        <v>10426562</v>
      </c>
      <c r="R7" s="59">
        <v>1065749</v>
      </c>
      <c r="S7" s="59">
        <v>-1117835</v>
      </c>
      <c r="T7" s="59">
        <v>-742147</v>
      </c>
      <c r="U7" s="59">
        <v>-794234</v>
      </c>
    </row>
    <row r="8" spans="1:21" x14ac:dyDescent="0.2">
      <c r="B8" t="s">
        <v>119</v>
      </c>
      <c r="C8" s="59">
        <v>5577098</v>
      </c>
      <c r="D8" s="59">
        <v>-4090895</v>
      </c>
      <c r="E8" s="59">
        <v>1470850</v>
      </c>
      <c r="F8" s="59">
        <v>-114189</v>
      </c>
      <c r="G8" s="59">
        <v>1177551</v>
      </c>
      <c r="I8" s="59">
        <v>53854118</v>
      </c>
      <c r="J8" s="59">
        <v>79273792</v>
      </c>
      <c r="K8" s="59">
        <v>25419673</v>
      </c>
      <c r="L8" s="59">
        <v>24144910</v>
      </c>
      <c r="M8" s="59">
        <v>9648366</v>
      </c>
      <c r="N8" s="59">
        <v>4618678</v>
      </c>
      <c r="O8" s="59">
        <v>2475087</v>
      </c>
      <c r="P8" s="59">
        <v>5973065</v>
      </c>
      <c r="Q8" s="59">
        <v>10172765</v>
      </c>
      <c r="R8" s="59">
        <v>2635292</v>
      </c>
      <c r="S8" s="59">
        <v>-1514689</v>
      </c>
      <c r="T8" s="59">
        <v>-217673</v>
      </c>
      <c r="U8" s="59">
        <v>902929</v>
      </c>
    </row>
    <row r="9" spans="1:21" x14ac:dyDescent="0.2">
      <c r="B9" t="s">
        <v>118</v>
      </c>
      <c r="C9" s="59">
        <v>4904892</v>
      </c>
      <c r="D9" s="59">
        <v>-3423294</v>
      </c>
      <c r="E9" s="59">
        <v>1470201</v>
      </c>
      <c r="F9" s="59">
        <v>-126126</v>
      </c>
      <c r="G9" s="59">
        <v>1315596</v>
      </c>
      <c r="I9" s="59">
        <v>53917936</v>
      </c>
      <c r="J9" s="59">
        <v>79340163</v>
      </c>
      <c r="K9" s="59">
        <v>25422226</v>
      </c>
      <c r="L9" s="59">
        <v>22789797</v>
      </c>
      <c r="M9" s="59">
        <v>9396758</v>
      </c>
      <c r="N9" s="59">
        <v>3966074</v>
      </c>
      <c r="O9" s="59">
        <v>3066416</v>
      </c>
      <c r="P9" s="59">
        <v>5051844</v>
      </c>
      <c r="Q9" s="59">
        <v>9858579</v>
      </c>
      <c r="R9" s="59">
        <v>-437268</v>
      </c>
      <c r="S9" s="59">
        <v>487977</v>
      </c>
      <c r="T9" s="59">
        <v>-298815</v>
      </c>
      <c r="U9" s="59">
        <v>-248106</v>
      </c>
    </row>
    <row r="10" spans="1:21" x14ac:dyDescent="0.2">
      <c r="B10" t="s">
        <v>117</v>
      </c>
      <c r="C10" s="59">
        <v>9678063</v>
      </c>
      <c r="D10" s="59">
        <v>-7091410</v>
      </c>
      <c r="E10" s="59">
        <v>2564448</v>
      </c>
      <c r="F10" s="59">
        <v>-149982</v>
      </c>
      <c r="G10" s="59">
        <v>1786649</v>
      </c>
      <c r="I10" s="59">
        <v>51916745</v>
      </c>
      <c r="J10" s="59">
        <v>79023272</v>
      </c>
      <c r="K10" s="59">
        <v>27106526</v>
      </c>
      <c r="L10" s="59">
        <v>22843448</v>
      </c>
      <c r="M10" s="59">
        <v>10989788</v>
      </c>
      <c r="N10" s="59">
        <v>3573202</v>
      </c>
      <c r="O10" s="59">
        <v>2824495</v>
      </c>
      <c r="P10" s="59">
        <v>5328589</v>
      </c>
      <c r="Q10" s="59">
        <v>10226655</v>
      </c>
      <c r="R10" s="59">
        <v>-2272858</v>
      </c>
      <c r="S10" s="59">
        <v>672185</v>
      </c>
      <c r="T10" s="59">
        <v>-393331</v>
      </c>
      <c r="U10" s="59">
        <v>-1994004</v>
      </c>
    </row>
    <row r="11" spans="1:21" x14ac:dyDescent="0.2">
      <c r="B11" t="s">
        <v>116</v>
      </c>
      <c r="C11" s="59">
        <v>6160837</v>
      </c>
      <c r="D11" s="59">
        <v>-4061708</v>
      </c>
      <c r="E11" s="59">
        <v>2089335</v>
      </c>
      <c r="F11" s="59">
        <v>-147071</v>
      </c>
      <c r="G11" s="59">
        <v>1533483</v>
      </c>
      <c r="I11" s="59">
        <v>53421350</v>
      </c>
      <c r="J11" s="59">
        <v>79367556</v>
      </c>
      <c r="K11" s="59">
        <v>25946205</v>
      </c>
      <c r="L11" s="59">
        <v>23213058</v>
      </c>
      <c r="M11" s="59">
        <v>8797935</v>
      </c>
      <c r="N11" s="59">
        <v>3610527</v>
      </c>
      <c r="O11" s="59">
        <v>2567273</v>
      </c>
      <c r="P11" s="59">
        <v>7325879</v>
      </c>
      <c r="Q11" s="59">
        <v>8879988</v>
      </c>
      <c r="R11" s="59">
        <v>2197937</v>
      </c>
      <c r="S11" s="59">
        <v>-656375</v>
      </c>
      <c r="T11" s="59">
        <v>-762792</v>
      </c>
      <c r="U11" s="59">
        <v>778769</v>
      </c>
    </row>
    <row r="12" spans="1:21" x14ac:dyDescent="0.2">
      <c r="B12" t="s">
        <v>115</v>
      </c>
      <c r="C12" s="59">
        <v>5696229</v>
      </c>
      <c r="D12" s="59">
        <v>-4046675</v>
      </c>
      <c r="E12" s="59">
        <v>1647181</v>
      </c>
      <c r="F12" s="59">
        <v>-137984</v>
      </c>
      <c r="G12" s="59">
        <v>1065992</v>
      </c>
      <c r="I12" s="59">
        <v>52792883</v>
      </c>
      <c r="J12" s="59">
        <v>79002742</v>
      </c>
      <c r="K12" s="59">
        <v>26209858</v>
      </c>
      <c r="L12" s="59">
        <v>21933579</v>
      </c>
      <c r="M12" s="59">
        <v>8651728</v>
      </c>
      <c r="N12" s="59">
        <v>3177458</v>
      </c>
      <c r="O12" s="59">
        <v>2460422</v>
      </c>
      <c r="P12" s="59">
        <v>6557563</v>
      </c>
      <c r="Q12" s="59">
        <v>8856546</v>
      </c>
      <c r="R12" s="59">
        <v>4642875</v>
      </c>
      <c r="S12" s="59">
        <v>-1262667</v>
      </c>
      <c r="T12" s="59">
        <v>-1474816</v>
      </c>
      <c r="U12" s="59">
        <v>1905392</v>
      </c>
    </row>
    <row r="13" spans="1:21" x14ac:dyDescent="0.2">
      <c r="B13" t="s">
        <v>114</v>
      </c>
      <c r="C13" s="59">
        <v>4854675</v>
      </c>
      <c r="D13" s="59">
        <v>-3453444</v>
      </c>
      <c r="E13" s="59">
        <v>1396202</v>
      </c>
      <c r="F13" s="59">
        <v>-147115</v>
      </c>
      <c r="G13" s="59">
        <v>1216240</v>
      </c>
      <c r="I13" s="59">
        <v>52137156</v>
      </c>
      <c r="J13" s="59">
        <v>79045278</v>
      </c>
      <c r="K13" s="59">
        <v>26908121</v>
      </c>
      <c r="L13" s="59">
        <v>21914093</v>
      </c>
      <c r="M13" s="59">
        <v>8878789</v>
      </c>
      <c r="N13" s="59">
        <v>2488453</v>
      </c>
      <c r="O13" s="59">
        <v>2623980</v>
      </c>
      <c r="P13" s="59">
        <v>4658542</v>
      </c>
      <c r="Q13" s="59">
        <v>11291352</v>
      </c>
      <c r="R13" s="59">
        <v>-504840</v>
      </c>
      <c r="S13" s="59">
        <v>235870</v>
      </c>
      <c r="T13" s="59">
        <v>-599757</v>
      </c>
      <c r="U13" s="59">
        <v>-868726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B5A6-E359-4A42-BF98-B2E349A08CB0}">
  <sheetPr codeName="Sheet33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816425</v>
      </c>
      <c r="D3" s="59">
        <v>-948558</v>
      </c>
      <c r="E3" s="59">
        <v>-132132</v>
      </c>
      <c r="F3" s="59">
        <v>-10308</v>
      </c>
      <c r="G3" s="59">
        <v>-123766</v>
      </c>
      <c r="I3" s="59">
        <v>4118415</v>
      </c>
      <c r="J3" s="59">
        <v>7836810</v>
      </c>
      <c r="K3" s="59">
        <v>3718395</v>
      </c>
      <c r="L3" s="59">
        <v>4958716</v>
      </c>
      <c r="M3" s="59">
        <v>3718395</v>
      </c>
      <c r="N3" s="59">
        <v>340715</v>
      </c>
      <c r="O3" s="59">
        <v>3083333</v>
      </c>
      <c r="P3" s="59">
        <v>65344</v>
      </c>
      <c r="Q3" s="59">
        <v>1430490</v>
      </c>
      <c r="R3" s="59">
        <v>271960</v>
      </c>
      <c r="S3" s="59">
        <v>-626805</v>
      </c>
      <c r="T3" s="59">
        <v>144342</v>
      </c>
      <c r="U3" s="59">
        <v>-210502</v>
      </c>
    </row>
    <row r="4" spans="1:21" x14ac:dyDescent="0.2">
      <c r="B4" t="s">
        <v>22</v>
      </c>
      <c r="C4" s="59">
        <v>2182760</v>
      </c>
      <c r="D4" s="59">
        <v>-2020512</v>
      </c>
      <c r="E4" s="59">
        <v>162247</v>
      </c>
      <c r="F4" s="59">
        <v>-4917</v>
      </c>
      <c r="G4" s="59">
        <v>144245</v>
      </c>
      <c r="I4" s="59">
        <v>4672653</v>
      </c>
      <c r="J4" s="59">
        <v>9166040</v>
      </c>
      <c r="K4" s="59">
        <v>4493387</v>
      </c>
      <c r="L4" s="59">
        <v>6667456</v>
      </c>
      <c r="M4" s="59">
        <v>4493387</v>
      </c>
      <c r="N4" s="59">
        <v>345118</v>
      </c>
      <c r="O4" s="59">
        <v>5251192</v>
      </c>
      <c r="P4" s="59">
        <v>275846</v>
      </c>
      <c r="Q4" s="59">
        <v>780000</v>
      </c>
      <c r="R4" s="59">
        <v>310051</v>
      </c>
      <c r="S4" s="59">
        <v>264482</v>
      </c>
      <c r="T4" s="59">
        <v>-299676</v>
      </c>
      <c r="U4" s="59">
        <v>274857</v>
      </c>
    </row>
    <row r="5" spans="1:21" x14ac:dyDescent="0.2">
      <c r="B5" t="s">
        <v>23</v>
      </c>
      <c r="C5" s="59">
        <v>2182877</v>
      </c>
      <c r="D5" s="59">
        <v>-1931234</v>
      </c>
      <c r="E5" s="59">
        <v>251643</v>
      </c>
      <c r="F5" s="59">
        <v>-7107</v>
      </c>
      <c r="G5" s="59">
        <v>233821</v>
      </c>
      <c r="I5" s="59">
        <v>4559786</v>
      </c>
      <c r="J5" s="59">
        <v>8427807</v>
      </c>
      <c r="K5" s="59">
        <v>3868020</v>
      </c>
      <c r="L5" s="59">
        <v>5735747</v>
      </c>
      <c r="M5" s="59">
        <v>3868020</v>
      </c>
      <c r="N5" s="59">
        <v>310205</v>
      </c>
      <c r="O5" s="59">
        <v>4383730</v>
      </c>
      <c r="P5" s="59">
        <v>989</v>
      </c>
      <c r="Q5" s="59">
        <v>1030000</v>
      </c>
      <c r="R5" s="59">
        <v>-56769</v>
      </c>
      <c r="S5" s="59">
        <v>-58501</v>
      </c>
      <c r="T5" s="59">
        <v>-268038</v>
      </c>
      <c r="U5" s="59">
        <v>-383309</v>
      </c>
    </row>
    <row r="6" spans="1:21" x14ac:dyDescent="0.2">
      <c r="B6" t="s">
        <v>121</v>
      </c>
      <c r="C6" s="59">
        <v>1924869</v>
      </c>
      <c r="D6" s="59">
        <v>-1859985</v>
      </c>
      <c r="E6" s="59">
        <v>64884</v>
      </c>
      <c r="F6" s="59">
        <v>-7946</v>
      </c>
      <c r="G6" s="59">
        <v>159850</v>
      </c>
      <c r="I6" s="59">
        <v>4613841</v>
      </c>
      <c r="J6" s="59">
        <v>7444781</v>
      </c>
      <c r="K6" s="59">
        <v>2830940</v>
      </c>
      <c r="L6" s="59">
        <v>4556819</v>
      </c>
      <c r="M6" s="59">
        <v>2830940</v>
      </c>
      <c r="N6" s="59">
        <v>307450</v>
      </c>
      <c r="O6" s="59">
        <v>2911381</v>
      </c>
      <c r="P6" s="59">
        <v>384299</v>
      </c>
      <c r="Q6" s="59">
        <v>949000</v>
      </c>
      <c r="R6" s="59">
        <v>712923</v>
      </c>
      <c r="S6" s="59">
        <v>-541822</v>
      </c>
      <c r="T6" s="59">
        <v>-186891</v>
      </c>
      <c r="U6" s="59">
        <v>-15790</v>
      </c>
    </row>
    <row r="7" spans="1:21" x14ac:dyDescent="0.2">
      <c r="B7" t="s">
        <v>120</v>
      </c>
      <c r="C7" s="59">
        <v>2168333</v>
      </c>
      <c r="D7" s="59">
        <v>-1745805</v>
      </c>
      <c r="E7" s="59">
        <v>422527</v>
      </c>
      <c r="F7" s="59">
        <v>-409</v>
      </c>
      <c r="G7" s="59">
        <v>198978</v>
      </c>
      <c r="I7" s="59">
        <v>4453991</v>
      </c>
      <c r="J7" s="59">
        <v>7339914</v>
      </c>
      <c r="K7" s="59">
        <v>2885923</v>
      </c>
      <c r="L7" s="59">
        <v>4223407</v>
      </c>
      <c r="M7" s="59">
        <v>2885923</v>
      </c>
      <c r="N7" s="59">
        <v>304631</v>
      </c>
      <c r="O7" s="59">
        <v>3110389</v>
      </c>
      <c r="P7" s="59">
        <v>400089</v>
      </c>
      <c r="Q7" s="59">
        <v>404000</v>
      </c>
      <c r="R7" s="59">
        <v>168687</v>
      </c>
      <c r="S7" s="59">
        <v>-404024</v>
      </c>
      <c r="T7" s="59">
        <v>430506</v>
      </c>
      <c r="U7" s="59">
        <v>195170</v>
      </c>
    </row>
    <row r="8" spans="1:21" x14ac:dyDescent="0.2">
      <c r="B8" t="s">
        <v>119</v>
      </c>
      <c r="C8" s="59">
        <v>2687969</v>
      </c>
      <c r="D8" s="59">
        <v>-2278942</v>
      </c>
      <c r="E8" s="59">
        <v>409026</v>
      </c>
      <c r="F8" s="59">
        <v>-4893</v>
      </c>
      <c r="G8" s="59">
        <v>365004</v>
      </c>
      <c r="I8" s="59">
        <v>4442132</v>
      </c>
      <c r="J8" s="59">
        <v>7800068</v>
      </c>
      <c r="K8" s="59">
        <v>3357936</v>
      </c>
      <c r="L8" s="59">
        <v>4475436</v>
      </c>
      <c r="M8" s="59">
        <v>3357936</v>
      </c>
      <c r="N8" s="59">
        <v>309142</v>
      </c>
      <c r="O8" s="59">
        <v>3949226</v>
      </c>
      <c r="P8" s="59">
        <v>204919</v>
      </c>
      <c r="Q8" s="59">
        <v>0</v>
      </c>
      <c r="R8" s="59">
        <v>823936</v>
      </c>
      <c r="S8" s="59">
        <v>735</v>
      </c>
      <c r="T8" s="59">
        <v>-676241</v>
      </c>
      <c r="U8" s="59">
        <v>148430</v>
      </c>
    </row>
    <row r="9" spans="1:21" x14ac:dyDescent="0.2">
      <c r="B9" t="s">
        <v>118</v>
      </c>
      <c r="C9" s="59">
        <v>2006519</v>
      </c>
      <c r="D9" s="59">
        <v>-1821431</v>
      </c>
      <c r="E9" s="59">
        <v>185087</v>
      </c>
      <c r="F9" s="59">
        <v>-2117</v>
      </c>
      <c r="G9" s="59">
        <v>159584</v>
      </c>
      <c r="I9" s="59">
        <v>4371158</v>
      </c>
      <c r="J9" s="59">
        <v>7050990</v>
      </c>
      <c r="K9" s="59">
        <v>2679832</v>
      </c>
      <c r="L9" s="59">
        <v>3377400</v>
      </c>
      <c r="M9" s="59">
        <v>2679832</v>
      </c>
      <c r="N9" s="59">
        <v>310404</v>
      </c>
      <c r="O9" s="59">
        <v>2967851</v>
      </c>
      <c r="P9" s="59">
        <v>56488</v>
      </c>
      <c r="Q9" s="59">
        <v>490</v>
      </c>
      <c r="R9" s="59">
        <v>-322137</v>
      </c>
      <c r="S9" s="59">
        <v>-1063</v>
      </c>
      <c r="T9" s="59">
        <v>378701</v>
      </c>
      <c r="U9" s="59">
        <v>55501</v>
      </c>
    </row>
    <row r="10" spans="1:21" x14ac:dyDescent="0.2">
      <c r="B10" t="s">
        <v>117</v>
      </c>
      <c r="C10" s="59">
        <v>1634556</v>
      </c>
      <c r="D10" s="59">
        <v>-1484732</v>
      </c>
      <c r="E10" s="59">
        <v>149824</v>
      </c>
      <c r="F10" s="59">
        <v>-4375</v>
      </c>
      <c r="G10" s="59">
        <v>121101</v>
      </c>
      <c r="I10" s="59">
        <v>4233573</v>
      </c>
      <c r="J10" s="59">
        <v>6624064</v>
      </c>
      <c r="K10" s="59">
        <v>2390490</v>
      </c>
      <c r="L10" s="59">
        <v>2581043</v>
      </c>
      <c r="M10" s="59">
        <v>2390490</v>
      </c>
      <c r="N10" s="59">
        <v>310903</v>
      </c>
      <c r="O10" s="59">
        <v>2230443</v>
      </c>
      <c r="P10" s="59">
        <v>987</v>
      </c>
      <c r="Q10" s="59">
        <v>490</v>
      </c>
      <c r="R10" s="59">
        <v>250421</v>
      </c>
      <c r="S10" s="59">
        <v>426830</v>
      </c>
      <c r="T10" s="59">
        <v>-692769</v>
      </c>
      <c r="U10" s="59">
        <v>-15518</v>
      </c>
    </row>
    <row r="11" spans="1:21" x14ac:dyDescent="0.2">
      <c r="B11" t="s">
        <v>116</v>
      </c>
      <c r="C11" s="59">
        <v>1249646</v>
      </c>
      <c r="D11" s="59">
        <v>-944593</v>
      </c>
      <c r="E11" s="59">
        <v>305052</v>
      </c>
      <c r="F11" s="59">
        <v>-6520</v>
      </c>
      <c r="G11" s="59">
        <v>273219</v>
      </c>
      <c r="I11" s="59">
        <v>4112472</v>
      </c>
      <c r="J11" s="59">
        <v>6699999</v>
      </c>
      <c r="K11" s="59">
        <v>2587527</v>
      </c>
      <c r="L11" s="59">
        <v>2805015</v>
      </c>
      <c r="M11" s="59">
        <v>2587527</v>
      </c>
      <c r="N11" s="59">
        <v>310007</v>
      </c>
      <c r="O11" s="59">
        <v>1767707</v>
      </c>
      <c r="P11" s="59">
        <v>16506</v>
      </c>
      <c r="Q11" s="59">
        <v>420000</v>
      </c>
      <c r="R11" s="59">
        <v>39060</v>
      </c>
      <c r="S11" s="59">
        <v>533</v>
      </c>
      <c r="T11" s="59">
        <v>-24120</v>
      </c>
      <c r="U11" s="59">
        <v>15474</v>
      </c>
    </row>
    <row r="12" spans="1:21" x14ac:dyDescent="0.2">
      <c r="B12" t="s">
        <v>115</v>
      </c>
      <c r="C12" s="59">
        <v>1615686</v>
      </c>
      <c r="D12" s="59">
        <v>-1542789</v>
      </c>
      <c r="E12" s="59">
        <v>72897</v>
      </c>
      <c r="F12" s="59">
        <v>-5425</v>
      </c>
      <c r="G12" s="59">
        <v>24551</v>
      </c>
      <c r="I12" s="59">
        <v>4127128</v>
      </c>
      <c r="J12" s="59">
        <v>6989372</v>
      </c>
      <c r="K12" s="59">
        <v>2862244</v>
      </c>
      <c r="L12" s="59">
        <v>2909124</v>
      </c>
      <c r="M12" s="59">
        <v>2862244</v>
      </c>
      <c r="N12" s="59">
        <v>314047</v>
      </c>
      <c r="O12" s="59">
        <v>2170831</v>
      </c>
      <c r="P12" s="59">
        <v>1031</v>
      </c>
      <c r="Q12" s="59">
        <v>420490</v>
      </c>
      <c r="R12" s="59">
        <v>251433</v>
      </c>
      <c r="S12" s="59">
        <v>-419524</v>
      </c>
      <c r="T12" s="59">
        <v>107548</v>
      </c>
      <c r="U12" s="59">
        <v>-60542</v>
      </c>
    </row>
    <row r="13" spans="1:21" x14ac:dyDescent="0.2">
      <c r="B13" t="s">
        <v>114</v>
      </c>
      <c r="C13" s="59">
        <v>1649693</v>
      </c>
      <c r="D13" s="59">
        <v>-1501662</v>
      </c>
      <c r="E13" s="59">
        <v>148031</v>
      </c>
      <c r="F13" s="59">
        <v>-4025</v>
      </c>
      <c r="G13" s="59">
        <v>114915</v>
      </c>
      <c r="I13" s="59">
        <v>4124576</v>
      </c>
      <c r="J13" s="59">
        <v>6886767</v>
      </c>
      <c r="K13" s="59">
        <v>2762190</v>
      </c>
      <c r="L13" s="59">
        <v>2601612</v>
      </c>
      <c r="M13" s="59">
        <v>2761681</v>
      </c>
      <c r="N13" s="59">
        <v>313926</v>
      </c>
      <c r="O13" s="59">
        <v>2214422</v>
      </c>
      <c r="P13" s="59">
        <v>61574</v>
      </c>
      <c r="Q13" s="59">
        <v>490</v>
      </c>
      <c r="R13" s="59">
        <v>533429</v>
      </c>
      <c r="S13" s="59">
        <v>375</v>
      </c>
      <c r="T13" s="59">
        <v>-533928</v>
      </c>
      <c r="U13" s="59">
        <v>-123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8C3D-50EB-F249-8298-CCAD5633721B}">
  <sheetPr codeName="Sheet34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2507396</v>
      </c>
      <c r="D3" s="59">
        <v>-2444813</v>
      </c>
      <c r="E3" s="59">
        <v>62582</v>
      </c>
      <c r="F3" s="59">
        <v>-13226</v>
      </c>
      <c r="G3" s="59">
        <v>11636</v>
      </c>
      <c r="I3" s="59">
        <v>5421959</v>
      </c>
      <c r="J3" s="59">
        <v>7440108</v>
      </c>
      <c r="K3" s="59">
        <v>2018149</v>
      </c>
      <c r="L3" s="59">
        <v>3751572</v>
      </c>
      <c r="M3" s="59">
        <v>1746849</v>
      </c>
      <c r="N3" s="59">
        <v>719693</v>
      </c>
      <c r="O3" s="59">
        <v>2716334</v>
      </c>
      <c r="P3" s="59">
        <v>260255</v>
      </c>
      <c r="Q3" s="59">
        <v>1500</v>
      </c>
      <c r="R3" s="59">
        <v>349130</v>
      </c>
      <c r="S3" s="59">
        <v>-642</v>
      </c>
      <c r="T3" s="59">
        <v>-561698</v>
      </c>
      <c r="U3" s="59">
        <v>-213210</v>
      </c>
    </row>
    <row r="4" spans="1:21" x14ac:dyDescent="0.2">
      <c r="B4" t="s">
        <v>22</v>
      </c>
      <c r="C4" s="59">
        <v>3708420</v>
      </c>
      <c r="D4" s="59">
        <v>-3409068</v>
      </c>
      <c r="E4" s="59">
        <v>299352</v>
      </c>
      <c r="F4" s="59">
        <v>-15975</v>
      </c>
      <c r="G4" s="59">
        <v>248318</v>
      </c>
      <c r="I4" s="59">
        <v>5410322</v>
      </c>
      <c r="J4" s="59">
        <v>7850422</v>
      </c>
      <c r="K4" s="59">
        <v>2440099</v>
      </c>
      <c r="L4" s="59">
        <v>3978037</v>
      </c>
      <c r="M4" s="59">
        <v>2168799</v>
      </c>
      <c r="N4" s="59">
        <v>565056</v>
      </c>
      <c r="O4" s="59">
        <v>2906824</v>
      </c>
      <c r="P4" s="59">
        <v>473466</v>
      </c>
      <c r="Q4" s="59">
        <v>1500</v>
      </c>
      <c r="R4" s="59">
        <v>775123</v>
      </c>
      <c r="S4" s="59">
        <v>281887</v>
      </c>
      <c r="T4" s="59">
        <v>-611282</v>
      </c>
      <c r="U4" s="59">
        <v>445728</v>
      </c>
    </row>
    <row r="5" spans="1:21" x14ac:dyDescent="0.2">
      <c r="B5" t="s">
        <v>23</v>
      </c>
      <c r="C5" s="59">
        <v>2995204</v>
      </c>
      <c r="D5" s="59">
        <v>-2817001</v>
      </c>
      <c r="E5" s="59">
        <v>178202</v>
      </c>
      <c r="F5" s="59">
        <v>-19231</v>
      </c>
      <c r="G5" s="59">
        <v>143944</v>
      </c>
      <c r="I5" s="59">
        <v>6081336</v>
      </c>
      <c r="J5" s="59">
        <v>8205225</v>
      </c>
      <c r="K5" s="59">
        <v>2123888</v>
      </c>
      <c r="L5" s="59">
        <v>4115344</v>
      </c>
      <c r="M5" s="59">
        <v>1821392</v>
      </c>
      <c r="N5" s="59">
        <v>636320</v>
      </c>
      <c r="O5" s="59">
        <v>3153419</v>
      </c>
      <c r="P5" s="59">
        <v>27738</v>
      </c>
      <c r="Q5" s="59">
        <v>271500</v>
      </c>
      <c r="R5" s="59">
        <v>-276485</v>
      </c>
      <c r="S5" s="59">
        <v>504938</v>
      </c>
      <c r="T5" s="59">
        <v>-224631</v>
      </c>
      <c r="U5" s="59">
        <v>3821</v>
      </c>
    </row>
    <row r="6" spans="1:21" x14ac:dyDescent="0.2">
      <c r="B6" t="s">
        <v>121</v>
      </c>
      <c r="C6" s="59">
        <v>2261895</v>
      </c>
      <c r="D6" s="59">
        <v>-2172859</v>
      </c>
      <c r="E6" s="59">
        <v>89036</v>
      </c>
      <c r="F6" s="59">
        <v>-33046</v>
      </c>
      <c r="G6" s="59">
        <v>25424</v>
      </c>
      <c r="I6" s="59">
        <v>6168624</v>
      </c>
      <c r="J6" s="59">
        <v>8048784</v>
      </c>
      <c r="K6" s="59">
        <v>1880160</v>
      </c>
      <c r="L6" s="59">
        <v>3731489</v>
      </c>
      <c r="M6" s="59">
        <v>1558924</v>
      </c>
      <c r="N6" s="59">
        <v>390988</v>
      </c>
      <c r="O6" s="59">
        <v>2514753</v>
      </c>
      <c r="P6" s="59">
        <v>23916</v>
      </c>
      <c r="Q6" s="59">
        <v>771500</v>
      </c>
      <c r="R6" s="59">
        <v>847085</v>
      </c>
      <c r="S6" s="59">
        <v>-100194</v>
      </c>
      <c r="T6" s="59">
        <v>-737430</v>
      </c>
      <c r="U6" s="59">
        <v>9459</v>
      </c>
    </row>
    <row r="7" spans="1:21" x14ac:dyDescent="0.2">
      <c r="B7" t="s">
        <v>120</v>
      </c>
      <c r="C7" s="59">
        <v>3141272</v>
      </c>
      <c r="D7" s="59">
        <v>-2905709</v>
      </c>
      <c r="E7" s="59">
        <v>235563</v>
      </c>
      <c r="F7" s="59">
        <v>-31082</v>
      </c>
      <c r="G7" s="59">
        <v>147420</v>
      </c>
      <c r="I7" s="59">
        <v>6143199</v>
      </c>
      <c r="J7" s="59">
        <v>8868050</v>
      </c>
      <c r="K7" s="59">
        <v>2724850</v>
      </c>
      <c r="L7" s="59">
        <v>4314465</v>
      </c>
      <c r="M7" s="59">
        <v>1840706</v>
      </c>
      <c r="N7" s="59">
        <v>422595</v>
      </c>
      <c r="O7" s="59">
        <v>3211415</v>
      </c>
      <c r="P7" s="59">
        <v>14457</v>
      </c>
      <c r="Q7" s="59">
        <v>661500</v>
      </c>
      <c r="R7" s="59">
        <v>391773</v>
      </c>
      <c r="S7" s="59">
        <v>-407792</v>
      </c>
      <c r="T7" s="59">
        <v>-359282</v>
      </c>
      <c r="U7" s="59">
        <v>-375300</v>
      </c>
    </row>
    <row r="8" spans="1:21" x14ac:dyDescent="0.2">
      <c r="B8" t="s">
        <v>119</v>
      </c>
      <c r="C8" s="59">
        <v>2415840</v>
      </c>
      <c r="D8" s="59">
        <v>-2069188</v>
      </c>
      <c r="E8" s="59">
        <v>346652</v>
      </c>
      <c r="F8" s="59">
        <v>-33944</v>
      </c>
      <c r="G8" s="59">
        <v>251632</v>
      </c>
      <c r="I8" s="59">
        <v>5995778</v>
      </c>
      <c r="J8" s="59">
        <v>9013880</v>
      </c>
      <c r="K8" s="59">
        <v>3018101</v>
      </c>
      <c r="L8" s="59">
        <v>4218276</v>
      </c>
      <c r="M8" s="59">
        <v>2092002</v>
      </c>
      <c r="N8" s="59">
        <v>631443</v>
      </c>
      <c r="O8" s="59">
        <v>2934020</v>
      </c>
      <c r="P8" s="59">
        <v>389757</v>
      </c>
      <c r="Q8" s="59">
        <v>251500</v>
      </c>
      <c r="R8" s="59">
        <v>572017</v>
      </c>
      <c r="S8" s="59">
        <v>158713</v>
      </c>
      <c r="T8" s="59">
        <v>-376994</v>
      </c>
      <c r="U8" s="59">
        <v>353736</v>
      </c>
    </row>
    <row r="9" spans="1:21" x14ac:dyDescent="0.2">
      <c r="B9" t="s">
        <v>118</v>
      </c>
      <c r="C9" s="59">
        <v>2598167</v>
      </c>
      <c r="D9" s="59">
        <v>-2182951</v>
      </c>
      <c r="E9" s="59">
        <v>415215</v>
      </c>
      <c r="F9" s="59">
        <v>-35110</v>
      </c>
      <c r="G9" s="59">
        <v>345889</v>
      </c>
      <c r="I9" s="59">
        <v>6156431</v>
      </c>
      <c r="J9" s="59">
        <v>8908606</v>
      </c>
      <c r="K9" s="59">
        <v>2752174</v>
      </c>
      <c r="L9" s="59">
        <v>3879575</v>
      </c>
      <c r="M9" s="59">
        <v>1392126</v>
      </c>
      <c r="N9" s="59">
        <v>315081</v>
      </c>
      <c r="O9" s="59">
        <v>3126679</v>
      </c>
      <c r="P9" s="59">
        <v>36021</v>
      </c>
      <c r="Q9" s="59">
        <v>401500</v>
      </c>
      <c r="R9" s="59">
        <v>-376713</v>
      </c>
      <c r="S9" s="59">
        <v>565951</v>
      </c>
      <c r="T9" s="59">
        <v>-359022</v>
      </c>
      <c r="U9" s="59">
        <v>-169784</v>
      </c>
    </row>
    <row r="10" spans="1:21" x14ac:dyDescent="0.2">
      <c r="B10" t="s">
        <v>117</v>
      </c>
      <c r="C10" s="59">
        <v>2217304</v>
      </c>
      <c r="D10" s="59">
        <v>-2067895</v>
      </c>
      <c r="E10" s="59">
        <v>149409</v>
      </c>
      <c r="F10" s="59">
        <v>-43568</v>
      </c>
      <c r="G10" s="59">
        <v>80395</v>
      </c>
      <c r="I10" s="59">
        <v>6069198</v>
      </c>
      <c r="J10" s="59">
        <v>8805078</v>
      </c>
      <c r="K10" s="59">
        <v>2735880</v>
      </c>
      <c r="L10" s="59">
        <v>3534677</v>
      </c>
      <c r="M10" s="59">
        <v>1326108</v>
      </c>
      <c r="N10" s="59">
        <v>426436</v>
      </c>
      <c r="O10" s="59">
        <v>1939966</v>
      </c>
      <c r="P10" s="59">
        <v>205806</v>
      </c>
      <c r="Q10" s="59">
        <v>951500</v>
      </c>
      <c r="R10" s="59">
        <v>550692</v>
      </c>
      <c r="S10" s="59">
        <v>368366</v>
      </c>
      <c r="T10" s="59">
        <v>-1062533</v>
      </c>
      <c r="U10" s="59">
        <v>-143473</v>
      </c>
    </row>
    <row r="11" spans="1:21" x14ac:dyDescent="0.2">
      <c r="B11" t="s">
        <v>116</v>
      </c>
      <c r="C11" s="59">
        <v>1973238</v>
      </c>
      <c r="D11" s="59">
        <v>-1852043</v>
      </c>
      <c r="E11" s="59">
        <v>121194</v>
      </c>
      <c r="F11" s="59">
        <v>-46390</v>
      </c>
      <c r="G11" s="59">
        <v>85926</v>
      </c>
      <c r="I11" s="59">
        <v>5988802</v>
      </c>
      <c r="J11" s="59">
        <v>10077470</v>
      </c>
      <c r="K11" s="59">
        <v>4088667</v>
      </c>
      <c r="L11" s="59">
        <v>4544603</v>
      </c>
      <c r="M11" s="59">
        <v>2240270</v>
      </c>
      <c r="N11" s="59">
        <v>446794</v>
      </c>
      <c r="O11" s="59">
        <v>2417045</v>
      </c>
      <c r="P11" s="59">
        <v>349280</v>
      </c>
      <c r="Q11" s="59">
        <v>1311500</v>
      </c>
      <c r="R11" s="59">
        <v>530247</v>
      </c>
      <c r="S11" s="59">
        <v>-212896</v>
      </c>
      <c r="T11" s="59">
        <v>-7</v>
      </c>
      <c r="U11" s="59">
        <v>317343</v>
      </c>
    </row>
    <row r="12" spans="1:21" x14ac:dyDescent="0.2">
      <c r="B12" t="s">
        <v>115</v>
      </c>
      <c r="C12" s="59">
        <v>2471575</v>
      </c>
      <c r="D12" s="59">
        <v>-2214302</v>
      </c>
      <c r="E12" s="59">
        <v>257272</v>
      </c>
      <c r="F12" s="59">
        <v>-50190</v>
      </c>
      <c r="G12" s="59">
        <v>193069</v>
      </c>
      <c r="I12" s="59">
        <v>5902876</v>
      </c>
      <c r="J12" s="59">
        <v>9823286</v>
      </c>
      <c r="K12" s="59">
        <v>3920410</v>
      </c>
      <c r="L12" s="59">
        <v>4073193</v>
      </c>
      <c r="M12" s="59">
        <v>2011084</v>
      </c>
      <c r="N12" s="59">
        <v>409894</v>
      </c>
      <c r="O12" s="59">
        <v>2509186</v>
      </c>
      <c r="P12" s="59">
        <v>31936</v>
      </c>
      <c r="Q12" s="59">
        <v>1081500</v>
      </c>
      <c r="R12" s="59">
        <v>27147</v>
      </c>
      <c r="S12" s="59">
        <v>-277158</v>
      </c>
      <c r="T12" s="59">
        <v>-377684</v>
      </c>
      <c r="U12" s="59">
        <v>-627696</v>
      </c>
    </row>
    <row r="13" spans="1:21" x14ac:dyDescent="0.2">
      <c r="B13" t="s">
        <v>114</v>
      </c>
      <c r="C13" s="59">
        <v>1793331</v>
      </c>
      <c r="D13" s="59">
        <v>-1612502</v>
      </c>
      <c r="E13" s="59">
        <v>180828</v>
      </c>
      <c r="F13" s="59">
        <v>-54685</v>
      </c>
      <c r="G13" s="59">
        <v>117279</v>
      </c>
      <c r="I13" s="59">
        <v>6205911</v>
      </c>
      <c r="J13" s="59">
        <v>9978148</v>
      </c>
      <c r="K13" s="59">
        <v>3772237</v>
      </c>
      <c r="L13" s="59">
        <v>3989581</v>
      </c>
      <c r="M13" s="59">
        <v>1414800</v>
      </c>
      <c r="N13" s="59">
        <v>410216</v>
      </c>
      <c r="O13" s="59">
        <v>2230269</v>
      </c>
      <c r="P13" s="59">
        <v>659632</v>
      </c>
      <c r="Q13" s="59">
        <v>651500</v>
      </c>
      <c r="R13" s="59">
        <v>684235</v>
      </c>
      <c r="S13" s="59">
        <v>-285549</v>
      </c>
      <c r="T13" s="59">
        <v>-575450</v>
      </c>
      <c r="U13" s="59">
        <v>-176765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8ED9-7DB1-4D4D-9721-E3DBD35C9803}">
  <sheetPr codeName="Sheet35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565912</v>
      </c>
      <c r="D3" s="59">
        <v>-272927</v>
      </c>
      <c r="E3" s="59">
        <v>292984</v>
      </c>
      <c r="F3" s="59">
        <v>-236448</v>
      </c>
      <c r="G3" s="59">
        <v>315</v>
      </c>
      <c r="I3" s="59">
        <v>5673291</v>
      </c>
      <c r="J3" s="59">
        <v>16335606</v>
      </c>
      <c r="K3" s="59">
        <v>10662315</v>
      </c>
      <c r="L3" s="59">
        <v>1518073</v>
      </c>
      <c r="M3" s="59">
        <v>1507856</v>
      </c>
      <c r="N3" s="59">
        <v>154391</v>
      </c>
      <c r="O3" s="59">
        <v>827221</v>
      </c>
      <c r="P3" s="59">
        <v>264609</v>
      </c>
      <c r="Q3" s="59">
        <v>222572</v>
      </c>
      <c r="R3" s="59">
        <v>-401850</v>
      </c>
      <c r="S3" s="59">
        <v>398266</v>
      </c>
      <c r="T3" s="59">
        <v>7045</v>
      </c>
      <c r="U3" s="59">
        <v>3461</v>
      </c>
    </row>
    <row r="4" spans="1:21" x14ac:dyDescent="0.2">
      <c r="B4" t="s">
        <v>22</v>
      </c>
      <c r="C4" s="59">
        <v>480307</v>
      </c>
      <c r="D4" s="59">
        <v>-217826</v>
      </c>
      <c r="E4" s="59">
        <v>262480</v>
      </c>
      <c r="F4" s="59">
        <v>-205923</v>
      </c>
      <c r="G4" s="59">
        <v>7376</v>
      </c>
      <c r="I4" s="59">
        <v>5711629</v>
      </c>
      <c r="J4" s="59">
        <v>16329496</v>
      </c>
      <c r="K4" s="59">
        <v>10617867</v>
      </c>
      <c r="L4" s="59">
        <v>1386755</v>
      </c>
      <c r="M4" s="59">
        <v>1004523</v>
      </c>
      <c r="N4" s="59">
        <v>153915</v>
      </c>
      <c r="O4" s="59">
        <v>684399</v>
      </c>
      <c r="P4" s="59">
        <v>260888</v>
      </c>
      <c r="Q4" s="59">
        <v>235875</v>
      </c>
      <c r="R4" s="59">
        <v>480638</v>
      </c>
      <c r="S4" s="59">
        <v>-996284</v>
      </c>
      <c r="T4" s="59">
        <v>454848</v>
      </c>
      <c r="U4" s="59">
        <v>-60797</v>
      </c>
    </row>
    <row r="5" spans="1:21" x14ac:dyDescent="0.2">
      <c r="B5" t="s">
        <v>23</v>
      </c>
      <c r="C5" s="59">
        <v>548461</v>
      </c>
      <c r="D5" s="59">
        <v>-235603</v>
      </c>
      <c r="E5" s="59">
        <v>312858</v>
      </c>
      <c r="F5" s="59">
        <v>-178129</v>
      </c>
      <c r="G5" s="59">
        <v>103673</v>
      </c>
      <c r="I5" s="59">
        <v>5733045</v>
      </c>
      <c r="J5" s="59">
        <v>16498013</v>
      </c>
      <c r="K5" s="59">
        <v>10764968</v>
      </c>
      <c r="L5" s="59">
        <v>1525968</v>
      </c>
      <c r="M5" s="59">
        <v>1527927</v>
      </c>
      <c r="N5" s="59">
        <v>153799</v>
      </c>
      <c r="O5" s="59">
        <v>811218</v>
      </c>
      <c r="P5" s="59">
        <v>321665</v>
      </c>
      <c r="Q5" s="59">
        <v>177850</v>
      </c>
      <c r="R5" s="59">
        <v>473892</v>
      </c>
      <c r="S5" s="59">
        <v>-266514</v>
      </c>
      <c r="T5" s="59">
        <v>-219553</v>
      </c>
      <c r="U5" s="59">
        <v>-12175</v>
      </c>
    </row>
    <row r="6" spans="1:21" x14ac:dyDescent="0.2">
      <c r="B6" t="s">
        <v>121</v>
      </c>
      <c r="C6" s="59">
        <v>495880</v>
      </c>
      <c r="D6" s="59">
        <v>-275197</v>
      </c>
      <c r="E6" s="59">
        <v>220682</v>
      </c>
      <c r="F6" s="59">
        <v>-155733</v>
      </c>
      <c r="G6" s="59">
        <v>21317</v>
      </c>
      <c r="I6" s="59">
        <v>5629735</v>
      </c>
      <c r="J6" s="59">
        <v>17118154</v>
      </c>
      <c r="K6" s="59">
        <v>11488419</v>
      </c>
      <c r="L6" s="59">
        <v>2118417</v>
      </c>
      <c r="M6" s="59">
        <v>2070603</v>
      </c>
      <c r="N6" s="59">
        <v>155076</v>
      </c>
      <c r="O6" s="59">
        <v>749953</v>
      </c>
      <c r="P6" s="59">
        <v>333840</v>
      </c>
      <c r="Q6" s="59">
        <v>490780</v>
      </c>
      <c r="R6" s="59">
        <v>-578036</v>
      </c>
      <c r="S6" s="59">
        <v>-2229129</v>
      </c>
      <c r="T6" s="59">
        <v>2490980</v>
      </c>
      <c r="U6" s="59">
        <v>-316186</v>
      </c>
    </row>
    <row r="7" spans="1:21" x14ac:dyDescent="0.2">
      <c r="B7" t="s">
        <v>120</v>
      </c>
      <c r="C7" s="59">
        <v>521524</v>
      </c>
      <c r="D7" s="59">
        <v>-302639</v>
      </c>
      <c r="E7" s="59">
        <v>218885</v>
      </c>
      <c r="F7" s="59">
        <v>-146607</v>
      </c>
      <c r="G7" s="59">
        <v>136507</v>
      </c>
      <c r="I7" s="59">
        <v>4894334</v>
      </c>
      <c r="J7" s="59">
        <v>16156993</v>
      </c>
      <c r="K7" s="59">
        <v>11262659</v>
      </c>
      <c r="L7" s="59">
        <v>1928410</v>
      </c>
      <c r="M7" s="59">
        <v>3587367</v>
      </c>
      <c r="N7" s="59">
        <v>153143</v>
      </c>
      <c r="O7" s="59">
        <v>752478</v>
      </c>
      <c r="P7" s="59">
        <v>650155</v>
      </c>
      <c r="Q7" s="59">
        <v>45605</v>
      </c>
      <c r="R7" s="59">
        <v>-27265</v>
      </c>
      <c r="S7" s="59">
        <v>-980071</v>
      </c>
      <c r="T7" s="59">
        <v>1386484</v>
      </c>
      <c r="U7" s="59">
        <v>379147</v>
      </c>
    </row>
    <row r="8" spans="1:21" x14ac:dyDescent="0.2">
      <c r="B8" t="s">
        <v>119</v>
      </c>
      <c r="C8" s="59">
        <v>505666</v>
      </c>
      <c r="D8" s="59">
        <v>-281034</v>
      </c>
      <c r="E8" s="59">
        <v>224632</v>
      </c>
      <c r="F8" s="59">
        <v>-139265</v>
      </c>
      <c r="G8" s="59">
        <v>39087</v>
      </c>
      <c r="I8" s="59">
        <v>3938592</v>
      </c>
      <c r="J8" s="59">
        <v>12672652</v>
      </c>
      <c r="K8" s="59">
        <v>8734059</v>
      </c>
      <c r="L8" s="59">
        <v>1349980</v>
      </c>
      <c r="M8" s="59">
        <v>1734700</v>
      </c>
      <c r="N8" s="59">
        <v>155463</v>
      </c>
      <c r="O8" s="59">
        <v>822541</v>
      </c>
      <c r="P8" s="59">
        <v>271050</v>
      </c>
      <c r="Q8" s="59">
        <v>6575</v>
      </c>
      <c r="R8" s="59">
        <v>300964</v>
      </c>
      <c r="S8" s="59">
        <v>-420639</v>
      </c>
      <c r="T8" s="59">
        <v>105044</v>
      </c>
      <c r="U8" s="59">
        <v>-14629</v>
      </c>
    </row>
    <row r="9" spans="1:21" x14ac:dyDescent="0.2">
      <c r="B9" t="s">
        <v>118</v>
      </c>
      <c r="C9" s="59">
        <v>570161</v>
      </c>
      <c r="D9" s="59">
        <v>-222961</v>
      </c>
      <c r="E9" s="59">
        <v>347199</v>
      </c>
      <c r="F9" s="59">
        <v>-145298</v>
      </c>
      <c r="G9" s="59">
        <v>173667</v>
      </c>
      <c r="I9" s="59">
        <v>3907820</v>
      </c>
      <c r="J9" s="59">
        <v>12599491</v>
      </c>
      <c r="K9" s="59">
        <v>8691671</v>
      </c>
      <c r="L9" s="59">
        <v>1532759</v>
      </c>
      <c r="M9" s="59">
        <v>881426</v>
      </c>
      <c r="N9" s="59">
        <v>154114</v>
      </c>
      <c r="O9" s="59">
        <v>1014679</v>
      </c>
      <c r="P9" s="59">
        <v>285689</v>
      </c>
      <c r="Q9" s="59">
        <v>5775</v>
      </c>
      <c r="R9" s="59">
        <v>112963</v>
      </c>
      <c r="S9" s="59">
        <v>-88351</v>
      </c>
      <c r="T9" s="59">
        <v>11019</v>
      </c>
      <c r="U9" s="59">
        <v>35631</v>
      </c>
    </row>
    <row r="10" spans="1:21" x14ac:dyDescent="0.2">
      <c r="B10" t="s">
        <v>117</v>
      </c>
      <c r="C10" s="59">
        <v>442729</v>
      </c>
      <c r="D10" s="59">
        <v>-224259</v>
      </c>
      <c r="E10" s="59">
        <v>218469</v>
      </c>
      <c r="F10" s="59">
        <v>-133117</v>
      </c>
      <c r="G10" s="59">
        <v>114481</v>
      </c>
      <c r="I10" s="59">
        <v>3737693</v>
      </c>
      <c r="J10" s="59">
        <v>12472678</v>
      </c>
      <c r="K10" s="59">
        <v>8734985</v>
      </c>
      <c r="L10" s="59">
        <v>1316250</v>
      </c>
      <c r="M10" s="59">
        <v>1005554</v>
      </c>
      <c r="N10" s="59">
        <v>146323</v>
      </c>
      <c r="O10" s="59">
        <v>772078</v>
      </c>
      <c r="P10" s="59">
        <v>255816</v>
      </c>
      <c r="Q10" s="59">
        <v>0</v>
      </c>
      <c r="R10" s="59">
        <v>-1840545</v>
      </c>
      <c r="S10" s="59">
        <v>1022096</v>
      </c>
      <c r="T10" s="59">
        <v>597948</v>
      </c>
      <c r="U10" s="59">
        <v>-220499</v>
      </c>
    </row>
    <row r="11" spans="1:21" x14ac:dyDescent="0.2">
      <c r="B11" t="s">
        <v>116</v>
      </c>
      <c r="C11" s="59">
        <v>313167</v>
      </c>
      <c r="D11" s="59">
        <v>-131960</v>
      </c>
      <c r="E11" s="59">
        <v>181206</v>
      </c>
      <c r="F11" s="59">
        <v>-83335</v>
      </c>
      <c r="G11" s="59">
        <v>60965</v>
      </c>
      <c r="I11" s="59">
        <v>3536855</v>
      </c>
      <c r="J11" s="59">
        <v>12559843</v>
      </c>
      <c r="K11" s="59">
        <v>9022988</v>
      </c>
      <c r="L11" s="59">
        <v>1867223</v>
      </c>
      <c r="M11" s="59">
        <v>2974201</v>
      </c>
      <c r="N11" s="59">
        <v>149719</v>
      </c>
      <c r="O11" s="59">
        <v>739030</v>
      </c>
      <c r="P11" s="59">
        <v>476304</v>
      </c>
      <c r="Q11" s="59">
        <v>0</v>
      </c>
      <c r="R11" s="59">
        <v>2376215</v>
      </c>
      <c r="S11" s="59">
        <v>-3645400</v>
      </c>
      <c r="T11" s="59">
        <v>1577096</v>
      </c>
      <c r="U11" s="59">
        <v>307911</v>
      </c>
    </row>
    <row r="12" spans="1:21" x14ac:dyDescent="0.2">
      <c r="B12" t="s">
        <v>115</v>
      </c>
      <c r="C12" s="59">
        <v>320530</v>
      </c>
      <c r="D12" s="59">
        <v>-127977</v>
      </c>
      <c r="E12" s="59">
        <v>192552</v>
      </c>
      <c r="F12" s="59">
        <v>-89140</v>
      </c>
      <c r="G12" s="59">
        <v>73477</v>
      </c>
      <c r="I12" s="59">
        <v>3403379</v>
      </c>
      <c r="J12" s="59">
        <v>9735375</v>
      </c>
      <c r="K12" s="59">
        <v>6331995</v>
      </c>
      <c r="L12" s="59">
        <v>1497736</v>
      </c>
      <c r="M12" s="59">
        <v>1782531</v>
      </c>
      <c r="N12" s="59">
        <v>153580</v>
      </c>
      <c r="O12" s="59">
        <v>910675</v>
      </c>
      <c r="P12" s="59">
        <v>168382</v>
      </c>
      <c r="Q12" s="59">
        <v>0</v>
      </c>
      <c r="R12" s="59">
        <v>127950</v>
      </c>
      <c r="S12" s="59">
        <v>-1078475</v>
      </c>
      <c r="T12" s="59">
        <v>1074291</v>
      </c>
      <c r="U12" s="59">
        <v>123767</v>
      </c>
    </row>
    <row r="13" spans="1:21" x14ac:dyDescent="0.2">
      <c r="B13" t="s">
        <v>114</v>
      </c>
      <c r="C13" s="59">
        <v>304691</v>
      </c>
      <c r="D13" s="59">
        <v>-129742</v>
      </c>
      <c r="E13" s="59">
        <v>174949</v>
      </c>
      <c r="F13" s="59">
        <v>-78188</v>
      </c>
      <c r="G13" s="59">
        <v>76510</v>
      </c>
      <c r="I13" s="59">
        <v>3336365</v>
      </c>
      <c r="J13" s="59">
        <v>7684415</v>
      </c>
      <c r="K13" s="59">
        <v>4348049</v>
      </c>
      <c r="L13" s="59">
        <v>1550984</v>
      </c>
      <c r="M13" s="59">
        <v>1087590</v>
      </c>
      <c r="N13" s="59">
        <v>152335</v>
      </c>
      <c r="O13" s="59">
        <v>1286075</v>
      </c>
      <c r="P13" s="59">
        <v>44618</v>
      </c>
      <c r="Q13" s="59">
        <v>0</v>
      </c>
      <c r="R13" s="59">
        <v>30423</v>
      </c>
      <c r="S13" s="59">
        <v>-250078</v>
      </c>
      <c r="T13" s="59">
        <v>128871</v>
      </c>
      <c r="U13" s="59">
        <v>-90783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E379-502D-694F-80CB-D12DE6EAE833}">
  <sheetPr codeName="Sheet36"/>
  <dimension ref="A1:U12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12" spans="1:21" x14ac:dyDescent="0.2">
      <c r="A12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C6F3-7AA9-6247-B671-21D59856B553}">
  <sheetPr codeName="Sheet37"/>
  <dimension ref="A1:U23"/>
  <sheetViews>
    <sheetView workbookViewId="0">
      <selection activeCell="A12" sqref="A12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5679490</v>
      </c>
      <c r="D3" s="59">
        <v>-5372558</v>
      </c>
      <c r="E3" s="59">
        <v>306932</v>
      </c>
      <c r="F3" s="59">
        <v>-133502</v>
      </c>
      <c r="G3" s="59">
        <v>52382</v>
      </c>
      <c r="I3" s="59">
        <v>33708159</v>
      </c>
      <c r="J3" s="59">
        <v>63607990</v>
      </c>
      <c r="K3" s="59">
        <v>29899831</v>
      </c>
      <c r="L3" s="59">
        <v>29378901</v>
      </c>
      <c r="M3" s="59">
        <v>23331096</v>
      </c>
      <c r="N3" s="59">
        <v>2311273</v>
      </c>
      <c r="O3" s="59">
        <v>17176238</v>
      </c>
      <c r="P3" s="59">
        <v>7509777</v>
      </c>
      <c r="Q3" s="59">
        <v>1738220</v>
      </c>
      <c r="R3" s="59">
        <v>-457978</v>
      </c>
      <c r="S3" s="59">
        <v>-1091218</v>
      </c>
      <c r="T3" s="59">
        <v>904631</v>
      </c>
      <c r="U3" s="59">
        <v>-644565</v>
      </c>
    </row>
    <row r="4" spans="1:21" x14ac:dyDescent="0.2">
      <c r="B4" t="s">
        <v>22</v>
      </c>
      <c r="C4" s="59">
        <v>8429298</v>
      </c>
      <c r="D4" s="59">
        <v>-7959932</v>
      </c>
      <c r="E4" s="59">
        <v>469366</v>
      </c>
      <c r="F4" s="59">
        <v>-125479</v>
      </c>
      <c r="G4" s="59">
        <v>181262</v>
      </c>
      <c r="I4" s="59">
        <v>33831208</v>
      </c>
      <c r="J4" s="59">
        <v>61895767</v>
      </c>
      <c r="K4" s="59">
        <v>28064558</v>
      </c>
      <c r="L4" s="59">
        <v>29727551</v>
      </c>
      <c r="M4" s="59">
        <v>22089123</v>
      </c>
      <c r="N4" s="59">
        <v>2008000</v>
      </c>
      <c r="O4" s="59">
        <v>17913321</v>
      </c>
      <c r="P4" s="59">
        <v>8154347</v>
      </c>
      <c r="Q4" s="59">
        <v>1166129</v>
      </c>
      <c r="R4" s="59">
        <v>3149012</v>
      </c>
      <c r="S4" s="59">
        <v>-280404</v>
      </c>
      <c r="T4" s="59">
        <v>210536</v>
      </c>
      <c r="U4" s="59">
        <v>3079143</v>
      </c>
    </row>
    <row r="5" spans="1:21" x14ac:dyDescent="0.2">
      <c r="B5" t="s">
        <v>23</v>
      </c>
      <c r="C5" s="59">
        <v>7424374</v>
      </c>
      <c r="D5" s="59">
        <v>-6745448</v>
      </c>
      <c r="E5" s="59">
        <v>678926</v>
      </c>
      <c r="F5" s="59">
        <v>-132064</v>
      </c>
      <c r="G5" s="59">
        <v>649978</v>
      </c>
      <c r="I5" s="59">
        <v>33808599</v>
      </c>
      <c r="J5" s="59">
        <v>58004552</v>
      </c>
      <c r="K5" s="59">
        <v>24195953</v>
      </c>
      <c r="L5" s="59">
        <v>26260062</v>
      </c>
      <c r="M5" s="59">
        <v>18683712</v>
      </c>
      <c r="N5" s="59">
        <v>1942692</v>
      </c>
      <c r="O5" s="59">
        <v>17166740</v>
      </c>
      <c r="P5" s="59">
        <v>5075203</v>
      </c>
      <c r="Q5" s="59">
        <v>1766711</v>
      </c>
      <c r="R5" s="59">
        <v>-1594346</v>
      </c>
      <c r="S5" s="59">
        <v>-336154</v>
      </c>
      <c r="T5" s="59">
        <v>-1246027</v>
      </c>
      <c r="U5" s="59">
        <v>-3176528</v>
      </c>
    </row>
    <row r="6" spans="1:21" x14ac:dyDescent="0.2">
      <c r="B6" t="s">
        <v>121</v>
      </c>
      <c r="C6" s="59">
        <v>7669213</v>
      </c>
      <c r="D6" s="59">
        <v>-6561462</v>
      </c>
      <c r="E6" s="59">
        <v>1107751</v>
      </c>
      <c r="F6" s="59">
        <v>-122723</v>
      </c>
      <c r="G6" s="59">
        <v>731823</v>
      </c>
      <c r="I6" s="59">
        <v>33106205</v>
      </c>
      <c r="J6" s="59">
        <v>56641699</v>
      </c>
      <c r="K6" s="59">
        <v>23535493</v>
      </c>
      <c r="L6" s="59">
        <v>24685400</v>
      </c>
      <c r="M6" s="59">
        <v>18306884</v>
      </c>
      <c r="N6" s="59">
        <v>2085994</v>
      </c>
      <c r="O6" s="59">
        <v>12284177</v>
      </c>
      <c r="P6" s="59">
        <v>8276734</v>
      </c>
      <c r="Q6" s="59">
        <v>1624071</v>
      </c>
      <c r="R6" s="59">
        <v>1921450</v>
      </c>
      <c r="S6" s="59">
        <v>-823991</v>
      </c>
      <c r="T6" s="59">
        <v>-979354</v>
      </c>
      <c r="U6" s="59">
        <v>118103</v>
      </c>
    </row>
    <row r="7" spans="1:21" x14ac:dyDescent="0.2">
      <c r="B7" t="s">
        <v>120</v>
      </c>
      <c r="C7" s="59">
        <v>6041683</v>
      </c>
      <c r="D7" s="59">
        <v>-5339011</v>
      </c>
      <c r="E7" s="59">
        <v>702672</v>
      </c>
      <c r="F7" s="59">
        <v>-118168</v>
      </c>
      <c r="G7" s="59">
        <v>201280</v>
      </c>
      <c r="I7" s="59">
        <v>32402830</v>
      </c>
      <c r="J7" s="59">
        <v>56502550</v>
      </c>
      <c r="K7" s="59">
        <v>24099720</v>
      </c>
      <c r="L7" s="59">
        <v>24122047</v>
      </c>
      <c r="M7" s="59">
        <v>18548314</v>
      </c>
      <c r="N7" s="59">
        <v>2180850</v>
      </c>
      <c r="O7" s="59">
        <v>11693164</v>
      </c>
      <c r="P7" s="59">
        <v>8158628</v>
      </c>
      <c r="Q7" s="59">
        <v>948071</v>
      </c>
      <c r="R7" s="59">
        <v>864958</v>
      </c>
      <c r="S7" s="59">
        <v>-403358</v>
      </c>
      <c r="T7" s="59">
        <v>1143023</v>
      </c>
      <c r="U7" s="59">
        <v>1604623</v>
      </c>
    </row>
    <row r="8" spans="1:21" x14ac:dyDescent="0.2">
      <c r="B8" t="s">
        <v>119</v>
      </c>
      <c r="C8" s="59">
        <v>7462747</v>
      </c>
      <c r="D8" s="59">
        <v>-6533452</v>
      </c>
      <c r="E8" s="59">
        <v>929294</v>
      </c>
      <c r="F8" s="59">
        <v>-142667</v>
      </c>
      <c r="G8" s="59">
        <v>586478</v>
      </c>
      <c r="I8" s="59">
        <v>32201552</v>
      </c>
      <c r="J8" s="59">
        <v>57702581</v>
      </c>
      <c r="K8" s="59">
        <v>25501028</v>
      </c>
      <c r="L8" s="59">
        <v>24662313</v>
      </c>
      <c r="M8" s="59">
        <v>19995779</v>
      </c>
      <c r="N8" s="59">
        <v>1710419</v>
      </c>
      <c r="O8" s="59">
        <v>13682185</v>
      </c>
      <c r="P8" s="59">
        <v>6554006</v>
      </c>
      <c r="Q8" s="59">
        <v>581321</v>
      </c>
      <c r="R8" s="59">
        <v>1001668</v>
      </c>
      <c r="S8" s="59">
        <v>-2054262</v>
      </c>
      <c r="T8" s="59">
        <v>529311</v>
      </c>
      <c r="U8" s="59">
        <v>-523281</v>
      </c>
    </row>
    <row r="9" spans="1:21" x14ac:dyDescent="0.2">
      <c r="B9" t="s">
        <v>118</v>
      </c>
      <c r="C9" s="59">
        <v>7061387</v>
      </c>
      <c r="D9" s="59">
        <v>-6034216</v>
      </c>
      <c r="E9" s="59">
        <v>1027171</v>
      </c>
      <c r="F9" s="59">
        <v>-53915</v>
      </c>
      <c r="G9" s="59">
        <v>803481</v>
      </c>
      <c r="I9" s="59">
        <v>31748177</v>
      </c>
      <c r="J9" s="59">
        <v>54897772</v>
      </c>
      <c r="K9" s="59">
        <v>23149594</v>
      </c>
      <c r="L9" s="59">
        <v>21032714</v>
      </c>
      <c r="M9" s="59">
        <v>17189776</v>
      </c>
      <c r="N9" s="59">
        <v>1482915</v>
      </c>
      <c r="O9" s="59">
        <v>9657264</v>
      </c>
      <c r="P9" s="59">
        <v>7077287</v>
      </c>
      <c r="Q9" s="59">
        <v>535762</v>
      </c>
      <c r="R9" s="59">
        <v>-609769</v>
      </c>
      <c r="S9" s="59">
        <v>-85093</v>
      </c>
      <c r="T9" s="59">
        <v>-451541</v>
      </c>
      <c r="U9" s="59">
        <v>-1146405</v>
      </c>
    </row>
    <row r="10" spans="1:21" x14ac:dyDescent="0.2">
      <c r="B10" t="s">
        <v>117</v>
      </c>
      <c r="C10" s="59">
        <v>3598433</v>
      </c>
      <c r="D10" s="59">
        <v>-3924719</v>
      </c>
      <c r="E10" s="59">
        <v>-326286</v>
      </c>
      <c r="F10" s="59">
        <v>-109769</v>
      </c>
      <c r="G10" s="59">
        <v>-1131</v>
      </c>
      <c r="I10" s="59">
        <v>32132751</v>
      </c>
      <c r="J10" s="59">
        <v>52950114</v>
      </c>
      <c r="K10" s="59">
        <v>20817363</v>
      </c>
      <c r="L10" s="59">
        <v>16897308</v>
      </c>
      <c r="M10" s="59">
        <v>16711857</v>
      </c>
      <c r="N10" s="59">
        <v>1838198</v>
      </c>
      <c r="O10" s="59">
        <v>5802000</v>
      </c>
      <c r="P10" s="59">
        <v>8223697</v>
      </c>
      <c r="Q10" s="59">
        <v>531217</v>
      </c>
      <c r="R10" s="59">
        <v>372637</v>
      </c>
      <c r="S10" s="59">
        <v>739827</v>
      </c>
      <c r="T10" s="59">
        <v>-2209329</v>
      </c>
      <c r="U10" s="59">
        <v>-1096864</v>
      </c>
    </row>
    <row r="11" spans="1:21" x14ac:dyDescent="0.2">
      <c r="B11" t="s">
        <v>116</v>
      </c>
      <c r="C11" s="59">
        <v>5342484</v>
      </c>
      <c r="D11" s="59">
        <v>-4499699</v>
      </c>
      <c r="E11" s="59">
        <v>842784</v>
      </c>
      <c r="F11" s="59">
        <v>-130735</v>
      </c>
      <c r="G11" s="59">
        <v>603322</v>
      </c>
      <c r="I11" s="59">
        <v>32728292</v>
      </c>
      <c r="J11" s="59">
        <v>55782772</v>
      </c>
      <c r="K11" s="59">
        <v>23054480</v>
      </c>
      <c r="L11" s="59">
        <v>19518958</v>
      </c>
      <c r="M11" s="59">
        <v>16883548</v>
      </c>
      <c r="N11" s="59">
        <v>2212497</v>
      </c>
      <c r="O11" s="59">
        <v>6565479</v>
      </c>
      <c r="P11" s="59">
        <v>9320562</v>
      </c>
      <c r="Q11" s="59">
        <v>1230626</v>
      </c>
      <c r="R11" s="59">
        <v>4194947</v>
      </c>
      <c r="S11" s="59">
        <v>-363522</v>
      </c>
      <c r="T11" s="59">
        <v>-1741559</v>
      </c>
      <c r="U11" s="59">
        <v>2089865</v>
      </c>
    </row>
    <row r="12" spans="1:21" x14ac:dyDescent="0.2">
      <c r="B12" t="s">
        <v>115</v>
      </c>
      <c r="C12" s="59">
        <v>7963484</v>
      </c>
      <c r="D12" s="59">
        <v>-6813046</v>
      </c>
      <c r="E12" s="59">
        <v>1150437</v>
      </c>
      <c r="F12" s="59">
        <v>-133893</v>
      </c>
      <c r="G12" s="59">
        <v>863816</v>
      </c>
      <c r="I12" s="59">
        <v>32124969</v>
      </c>
      <c r="J12" s="59">
        <v>56474780</v>
      </c>
      <c r="K12" s="59">
        <v>24349811</v>
      </c>
      <c r="L12" s="59">
        <v>20405220</v>
      </c>
      <c r="M12" s="59">
        <v>18058307</v>
      </c>
      <c r="N12" s="59">
        <v>1929777</v>
      </c>
      <c r="O12" s="59">
        <v>9838064</v>
      </c>
      <c r="P12" s="59">
        <v>7230698</v>
      </c>
      <c r="Q12" s="59">
        <v>1215653</v>
      </c>
      <c r="R12" s="59">
        <v>106639</v>
      </c>
      <c r="S12" s="59">
        <v>-13863</v>
      </c>
      <c r="T12" s="59">
        <v>-844725</v>
      </c>
      <c r="U12" s="59">
        <v>-751948</v>
      </c>
    </row>
    <row r="13" spans="1:21" x14ac:dyDescent="0.2">
      <c r="B13" t="s">
        <v>114</v>
      </c>
      <c r="C13" s="59">
        <v>7661011</v>
      </c>
      <c r="D13" s="59">
        <v>-6785177</v>
      </c>
      <c r="E13" s="59">
        <v>875833</v>
      </c>
      <c r="F13" s="59">
        <v>-135245</v>
      </c>
      <c r="G13" s="59">
        <v>566345</v>
      </c>
      <c r="I13" s="59">
        <v>31543505</v>
      </c>
      <c r="J13" s="59">
        <v>57569169</v>
      </c>
      <c r="K13" s="59">
        <v>26025663</v>
      </c>
      <c r="L13" s="59">
        <v>20968164</v>
      </c>
      <c r="M13" s="59">
        <v>19440321</v>
      </c>
      <c r="N13" s="59">
        <v>1897149</v>
      </c>
      <c r="O13" s="59">
        <v>10189823</v>
      </c>
      <c r="P13" s="59">
        <v>7982652</v>
      </c>
      <c r="Q13" s="59">
        <v>778631</v>
      </c>
      <c r="R13" s="59">
        <v>714793</v>
      </c>
      <c r="S13" s="59">
        <v>-42111</v>
      </c>
      <c r="T13" s="59">
        <v>240267</v>
      </c>
      <c r="U13" s="59">
        <v>912948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E7C2-52E2-574B-A21D-3E1FC6CE73C5}">
  <sheetPr codeName="Sheet38"/>
  <dimension ref="A1:U23"/>
  <sheetViews>
    <sheetView workbookViewId="0">
      <selection activeCell="U35" sqref="U35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2709625</v>
      </c>
      <c r="D3" s="59">
        <v>-2412716</v>
      </c>
      <c r="E3" s="59">
        <v>284925</v>
      </c>
      <c r="F3" s="59">
        <v>-34682</v>
      </c>
      <c r="G3" s="59">
        <v>200907</v>
      </c>
      <c r="I3" s="59">
        <v>8463897</v>
      </c>
      <c r="J3" s="59">
        <v>12366033</v>
      </c>
      <c r="K3" s="59">
        <v>3902136</v>
      </c>
      <c r="L3" s="59">
        <v>8302656</v>
      </c>
      <c r="M3" s="59">
        <v>3761773</v>
      </c>
      <c r="N3" s="59">
        <v>3925092</v>
      </c>
      <c r="O3" s="59">
        <v>2129165</v>
      </c>
      <c r="P3" s="59">
        <v>360318</v>
      </c>
      <c r="Q3" s="59">
        <v>1645317</v>
      </c>
      <c r="R3" s="59">
        <v>361791</v>
      </c>
      <c r="S3" s="59">
        <v>-43681</v>
      </c>
      <c r="T3" s="59">
        <v>-142336</v>
      </c>
      <c r="U3" s="59">
        <v>175773</v>
      </c>
    </row>
    <row r="4" spans="1:21" x14ac:dyDescent="0.2">
      <c r="B4" t="s">
        <v>22</v>
      </c>
      <c r="C4" s="59">
        <v>2731163</v>
      </c>
      <c r="D4" s="59">
        <v>-2143724</v>
      </c>
      <c r="E4" s="59">
        <v>579959</v>
      </c>
      <c r="F4" s="59">
        <v>-42712</v>
      </c>
      <c r="G4" s="59">
        <v>456603</v>
      </c>
      <c r="I4" s="59">
        <v>8244528</v>
      </c>
      <c r="J4" s="59">
        <v>12305737</v>
      </c>
      <c r="K4" s="59">
        <v>4061208</v>
      </c>
      <c r="L4" s="59">
        <v>8250593</v>
      </c>
      <c r="M4" s="59">
        <v>3925649</v>
      </c>
      <c r="N4" s="59">
        <v>4063668</v>
      </c>
      <c r="O4" s="59">
        <v>2009020</v>
      </c>
      <c r="P4" s="59">
        <v>185704</v>
      </c>
      <c r="Q4" s="59">
        <v>1778366</v>
      </c>
      <c r="R4" s="59">
        <v>-161473</v>
      </c>
      <c r="S4" s="59">
        <v>-524597</v>
      </c>
      <c r="T4" s="59">
        <v>25045</v>
      </c>
      <c r="U4" s="59">
        <v>-661025</v>
      </c>
    </row>
    <row r="5" spans="1:21" x14ac:dyDescent="0.2">
      <c r="B5" t="s">
        <v>23</v>
      </c>
      <c r="C5" s="59">
        <v>2238531</v>
      </c>
      <c r="D5" s="59">
        <v>-1837118</v>
      </c>
      <c r="E5" s="59">
        <v>384463</v>
      </c>
      <c r="F5" s="59">
        <v>-37132</v>
      </c>
      <c r="G5" s="59">
        <v>225749</v>
      </c>
      <c r="I5" s="59">
        <v>7890067</v>
      </c>
      <c r="J5" s="59">
        <v>11665130</v>
      </c>
      <c r="K5" s="59">
        <v>3775063</v>
      </c>
      <c r="L5" s="59">
        <v>7713479</v>
      </c>
      <c r="M5" s="59">
        <v>3629116</v>
      </c>
      <c r="N5" s="59">
        <v>3316604</v>
      </c>
      <c r="O5" s="59">
        <v>2072526</v>
      </c>
      <c r="P5" s="59">
        <v>847919</v>
      </c>
      <c r="Q5" s="59">
        <v>1269741</v>
      </c>
      <c r="R5" s="59">
        <v>-431375</v>
      </c>
      <c r="S5" s="59">
        <v>332881</v>
      </c>
      <c r="T5" s="59">
        <v>397603</v>
      </c>
      <c r="U5" s="59">
        <v>299108</v>
      </c>
    </row>
    <row r="6" spans="1:21" x14ac:dyDescent="0.2">
      <c r="B6" t="s">
        <v>121</v>
      </c>
      <c r="C6" s="59">
        <v>2496427</v>
      </c>
      <c r="D6" s="59">
        <v>-2010058</v>
      </c>
      <c r="E6" s="59">
        <v>474034</v>
      </c>
      <c r="F6" s="59">
        <v>-33197</v>
      </c>
      <c r="G6" s="59">
        <v>199559</v>
      </c>
      <c r="I6" s="59">
        <v>7696014</v>
      </c>
      <c r="J6" s="59">
        <v>11580377</v>
      </c>
      <c r="K6" s="59">
        <v>3884362</v>
      </c>
      <c r="L6" s="59">
        <v>7638404</v>
      </c>
      <c r="M6" s="59">
        <v>3693595</v>
      </c>
      <c r="N6" s="59">
        <v>2712850</v>
      </c>
      <c r="O6" s="59">
        <v>2432417</v>
      </c>
      <c r="P6" s="59">
        <v>553858</v>
      </c>
      <c r="Q6" s="59">
        <v>1767174</v>
      </c>
      <c r="R6" s="59">
        <v>601379</v>
      </c>
      <c r="S6" s="59">
        <v>-243642</v>
      </c>
      <c r="T6" s="59">
        <v>-282608</v>
      </c>
      <c r="U6" s="59">
        <v>75128</v>
      </c>
    </row>
    <row r="7" spans="1:21" x14ac:dyDescent="0.2">
      <c r="B7" t="s">
        <v>120</v>
      </c>
      <c r="C7" s="59">
        <v>3376115</v>
      </c>
      <c r="D7" s="59">
        <v>-2636788</v>
      </c>
      <c r="E7" s="59">
        <v>624654</v>
      </c>
      <c r="F7" s="59">
        <v>-25105</v>
      </c>
      <c r="G7" s="59">
        <v>459818</v>
      </c>
      <c r="I7" s="59">
        <v>7863322</v>
      </c>
      <c r="J7" s="59">
        <v>11907113</v>
      </c>
      <c r="K7" s="59">
        <v>4043791</v>
      </c>
      <c r="L7" s="59">
        <v>8190480</v>
      </c>
      <c r="M7" s="59">
        <v>3847300</v>
      </c>
      <c r="N7" s="59">
        <v>2805808</v>
      </c>
      <c r="O7" s="59">
        <v>2943123</v>
      </c>
      <c r="P7" s="59">
        <v>479581</v>
      </c>
      <c r="Q7" s="59">
        <v>1757485</v>
      </c>
      <c r="R7" s="59">
        <v>886596</v>
      </c>
      <c r="S7" s="59">
        <v>-434707</v>
      </c>
      <c r="T7" s="59">
        <v>-22770</v>
      </c>
      <c r="U7" s="59">
        <v>429118</v>
      </c>
    </row>
    <row r="8" spans="1:21" x14ac:dyDescent="0.2">
      <c r="B8" t="s">
        <v>119</v>
      </c>
      <c r="C8" s="59">
        <v>4323608</v>
      </c>
      <c r="D8" s="59">
        <v>-3129740</v>
      </c>
      <c r="E8" s="59">
        <v>1096555</v>
      </c>
      <c r="F8" s="59">
        <v>-19752</v>
      </c>
      <c r="G8" s="59">
        <v>801921</v>
      </c>
      <c r="I8" s="59">
        <v>7403502</v>
      </c>
      <c r="J8" s="59">
        <v>11536300</v>
      </c>
      <c r="K8" s="59">
        <v>4132797</v>
      </c>
      <c r="L8" s="59">
        <v>8023544</v>
      </c>
      <c r="M8" s="59">
        <v>3963900</v>
      </c>
      <c r="N8" s="59">
        <v>2908403</v>
      </c>
      <c r="O8" s="59">
        <v>3209772</v>
      </c>
      <c r="P8" s="59">
        <v>52997</v>
      </c>
      <c r="Q8" s="59">
        <v>1659334</v>
      </c>
      <c r="R8" s="59">
        <v>391802</v>
      </c>
      <c r="S8" s="59">
        <v>-567359</v>
      </c>
      <c r="T8" s="59">
        <v>88744</v>
      </c>
      <c r="U8" s="59">
        <v>-86813</v>
      </c>
    </row>
    <row r="9" spans="1:21" x14ac:dyDescent="0.2">
      <c r="B9" t="s">
        <v>118</v>
      </c>
      <c r="C9" s="59">
        <v>3276387</v>
      </c>
      <c r="D9" s="59">
        <v>-2489109</v>
      </c>
      <c r="E9" s="59">
        <v>778482</v>
      </c>
      <c r="F9" s="59">
        <v>-19320</v>
      </c>
      <c r="G9" s="59">
        <v>553276</v>
      </c>
      <c r="I9" s="59">
        <v>6437222</v>
      </c>
      <c r="J9" s="59">
        <v>10282953</v>
      </c>
      <c r="K9" s="59">
        <v>3845731</v>
      </c>
      <c r="L9" s="59">
        <v>6812390</v>
      </c>
      <c r="M9" s="59">
        <v>3672397</v>
      </c>
      <c r="N9" s="59">
        <v>2428565</v>
      </c>
      <c r="O9" s="59">
        <v>2788724</v>
      </c>
      <c r="P9" s="59">
        <v>138773</v>
      </c>
      <c r="Q9" s="59">
        <v>1264227</v>
      </c>
      <c r="R9" s="59">
        <v>-680634</v>
      </c>
      <c r="S9" s="59">
        <v>-261027</v>
      </c>
      <c r="T9" s="59">
        <v>885628</v>
      </c>
      <c r="U9" s="59">
        <v>-56034</v>
      </c>
    </row>
    <row r="10" spans="1:21" x14ac:dyDescent="0.2">
      <c r="B10" t="s">
        <v>117</v>
      </c>
      <c r="C10" s="59">
        <v>2694729</v>
      </c>
      <c r="D10" s="59">
        <v>-2054354</v>
      </c>
      <c r="E10" s="59">
        <v>638567</v>
      </c>
      <c r="F10" s="59">
        <v>-9077</v>
      </c>
      <c r="G10" s="59">
        <v>461222</v>
      </c>
      <c r="I10" s="59">
        <v>5882047</v>
      </c>
      <c r="J10" s="59">
        <v>8734164</v>
      </c>
      <c r="K10" s="59">
        <v>2852117</v>
      </c>
      <c r="L10" s="59">
        <v>5541877</v>
      </c>
      <c r="M10" s="59">
        <v>2667253</v>
      </c>
      <c r="N10" s="59">
        <v>1790039</v>
      </c>
      <c r="O10" s="59">
        <v>2134438</v>
      </c>
      <c r="P10" s="59">
        <v>195219</v>
      </c>
      <c r="Q10" s="59">
        <v>1271745</v>
      </c>
      <c r="R10" s="59">
        <v>287774</v>
      </c>
      <c r="S10" s="59">
        <v>-293363</v>
      </c>
      <c r="T10" s="59">
        <v>59232</v>
      </c>
      <c r="U10" s="59">
        <v>53643</v>
      </c>
    </row>
    <row r="11" spans="1:21" x14ac:dyDescent="0.2">
      <c r="B11" t="s">
        <v>116</v>
      </c>
      <c r="C11" s="59">
        <v>2231625</v>
      </c>
      <c r="D11" s="59">
        <v>-1821826</v>
      </c>
      <c r="E11" s="59">
        <v>408695</v>
      </c>
      <c r="F11" s="59">
        <v>-11928</v>
      </c>
      <c r="G11" s="59">
        <v>256209</v>
      </c>
      <c r="I11" s="59">
        <v>5728937</v>
      </c>
      <c r="J11" s="59">
        <v>8111818</v>
      </c>
      <c r="K11" s="59">
        <v>2382881</v>
      </c>
      <c r="L11" s="59">
        <v>5064347</v>
      </c>
      <c r="M11" s="59">
        <v>2194681</v>
      </c>
      <c r="N11" s="59">
        <v>1795154</v>
      </c>
      <c r="O11" s="59">
        <v>1748046</v>
      </c>
      <c r="P11" s="59">
        <v>140588</v>
      </c>
      <c r="Q11" s="59">
        <v>1228794</v>
      </c>
      <c r="R11" s="59">
        <v>371796</v>
      </c>
      <c r="S11" s="59">
        <v>-159879</v>
      </c>
      <c r="T11" s="59">
        <v>-172384</v>
      </c>
      <c r="U11" s="59">
        <v>39532</v>
      </c>
    </row>
    <row r="12" spans="1:21" x14ac:dyDescent="0.2">
      <c r="B12" t="s">
        <v>115</v>
      </c>
      <c r="C12" s="59">
        <v>2343551</v>
      </c>
      <c r="D12" s="59">
        <v>-1910337</v>
      </c>
      <c r="E12" s="59">
        <v>432296</v>
      </c>
      <c r="F12" s="59">
        <v>-7547</v>
      </c>
      <c r="G12" s="59">
        <v>261138</v>
      </c>
      <c r="I12" s="59">
        <v>5472727</v>
      </c>
      <c r="J12" s="59">
        <v>7971585</v>
      </c>
      <c r="K12" s="59">
        <v>2498858</v>
      </c>
      <c r="L12" s="59">
        <v>5033078</v>
      </c>
      <c r="M12" s="59">
        <v>2394285</v>
      </c>
      <c r="N12" s="59">
        <v>2109253</v>
      </c>
      <c r="O12" s="59">
        <v>1518169</v>
      </c>
      <c r="P12" s="59">
        <v>102081</v>
      </c>
      <c r="Q12" s="59">
        <v>1160034</v>
      </c>
      <c r="R12" s="59">
        <v>119940</v>
      </c>
      <c r="S12" s="59">
        <v>-634910</v>
      </c>
      <c r="T12" s="59">
        <v>473101</v>
      </c>
      <c r="U12" s="59">
        <v>-41869</v>
      </c>
    </row>
    <row r="13" spans="1:21" x14ac:dyDescent="0.2">
      <c r="B13" t="s">
        <v>114</v>
      </c>
      <c r="C13" s="59">
        <v>1790422</v>
      </c>
      <c r="D13" s="59">
        <v>-1515566</v>
      </c>
      <c r="E13" s="59">
        <v>272606</v>
      </c>
      <c r="F13" s="59">
        <v>-6149</v>
      </c>
      <c r="G13" s="59">
        <v>131564</v>
      </c>
      <c r="I13" s="59">
        <v>5371121</v>
      </c>
      <c r="J13" s="59">
        <v>7233846</v>
      </c>
      <c r="K13" s="59">
        <v>1862724</v>
      </c>
      <c r="L13" s="59">
        <v>4352591</v>
      </c>
      <c r="M13" s="59">
        <v>1769943</v>
      </c>
      <c r="N13" s="59">
        <v>1742352</v>
      </c>
      <c r="O13" s="59">
        <v>1310934</v>
      </c>
      <c r="P13" s="59">
        <v>143561</v>
      </c>
      <c r="Q13" s="59">
        <v>1016289</v>
      </c>
      <c r="R13" s="59">
        <v>-139502</v>
      </c>
      <c r="S13" s="59">
        <v>231893</v>
      </c>
      <c r="T13" s="59">
        <v>10416</v>
      </c>
      <c r="U13" s="59">
        <v>102807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29DA-FF2E-0A4A-9B91-47260041AC07}">
  <sheetPr codeName="Sheet39"/>
  <dimension ref="A1:U23"/>
  <sheetViews>
    <sheetView workbookViewId="0">
      <selection activeCell="T24" sqref="T2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1100743</v>
      </c>
      <c r="D3" s="59">
        <v>-1014020</v>
      </c>
      <c r="E3" s="59">
        <v>84800</v>
      </c>
      <c r="F3" s="59">
        <v>-29299</v>
      </c>
      <c r="G3" s="59">
        <v>1038</v>
      </c>
      <c r="I3" s="59">
        <v>2984168</v>
      </c>
      <c r="J3" s="59">
        <v>5359868</v>
      </c>
      <c r="K3" s="59">
        <v>2375699</v>
      </c>
      <c r="L3" s="59">
        <v>3197226</v>
      </c>
      <c r="M3" s="59">
        <v>2174044</v>
      </c>
      <c r="N3" s="59">
        <v>2448137</v>
      </c>
      <c r="O3" s="59">
        <v>412440</v>
      </c>
      <c r="P3" s="59">
        <v>29817</v>
      </c>
      <c r="Q3" s="59">
        <v>186130</v>
      </c>
      <c r="R3" s="59">
        <v>214772</v>
      </c>
      <c r="S3" s="59">
        <v>-111634</v>
      </c>
      <c r="T3" s="59">
        <v>-110478</v>
      </c>
      <c r="U3" s="59">
        <v>-7340</v>
      </c>
    </row>
    <row r="4" spans="1:21" x14ac:dyDescent="0.2">
      <c r="B4" t="s">
        <v>22</v>
      </c>
      <c r="C4" s="59">
        <v>1090877</v>
      </c>
      <c r="D4" s="59">
        <v>-1026112</v>
      </c>
      <c r="E4" s="59">
        <v>48181</v>
      </c>
      <c r="F4" s="59">
        <v>-42982</v>
      </c>
      <c r="G4" s="59">
        <v>-51044</v>
      </c>
      <c r="I4" s="59">
        <v>2983129</v>
      </c>
      <c r="J4" s="59">
        <v>5481044</v>
      </c>
      <c r="K4" s="59">
        <v>2497914</v>
      </c>
      <c r="L4" s="59">
        <v>3300957</v>
      </c>
      <c r="M4" s="59">
        <v>2296222</v>
      </c>
      <c r="N4" s="59">
        <v>2622566</v>
      </c>
      <c r="O4" s="59">
        <v>334008</v>
      </c>
      <c r="P4" s="59">
        <v>37954</v>
      </c>
      <c r="Q4" s="59">
        <v>195150</v>
      </c>
      <c r="R4" s="59">
        <v>-133913</v>
      </c>
      <c r="S4" s="59">
        <v>203053</v>
      </c>
      <c r="T4" s="59">
        <v>-62604</v>
      </c>
      <c r="U4" s="59">
        <v>6535</v>
      </c>
    </row>
    <row r="5" spans="1:21" x14ac:dyDescent="0.2">
      <c r="B5" t="s">
        <v>23</v>
      </c>
      <c r="C5" s="59">
        <v>1157603</v>
      </c>
      <c r="D5" s="59">
        <v>-951899</v>
      </c>
      <c r="E5" s="59">
        <v>203298</v>
      </c>
      <c r="F5" s="59">
        <v>-32525</v>
      </c>
      <c r="G5" s="59">
        <v>92370</v>
      </c>
      <c r="I5" s="59">
        <v>3034173</v>
      </c>
      <c r="J5" s="59">
        <v>5713000</v>
      </c>
      <c r="K5" s="59">
        <v>2678826</v>
      </c>
      <c r="L5" s="59">
        <v>3507668</v>
      </c>
      <c r="M5" s="59">
        <v>2399996</v>
      </c>
      <c r="N5" s="59">
        <v>2666340</v>
      </c>
      <c r="O5" s="59">
        <v>427002</v>
      </c>
      <c r="P5" s="59">
        <v>30712</v>
      </c>
      <c r="Q5" s="59">
        <v>285170</v>
      </c>
      <c r="R5" s="59">
        <v>-143183</v>
      </c>
      <c r="S5" s="59">
        <v>108973</v>
      </c>
      <c r="T5" s="59">
        <v>34626</v>
      </c>
      <c r="U5" s="59">
        <v>416</v>
      </c>
    </row>
    <row r="6" spans="1:21" x14ac:dyDescent="0.2">
      <c r="B6" t="s">
        <v>121</v>
      </c>
      <c r="C6" s="59">
        <v>1161218</v>
      </c>
      <c r="D6" s="59">
        <v>-909114</v>
      </c>
      <c r="E6" s="59">
        <v>235164</v>
      </c>
      <c r="F6" s="59">
        <v>-33152</v>
      </c>
      <c r="G6" s="59">
        <v>106526</v>
      </c>
      <c r="I6" s="59">
        <v>2882202</v>
      </c>
      <c r="J6" s="59">
        <v>5467653</v>
      </c>
      <c r="K6" s="59">
        <v>2585450</v>
      </c>
      <c r="L6" s="59">
        <v>3211900</v>
      </c>
      <c r="M6" s="59">
        <v>2419850</v>
      </c>
      <c r="N6" s="59">
        <v>2333299</v>
      </c>
      <c r="O6" s="59">
        <v>434578</v>
      </c>
      <c r="P6" s="59">
        <v>31053</v>
      </c>
      <c r="Q6" s="59">
        <v>314610</v>
      </c>
      <c r="R6" s="59">
        <v>-49479</v>
      </c>
      <c r="S6" s="59">
        <v>298037</v>
      </c>
      <c r="T6" s="59">
        <v>-269096</v>
      </c>
      <c r="U6" s="59">
        <v>-20538</v>
      </c>
    </row>
    <row r="7" spans="1:21" x14ac:dyDescent="0.2">
      <c r="B7" t="s">
        <v>120</v>
      </c>
      <c r="C7" s="59">
        <v>1247978</v>
      </c>
      <c r="D7" s="59">
        <v>-951858</v>
      </c>
      <c r="E7" s="59">
        <v>286823</v>
      </c>
      <c r="F7" s="59">
        <v>-25778</v>
      </c>
      <c r="G7" s="59">
        <v>119901</v>
      </c>
      <c r="I7" s="59">
        <v>2902804</v>
      </c>
      <c r="J7" s="59">
        <v>5696574</v>
      </c>
      <c r="K7" s="59">
        <v>2793769</v>
      </c>
      <c r="L7" s="59">
        <v>3460309</v>
      </c>
      <c r="M7" s="59">
        <v>2626560</v>
      </c>
      <c r="N7" s="59">
        <v>2305319</v>
      </c>
      <c r="O7" s="59">
        <v>395373</v>
      </c>
      <c r="P7" s="59">
        <v>52490</v>
      </c>
      <c r="Q7" s="59">
        <v>610030</v>
      </c>
      <c r="R7" s="59">
        <v>-115708</v>
      </c>
      <c r="S7" s="59">
        <v>171753</v>
      </c>
      <c r="T7" s="59">
        <v>-17608</v>
      </c>
      <c r="U7" s="59">
        <v>38435</v>
      </c>
    </row>
    <row r="8" spans="1:21" x14ac:dyDescent="0.2">
      <c r="B8" t="s">
        <v>119</v>
      </c>
      <c r="C8" s="59">
        <v>1305830</v>
      </c>
      <c r="D8" s="59">
        <v>-839825</v>
      </c>
      <c r="E8" s="59">
        <v>454693</v>
      </c>
      <c r="F8" s="59">
        <v>-24289</v>
      </c>
      <c r="G8" s="59">
        <v>240687</v>
      </c>
      <c r="I8" s="59">
        <v>2782903</v>
      </c>
      <c r="J8" s="59">
        <v>5556349</v>
      </c>
      <c r="K8" s="59">
        <v>2773446</v>
      </c>
      <c r="L8" s="59">
        <v>3395805</v>
      </c>
      <c r="M8" s="59">
        <v>2606236</v>
      </c>
      <c r="N8" s="59">
        <v>1962960</v>
      </c>
      <c r="O8" s="59">
        <v>486927</v>
      </c>
      <c r="P8" s="59">
        <v>14381</v>
      </c>
      <c r="Q8" s="59">
        <v>845680</v>
      </c>
      <c r="R8" s="59">
        <v>307825</v>
      </c>
      <c r="S8" s="59">
        <v>-268231</v>
      </c>
      <c r="T8" s="59">
        <v>-54449</v>
      </c>
      <c r="U8" s="59">
        <v>-14855</v>
      </c>
    </row>
    <row r="9" spans="1:21" x14ac:dyDescent="0.2">
      <c r="B9" t="s">
        <v>118</v>
      </c>
      <c r="C9" s="59">
        <v>1219478</v>
      </c>
      <c r="D9" s="59">
        <v>-860306</v>
      </c>
      <c r="E9" s="59">
        <v>358861</v>
      </c>
      <c r="F9" s="59">
        <v>-21904</v>
      </c>
      <c r="G9" s="59">
        <v>206629</v>
      </c>
      <c r="I9" s="59">
        <v>2542215</v>
      </c>
      <c r="J9" s="59">
        <v>5098665</v>
      </c>
      <c r="K9" s="59">
        <v>2556449</v>
      </c>
      <c r="L9" s="59">
        <v>3107762</v>
      </c>
      <c r="M9" s="59">
        <v>2367211</v>
      </c>
      <c r="N9" s="59">
        <v>1698423</v>
      </c>
      <c r="O9" s="59">
        <v>607692</v>
      </c>
      <c r="P9" s="59">
        <v>29778</v>
      </c>
      <c r="Q9" s="59">
        <v>703150</v>
      </c>
      <c r="R9" s="59">
        <v>166312</v>
      </c>
      <c r="S9" s="59">
        <v>-146592</v>
      </c>
      <c r="T9" s="59">
        <v>-32608</v>
      </c>
      <c r="U9" s="59">
        <v>-12889</v>
      </c>
    </row>
    <row r="10" spans="1:21" x14ac:dyDescent="0.2">
      <c r="B10" t="s">
        <v>117</v>
      </c>
      <c r="C10" s="59">
        <v>1060255</v>
      </c>
      <c r="D10" s="59">
        <v>-854049</v>
      </c>
      <c r="E10" s="59">
        <v>203849</v>
      </c>
      <c r="F10" s="59">
        <v>-34745</v>
      </c>
      <c r="G10" s="59">
        <v>53508</v>
      </c>
      <c r="I10" s="59">
        <v>2334727</v>
      </c>
      <c r="J10" s="59">
        <v>4886408</v>
      </c>
      <c r="K10" s="59">
        <v>2551681</v>
      </c>
      <c r="L10" s="59">
        <v>2916543</v>
      </c>
      <c r="M10" s="59">
        <v>2336401</v>
      </c>
      <c r="N10" s="59">
        <v>1779610</v>
      </c>
      <c r="O10" s="59">
        <v>381082</v>
      </c>
      <c r="P10" s="59">
        <v>42701</v>
      </c>
      <c r="Q10" s="59">
        <v>646490</v>
      </c>
      <c r="R10" s="59">
        <v>162165</v>
      </c>
      <c r="S10" s="59">
        <v>57792</v>
      </c>
      <c r="T10" s="59">
        <v>-185463</v>
      </c>
      <c r="U10" s="59">
        <v>34494</v>
      </c>
    </row>
    <row r="11" spans="1:21" x14ac:dyDescent="0.2">
      <c r="B11" t="s">
        <v>116</v>
      </c>
      <c r="C11" s="59">
        <v>656115</v>
      </c>
      <c r="D11" s="59">
        <v>-586791</v>
      </c>
      <c r="E11" s="59">
        <v>69008</v>
      </c>
      <c r="F11" s="59">
        <v>-18036</v>
      </c>
      <c r="G11" s="59">
        <v>-13169</v>
      </c>
      <c r="I11" s="59">
        <v>2408346</v>
      </c>
      <c r="J11" s="59">
        <v>4828558</v>
      </c>
      <c r="K11" s="59">
        <v>2420212</v>
      </c>
      <c r="L11" s="59">
        <v>2893024</v>
      </c>
      <c r="M11" s="59">
        <v>2244158</v>
      </c>
      <c r="N11" s="59">
        <v>1832286</v>
      </c>
      <c r="O11" s="59">
        <v>285636</v>
      </c>
      <c r="P11" s="59">
        <v>8312</v>
      </c>
      <c r="Q11" s="59">
        <v>678839</v>
      </c>
      <c r="R11" s="59">
        <v>360988</v>
      </c>
      <c r="S11" s="59">
        <v>-279061</v>
      </c>
      <c r="T11" s="59">
        <v>-102322</v>
      </c>
      <c r="U11" s="59">
        <v>-20395</v>
      </c>
    </row>
    <row r="12" spans="1:21" x14ac:dyDescent="0.2">
      <c r="B12" t="s">
        <v>115</v>
      </c>
      <c r="C12" s="59">
        <v>1080731</v>
      </c>
      <c r="D12" s="59">
        <v>-936210</v>
      </c>
      <c r="E12" s="59">
        <v>138157</v>
      </c>
      <c r="F12" s="59">
        <v>-28939</v>
      </c>
      <c r="G12" s="59">
        <v>23741</v>
      </c>
      <c r="I12" s="59">
        <v>2421515</v>
      </c>
      <c r="J12" s="59">
        <v>5043724</v>
      </c>
      <c r="K12" s="59">
        <v>2622209</v>
      </c>
      <c r="L12" s="59">
        <v>3084254</v>
      </c>
      <c r="M12" s="59">
        <v>2486155</v>
      </c>
      <c r="N12" s="59">
        <v>1915412</v>
      </c>
      <c r="O12" s="59">
        <v>520215</v>
      </c>
      <c r="P12" s="59">
        <v>29241</v>
      </c>
      <c r="Q12" s="59">
        <v>519569</v>
      </c>
      <c r="R12" s="59">
        <v>-114248</v>
      </c>
      <c r="S12" s="59">
        <v>-212459</v>
      </c>
      <c r="T12" s="59">
        <v>292330</v>
      </c>
      <c r="U12" s="59">
        <v>-34376</v>
      </c>
    </row>
    <row r="13" spans="1:21" x14ac:dyDescent="0.2">
      <c r="B13" t="s">
        <v>114</v>
      </c>
      <c r="C13" s="59">
        <v>707322</v>
      </c>
      <c r="D13" s="59">
        <v>-563561</v>
      </c>
      <c r="E13" s="59">
        <v>142297</v>
      </c>
      <c r="F13" s="59">
        <v>-21238</v>
      </c>
      <c r="G13" s="59">
        <v>63799</v>
      </c>
      <c r="I13" s="59">
        <v>2397773</v>
      </c>
      <c r="J13" s="59">
        <v>4823729</v>
      </c>
      <c r="K13" s="59">
        <v>2425955</v>
      </c>
      <c r="L13" s="59">
        <v>2870277</v>
      </c>
      <c r="M13" s="59">
        <v>2250024</v>
      </c>
      <c r="N13" s="59">
        <v>1988418</v>
      </c>
      <c r="O13" s="59">
        <v>371320</v>
      </c>
      <c r="P13" s="59">
        <v>63509</v>
      </c>
      <c r="Q13" s="59">
        <v>360314</v>
      </c>
      <c r="R13" s="59">
        <v>-64509</v>
      </c>
      <c r="S13" s="59">
        <v>26523</v>
      </c>
      <c r="T13" s="59">
        <v>57852</v>
      </c>
      <c r="U13" s="59">
        <v>19866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EB49-20E3-8A42-8814-C6C91F8B82C7}">
  <sheetPr codeName="Sheet40"/>
  <dimension ref="A1:U23"/>
  <sheetViews>
    <sheetView workbookViewId="0">
      <selection activeCell="T24" sqref="T2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1749250</v>
      </c>
      <c r="D3" s="59">
        <v>-1638432</v>
      </c>
      <c r="E3" s="59">
        <v>110777</v>
      </c>
      <c r="F3" s="59">
        <v>-82944</v>
      </c>
      <c r="G3" s="59">
        <v>23416</v>
      </c>
      <c r="I3" s="59">
        <v>3429272</v>
      </c>
      <c r="J3" s="59">
        <v>8393077</v>
      </c>
      <c r="K3" s="59">
        <v>4963805</v>
      </c>
      <c r="L3" s="59">
        <v>5526643</v>
      </c>
      <c r="M3" s="59">
        <v>4821195</v>
      </c>
      <c r="N3" s="59">
        <v>1600588</v>
      </c>
      <c r="O3" s="59">
        <v>2281826</v>
      </c>
      <c r="P3" s="59">
        <v>653978</v>
      </c>
      <c r="Q3" s="59">
        <v>952336</v>
      </c>
      <c r="R3" s="59">
        <v>2812</v>
      </c>
      <c r="S3" s="59">
        <v>407971</v>
      </c>
      <c r="T3" s="59">
        <v>27137</v>
      </c>
      <c r="U3" s="59">
        <v>437921</v>
      </c>
    </row>
    <row r="4" spans="1:21" x14ac:dyDescent="0.2">
      <c r="B4" t="s">
        <v>22</v>
      </c>
      <c r="C4" s="59">
        <v>1826748</v>
      </c>
      <c r="D4" s="59">
        <v>-1671524</v>
      </c>
      <c r="E4" s="59">
        <v>155038</v>
      </c>
      <c r="F4" s="59">
        <v>-101178</v>
      </c>
      <c r="G4" s="59">
        <v>26795</v>
      </c>
      <c r="I4" s="59">
        <v>3405856</v>
      </c>
      <c r="J4" s="59">
        <v>8327937</v>
      </c>
      <c r="K4" s="59">
        <v>4922081</v>
      </c>
      <c r="L4" s="59">
        <v>5517312</v>
      </c>
      <c r="M4" s="59">
        <v>4762594</v>
      </c>
      <c r="N4" s="59">
        <v>1561719</v>
      </c>
      <c r="O4" s="59">
        <v>2249141</v>
      </c>
      <c r="P4" s="59">
        <v>215781</v>
      </c>
      <c r="Q4" s="59">
        <v>1452884</v>
      </c>
      <c r="R4" s="59">
        <v>223870</v>
      </c>
      <c r="S4" s="59">
        <v>-566954</v>
      </c>
      <c r="T4" s="59">
        <v>125231</v>
      </c>
      <c r="U4" s="59">
        <v>-217852</v>
      </c>
    </row>
    <row r="5" spans="1:21" x14ac:dyDescent="0.2">
      <c r="B5" t="s">
        <v>23</v>
      </c>
      <c r="C5" s="59">
        <v>1763960</v>
      </c>
      <c r="D5" s="59">
        <v>-1618088</v>
      </c>
      <c r="E5" s="59">
        <v>144118</v>
      </c>
      <c r="F5" s="59">
        <v>-84720</v>
      </c>
      <c r="G5" s="59">
        <v>17508</v>
      </c>
      <c r="I5" s="59">
        <v>3383928</v>
      </c>
      <c r="J5" s="59">
        <v>8200599</v>
      </c>
      <c r="K5" s="59">
        <v>4816671</v>
      </c>
      <c r="L5" s="59">
        <v>5611742</v>
      </c>
      <c r="M5" s="59">
        <v>4640309</v>
      </c>
      <c r="N5" s="59">
        <v>1413809</v>
      </c>
      <c r="O5" s="59">
        <v>2615840</v>
      </c>
      <c r="P5" s="59">
        <v>433559</v>
      </c>
      <c r="Q5" s="59">
        <v>1106631</v>
      </c>
      <c r="R5" s="59">
        <v>15365</v>
      </c>
      <c r="S5" s="59">
        <v>-400794</v>
      </c>
      <c r="T5" s="59">
        <v>178198</v>
      </c>
      <c r="U5" s="59">
        <v>-207230</v>
      </c>
    </row>
    <row r="6" spans="1:21" x14ac:dyDescent="0.2">
      <c r="B6" t="s">
        <v>121</v>
      </c>
      <c r="C6" s="59">
        <v>1708653</v>
      </c>
      <c r="D6" s="59">
        <v>-1565286</v>
      </c>
      <c r="E6" s="59">
        <v>143366</v>
      </c>
      <c r="F6" s="59">
        <v>-68147</v>
      </c>
      <c r="G6" s="59">
        <v>25085</v>
      </c>
      <c r="I6" s="59">
        <v>3362450</v>
      </c>
      <c r="J6" s="59">
        <v>8111785</v>
      </c>
      <c r="K6" s="59">
        <v>4749334</v>
      </c>
      <c r="L6" s="59">
        <v>5391098</v>
      </c>
      <c r="M6" s="59">
        <v>4556096</v>
      </c>
      <c r="N6" s="59">
        <v>1515105</v>
      </c>
      <c r="O6" s="59">
        <v>2511731</v>
      </c>
      <c r="P6" s="59">
        <v>640225</v>
      </c>
      <c r="Q6" s="59">
        <v>681061</v>
      </c>
      <c r="R6" s="59">
        <v>27043</v>
      </c>
      <c r="S6" s="59">
        <v>78554</v>
      </c>
      <c r="T6" s="59">
        <v>-159020</v>
      </c>
      <c r="U6" s="59">
        <v>-53422</v>
      </c>
    </row>
    <row r="7" spans="1:21" x14ac:dyDescent="0.2">
      <c r="B7" t="s">
        <v>120</v>
      </c>
      <c r="C7" s="59">
        <v>1964170</v>
      </c>
      <c r="D7" s="59">
        <v>-1743911</v>
      </c>
      <c r="E7" s="59">
        <v>220259</v>
      </c>
      <c r="F7" s="59">
        <v>-57888</v>
      </c>
      <c r="G7" s="59">
        <v>98898</v>
      </c>
      <c r="I7" s="59">
        <v>3337365</v>
      </c>
      <c r="J7" s="59">
        <v>8397066</v>
      </c>
      <c r="K7" s="59">
        <v>5059701</v>
      </c>
      <c r="L7" s="59">
        <v>5904928</v>
      </c>
      <c r="M7" s="59">
        <v>4854656</v>
      </c>
      <c r="N7" s="59">
        <v>1359106</v>
      </c>
      <c r="O7" s="59">
        <v>2887348</v>
      </c>
      <c r="P7" s="59">
        <v>691332</v>
      </c>
      <c r="Q7" s="59">
        <v>920551</v>
      </c>
      <c r="R7" s="59">
        <v>241827</v>
      </c>
      <c r="S7" s="59">
        <v>-89206</v>
      </c>
      <c r="T7" s="59">
        <v>32598</v>
      </c>
      <c r="U7" s="59">
        <v>185218</v>
      </c>
    </row>
    <row r="8" spans="1:21" x14ac:dyDescent="0.2">
      <c r="B8" t="s">
        <v>119</v>
      </c>
      <c r="C8" s="59">
        <v>2385866</v>
      </c>
      <c r="D8" s="59">
        <v>-1956473</v>
      </c>
      <c r="E8" s="59">
        <v>429393</v>
      </c>
      <c r="F8" s="59">
        <v>-61620</v>
      </c>
      <c r="G8" s="59">
        <v>233884</v>
      </c>
      <c r="I8" s="59">
        <v>3578481</v>
      </c>
      <c r="J8" s="59">
        <v>8129665</v>
      </c>
      <c r="K8" s="59">
        <v>4551184</v>
      </c>
      <c r="L8" s="59">
        <v>6158267</v>
      </c>
      <c r="M8" s="59">
        <v>4292480</v>
      </c>
      <c r="N8" s="59">
        <v>1313093</v>
      </c>
      <c r="O8" s="59">
        <v>3044627</v>
      </c>
      <c r="P8" s="59">
        <v>505929</v>
      </c>
      <c r="Q8" s="59">
        <v>1245261</v>
      </c>
      <c r="R8" s="59">
        <v>366444</v>
      </c>
      <c r="S8" s="59">
        <v>-28050</v>
      </c>
      <c r="T8" s="59">
        <v>-97624</v>
      </c>
      <c r="U8" s="59">
        <v>240770</v>
      </c>
    </row>
    <row r="9" spans="1:21" x14ac:dyDescent="0.2">
      <c r="B9" t="s">
        <v>118</v>
      </c>
      <c r="C9" s="59">
        <v>1878237</v>
      </c>
      <c r="D9" s="59">
        <v>-1567305</v>
      </c>
      <c r="E9" s="59">
        <v>304527</v>
      </c>
      <c r="F9" s="59">
        <v>-45503</v>
      </c>
      <c r="G9" s="59">
        <v>201354</v>
      </c>
      <c r="I9" s="59">
        <v>3346596</v>
      </c>
      <c r="J9" s="59">
        <v>7919425</v>
      </c>
      <c r="K9" s="59">
        <v>4572828</v>
      </c>
      <c r="L9" s="59">
        <v>5854749</v>
      </c>
      <c r="M9" s="59">
        <v>4294733</v>
      </c>
      <c r="N9" s="59">
        <v>1384486</v>
      </c>
      <c r="O9" s="59">
        <v>3006454</v>
      </c>
      <c r="P9" s="59">
        <v>263165</v>
      </c>
      <c r="Q9" s="59">
        <v>1158989</v>
      </c>
      <c r="R9" s="59">
        <v>-55489</v>
      </c>
      <c r="S9" s="59">
        <v>-43644</v>
      </c>
      <c r="T9" s="59">
        <v>5111</v>
      </c>
      <c r="U9" s="59">
        <v>-94022</v>
      </c>
    </row>
    <row r="10" spans="1:21" x14ac:dyDescent="0.2">
      <c r="B10" t="s">
        <v>117</v>
      </c>
      <c r="C10" s="59">
        <v>1407101</v>
      </c>
      <c r="D10" s="59">
        <v>-1246095</v>
      </c>
      <c r="E10" s="59">
        <v>161140</v>
      </c>
      <c r="F10" s="59">
        <v>-36110</v>
      </c>
      <c r="G10" s="59">
        <v>85315</v>
      </c>
      <c r="I10" s="59">
        <v>3142607</v>
      </c>
      <c r="J10" s="59">
        <v>7553939</v>
      </c>
      <c r="K10" s="59">
        <v>4411331</v>
      </c>
      <c r="L10" s="59">
        <v>5515358</v>
      </c>
      <c r="M10" s="59">
        <v>4075729</v>
      </c>
      <c r="N10" s="59">
        <v>1278604</v>
      </c>
      <c r="O10" s="59">
        <v>2670025</v>
      </c>
      <c r="P10" s="59">
        <v>520731</v>
      </c>
      <c r="Q10" s="59">
        <v>1003746</v>
      </c>
      <c r="R10" s="59">
        <v>-38561</v>
      </c>
      <c r="S10" s="59">
        <v>120289</v>
      </c>
      <c r="T10" s="59">
        <v>-81480</v>
      </c>
      <c r="U10" s="59">
        <v>247</v>
      </c>
    </row>
    <row r="11" spans="1:21" x14ac:dyDescent="0.2">
      <c r="B11" t="s">
        <v>116</v>
      </c>
      <c r="C11" s="59">
        <v>1112820</v>
      </c>
      <c r="D11" s="59">
        <v>-1011280</v>
      </c>
      <c r="E11" s="59">
        <v>99663</v>
      </c>
      <c r="F11" s="59">
        <v>-63204</v>
      </c>
      <c r="G11" s="59">
        <v>9910</v>
      </c>
      <c r="I11" s="59">
        <v>3056397</v>
      </c>
      <c r="J11" s="59">
        <v>7354331</v>
      </c>
      <c r="K11" s="59">
        <v>4297933</v>
      </c>
      <c r="L11" s="59">
        <v>5329455</v>
      </c>
      <c r="M11" s="59">
        <v>3946016</v>
      </c>
      <c r="N11" s="59">
        <v>1126181</v>
      </c>
      <c r="O11" s="59">
        <v>2660943</v>
      </c>
      <c r="P11" s="59">
        <v>520691</v>
      </c>
      <c r="Q11" s="59">
        <v>976376</v>
      </c>
      <c r="R11" s="59">
        <v>-78114</v>
      </c>
      <c r="S11" s="59">
        <v>70599</v>
      </c>
      <c r="T11" s="59">
        <v>-53097</v>
      </c>
      <c r="U11" s="59">
        <v>-60612</v>
      </c>
    </row>
    <row r="12" spans="1:21" x14ac:dyDescent="0.2">
      <c r="B12" t="s">
        <v>115</v>
      </c>
      <c r="C12" s="59">
        <v>1831487</v>
      </c>
      <c r="D12" s="59">
        <v>-1685695</v>
      </c>
      <c r="E12" s="59">
        <v>144162</v>
      </c>
      <c r="F12" s="59">
        <v>-65834</v>
      </c>
      <c r="G12" s="59">
        <v>26959</v>
      </c>
      <c r="I12" s="59">
        <v>3046487</v>
      </c>
      <c r="J12" s="59">
        <v>7488603</v>
      </c>
      <c r="K12" s="59">
        <v>4442116</v>
      </c>
      <c r="L12" s="59">
        <v>5424007</v>
      </c>
      <c r="M12" s="59">
        <v>4080848</v>
      </c>
      <c r="N12" s="59">
        <v>1363133</v>
      </c>
      <c r="O12" s="59">
        <v>2442947</v>
      </c>
      <c r="P12" s="59">
        <v>580998</v>
      </c>
      <c r="Q12" s="59">
        <v>988554</v>
      </c>
      <c r="R12" s="59">
        <v>295276</v>
      </c>
      <c r="S12" s="59">
        <v>-106377</v>
      </c>
      <c r="T12" s="59">
        <v>-8727</v>
      </c>
      <c r="U12" s="59">
        <v>180172</v>
      </c>
    </row>
    <row r="13" spans="1:21" x14ac:dyDescent="0.2">
      <c r="B13" t="s">
        <v>114</v>
      </c>
      <c r="C13" s="59">
        <v>1370810</v>
      </c>
      <c r="D13" s="59">
        <v>-1265268</v>
      </c>
      <c r="E13" s="59">
        <v>105542</v>
      </c>
      <c r="F13" s="59">
        <v>-60920</v>
      </c>
      <c r="G13" s="59">
        <v>21111</v>
      </c>
      <c r="I13" s="59">
        <v>3019795</v>
      </c>
      <c r="J13" s="59">
        <v>7527154</v>
      </c>
      <c r="K13" s="59">
        <v>4507358</v>
      </c>
      <c r="L13" s="59">
        <v>5427797</v>
      </c>
      <c r="M13" s="59">
        <v>4086789</v>
      </c>
      <c r="N13" s="59">
        <v>1504424</v>
      </c>
      <c r="O13" s="59">
        <v>2409600</v>
      </c>
      <c r="P13" s="59">
        <v>400698</v>
      </c>
      <c r="Q13" s="59">
        <v>1071875</v>
      </c>
      <c r="R13" s="59">
        <v>63377</v>
      </c>
      <c r="S13" s="59">
        <v>10816</v>
      </c>
      <c r="T13" s="59">
        <v>-212842</v>
      </c>
      <c r="U13" s="59">
        <v>-138648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301-2009-5345-985D-47B0CA384BF1}">
  <sheetPr codeName="Sheet41"/>
  <dimension ref="A1:U23"/>
  <sheetViews>
    <sheetView workbookViewId="0">
      <selection activeCell="T28" sqref="T28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1793486</v>
      </c>
      <c r="D3" s="59">
        <v>-1609394</v>
      </c>
      <c r="E3" s="59">
        <v>184015</v>
      </c>
      <c r="F3" s="59">
        <v>-10574</v>
      </c>
      <c r="G3" s="59">
        <v>89294</v>
      </c>
      <c r="I3" s="59">
        <v>2145292</v>
      </c>
      <c r="J3" s="59">
        <v>3594880</v>
      </c>
      <c r="K3" s="59">
        <v>1449587</v>
      </c>
      <c r="L3" s="59">
        <v>2398061</v>
      </c>
      <c r="M3" s="59">
        <v>1439808</v>
      </c>
      <c r="N3" s="59">
        <v>1241751</v>
      </c>
      <c r="O3" s="59">
        <v>708534</v>
      </c>
      <c r="P3" s="59">
        <v>56453</v>
      </c>
      <c r="Q3" s="59">
        <v>288626</v>
      </c>
      <c r="R3" s="59">
        <v>-186969</v>
      </c>
      <c r="S3" s="59">
        <v>-234495</v>
      </c>
      <c r="T3" s="59">
        <v>252878</v>
      </c>
      <c r="U3" s="59">
        <v>-168587</v>
      </c>
    </row>
    <row r="4" spans="1:21" x14ac:dyDescent="0.2">
      <c r="B4" t="s">
        <v>22</v>
      </c>
      <c r="C4" s="59">
        <v>1032765</v>
      </c>
      <c r="D4" s="59">
        <v>-944219</v>
      </c>
      <c r="E4" s="59">
        <v>88545</v>
      </c>
      <c r="F4" s="59">
        <v>-6755</v>
      </c>
      <c r="G4" s="59">
        <v>75605</v>
      </c>
      <c r="I4" s="59">
        <v>2055676</v>
      </c>
      <c r="J4" s="59">
        <v>3200824</v>
      </c>
      <c r="K4" s="59">
        <v>1145147</v>
      </c>
      <c r="L4" s="59">
        <v>1966125</v>
      </c>
      <c r="M4" s="59">
        <v>1135277</v>
      </c>
      <c r="N4" s="59">
        <v>1285520</v>
      </c>
      <c r="O4" s="59">
        <v>279546</v>
      </c>
      <c r="P4" s="59">
        <v>224384</v>
      </c>
      <c r="Q4" s="59">
        <v>71626</v>
      </c>
      <c r="R4" s="59">
        <v>-402641</v>
      </c>
      <c r="S4" s="59">
        <v>-123375</v>
      </c>
      <c r="T4" s="59">
        <v>301291</v>
      </c>
      <c r="U4" s="59">
        <v>-224725</v>
      </c>
    </row>
    <row r="5" spans="1:21" x14ac:dyDescent="0.2">
      <c r="B5" t="s">
        <v>23</v>
      </c>
      <c r="C5" s="59">
        <v>1010054</v>
      </c>
      <c r="D5" s="59">
        <v>-927946</v>
      </c>
      <c r="E5" s="59">
        <v>80495</v>
      </c>
      <c r="F5" s="59">
        <v>-2965</v>
      </c>
      <c r="G5" s="59">
        <v>48593</v>
      </c>
      <c r="I5" s="59">
        <v>2122721</v>
      </c>
      <c r="J5" s="59">
        <v>2815091</v>
      </c>
      <c r="K5" s="59">
        <v>692370</v>
      </c>
      <c r="L5" s="59">
        <v>1660104</v>
      </c>
      <c r="M5" s="59">
        <v>682238</v>
      </c>
      <c r="N5" s="59">
        <v>824984</v>
      </c>
      <c r="O5" s="59">
        <v>297890</v>
      </c>
      <c r="P5" s="59">
        <v>448578</v>
      </c>
      <c r="Q5" s="59">
        <v>11068</v>
      </c>
      <c r="R5" s="59">
        <v>7579</v>
      </c>
      <c r="S5" s="59">
        <v>-61820</v>
      </c>
      <c r="T5" s="59">
        <v>-82229</v>
      </c>
      <c r="U5" s="59">
        <v>-136470</v>
      </c>
    </row>
    <row r="6" spans="1:21" x14ac:dyDescent="0.2">
      <c r="B6" t="s">
        <v>121</v>
      </c>
      <c r="C6" s="59">
        <v>1210834</v>
      </c>
      <c r="D6" s="59">
        <v>-1056308</v>
      </c>
      <c r="E6" s="59">
        <v>154525</v>
      </c>
      <c r="F6" s="59">
        <v>-5494</v>
      </c>
      <c r="G6" s="59">
        <v>81312</v>
      </c>
      <c r="I6" s="59">
        <v>2114546</v>
      </c>
      <c r="J6" s="59">
        <v>2988400</v>
      </c>
      <c r="K6" s="59">
        <v>873854</v>
      </c>
      <c r="L6" s="59">
        <v>1877031</v>
      </c>
      <c r="M6" s="59">
        <v>863662</v>
      </c>
      <c r="N6" s="59">
        <v>929079</v>
      </c>
      <c r="O6" s="59">
        <v>279865</v>
      </c>
      <c r="P6" s="59">
        <v>585329</v>
      </c>
      <c r="Q6" s="59">
        <v>11068</v>
      </c>
      <c r="R6" s="59">
        <v>503996</v>
      </c>
      <c r="S6" s="59">
        <v>-142654</v>
      </c>
      <c r="T6" s="59">
        <v>-262283</v>
      </c>
      <c r="U6" s="59">
        <v>99058</v>
      </c>
    </row>
    <row r="7" spans="1:21" x14ac:dyDescent="0.2">
      <c r="B7" t="s">
        <v>120</v>
      </c>
      <c r="C7" s="59">
        <v>1752532</v>
      </c>
      <c r="D7" s="59">
        <v>-1561628</v>
      </c>
      <c r="E7" s="59">
        <v>190860</v>
      </c>
      <c r="F7" s="59">
        <v>-5221</v>
      </c>
      <c r="G7" s="59">
        <v>79830</v>
      </c>
      <c r="I7" s="59">
        <v>2035514</v>
      </c>
      <c r="J7" s="59">
        <v>3157876</v>
      </c>
      <c r="K7" s="59">
        <v>1122361</v>
      </c>
      <c r="L7" s="59">
        <v>2207319</v>
      </c>
      <c r="M7" s="59">
        <v>1112317</v>
      </c>
      <c r="N7" s="59">
        <v>1003884</v>
      </c>
      <c r="O7" s="59">
        <v>609284</v>
      </c>
      <c r="P7" s="59">
        <v>505722</v>
      </c>
      <c r="Q7" s="59">
        <v>10977</v>
      </c>
      <c r="R7" s="59">
        <v>-126285</v>
      </c>
      <c r="S7" s="59">
        <v>-111005</v>
      </c>
      <c r="T7" s="59">
        <v>-133476</v>
      </c>
      <c r="U7" s="59">
        <v>-370766</v>
      </c>
    </row>
    <row r="8" spans="1:21" x14ac:dyDescent="0.2">
      <c r="B8" t="s">
        <v>119</v>
      </c>
      <c r="C8" s="59">
        <v>1413240</v>
      </c>
      <c r="D8" s="59">
        <v>-1245894</v>
      </c>
      <c r="E8" s="59">
        <v>165198</v>
      </c>
      <c r="F8" s="59">
        <v>-4651</v>
      </c>
      <c r="G8" s="59">
        <v>118428</v>
      </c>
      <c r="I8" s="59">
        <v>1955684</v>
      </c>
      <c r="J8" s="59">
        <v>3125705</v>
      </c>
      <c r="K8" s="59">
        <v>1170020</v>
      </c>
      <c r="L8" s="59">
        <v>2372842</v>
      </c>
      <c r="M8" s="59">
        <v>1159880</v>
      </c>
      <c r="N8" s="59">
        <v>1000674</v>
      </c>
      <c r="O8" s="59">
        <v>431170</v>
      </c>
      <c r="P8" s="59">
        <v>874593</v>
      </c>
      <c r="Q8" s="59">
        <v>10368</v>
      </c>
      <c r="R8" s="59">
        <v>35385</v>
      </c>
      <c r="S8" s="59">
        <v>-164642</v>
      </c>
      <c r="T8" s="59">
        <v>215824</v>
      </c>
      <c r="U8" s="59">
        <v>86567</v>
      </c>
    </row>
    <row r="9" spans="1:21" x14ac:dyDescent="0.2">
      <c r="B9" t="s">
        <v>118</v>
      </c>
      <c r="C9" s="59">
        <v>1330989</v>
      </c>
      <c r="D9" s="59">
        <v>-1210268</v>
      </c>
      <c r="E9" s="59">
        <v>117271</v>
      </c>
      <c r="F9" s="59">
        <v>-1886</v>
      </c>
      <c r="G9" s="59">
        <v>42212</v>
      </c>
      <c r="I9" s="59">
        <v>1968033</v>
      </c>
      <c r="J9" s="59">
        <v>2785475</v>
      </c>
      <c r="K9" s="59">
        <v>817442</v>
      </c>
      <c r="L9" s="59">
        <v>2218160</v>
      </c>
      <c r="M9" s="59">
        <v>807499</v>
      </c>
      <c r="N9" s="59">
        <v>857103</v>
      </c>
      <c r="O9" s="59">
        <v>504070</v>
      </c>
      <c r="P9" s="59">
        <v>789746</v>
      </c>
      <c r="Q9" s="59">
        <v>9532</v>
      </c>
      <c r="R9" s="59">
        <v>-61374</v>
      </c>
      <c r="S9" s="59">
        <v>-64206</v>
      </c>
      <c r="T9" s="59">
        <v>143385</v>
      </c>
      <c r="U9" s="59">
        <v>17804</v>
      </c>
    </row>
    <row r="10" spans="1:21" x14ac:dyDescent="0.2">
      <c r="B10" t="s">
        <v>117</v>
      </c>
      <c r="C10" s="59">
        <v>1445051</v>
      </c>
      <c r="D10" s="59">
        <v>-1242636</v>
      </c>
      <c r="E10" s="59">
        <v>201771</v>
      </c>
      <c r="F10" s="59">
        <v>-2971</v>
      </c>
      <c r="G10" s="59">
        <v>110402</v>
      </c>
      <c r="I10" s="59">
        <v>1976591</v>
      </c>
      <c r="J10" s="59">
        <v>2690587</v>
      </c>
      <c r="K10" s="59">
        <v>713996</v>
      </c>
      <c r="L10" s="59">
        <v>2140949</v>
      </c>
      <c r="M10" s="59">
        <v>704063</v>
      </c>
      <c r="N10" s="59">
        <v>940772</v>
      </c>
      <c r="O10" s="59">
        <v>368057</v>
      </c>
      <c r="P10" s="59">
        <v>769592</v>
      </c>
      <c r="Q10" s="59">
        <v>24784</v>
      </c>
      <c r="R10" s="59">
        <v>445617</v>
      </c>
      <c r="S10" s="59">
        <v>-105020</v>
      </c>
      <c r="T10" s="59">
        <v>-71142</v>
      </c>
      <c r="U10" s="59">
        <v>269453</v>
      </c>
    </row>
    <row r="11" spans="1:21" x14ac:dyDescent="0.2">
      <c r="B11" t="s">
        <v>116</v>
      </c>
      <c r="C11" s="59">
        <v>1625322</v>
      </c>
      <c r="D11" s="59">
        <v>-1474602</v>
      </c>
      <c r="E11" s="59">
        <v>150719</v>
      </c>
      <c r="F11" s="59">
        <v>-3567</v>
      </c>
      <c r="G11" s="59">
        <v>63629</v>
      </c>
      <c r="I11" s="59">
        <v>1544524</v>
      </c>
      <c r="J11" s="59">
        <v>2713907</v>
      </c>
      <c r="K11" s="59">
        <v>1169382</v>
      </c>
      <c r="L11" s="59">
        <v>2260987</v>
      </c>
      <c r="M11" s="59">
        <v>1159172</v>
      </c>
      <c r="N11" s="59">
        <v>1008435</v>
      </c>
      <c r="O11" s="59">
        <v>686931</v>
      </c>
      <c r="P11" s="59">
        <v>500334</v>
      </c>
      <c r="Q11" s="59">
        <v>24768</v>
      </c>
      <c r="R11" s="59">
        <v>-8885</v>
      </c>
      <c r="S11" s="59">
        <v>-50042</v>
      </c>
      <c r="T11" s="59">
        <v>-45281</v>
      </c>
      <c r="U11" s="59">
        <v>-104210</v>
      </c>
    </row>
    <row r="12" spans="1:21" x14ac:dyDescent="0.2">
      <c r="B12" t="s">
        <v>115</v>
      </c>
      <c r="C12" s="59">
        <v>1165406</v>
      </c>
      <c r="D12" s="59">
        <v>-1058588</v>
      </c>
      <c r="E12" s="59">
        <v>102190</v>
      </c>
      <c r="F12" s="59">
        <v>-4798</v>
      </c>
      <c r="G12" s="59">
        <v>81974</v>
      </c>
      <c r="I12" s="59">
        <v>1480895</v>
      </c>
      <c r="J12" s="59">
        <v>2527853</v>
      </c>
      <c r="K12" s="59">
        <v>1046958</v>
      </c>
      <c r="L12" s="59">
        <v>1980617</v>
      </c>
      <c r="M12" s="59">
        <v>1036720</v>
      </c>
      <c r="N12" s="59">
        <v>975887</v>
      </c>
      <c r="O12" s="59">
        <v>352546</v>
      </c>
      <c r="P12" s="59">
        <v>604208</v>
      </c>
      <c r="Q12" s="59">
        <v>9516</v>
      </c>
      <c r="R12" s="59">
        <v>-272628</v>
      </c>
      <c r="S12" s="59">
        <v>-30122</v>
      </c>
      <c r="T12" s="59">
        <v>408738</v>
      </c>
      <c r="U12" s="59">
        <v>105987</v>
      </c>
    </row>
    <row r="13" spans="1:21" x14ac:dyDescent="0.2">
      <c r="B13" t="s">
        <v>114</v>
      </c>
      <c r="C13" s="59">
        <v>968594</v>
      </c>
      <c r="D13" s="59">
        <v>-893993</v>
      </c>
      <c r="E13" s="59">
        <v>74601</v>
      </c>
      <c r="F13" s="59">
        <v>-3663</v>
      </c>
      <c r="G13" s="59">
        <v>30919</v>
      </c>
      <c r="I13" s="59">
        <v>1283233</v>
      </c>
      <c r="J13" s="59">
        <v>1966215</v>
      </c>
      <c r="K13" s="59">
        <v>682981</v>
      </c>
      <c r="L13" s="59">
        <v>1433456</v>
      </c>
      <c r="M13" s="59">
        <v>672594</v>
      </c>
      <c r="N13" s="59">
        <v>579047</v>
      </c>
      <c r="O13" s="59">
        <v>315611</v>
      </c>
      <c r="P13" s="59">
        <v>498517</v>
      </c>
      <c r="Q13" s="59">
        <v>9538</v>
      </c>
      <c r="R13" s="59">
        <v>22208</v>
      </c>
      <c r="S13" s="59">
        <v>-55274</v>
      </c>
      <c r="T13" s="59">
        <v>262869</v>
      </c>
      <c r="U13" s="59">
        <v>229803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0C63-1F81-2E42-8390-6C4B7B5E31E7}">
  <sheetPr codeName="Sheet42"/>
  <dimension ref="A1:U12"/>
  <sheetViews>
    <sheetView workbookViewId="0">
      <selection activeCell="U29" sqref="U29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12" spans="1:21" x14ac:dyDescent="0.2">
      <c r="A12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8318-C49D-F54C-B06F-667ECFBB7D92}">
  <sheetPr codeName="Sheet43"/>
  <dimension ref="A1:U23"/>
  <sheetViews>
    <sheetView workbookViewId="0">
      <selection activeCell="L30" sqref="L30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354821</v>
      </c>
      <c r="D3" s="59">
        <v>-43638</v>
      </c>
      <c r="E3" s="59">
        <v>311182</v>
      </c>
      <c r="F3" s="59">
        <v>-86137</v>
      </c>
      <c r="G3" s="59">
        <v>101677</v>
      </c>
      <c r="I3" s="59">
        <v>8622795</v>
      </c>
      <c r="J3" s="59">
        <v>20590751</v>
      </c>
      <c r="K3" s="59">
        <v>11967955</v>
      </c>
      <c r="L3" s="59">
        <v>16504257</v>
      </c>
      <c r="M3" s="59">
        <v>9372356</v>
      </c>
      <c r="N3" s="59">
        <v>12157739</v>
      </c>
      <c r="O3" s="59">
        <v>4198757</v>
      </c>
      <c r="P3" s="59">
        <v>52588</v>
      </c>
      <c r="Q3" s="59">
        <v>15370</v>
      </c>
      <c r="R3" s="59">
        <v>405510</v>
      </c>
      <c r="S3" s="59">
        <v>-12905</v>
      </c>
      <c r="T3" s="59">
        <v>-553759</v>
      </c>
      <c r="U3" s="59">
        <v>-161154</v>
      </c>
    </row>
    <row r="4" spans="1:21" x14ac:dyDescent="0.2">
      <c r="B4" t="s">
        <v>22</v>
      </c>
      <c r="C4" s="59">
        <v>2449</v>
      </c>
      <c r="D4" s="59">
        <v>-715</v>
      </c>
      <c r="E4" s="59">
        <v>1733</v>
      </c>
      <c r="F4" s="59">
        <v>-93273</v>
      </c>
      <c r="G4" s="59">
        <v>275710</v>
      </c>
      <c r="I4" s="59">
        <v>8522182</v>
      </c>
      <c r="J4" s="59">
        <v>20632736</v>
      </c>
      <c r="K4" s="59">
        <v>12110553</v>
      </c>
      <c r="L4" s="59">
        <v>16553998</v>
      </c>
      <c r="M4" s="59">
        <v>9571701</v>
      </c>
      <c r="N4" s="59">
        <v>12170539</v>
      </c>
      <c r="O4" s="59">
        <v>4073043</v>
      </c>
      <c r="P4" s="59">
        <v>213742</v>
      </c>
      <c r="Q4" s="59">
        <v>15370</v>
      </c>
      <c r="R4" s="59">
        <v>-436892</v>
      </c>
      <c r="S4" s="59">
        <v>29355</v>
      </c>
      <c r="T4" s="59">
        <v>403008</v>
      </c>
      <c r="U4" s="59">
        <v>-4527</v>
      </c>
    </row>
    <row r="5" spans="1:21" x14ac:dyDescent="0.2">
      <c r="B5" t="s">
        <v>23</v>
      </c>
      <c r="C5" s="59">
        <v>192274</v>
      </c>
      <c r="D5" s="59">
        <v>-20374</v>
      </c>
      <c r="E5" s="59">
        <v>171900</v>
      </c>
      <c r="F5" s="59">
        <v>-88146</v>
      </c>
      <c r="G5" s="59">
        <v>22438</v>
      </c>
      <c r="I5" s="59">
        <v>8247716</v>
      </c>
      <c r="J5" s="59">
        <v>21758850</v>
      </c>
      <c r="K5" s="59">
        <v>13511133</v>
      </c>
      <c r="L5" s="59">
        <v>17045329</v>
      </c>
      <c r="M5" s="59">
        <v>11599468</v>
      </c>
      <c r="N5" s="59">
        <v>12131632</v>
      </c>
      <c r="O5" s="59">
        <v>4596964</v>
      </c>
      <c r="P5" s="59">
        <v>218270</v>
      </c>
      <c r="Q5" s="59">
        <v>15370</v>
      </c>
      <c r="R5" s="59">
        <v>931401</v>
      </c>
      <c r="S5" s="59">
        <v>-8520</v>
      </c>
      <c r="T5" s="59">
        <v>-966373</v>
      </c>
      <c r="U5" s="59">
        <v>-43491</v>
      </c>
    </row>
    <row r="6" spans="1:21" x14ac:dyDescent="0.2">
      <c r="B6" t="s">
        <v>121</v>
      </c>
      <c r="C6" s="59">
        <v>14634</v>
      </c>
      <c r="D6" s="59">
        <v>-28625</v>
      </c>
      <c r="E6" s="59">
        <v>-13991</v>
      </c>
      <c r="F6" s="59">
        <v>-140467</v>
      </c>
      <c r="G6" s="59">
        <v>-229481</v>
      </c>
      <c r="I6" s="59">
        <v>9269544</v>
      </c>
      <c r="J6" s="59">
        <v>22845290</v>
      </c>
      <c r="K6" s="59">
        <v>13575746</v>
      </c>
      <c r="L6" s="59">
        <v>18218441</v>
      </c>
      <c r="M6" s="59">
        <v>11021774</v>
      </c>
      <c r="N6" s="59">
        <v>12131479</v>
      </c>
      <c r="O6" s="59">
        <v>5649830</v>
      </c>
      <c r="P6" s="59">
        <v>261762</v>
      </c>
      <c r="Q6" s="59">
        <v>9370</v>
      </c>
      <c r="R6" s="59">
        <v>490192</v>
      </c>
      <c r="S6" s="59">
        <v>546584</v>
      </c>
      <c r="T6" s="59">
        <v>-825739</v>
      </c>
      <c r="U6" s="59">
        <v>211038</v>
      </c>
    </row>
    <row r="7" spans="1:21" x14ac:dyDescent="0.2">
      <c r="B7" t="s">
        <v>120</v>
      </c>
      <c r="C7" s="59">
        <v>11114</v>
      </c>
      <c r="D7" s="59">
        <v>-4948</v>
      </c>
      <c r="E7" s="59">
        <v>6166</v>
      </c>
      <c r="F7" s="59">
        <v>-132220</v>
      </c>
      <c r="G7" s="59">
        <v>711204</v>
      </c>
      <c r="I7" s="59">
        <v>10401875</v>
      </c>
      <c r="J7" s="59">
        <v>25797477</v>
      </c>
      <c r="K7" s="59">
        <v>15395601</v>
      </c>
      <c r="L7" s="59">
        <v>21298511</v>
      </c>
      <c r="M7" s="59">
        <v>11399322</v>
      </c>
      <c r="N7" s="59">
        <v>13377931</v>
      </c>
      <c r="O7" s="59">
        <v>7614622</v>
      </c>
      <c r="P7" s="59">
        <v>50724</v>
      </c>
      <c r="Q7" s="59">
        <v>21590</v>
      </c>
      <c r="R7" s="59">
        <v>-1758458</v>
      </c>
      <c r="S7" s="59">
        <v>811989</v>
      </c>
      <c r="T7" s="59">
        <v>398116</v>
      </c>
      <c r="U7" s="59">
        <v>-548351</v>
      </c>
    </row>
    <row r="8" spans="1:21" x14ac:dyDescent="0.2">
      <c r="B8" t="s">
        <v>119</v>
      </c>
      <c r="C8" s="59">
        <v>853376</v>
      </c>
      <c r="D8" s="59">
        <v>-95225</v>
      </c>
      <c r="E8" s="59">
        <v>758151</v>
      </c>
      <c r="F8" s="59">
        <v>-130813</v>
      </c>
      <c r="G8" s="59">
        <v>408534</v>
      </c>
      <c r="I8" s="59">
        <v>8796865</v>
      </c>
      <c r="J8" s="59">
        <v>23518317</v>
      </c>
      <c r="K8" s="59">
        <v>14721452</v>
      </c>
      <c r="L8" s="59">
        <v>19287450</v>
      </c>
      <c r="M8" s="59">
        <v>10594672</v>
      </c>
      <c r="N8" s="59">
        <v>13106516</v>
      </c>
      <c r="O8" s="59">
        <v>5382934</v>
      </c>
      <c r="P8" s="59">
        <v>599076</v>
      </c>
      <c r="Q8" s="59">
        <v>21590</v>
      </c>
      <c r="R8" s="59">
        <v>-1516371</v>
      </c>
      <c r="S8" s="59">
        <v>1760060</v>
      </c>
      <c r="T8" s="59">
        <v>5405</v>
      </c>
      <c r="U8" s="59">
        <v>249093</v>
      </c>
    </row>
    <row r="9" spans="1:21" x14ac:dyDescent="0.2">
      <c r="B9" t="s">
        <v>118</v>
      </c>
      <c r="C9" s="59">
        <v>625448</v>
      </c>
      <c r="D9" s="59">
        <v>-99330</v>
      </c>
      <c r="E9" s="59">
        <v>526118</v>
      </c>
      <c r="F9" s="59">
        <v>-100851</v>
      </c>
      <c r="G9" s="59">
        <v>279389</v>
      </c>
      <c r="I9" s="59">
        <v>8388470</v>
      </c>
      <c r="J9" s="59">
        <v>21535524</v>
      </c>
      <c r="K9" s="59">
        <v>13147053</v>
      </c>
      <c r="L9" s="59">
        <v>16079121</v>
      </c>
      <c r="M9" s="59">
        <v>8771544</v>
      </c>
      <c r="N9" s="59">
        <v>12225032</v>
      </c>
      <c r="O9" s="59">
        <v>3368739</v>
      </c>
      <c r="P9" s="59">
        <v>349982</v>
      </c>
      <c r="Q9" s="59">
        <v>21590</v>
      </c>
      <c r="R9" s="59">
        <v>-994018</v>
      </c>
      <c r="S9" s="59">
        <v>-533811</v>
      </c>
      <c r="T9" s="59">
        <v>1383781</v>
      </c>
      <c r="U9" s="59">
        <v>-144047</v>
      </c>
    </row>
    <row r="10" spans="1:21" x14ac:dyDescent="0.2">
      <c r="B10" t="s">
        <v>117</v>
      </c>
      <c r="C10" s="59">
        <v>1228828</v>
      </c>
      <c r="D10" s="59">
        <v>-111997</v>
      </c>
      <c r="E10" s="59">
        <v>1116831</v>
      </c>
      <c r="F10" s="59">
        <v>-70850</v>
      </c>
      <c r="G10" s="59">
        <v>751468</v>
      </c>
      <c r="I10" s="59">
        <v>8144511</v>
      </c>
      <c r="J10" s="59">
        <v>20551878</v>
      </c>
      <c r="K10" s="59">
        <v>12407367</v>
      </c>
      <c r="L10" s="59">
        <v>15337063</v>
      </c>
      <c r="M10" s="59">
        <v>8731172</v>
      </c>
      <c r="N10" s="59">
        <v>12192038</v>
      </c>
      <c r="O10" s="59">
        <v>2533355</v>
      </c>
      <c r="P10" s="59">
        <v>494030</v>
      </c>
      <c r="Q10" s="59">
        <v>21590</v>
      </c>
      <c r="R10" s="59">
        <v>143952</v>
      </c>
      <c r="S10" s="59">
        <v>-1337204</v>
      </c>
      <c r="T10" s="59">
        <v>1396850</v>
      </c>
      <c r="U10" s="59">
        <v>203597</v>
      </c>
    </row>
    <row r="11" spans="1:21" x14ac:dyDescent="0.2">
      <c r="B11" t="s">
        <v>116</v>
      </c>
      <c r="C11" s="59">
        <v>1267564</v>
      </c>
      <c r="D11" s="59">
        <v>-411580</v>
      </c>
      <c r="E11" s="59">
        <v>855983</v>
      </c>
      <c r="F11" s="59">
        <v>-37919</v>
      </c>
      <c r="G11" s="59">
        <v>607084</v>
      </c>
      <c r="I11" s="59">
        <v>7761692</v>
      </c>
      <c r="J11" s="59">
        <v>19676121</v>
      </c>
      <c r="K11" s="59">
        <v>11914428</v>
      </c>
      <c r="L11" s="59">
        <v>15416365</v>
      </c>
      <c r="M11" s="59">
        <v>4705301</v>
      </c>
      <c r="N11" s="59">
        <v>11920885</v>
      </c>
      <c r="O11" s="59">
        <v>3120494</v>
      </c>
      <c r="P11" s="59">
        <v>290432</v>
      </c>
      <c r="Q11" s="59">
        <v>24400</v>
      </c>
      <c r="R11" s="59">
        <v>-61619</v>
      </c>
      <c r="S11" s="59">
        <v>-426571</v>
      </c>
      <c r="T11" s="59">
        <v>481800</v>
      </c>
      <c r="U11" s="59">
        <v>-6391</v>
      </c>
    </row>
    <row r="12" spans="1:21" x14ac:dyDescent="0.2">
      <c r="B12" t="s">
        <v>115</v>
      </c>
      <c r="C12" s="59">
        <v>537718</v>
      </c>
      <c r="D12" s="59">
        <v>-132046</v>
      </c>
      <c r="E12" s="59">
        <v>405672</v>
      </c>
      <c r="F12" s="59">
        <v>-28235</v>
      </c>
      <c r="G12" s="59">
        <v>250981</v>
      </c>
      <c r="I12" s="59">
        <v>7070124</v>
      </c>
      <c r="J12" s="59">
        <v>18717461</v>
      </c>
      <c r="K12" s="59">
        <v>11647336</v>
      </c>
      <c r="L12" s="59">
        <v>14619763</v>
      </c>
      <c r="M12" s="59">
        <v>5201819</v>
      </c>
      <c r="N12" s="59">
        <v>12016853</v>
      </c>
      <c r="O12" s="59">
        <v>2227849</v>
      </c>
      <c r="P12" s="59">
        <v>296823</v>
      </c>
      <c r="Q12" s="59">
        <v>24400</v>
      </c>
      <c r="R12" s="59">
        <v>878912</v>
      </c>
      <c r="S12" s="59">
        <v>-748098</v>
      </c>
      <c r="T12" s="59">
        <v>158210</v>
      </c>
      <c r="U12" s="59">
        <v>289024</v>
      </c>
    </row>
    <row r="13" spans="1:21" x14ac:dyDescent="0.2">
      <c r="B13" t="s">
        <v>114</v>
      </c>
      <c r="C13" s="59">
        <v>586111</v>
      </c>
      <c r="D13" s="59">
        <v>-201143</v>
      </c>
      <c r="E13" s="59">
        <v>384968</v>
      </c>
      <c r="F13" s="59">
        <v>-19991</v>
      </c>
      <c r="G13" s="59">
        <v>251072</v>
      </c>
      <c r="I13" s="59">
        <v>6867628</v>
      </c>
      <c r="J13" s="59">
        <v>17363410</v>
      </c>
      <c r="K13" s="59">
        <v>10495781</v>
      </c>
      <c r="L13" s="59">
        <v>13243061</v>
      </c>
      <c r="M13" s="59">
        <v>4073405</v>
      </c>
      <c r="N13" s="59">
        <v>10632120</v>
      </c>
      <c r="O13" s="59">
        <v>2537316</v>
      </c>
      <c r="P13" s="59">
        <v>7799</v>
      </c>
      <c r="Q13" s="59">
        <v>12180</v>
      </c>
      <c r="R13" s="59">
        <v>-81943</v>
      </c>
      <c r="S13" s="59">
        <v>-241219</v>
      </c>
      <c r="T13" s="59">
        <v>277795</v>
      </c>
      <c r="U13" s="59">
        <v>-45367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1276-4415-884F-B3A9-540F8F0A7585}">
  <sheetPr codeName="Sheet44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1213881</v>
      </c>
      <c r="D3" s="59">
        <v>-620276</v>
      </c>
      <c r="E3" s="59">
        <v>593605</v>
      </c>
      <c r="F3" s="59">
        <v>-143437</v>
      </c>
      <c r="G3" s="59">
        <v>109705</v>
      </c>
      <c r="I3" s="59">
        <v>14276058</v>
      </c>
      <c r="J3" s="59">
        <v>30498740</v>
      </c>
      <c r="K3" s="59">
        <v>16222682</v>
      </c>
      <c r="L3" s="59">
        <v>27655977</v>
      </c>
      <c r="M3" s="59">
        <v>12862537</v>
      </c>
      <c r="N3" s="59">
        <v>14788232</v>
      </c>
      <c r="O3" s="59">
        <v>11777618</v>
      </c>
      <c r="P3" s="59">
        <v>643820</v>
      </c>
      <c r="Q3" s="59">
        <v>144334</v>
      </c>
      <c r="R3" s="59">
        <v>-185991</v>
      </c>
      <c r="S3" s="59">
        <v>403724</v>
      </c>
      <c r="T3" s="59">
        <v>-28802</v>
      </c>
      <c r="U3" s="59">
        <v>188930</v>
      </c>
    </row>
    <row r="4" spans="1:21" x14ac:dyDescent="0.2">
      <c r="B4" t="s">
        <v>22</v>
      </c>
      <c r="C4" s="59">
        <v>675966</v>
      </c>
      <c r="D4" s="59">
        <v>-423717</v>
      </c>
      <c r="E4" s="59">
        <v>290103</v>
      </c>
      <c r="F4" s="59">
        <v>-136245</v>
      </c>
      <c r="G4" s="59">
        <v>157143</v>
      </c>
      <c r="I4" s="59">
        <v>14125774</v>
      </c>
      <c r="J4" s="59">
        <v>30497519</v>
      </c>
      <c r="K4" s="59">
        <v>16371744</v>
      </c>
      <c r="L4" s="59">
        <v>27520589</v>
      </c>
      <c r="M4" s="59">
        <v>13117828</v>
      </c>
      <c r="N4" s="59">
        <v>14788344</v>
      </c>
      <c r="O4" s="59">
        <v>11870260</v>
      </c>
      <c r="P4" s="59">
        <v>454890</v>
      </c>
      <c r="Q4" s="59">
        <v>123377</v>
      </c>
      <c r="R4" s="59">
        <v>-366318</v>
      </c>
      <c r="S4" s="59">
        <v>170685</v>
      </c>
      <c r="T4" s="59">
        <v>35295</v>
      </c>
      <c r="U4" s="59">
        <v>-160337</v>
      </c>
    </row>
    <row r="5" spans="1:21" x14ac:dyDescent="0.2">
      <c r="B5" t="s">
        <v>23</v>
      </c>
      <c r="C5" s="59">
        <v>415948</v>
      </c>
      <c r="D5" s="59">
        <v>-211715</v>
      </c>
      <c r="E5" s="59">
        <v>166378</v>
      </c>
      <c r="F5" s="59">
        <v>-140491</v>
      </c>
      <c r="G5" s="59">
        <v>-117262</v>
      </c>
      <c r="I5" s="59">
        <v>14007365</v>
      </c>
      <c r="J5" s="59">
        <v>30479646</v>
      </c>
      <c r="K5" s="59">
        <v>16472280</v>
      </c>
      <c r="L5" s="59">
        <v>27468044</v>
      </c>
      <c r="M5" s="59">
        <v>12461183</v>
      </c>
      <c r="N5" s="59">
        <v>15113958</v>
      </c>
      <c r="O5" s="59">
        <v>11352999</v>
      </c>
      <c r="P5" s="59">
        <v>615227</v>
      </c>
      <c r="Q5" s="59">
        <v>141106</v>
      </c>
      <c r="R5" s="59">
        <v>-204168</v>
      </c>
      <c r="S5" s="59">
        <v>-292165</v>
      </c>
      <c r="T5" s="59">
        <v>192583</v>
      </c>
      <c r="U5" s="59">
        <v>-303750</v>
      </c>
    </row>
    <row r="6" spans="1:21" x14ac:dyDescent="0.2">
      <c r="B6" t="s">
        <v>121</v>
      </c>
      <c r="C6" s="59">
        <v>1016396</v>
      </c>
      <c r="D6" s="59">
        <v>-550602</v>
      </c>
      <c r="E6" s="59">
        <v>433762</v>
      </c>
      <c r="F6" s="59">
        <v>-163499</v>
      </c>
      <c r="G6" s="59">
        <v>-460005</v>
      </c>
      <c r="I6" s="59">
        <v>14020133</v>
      </c>
      <c r="J6" s="59">
        <v>30771415</v>
      </c>
      <c r="K6" s="59">
        <v>16751282</v>
      </c>
      <c r="L6" s="59">
        <v>27800221</v>
      </c>
      <c r="M6" s="59">
        <v>12770574</v>
      </c>
      <c r="N6" s="59">
        <v>14238051</v>
      </c>
      <c r="O6" s="59">
        <v>12169293</v>
      </c>
      <c r="P6" s="59">
        <v>918978</v>
      </c>
      <c r="Q6" s="59">
        <v>181165</v>
      </c>
      <c r="R6" s="59">
        <v>-97399</v>
      </c>
      <c r="S6" s="59">
        <v>-110726</v>
      </c>
      <c r="T6" s="59">
        <v>50084</v>
      </c>
      <c r="U6" s="59">
        <v>-158041</v>
      </c>
    </row>
    <row r="7" spans="1:21" x14ac:dyDescent="0.2">
      <c r="B7" t="s">
        <v>120</v>
      </c>
      <c r="C7" s="59">
        <v>1256153</v>
      </c>
      <c r="D7" s="59">
        <v>-573633</v>
      </c>
      <c r="E7" s="59">
        <v>681421</v>
      </c>
      <c r="F7" s="59">
        <v>-116333</v>
      </c>
      <c r="G7" s="59">
        <v>258572</v>
      </c>
      <c r="I7" s="59">
        <v>14576818</v>
      </c>
      <c r="J7" s="59">
        <v>31301361</v>
      </c>
      <c r="K7" s="59">
        <v>16724542</v>
      </c>
      <c r="L7" s="59">
        <v>28563248</v>
      </c>
      <c r="M7" s="59">
        <v>13623213</v>
      </c>
      <c r="N7" s="59">
        <v>14108189</v>
      </c>
      <c r="O7" s="59">
        <v>12946733</v>
      </c>
      <c r="P7" s="59">
        <v>1077020</v>
      </c>
      <c r="Q7" s="59">
        <v>172503</v>
      </c>
      <c r="R7" s="59">
        <v>-1887410</v>
      </c>
      <c r="S7" s="59">
        <v>452295</v>
      </c>
      <c r="T7" s="59">
        <v>27293</v>
      </c>
      <c r="U7" s="59">
        <v>-1407820</v>
      </c>
    </row>
    <row r="8" spans="1:21" x14ac:dyDescent="0.2">
      <c r="B8" t="s">
        <v>119</v>
      </c>
      <c r="C8" s="59">
        <v>1567867</v>
      </c>
      <c r="D8" s="59">
        <v>-756854</v>
      </c>
      <c r="E8" s="59">
        <v>792952</v>
      </c>
      <c r="F8" s="59">
        <v>-100788</v>
      </c>
      <c r="G8" s="59">
        <v>262088</v>
      </c>
      <c r="I8" s="59">
        <v>14306007</v>
      </c>
      <c r="J8" s="59">
        <v>30408409</v>
      </c>
      <c r="K8" s="59">
        <v>16102402</v>
      </c>
      <c r="L8" s="59">
        <v>27257396</v>
      </c>
      <c r="M8" s="59">
        <v>13272218</v>
      </c>
      <c r="N8" s="59">
        <v>12622465</v>
      </c>
      <c r="O8" s="59">
        <v>11828764</v>
      </c>
      <c r="P8" s="59">
        <v>2484840</v>
      </c>
      <c r="Q8" s="59">
        <v>153803</v>
      </c>
      <c r="R8" s="59">
        <v>-1257826</v>
      </c>
      <c r="S8" s="59">
        <v>80901</v>
      </c>
      <c r="T8" s="59">
        <v>1741396</v>
      </c>
      <c r="U8" s="59">
        <v>564471</v>
      </c>
    </row>
    <row r="9" spans="1:21" x14ac:dyDescent="0.2">
      <c r="B9" t="s">
        <v>118</v>
      </c>
      <c r="C9" s="59">
        <v>1792196</v>
      </c>
      <c r="D9" s="59">
        <v>-755673</v>
      </c>
      <c r="E9" s="59">
        <v>1036522</v>
      </c>
      <c r="F9" s="59">
        <v>-103291</v>
      </c>
      <c r="G9" s="59">
        <v>408375</v>
      </c>
      <c r="I9" s="59">
        <v>13970778</v>
      </c>
      <c r="J9" s="59">
        <v>28871410</v>
      </c>
      <c r="K9" s="59">
        <v>14900632</v>
      </c>
      <c r="L9" s="59">
        <v>25719808</v>
      </c>
      <c r="M9" s="59">
        <v>13805485</v>
      </c>
      <c r="N9" s="59">
        <v>11410533</v>
      </c>
      <c r="O9" s="59">
        <v>11856659</v>
      </c>
      <c r="P9" s="59">
        <v>1920369</v>
      </c>
      <c r="Q9" s="59">
        <v>284857</v>
      </c>
      <c r="R9" s="59">
        <v>-630607</v>
      </c>
      <c r="S9" s="59">
        <v>-187581</v>
      </c>
      <c r="T9" s="59">
        <v>881</v>
      </c>
      <c r="U9" s="59">
        <v>-817307</v>
      </c>
    </row>
    <row r="10" spans="1:21" x14ac:dyDescent="0.2">
      <c r="B10" t="s">
        <v>117</v>
      </c>
      <c r="C10" s="59">
        <v>2287171</v>
      </c>
      <c r="D10" s="59">
        <v>-1146576</v>
      </c>
      <c r="E10" s="59">
        <v>1116979</v>
      </c>
      <c r="F10" s="59">
        <v>-132756</v>
      </c>
      <c r="G10" s="59">
        <v>245484</v>
      </c>
      <c r="I10" s="59">
        <v>13381475</v>
      </c>
      <c r="J10" s="59">
        <v>28254061</v>
      </c>
      <c r="K10" s="59">
        <v>14872585</v>
      </c>
      <c r="L10" s="59">
        <v>25230038</v>
      </c>
      <c r="M10" s="59">
        <v>13257028</v>
      </c>
      <c r="N10" s="59">
        <v>11852649</v>
      </c>
      <c r="O10" s="59">
        <v>10182278</v>
      </c>
      <c r="P10" s="59">
        <v>2737676</v>
      </c>
      <c r="Q10" s="59">
        <v>285928</v>
      </c>
      <c r="R10" s="59">
        <v>764677</v>
      </c>
      <c r="S10" s="59">
        <v>-126706</v>
      </c>
      <c r="T10" s="59">
        <v>-2031385</v>
      </c>
      <c r="U10" s="59">
        <v>-1393414</v>
      </c>
    </row>
    <row r="11" spans="1:21" x14ac:dyDescent="0.2">
      <c r="B11" t="s">
        <v>116</v>
      </c>
      <c r="C11" s="59">
        <v>1302620</v>
      </c>
      <c r="D11" s="59">
        <v>-520103</v>
      </c>
      <c r="E11" s="59">
        <v>782517</v>
      </c>
      <c r="F11" s="59">
        <v>-142262</v>
      </c>
      <c r="G11" s="59">
        <v>160254</v>
      </c>
      <c r="I11" s="59">
        <v>13103314</v>
      </c>
      <c r="J11" s="59">
        <v>28567773</v>
      </c>
      <c r="K11" s="59">
        <v>15464458</v>
      </c>
      <c r="L11" s="59">
        <v>25165235</v>
      </c>
      <c r="M11" s="59">
        <v>13435995</v>
      </c>
      <c r="N11" s="59">
        <v>11141392</v>
      </c>
      <c r="O11" s="59">
        <v>8829577</v>
      </c>
      <c r="P11" s="59">
        <v>4131091</v>
      </c>
      <c r="Q11" s="59">
        <v>822025</v>
      </c>
      <c r="R11" s="59">
        <v>512494</v>
      </c>
      <c r="S11" s="59">
        <v>-495461</v>
      </c>
      <c r="T11" s="59">
        <v>-450801</v>
      </c>
      <c r="U11" s="59">
        <v>-433768</v>
      </c>
    </row>
    <row r="12" spans="1:21" x14ac:dyDescent="0.2">
      <c r="B12" t="s">
        <v>115</v>
      </c>
      <c r="C12" s="59">
        <v>3541125</v>
      </c>
      <c r="D12" s="59">
        <v>-1607618</v>
      </c>
      <c r="E12" s="59">
        <v>1955537</v>
      </c>
      <c r="F12" s="59">
        <v>-135898</v>
      </c>
      <c r="G12" s="59">
        <v>477532</v>
      </c>
      <c r="I12" s="59">
        <v>12996988</v>
      </c>
      <c r="J12" s="59">
        <v>27749287</v>
      </c>
      <c r="K12" s="59">
        <v>14752298</v>
      </c>
      <c r="L12" s="59">
        <v>24143044</v>
      </c>
      <c r="M12" s="59">
        <v>10840255</v>
      </c>
      <c r="N12" s="59">
        <v>9639546</v>
      </c>
      <c r="O12" s="59">
        <v>8561193</v>
      </c>
      <c r="P12" s="59">
        <v>4564859</v>
      </c>
      <c r="Q12" s="59">
        <v>1133229</v>
      </c>
      <c r="R12" s="59">
        <v>483334</v>
      </c>
      <c r="S12" s="59">
        <v>776041</v>
      </c>
      <c r="T12" s="59">
        <v>968260</v>
      </c>
      <c r="U12" s="59">
        <v>2227636</v>
      </c>
    </row>
    <row r="13" spans="1:21" x14ac:dyDescent="0.2">
      <c r="B13" t="s">
        <v>114</v>
      </c>
      <c r="C13" s="59">
        <v>2975716</v>
      </c>
      <c r="D13" s="59">
        <v>-1217294</v>
      </c>
      <c r="E13" s="59">
        <v>1736391</v>
      </c>
      <c r="F13" s="59">
        <v>-116116</v>
      </c>
      <c r="G13" s="59">
        <v>711785</v>
      </c>
      <c r="I13" s="59">
        <v>9679544</v>
      </c>
      <c r="J13" s="59">
        <v>25674600</v>
      </c>
      <c r="K13" s="59">
        <v>15995055</v>
      </c>
      <c r="L13" s="59">
        <v>21434310</v>
      </c>
      <c r="M13" s="59">
        <v>11068927</v>
      </c>
      <c r="N13" s="59">
        <v>10148666</v>
      </c>
      <c r="O13" s="59">
        <v>8325072</v>
      </c>
      <c r="P13" s="59">
        <v>2337222</v>
      </c>
      <c r="Q13" s="59">
        <v>374999</v>
      </c>
      <c r="R13" s="59">
        <v>-516474</v>
      </c>
      <c r="S13" s="59">
        <v>-114429</v>
      </c>
      <c r="T13" s="59">
        <v>1188496</v>
      </c>
      <c r="U13" s="59">
        <v>557591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04FB-6984-9442-902E-111DDF382DF8}">
  <sheetPr codeName="Sheet45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356979</v>
      </c>
      <c r="D3" s="59">
        <v>-207210</v>
      </c>
      <c r="E3" s="59">
        <v>149769</v>
      </c>
      <c r="F3" s="59">
        <v>-66199</v>
      </c>
      <c r="G3" s="59">
        <v>70936</v>
      </c>
      <c r="I3" s="59">
        <v>13133641</v>
      </c>
      <c r="J3" s="59">
        <v>27693359</v>
      </c>
      <c r="K3" s="59">
        <v>14559718</v>
      </c>
      <c r="L3" s="59">
        <v>24432475</v>
      </c>
      <c r="M3" s="59">
        <v>9726726</v>
      </c>
      <c r="N3" s="59">
        <v>16800014</v>
      </c>
      <c r="O3" s="59">
        <v>3426757</v>
      </c>
      <c r="P3" s="59">
        <v>2677470</v>
      </c>
      <c r="Q3" s="59">
        <v>829587</v>
      </c>
      <c r="R3" s="59">
        <v>-765259</v>
      </c>
      <c r="S3" s="59">
        <v>507690</v>
      </c>
      <c r="T3" s="59">
        <v>614765</v>
      </c>
      <c r="U3" s="59">
        <v>357195</v>
      </c>
    </row>
    <row r="4" spans="1:21" x14ac:dyDescent="0.2">
      <c r="B4" t="s">
        <v>22</v>
      </c>
      <c r="C4" s="59">
        <v>953347</v>
      </c>
      <c r="D4" s="59">
        <v>-392561</v>
      </c>
      <c r="E4" s="59">
        <v>560786</v>
      </c>
      <c r="F4" s="59">
        <v>-74521</v>
      </c>
      <c r="G4" s="59">
        <v>231472</v>
      </c>
      <c r="I4" s="59">
        <v>13151159</v>
      </c>
      <c r="J4" s="59">
        <v>26848752</v>
      </c>
      <c r="K4" s="59">
        <v>13697592</v>
      </c>
      <c r="L4" s="59">
        <v>23705459</v>
      </c>
      <c r="M4" s="59">
        <v>8524897</v>
      </c>
      <c r="N4" s="59">
        <v>16152059</v>
      </c>
      <c r="O4" s="59">
        <v>3376794</v>
      </c>
      <c r="P4" s="59">
        <v>2320274</v>
      </c>
      <c r="Q4" s="59">
        <v>1172434</v>
      </c>
      <c r="R4" s="59">
        <v>-375173</v>
      </c>
      <c r="S4" s="59">
        <v>-91571</v>
      </c>
      <c r="T4" s="59">
        <v>-638918</v>
      </c>
      <c r="U4" s="59">
        <v>-1105664</v>
      </c>
    </row>
    <row r="5" spans="1:21" x14ac:dyDescent="0.2">
      <c r="B5" t="s">
        <v>23</v>
      </c>
      <c r="C5" s="59">
        <v>235132</v>
      </c>
      <c r="D5" s="59">
        <v>-75449</v>
      </c>
      <c r="E5" s="59">
        <v>159683</v>
      </c>
      <c r="F5" s="59">
        <v>-76533</v>
      </c>
      <c r="G5" s="59">
        <v>16232</v>
      </c>
      <c r="I5" s="59">
        <v>13055171</v>
      </c>
      <c r="J5" s="59">
        <v>27264042</v>
      </c>
      <c r="K5" s="59">
        <v>14208870</v>
      </c>
      <c r="L5" s="59">
        <v>23804129</v>
      </c>
      <c r="M5" s="59">
        <v>8837902</v>
      </c>
      <c r="N5" s="59">
        <v>15611788</v>
      </c>
      <c r="O5" s="59">
        <v>3276585</v>
      </c>
      <c r="P5" s="59">
        <v>3425938</v>
      </c>
      <c r="Q5" s="59">
        <v>855227</v>
      </c>
      <c r="R5" s="59">
        <v>-752283</v>
      </c>
      <c r="S5" s="59">
        <v>-10407</v>
      </c>
      <c r="T5" s="59">
        <v>415371</v>
      </c>
      <c r="U5" s="59">
        <v>-347319</v>
      </c>
    </row>
    <row r="6" spans="1:21" x14ac:dyDescent="0.2">
      <c r="B6" t="s">
        <v>121</v>
      </c>
      <c r="C6" s="59">
        <v>1629030</v>
      </c>
      <c r="D6" s="59">
        <v>-814628</v>
      </c>
      <c r="E6" s="59">
        <v>814401</v>
      </c>
      <c r="F6" s="59">
        <v>-27818</v>
      </c>
      <c r="G6" s="59">
        <v>589733</v>
      </c>
      <c r="I6" s="59">
        <v>13315130</v>
      </c>
      <c r="J6" s="59">
        <v>27088494</v>
      </c>
      <c r="K6" s="59">
        <v>13773364</v>
      </c>
      <c r="L6" s="59">
        <v>23489108</v>
      </c>
      <c r="M6" s="59">
        <v>8850913</v>
      </c>
      <c r="N6" s="59">
        <v>14828491</v>
      </c>
      <c r="O6" s="59">
        <v>3569671</v>
      </c>
      <c r="P6" s="59">
        <v>3773258</v>
      </c>
      <c r="Q6" s="59">
        <v>987365</v>
      </c>
      <c r="R6" s="59">
        <v>-201369</v>
      </c>
      <c r="S6" s="59">
        <v>-558048</v>
      </c>
      <c r="T6" s="59">
        <v>630251</v>
      </c>
      <c r="U6" s="59">
        <v>-129166</v>
      </c>
    </row>
    <row r="7" spans="1:21" x14ac:dyDescent="0.2">
      <c r="B7" t="s">
        <v>120</v>
      </c>
      <c r="C7" s="59">
        <v>881714</v>
      </c>
      <c r="D7" s="59">
        <v>-523622</v>
      </c>
      <c r="E7" s="59">
        <v>358091</v>
      </c>
      <c r="F7" s="59">
        <v>-38708</v>
      </c>
      <c r="G7" s="59">
        <v>50881</v>
      </c>
      <c r="I7" s="59">
        <v>12921462</v>
      </c>
      <c r="J7" s="59">
        <v>25525611</v>
      </c>
      <c r="K7" s="59">
        <v>12604149</v>
      </c>
      <c r="L7" s="59">
        <v>23401676</v>
      </c>
      <c r="M7" s="59">
        <v>8196409</v>
      </c>
      <c r="N7" s="59">
        <v>16104517</v>
      </c>
      <c r="O7" s="59">
        <v>2555752</v>
      </c>
      <c r="P7" s="59">
        <v>3902425</v>
      </c>
      <c r="Q7" s="59">
        <v>276483</v>
      </c>
      <c r="R7" s="59">
        <v>-156059</v>
      </c>
      <c r="S7" s="59">
        <v>-2581</v>
      </c>
      <c r="T7" s="59">
        <v>345606</v>
      </c>
      <c r="U7" s="59">
        <v>186966</v>
      </c>
    </row>
    <row r="8" spans="1:21" x14ac:dyDescent="0.2">
      <c r="B8" t="s">
        <v>119</v>
      </c>
      <c r="C8" s="59">
        <v>1240687</v>
      </c>
      <c r="D8" s="59">
        <v>-679332</v>
      </c>
      <c r="E8" s="59">
        <v>561355</v>
      </c>
      <c r="F8" s="59">
        <v>-47165</v>
      </c>
      <c r="G8" s="59">
        <v>192279</v>
      </c>
      <c r="I8" s="59">
        <v>12771535</v>
      </c>
      <c r="J8" s="59">
        <v>24841578</v>
      </c>
      <c r="K8" s="59">
        <v>12070043</v>
      </c>
      <c r="L8" s="59">
        <v>22928541</v>
      </c>
      <c r="M8" s="59">
        <v>7772165</v>
      </c>
      <c r="N8" s="59">
        <v>16026711</v>
      </c>
      <c r="O8" s="59">
        <v>2479921</v>
      </c>
      <c r="P8" s="59">
        <v>3715458</v>
      </c>
      <c r="Q8" s="59">
        <v>224516</v>
      </c>
      <c r="R8" s="59">
        <v>225827</v>
      </c>
      <c r="S8" s="59">
        <v>-398978</v>
      </c>
      <c r="T8" s="59">
        <v>1004296</v>
      </c>
      <c r="U8" s="59">
        <v>831144</v>
      </c>
    </row>
    <row r="9" spans="1:21" x14ac:dyDescent="0.2">
      <c r="B9" t="s">
        <v>118</v>
      </c>
      <c r="C9" s="59">
        <v>587408</v>
      </c>
      <c r="D9" s="59">
        <v>-337298</v>
      </c>
      <c r="E9" s="59">
        <v>250109</v>
      </c>
      <c r="F9" s="59">
        <v>-33936</v>
      </c>
      <c r="G9" s="59">
        <v>32650</v>
      </c>
      <c r="I9" s="59">
        <v>12939988</v>
      </c>
      <c r="J9" s="59">
        <v>23432117</v>
      </c>
      <c r="K9" s="59">
        <v>10492128</v>
      </c>
      <c r="L9" s="59">
        <v>21490661</v>
      </c>
      <c r="M9" s="59">
        <v>6685967</v>
      </c>
      <c r="N9" s="59">
        <v>15876663</v>
      </c>
      <c r="O9" s="59">
        <v>2094013</v>
      </c>
      <c r="P9" s="59">
        <v>2884314</v>
      </c>
      <c r="Q9" s="59">
        <v>157160</v>
      </c>
      <c r="R9" s="59">
        <v>-93402</v>
      </c>
      <c r="S9" s="59">
        <v>412187</v>
      </c>
      <c r="T9" s="59">
        <v>-546092</v>
      </c>
      <c r="U9" s="59">
        <v>-227307</v>
      </c>
    </row>
    <row r="10" spans="1:21" x14ac:dyDescent="0.2">
      <c r="B10" t="s">
        <v>117</v>
      </c>
      <c r="C10" s="59">
        <v>4418040</v>
      </c>
      <c r="D10" s="59">
        <v>-2872587</v>
      </c>
      <c r="E10" s="59">
        <v>1545453</v>
      </c>
      <c r="F10" s="59">
        <v>-42983</v>
      </c>
      <c r="G10" s="59">
        <v>768581</v>
      </c>
      <c r="I10" s="59">
        <v>13595453</v>
      </c>
      <c r="J10" s="59">
        <v>23717036</v>
      </c>
      <c r="K10" s="59">
        <v>10121582</v>
      </c>
      <c r="L10" s="59">
        <v>21615997</v>
      </c>
      <c r="M10" s="59">
        <v>6261908</v>
      </c>
      <c r="N10" s="59">
        <v>15489869</v>
      </c>
      <c r="O10" s="59">
        <v>2019142</v>
      </c>
      <c r="P10" s="59">
        <v>3111621</v>
      </c>
      <c r="Q10" s="59">
        <v>743668</v>
      </c>
      <c r="R10" s="59">
        <v>2297055</v>
      </c>
      <c r="S10" s="59">
        <v>509172</v>
      </c>
      <c r="T10" s="59">
        <v>-590477</v>
      </c>
      <c r="U10" s="59">
        <v>2215750</v>
      </c>
    </row>
    <row r="11" spans="1:21" x14ac:dyDescent="0.2">
      <c r="B11" t="s">
        <v>116</v>
      </c>
      <c r="C11" s="59">
        <v>150941</v>
      </c>
      <c r="D11" s="59">
        <v>-74550</v>
      </c>
      <c r="E11" s="59">
        <v>76390</v>
      </c>
      <c r="F11" s="59">
        <v>-18790</v>
      </c>
      <c r="G11" s="59">
        <v>294931</v>
      </c>
      <c r="I11" s="59">
        <v>13008706</v>
      </c>
      <c r="J11" s="59">
        <v>24115960</v>
      </c>
      <c r="K11" s="59">
        <v>11107254</v>
      </c>
      <c r="L11" s="59">
        <v>22149193</v>
      </c>
      <c r="M11" s="59">
        <v>6755306</v>
      </c>
      <c r="N11" s="59">
        <v>17654990</v>
      </c>
      <c r="O11" s="59">
        <v>1921040</v>
      </c>
      <c r="P11" s="59">
        <v>895870</v>
      </c>
      <c r="Q11" s="59">
        <v>1358322</v>
      </c>
      <c r="R11" s="59">
        <v>-1533643</v>
      </c>
      <c r="S11" s="59">
        <v>-1185071</v>
      </c>
      <c r="T11" s="59">
        <v>2472805</v>
      </c>
      <c r="U11" s="59">
        <v>-245908</v>
      </c>
    </row>
    <row r="12" spans="1:21" x14ac:dyDescent="0.2">
      <c r="B12" t="s">
        <v>115</v>
      </c>
      <c r="C12" s="59">
        <v>400773</v>
      </c>
      <c r="D12" s="59">
        <v>-284505</v>
      </c>
      <c r="E12" s="59">
        <v>116268</v>
      </c>
      <c r="F12" s="59">
        <v>-20085</v>
      </c>
      <c r="G12" s="59">
        <v>48139</v>
      </c>
      <c r="I12" s="59">
        <v>9662654</v>
      </c>
      <c r="J12" s="59">
        <v>19967063</v>
      </c>
      <c r="K12" s="59">
        <v>10304408</v>
      </c>
      <c r="L12" s="59">
        <v>17114222</v>
      </c>
      <c r="M12" s="59">
        <v>6993990</v>
      </c>
      <c r="N12" s="59">
        <v>13746999</v>
      </c>
      <c r="O12" s="59">
        <v>1864815</v>
      </c>
      <c r="P12" s="59">
        <v>1141779</v>
      </c>
      <c r="Q12" s="59">
        <v>126391</v>
      </c>
      <c r="R12" s="59">
        <v>-731714</v>
      </c>
      <c r="S12" s="59">
        <v>536189</v>
      </c>
      <c r="T12" s="59">
        <v>-9581</v>
      </c>
      <c r="U12" s="59">
        <v>-205107</v>
      </c>
    </row>
    <row r="13" spans="1:21" x14ac:dyDescent="0.2">
      <c r="B13" t="s">
        <v>114</v>
      </c>
      <c r="C13" s="59">
        <v>235764</v>
      </c>
      <c r="D13" s="59">
        <v>-195648</v>
      </c>
      <c r="E13" s="59">
        <v>40115</v>
      </c>
      <c r="F13" s="59">
        <v>-20604</v>
      </c>
      <c r="G13" s="59">
        <v>366306</v>
      </c>
      <c r="I13" s="59">
        <v>9800568</v>
      </c>
      <c r="J13" s="59">
        <v>19762445</v>
      </c>
      <c r="K13" s="59">
        <v>9961876</v>
      </c>
      <c r="L13" s="59">
        <v>17102032</v>
      </c>
      <c r="M13" s="59">
        <v>6554713</v>
      </c>
      <c r="N13" s="59">
        <v>13521565</v>
      </c>
      <c r="O13" s="59">
        <v>1918161</v>
      </c>
      <c r="P13" s="59">
        <v>1346887</v>
      </c>
      <c r="Q13" s="59">
        <v>89356</v>
      </c>
      <c r="R13" s="59">
        <v>54933</v>
      </c>
      <c r="S13" s="59">
        <v>-650369</v>
      </c>
      <c r="T13" s="59">
        <v>869153</v>
      </c>
      <c r="U13" s="59">
        <v>273717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F1EF-E5D0-BA4C-941D-C670786434D9}">
  <sheetPr codeName="Sheet46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616403</v>
      </c>
      <c r="D3" s="59">
        <v>-183710</v>
      </c>
      <c r="E3" s="59">
        <v>432692</v>
      </c>
      <c r="F3" s="59">
        <v>0</v>
      </c>
      <c r="G3" s="59">
        <v>210094</v>
      </c>
      <c r="I3" s="59">
        <v>15328813</v>
      </c>
      <c r="J3" s="59">
        <v>23417360</v>
      </c>
      <c r="K3" s="59">
        <v>8088547</v>
      </c>
      <c r="L3" s="59">
        <v>21802247</v>
      </c>
      <c r="M3" s="59">
        <v>2903614</v>
      </c>
      <c r="N3" s="59">
        <v>17152767</v>
      </c>
      <c r="O3" s="59">
        <v>2130520</v>
      </c>
      <c r="P3" s="59">
        <v>2334298</v>
      </c>
      <c r="Q3" s="59">
        <v>3828</v>
      </c>
      <c r="R3" s="59">
        <v>-696370</v>
      </c>
      <c r="S3" s="59">
        <v>1827784</v>
      </c>
      <c r="T3" s="59">
        <v>-818801</v>
      </c>
      <c r="U3" s="59">
        <v>312613</v>
      </c>
    </row>
    <row r="4" spans="1:21" x14ac:dyDescent="0.2">
      <c r="B4" t="s">
        <v>22</v>
      </c>
      <c r="C4" s="59">
        <v>589115</v>
      </c>
      <c r="D4" s="59">
        <v>-65923</v>
      </c>
      <c r="E4" s="59">
        <v>516379</v>
      </c>
      <c r="F4" s="59">
        <v>-767</v>
      </c>
      <c r="G4" s="59">
        <v>255988</v>
      </c>
      <c r="I4" s="59">
        <v>13465883</v>
      </c>
      <c r="J4" s="59">
        <v>22969820</v>
      </c>
      <c r="K4" s="59">
        <v>9503937</v>
      </c>
      <c r="L4" s="59">
        <v>20695503</v>
      </c>
      <c r="M4" s="59">
        <v>3472462</v>
      </c>
      <c r="N4" s="59">
        <v>12952891</v>
      </c>
      <c r="O4" s="59">
        <v>5393634</v>
      </c>
      <c r="P4" s="59">
        <v>2021685</v>
      </c>
      <c r="Q4" s="59">
        <v>3815</v>
      </c>
      <c r="R4" s="59">
        <v>169003</v>
      </c>
      <c r="S4" s="59">
        <v>1038155</v>
      </c>
      <c r="T4" s="59">
        <v>-661730</v>
      </c>
      <c r="U4" s="59">
        <v>545428</v>
      </c>
    </row>
    <row r="5" spans="1:21" x14ac:dyDescent="0.2">
      <c r="B5" t="s">
        <v>23</v>
      </c>
      <c r="C5" s="59">
        <v>425869</v>
      </c>
      <c r="D5" s="59">
        <v>-93424</v>
      </c>
      <c r="E5" s="59">
        <v>331881</v>
      </c>
      <c r="F5" s="59">
        <v>-687</v>
      </c>
      <c r="G5" s="59">
        <v>201065</v>
      </c>
      <c r="I5" s="59">
        <v>11764150</v>
      </c>
      <c r="J5" s="59">
        <v>20747484</v>
      </c>
      <c r="K5" s="59">
        <v>8983334</v>
      </c>
      <c r="L5" s="59">
        <v>19720958</v>
      </c>
      <c r="M5" s="59">
        <v>2694685</v>
      </c>
      <c r="N5" s="59">
        <v>12656394</v>
      </c>
      <c r="O5" s="59">
        <v>5535589</v>
      </c>
      <c r="P5" s="59">
        <v>1476256</v>
      </c>
      <c r="Q5" s="59">
        <v>2700</v>
      </c>
      <c r="R5" s="59">
        <v>-1017432</v>
      </c>
      <c r="S5" s="59">
        <v>44126</v>
      </c>
      <c r="T5" s="59">
        <v>-303264</v>
      </c>
      <c r="U5" s="59">
        <v>-1276569</v>
      </c>
    </row>
    <row r="6" spans="1:21" x14ac:dyDescent="0.2">
      <c r="B6" t="s">
        <v>121</v>
      </c>
      <c r="C6" s="59">
        <v>1292869</v>
      </c>
      <c r="D6" s="59">
        <v>-935897</v>
      </c>
      <c r="E6" s="59">
        <v>298180</v>
      </c>
      <c r="F6" s="59">
        <v>0</v>
      </c>
      <c r="G6" s="59">
        <v>110703</v>
      </c>
      <c r="I6" s="59">
        <v>11794115</v>
      </c>
      <c r="J6" s="59">
        <v>21631907</v>
      </c>
      <c r="K6" s="59">
        <v>9837791</v>
      </c>
      <c r="L6" s="59">
        <v>20600944</v>
      </c>
      <c r="M6" s="59">
        <v>3426529</v>
      </c>
      <c r="N6" s="59">
        <v>12440577</v>
      </c>
      <c r="O6" s="59">
        <v>5303213</v>
      </c>
      <c r="P6" s="59">
        <v>2752072</v>
      </c>
      <c r="Q6" s="59">
        <v>43651</v>
      </c>
      <c r="R6" s="59">
        <v>491476</v>
      </c>
      <c r="S6" s="59">
        <v>-15478</v>
      </c>
      <c r="T6" s="59">
        <v>-435118</v>
      </c>
      <c r="U6" s="59">
        <v>40878</v>
      </c>
    </row>
    <row r="7" spans="1:21" x14ac:dyDescent="0.2">
      <c r="B7" t="s">
        <v>120</v>
      </c>
      <c r="C7" s="59">
        <v>805489</v>
      </c>
      <c r="D7" s="59">
        <v>-293168</v>
      </c>
      <c r="E7" s="59">
        <v>509490</v>
      </c>
      <c r="F7" s="59">
        <v>0</v>
      </c>
      <c r="G7" s="59">
        <v>344795</v>
      </c>
      <c r="I7" s="59">
        <v>11683525</v>
      </c>
      <c r="J7" s="59">
        <v>21470421</v>
      </c>
      <c r="K7" s="59">
        <v>9786896</v>
      </c>
      <c r="L7" s="59">
        <v>20489544</v>
      </c>
      <c r="M7" s="59">
        <v>2912713</v>
      </c>
      <c r="N7" s="59">
        <v>12729271</v>
      </c>
      <c r="O7" s="59">
        <v>4961171</v>
      </c>
      <c r="P7" s="59">
        <v>2711194</v>
      </c>
      <c r="Q7" s="59">
        <v>42521</v>
      </c>
      <c r="R7" s="59">
        <v>-838791</v>
      </c>
      <c r="S7" s="59">
        <v>550339</v>
      </c>
      <c r="T7" s="59">
        <v>1673768</v>
      </c>
      <c r="U7" s="59">
        <v>1385316</v>
      </c>
    </row>
    <row r="8" spans="1:21" x14ac:dyDescent="0.2">
      <c r="B8" t="s">
        <v>119</v>
      </c>
      <c r="C8" s="59">
        <v>732500</v>
      </c>
      <c r="D8" s="59">
        <v>-234593</v>
      </c>
      <c r="E8" s="59">
        <v>497907</v>
      </c>
      <c r="F8" s="59">
        <v>1186</v>
      </c>
      <c r="G8" s="59">
        <v>325952</v>
      </c>
      <c r="I8" s="59">
        <v>11356330</v>
      </c>
      <c r="J8" s="59">
        <v>19366270</v>
      </c>
      <c r="K8" s="59">
        <v>8009940</v>
      </c>
      <c r="L8" s="59">
        <v>18381593</v>
      </c>
      <c r="M8" s="59">
        <v>2573148</v>
      </c>
      <c r="N8" s="59">
        <v>12113592</v>
      </c>
      <c r="O8" s="59">
        <v>4810972</v>
      </c>
      <c r="P8" s="59">
        <v>1325878</v>
      </c>
      <c r="Q8" s="59">
        <v>71017</v>
      </c>
      <c r="R8" s="59">
        <v>-996709</v>
      </c>
      <c r="S8" s="59">
        <v>-538175</v>
      </c>
      <c r="T8" s="59">
        <v>1688571</v>
      </c>
      <c r="U8" s="59">
        <v>153686</v>
      </c>
    </row>
    <row r="9" spans="1:21" x14ac:dyDescent="0.2">
      <c r="B9" t="s">
        <v>118</v>
      </c>
      <c r="C9" s="59">
        <v>142725</v>
      </c>
      <c r="D9" s="59">
        <v>-65302</v>
      </c>
      <c r="E9" s="59">
        <v>77423</v>
      </c>
      <c r="F9" s="59">
        <v>-1186</v>
      </c>
      <c r="G9" s="59">
        <v>299804</v>
      </c>
      <c r="I9" s="59">
        <v>11140668</v>
      </c>
      <c r="J9" s="59">
        <v>17396900</v>
      </c>
      <c r="K9" s="59">
        <v>6256231</v>
      </c>
      <c r="L9" s="59">
        <v>16427662</v>
      </c>
      <c r="M9" s="59">
        <v>1830104</v>
      </c>
      <c r="N9" s="59">
        <v>11461034</v>
      </c>
      <c r="O9" s="59">
        <v>3666509</v>
      </c>
      <c r="P9" s="59">
        <v>1172191</v>
      </c>
      <c r="Q9" s="59">
        <v>69400</v>
      </c>
      <c r="R9" s="59">
        <v>-480045</v>
      </c>
      <c r="S9" s="59">
        <v>-16361</v>
      </c>
      <c r="T9" s="59">
        <v>303221</v>
      </c>
      <c r="U9" s="59">
        <v>-193185</v>
      </c>
    </row>
    <row r="10" spans="1:21" x14ac:dyDescent="0.2">
      <c r="B10" t="s">
        <v>117</v>
      </c>
      <c r="C10" s="59">
        <v>597836</v>
      </c>
      <c r="D10" s="59">
        <v>-105255</v>
      </c>
      <c r="E10" s="59">
        <v>484757</v>
      </c>
      <c r="F10" s="59">
        <v>-285</v>
      </c>
      <c r="G10" s="59">
        <v>414523</v>
      </c>
      <c r="I10" s="59">
        <v>10221056</v>
      </c>
      <c r="J10" s="59">
        <v>14348882</v>
      </c>
      <c r="K10" s="59">
        <v>4127825</v>
      </c>
      <c r="L10" s="59">
        <v>13399475</v>
      </c>
      <c r="M10" s="59">
        <v>2063959</v>
      </c>
      <c r="N10" s="59">
        <v>7748079</v>
      </c>
      <c r="O10" s="59">
        <v>4181840</v>
      </c>
      <c r="P10" s="59">
        <v>1365376</v>
      </c>
      <c r="Q10" s="59">
        <v>69400</v>
      </c>
      <c r="R10" s="59">
        <v>-1161344</v>
      </c>
      <c r="S10" s="59">
        <v>-73578</v>
      </c>
      <c r="T10" s="59">
        <v>-251456</v>
      </c>
      <c r="U10" s="59">
        <v>-1486380</v>
      </c>
    </row>
    <row r="11" spans="1:21" x14ac:dyDescent="0.2">
      <c r="B11" t="s">
        <v>116</v>
      </c>
      <c r="C11" s="59">
        <v>1199264</v>
      </c>
      <c r="D11" s="59">
        <v>-722057</v>
      </c>
      <c r="E11" s="59">
        <v>477206</v>
      </c>
      <c r="F11" s="59">
        <v>0</v>
      </c>
      <c r="G11" s="59">
        <v>316680</v>
      </c>
      <c r="I11" s="59">
        <v>9804007</v>
      </c>
      <c r="J11" s="59">
        <v>14524288</v>
      </c>
      <c r="K11" s="59">
        <v>4720281</v>
      </c>
      <c r="L11" s="59">
        <v>13463745</v>
      </c>
      <c r="M11" s="59">
        <v>2639428</v>
      </c>
      <c r="N11" s="59">
        <v>6850611</v>
      </c>
      <c r="O11" s="59">
        <v>3706646</v>
      </c>
      <c r="P11" s="59">
        <v>2851757</v>
      </c>
      <c r="Q11" s="59">
        <v>0</v>
      </c>
      <c r="R11" s="59">
        <v>-11073</v>
      </c>
      <c r="S11" s="59">
        <v>-8282</v>
      </c>
      <c r="T11" s="59">
        <v>1022244</v>
      </c>
      <c r="U11" s="59">
        <v>1002888</v>
      </c>
    </row>
    <row r="12" spans="1:21" x14ac:dyDescent="0.2">
      <c r="B12" t="s">
        <v>115</v>
      </c>
      <c r="C12" s="59">
        <v>1094995</v>
      </c>
      <c r="D12" s="59">
        <v>-639867</v>
      </c>
      <c r="E12" s="59">
        <v>472125</v>
      </c>
      <c r="F12" s="59">
        <v>-13875</v>
      </c>
      <c r="G12" s="59">
        <v>266500</v>
      </c>
      <c r="I12" s="59">
        <v>8677023</v>
      </c>
      <c r="J12" s="59">
        <v>14024181</v>
      </c>
      <c r="K12" s="59">
        <v>5347158</v>
      </c>
      <c r="L12" s="59">
        <v>13089357</v>
      </c>
      <c r="M12" s="59">
        <v>3743667</v>
      </c>
      <c r="N12" s="59">
        <v>7339082</v>
      </c>
      <c r="O12" s="59">
        <v>3736152</v>
      </c>
      <c r="P12" s="59">
        <v>1848868</v>
      </c>
      <c r="Q12" s="59">
        <v>0</v>
      </c>
      <c r="R12" s="59">
        <v>-34898</v>
      </c>
      <c r="S12" s="59">
        <v>2273</v>
      </c>
      <c r="T12" s="59">
        <v>502556</v>
      </c>
      <c r="U12" s="59">
        <v>469931</v>
      </c>
    </row>
    <row r="13" spans="1:21" x14ac:dyDescent="0.2">
      <c r="B13" t="s">
        <v>114</v>
      </c>
      <c r="C13" s="59">
        <v>873772</v>
      </c>
      <c r="D13" s="59">
        <v>-478240</v>
      </c>
      <c r="E13" s="59">
        <v>358238</v>
      </c>
      <c r="F13" s="59">
        <v>-1704</v>
      </c>
      <c r="G13" s="59">
        <v>206696</v>
      </c>
      <c r="I13" s="59">
        <v>8363886</v>
      </c>
      <c r="J13" s="59">
        <v>13550810</v>
      </c>
      <c r="K13" s="59">
        <v>5186924</v>
      </c>
      <c r="L13" s="59">
        <v>12626411</v>
      </c>
      <c r="M13" s="59">
        <v>3325561</v>
      </c>
      <c r="N13" s="59">
        <v>7412999</v>
      </c>
      <c r="O13" s="59">
        <v>3554116</v>
      </c>
      <c r="P13" s="59">
        <v>1378936</v>
      </c>
      <c r="Q13" s="59">
        <v>9973</v>
      </c>
      <c r="R13" s="59">
        <v>-808160</v>
      </c>
      <c r="S13" s="59">
        <v>-19028</v>
      </c>
      <c r="T13" s="59">
        <v>370378</v>
      </c>
      <c r="U13" s="59">
        <v>-456811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2443-CAD5-1449-8B11-C5BC79E44FD0}">
  <sheetPr codeName="Sheet47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32724102</v>
      </c>
      <c r="D3" s="59">
        <v>-17767196</v>
      </c>
      <c r="E3" s="59">
        <v>14956906</v>
      </c>
      <c r="F3" s="59">
        <v>-716341</v>
      </c>
      <c r="G3" s="59">
        <v>10723541</v>
      </c>
      <c r="I3" s="59">
        <v>180864510</v>
      </c>
      <c r="J3" s="59">
        <v>417039474</v>
      </c>
      <c r="K3" s="59">
        <v>236174964</v>
      </c>
      <c r="L3" s="59">
        <v>215057869</v>
      </c>
      <c r="M3" s="59">
        <v>196258996</v>
      </c>
      <c r="N3" s="59">
        <v>55103757</v>
      </c>
      <c r="O3" s="59">
        <v>121815245</v>
      </c>
      <c r="P3" s="59">
        <v>2909914</v>
      </c>
      <c r="Q3" s="59">
        <v>4638593</v>
      </c>
      <c r="R3" s="59">
        <v>14574234</v>
      </c>
      <c r="S3" s="59">
        <v>-16636817</v>
      </c>
      <c r="T3" s="59">
        <v>-132787</v>
      </c>
      <c r="U3" s="59">
        <v>-2195370</v>
      </c>
    </row>
    <row r="4" spans="1:21" x14ac:dyDescent="0.2">
      <c r="B4" t="s">
        <v>22</v>
      </c>
      <c r="C4" s="59">
        <v>32613837</v>
      </c>
      <c r="D4" s="59">
        <v>-19506224</v>
      </c>
      <c r="E4" s="59">
        <v>13107613</v>
      </c>
      <c r="F4" s="59">
        <v>-679165</v>
      </c>
      <c r="G4" s="59">
        <v>9749158</v>
      </c>
      <c r="I4" s="59">
        <v>170182653</v>
      </c>
      <c r="J4" s="59">
        <v>391330538</v>
      </c>
      <c r="K4" s="59">
        <v>221147885</v>
      </c>
      <c r="L4" s="59">
        <v>190310276</v>
      </c>
      <c r="M4" s="59">
        <v>185305307</v>
      </c>
      <c r="N4" s="59">
        <v>55700371</v>
      </c>
      <c r="O4" s="59">
        <v>107914098</v>
      </c>
      <c r="P4" s="59">
        <v>5105284</v>
      </c>
      <c r="Q4" s="59">
        <v>4332267</v>
      </c>
      <c r="R4" s="59">
        <v>1911833</v>
      </c>
      <c r="S4" s="59">
        <v>-2806099</v>
      </c>
      <c r="T4" s="59">
        <v>4109906</v>
      </c>
      <c r="U4" s="59">
        <v>3215640</v>
      </c>
    </row>
    <row r="5" spans="1:21" x14ac:dyDescent="0.2">
      <c r="B5" t="s">
        <v>23</v>
      </c>
      <c r="C5" s="59">
        <v>29298557</v>
      </c>
      <c r="D5" s="59">
        <v>-22655499</v>
      </c>
      <c r="E5" s="59">
        <v>6643058</v>
      </c>
      <c r="F5" s="59">
        <v>-682987</v>
      </c>
      <c r="G5" s="59">
        <v>11922890</v>
      </c>
      <c r="I5" s="59">
        <v>160418135</v>
      </c>
      <c r="J5" s="59">
        <v>377621667</v>
      </c>
      <c r="K5" s="59">
        <v>217203532</v>
      </c>
      <c r="L5" s="59">
        <v>205327661</v>
      </c>
      <c r="M5" s="59">
        <v>190748131</v>
      </c>
      <c r="N5" s="59">
        <v>60946992</v>
      </c>
      <c r="O5" s="59">
        <v>117198683</v>
      </c>
      <c r="P5" s="59">
        <v>1889644</v>
      </c>
      <c r="Q5" s="59">
        <v>6721768</v>
      </c>
      <c r="R5" s="59">
        <v>-5397896</v>
      </c>
      <c r="S5" s="59">
        <v>-6991202</v>
      </c>
      <c r="T5" s="59">
        <v>3461959</v>
      </c>
      <c r="U5" s="59">
        <v>-8927139</v>
      </c>
    </row>
    <row r="6" spans="1:21" x14ac:dyDescent="0.2">
      <c r="B6" t="s">
        <v>121</v>
      </c>
      <c r="C6" s="59">
        <v>31193321</v>
      </c>
      <c r="D6" s="59">
        <v>-16108639</v>
      </c>
      <c r="E6" s="59">
        <v>15084682</v>
      </c>
      <c r="F6" s="59">
        <v>-441999</v>
      </c>
      <c r="G6" s="59">
        <v>8952487</v>
      </c>
      <c r="I6" s="59">
        <v>148403938</v>
      </c>
      <c r="J6" s="59">
        <v>361203698</v>
      </c>
      <c r="K6" s="59">
        <v>212799760</v>
      </c>
      <c r="L6" s="59">
        <v>185196368</v>
      </c>
      <c r="M6" s="59">
        <v>187128409</v>
      </c>
      <c r="N6" s="59">
        <v>65816129</v>
      </c>
      <c r="O6" s="59">
        <v>77325507</v>
      </c>
      <c r="P6" s="59">
        <v>10812720</v>
      </c>
      <c r="Q6" s="59">
        <v>3928457</v>
      </c>
      <c r="R6" s="59">
        <v>17299230</v>
      </c>
      <c r="S6" s="59">
        <v>-28332188</v>
      </c>
      <c r="T6" s="59">
        <v>7102330</v>
      </c>
      <c r="U6" s="59">
        <v>-3930628</v>
      </c>
    </row>
    <row r="7" spans="1:21" x14ac:dyDescent="0.2">
      <c r="B7" t="s">
        <v>120</v>
      </c>
      <c r="C7" s="59">
        <v>17804867</v>
      </c>
      <c r="D7" s="59">
        <v>-8508992</v>
      </c>
      <c r="E7" s="59">
        <v>9295875</v>
      </c>
      <c r="F7" s="59">
        <v>-724530</v>
      </c>
      <c r="G7" s="59">
        <v>14575173</v>
      </c>
      <c r="I7" s="59">
        <v>140131731</v>
      </c>
      <c r="J7" s="59">
        <v>341601215</v>
      </c>
      <c r="K7" s="59">
        <v>201469484</v>
      </c>
      <c r="L7" s="59">
        <v>179330798</v>
      </c>
      <c r="M7" s="59">
        <v>178927848</v>
      </c>
      <c r="N7" s="59">
        <v>54628205</v>
      </c>
      <c r="O7" s="59">
        <v>81793532</v>
      </c>
      <c r="P7" s="59">
        <v>14743348</v>
      </c>
      <c r="Q7" s="59">
        <v>1171529</v>
      </c>
      <c r="R7" s="59">
        <v>-11956485</v>
      </c>
      <c r="S7" s="59">
        <v>-3113716</v>
      </c>
      <c r="T7" s="59">
        <v>0</v>
      </c>
      <c r="U7" s="59">
        <v>-15070201</v>
      </c>
    </row>
    <row r="8" spans="1:21" x14ac:dyDescent="0.2">
      <c r="B8" t="s">
        <v>119</v>
      </c>
      <c r="C8" s="59">
        <v>4470436</v>
      </c>
      <c r="D8" s="59">
        <v>-2449880</v>
      </c>
      <c r="E8" s="59">
        <v>2020556</v>
      </c>
      <c r="F8" s="59">
        <v>-575887</v>
      </c>
      <c r="G8" s="59">
        <v>748224</v>
      </c>
      <c r="I8" s="59">
        <v>129508712</v>
      </c>
      <c r="J8" s="59">
        <v>319105330</v>
      </c>
      <c r="K8" s="59">
        <v>189596618</v>
      </c>
      <c r="L8" s="59">
        <v>181594498</v>
      </c>
      <c r="M8" s="59">
        <v>173121096</v>
      </c>
      <c r="N8" s="59">
        <v>57189556</v>
      </c>
      <c r="O8" s="59">
        <v>59954849</v>
      </c>
      <c r="P8" s="59">
        <v>29813549</v>
      </c>
      <c r="Q8" s="59">
        <v>3799199</v>
      </c>
      <c r="R8" s="59">
        <v>32029958</v>
      </c>
      <c r="S8" s="59">
        <v>-4060649</v>
      </c>
      <c r="T8" s="59">
        <v>-3784073</v>
      </c>
      <c r="U8" s="59">
        <v>24185236</v>
      </c>
    </row>
    <row r="9" spans="1:21" x14ac:dyDescent="0.2">
      <c r="B9" t="s">
        <v>118</v>
      </c>
      <c r="C9" s="59">
        <v>8923490</v>
      </c>
      <c r="D9" s="59">
        <v>-5057521</v>
      </c>
      <c r="E9" s="59">
        <v>3865969</v>
      </c>
      <c r="F9" s="59">
        <v>-476174</v>
      </c>
      <c r="G9" s="59">
        <v>4724937</v>
      </c>
      <c r="I9" s="59">
        <v>136071897</v>
      </c>
      <c r="J9" s="59">
        <v>233962584</v>
      </c>
      <c r="K9" s="59">
        <v>97890687</v>
      </c>
      <c r="L9" s="59">
        <v>94888743</v>
      </c>
      <c r="M9" s="59">
        <v>70673122</v>
      </c>
      <c r="N9" s="59">
        <v>29742659</v>
      </c>
      <c r="O9" s="59">
        <v>44040609</v>
      </c>
      <c r="P9" s="59">
        <v>5628313</v>
      </c>
      <c r="Q9" s="59">
        <v>2621355</v>
      </c>
      <c r="R9" s="59">
        <v>4744903</v>
      </c>
      <c r="S9" s="59">
        <v>-3052199</v>
      </c>
      <c r="T9" s="59">
        <v>-690151</v>
      </c>
      <c r="U9" s="59">
        <v>1002553</v>
      </c>
    </row>
    <row r="10" spans="1:21" x14ac:dyDescent="0.2">
      <c r="B10" t="s">
        <v>117</v>
      </c>
      <c r="C10" s="59">
        <v>23412970</v>
      </c>
      <c r="D10" s="59">
        <v>-9314354</v>
      </c>
      <c r="E10" s="59">
        <v>14098616</v>
      </c>
      <c r="F10" s="59">
        <v>-623512</v>
      </c>
      <c r="G10" s="59">
        <v>11986291</v>
      </c>
      <c r="I10" s="59">
        <v>131699161</v>
      </c>
      <c r="J10" s="59">
        <v>230417689</v>
      </c>
      <c r="K10" s="59">
        <v>98718528</v>
      </c>
      <c r="L10" s="59">
        <v>91216562</v>
      </c>
      <c r="M10" s="59">
        <v>75081616</v>
      </c>
      <c r="N10" s="59">
        <v>28542791</v>
      </c>
      <c r="O10" s="59">
        <v>37928893</v>
      </c>
      <c r="P10" s="59">
        <v>4823696</v>
      </c>
      <c r="Q10" s="59">
        <v>4781458</v>
      </c>
      <c r="R10" s="59">
        <v>2336560</v>
      </c>
      <c r="S10" s="59">
        <v>-473679</v>
      </c>
      <c r="T10" s="59">
        <v>-1543842</v>
      </c>
      <c r="U10" s="59">
        <v>319039</v>
      </c>
    </row>
    <row r="11" spans="1:21" x14ac:dyDescent="0.2">
      <c r="B11" t="s">
        <v>116</v>
      </c>
      <c r="C11" s="59">
        <v>20679434</v>
      </c>
      <c r="D11" s="59">
        <v>-7031668</v>
      </c>
      <c r="E11" s="59">
        <v>13647766</v>
      </c>
      <c r="F11" s="59">
        <v>-502411</v>
      </c>
      <c r="G11" s="59">
        <v>11195103</v>
      </c>
      <c r="I11" s="59">
        <v>119542265</v>
      </c>
      <c r="J11" s="59">
        <v>219638744</v>
      </c>
      <c r="K11" s="59">
        <v>100096479</v>
      </c>
      <c r="L11" s="59">
        <v>102471473</v>
      </c>
      <c r="M11" s="59">
        <v>81301092</v>
      </c>
      <c r="N11" s="59">
        <v>31955358</v>
      </c>
      <c r="O11" s="59">
        <v>50375165</v>
      </c>
      <c r="P11" s="59">
        <v>4504657</v>
      </c>
      <c r="Q11" s="59">
        <v>7097859</v>
      </c>
      <c r="R11" s="59">
        <v>6652218</v>
      </c>
      <c r="S11" s="59">
        <v>-10662010</v>
      </c>
      <c r="T11" s="59">
        <v>96476</v>
      </c>
      <c r="U11" s="59">
        <v>-3913316</v>
      </c>
    </row>
    <row r="12" spans="1:21" x14ac:dyDescent="0.2">
      <c r="B12" t="s">
        <v>115</v>
      </c>
      <c r="C12" s="59">
        <v>28015120</v>
      </c>
      <c r="D12" s="59">
        <v>-13594810</v>
      </c>
      <c r="E12" s="59">
        <v>14420310</v>
      </c>
      <c r="F12" s="59">
        <v>-612507</v>
      </c>
      <c r="G12" s="59">
        <v>10602296</v>
      </c>
      <c r="I12" s="59">
        <v>99447328</v>
      </c>
      <c r="J12" s="59">
        <v>210849493</v>
      </c>
      <c r="K12" s="59">
        <v>111402165</v>
      </c>
      <c r="L12" s="59">
        <v>101733721</v>
      </c>
      <c r="M12" s="59">
        <v>94918698</v>
      </c>
      <c r="N12" s="59">
        <v>35875029</v>
      </c>
      <c r="O12" s="59">
        <v>42835185</v>
      </c>
      <c r="P12" s="59">
        <v>8417973</v>
      </c>
      <c r="Q12" s="59">
        <v>5629801</v>
      </c>
      <c r="R12" s="59">
        <v>6542247</v>
      </c>
      <c r="S12" s="59">
        <v>-5505886</v>
      </c>
      <c r="T12" s="59">
        <v>-364833</v>
      </c>
      <c r="U12" s="59">
        <v>671528</v>
      </c>
    </row>
    <row r="13" spans="1:21" x14ac:dyDescent="0.2">
      <c r="B13" t="s">
        <v>114</v>
      </c>
      <c r="C13" s="59">
        <v>12986441</v>
      </c>
      <c r="D13" s="59">
        <v>-6774097</v>
      </c>
      <c r="E13" s="59">
        <v>6212344</v>
      </c>
      <c r="F13" s="59">
        <v>-594679</v>
      </c>
      <c r="G13" s="59">
        <v>5477762</v>
      </c>
      <c r="I13" s="59">
        <v>94604677</v>
      </c>
      <c r="J13" s="59">
        <v>207714674</v>
      </c>
      <c r="K13" s="59">
        <v>113109997</v>
      </c>
      <c r="L13" s="59">
        <v>94043347</v>
      </c>
      <c r="M13" s="59">
        <v>93266933</v>
      </c>
      <c r="N13" s="59">
        <v>41595779</v>
      </c>
      <c r="O13" s="59">
        <v>34311891</v>
      </c>
      <c r="P13" s="59">
        <v>7746445</v>
      </c>
      <c r="Q13" s="59">
        <v>1795510</v>
      </c>
      <c r="R13" s="59">
        <v>-2253107</v>
      </c>
      <c r="S13" s="59">
        <v>-1821246</v>
      </c>
      <c r="T13" s="59">
        <v>-1892853</v>
      </c>
      <c r="U13" s="59">
        <v>-5967206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C2D-6966-1E42-9706-3C45142C70D1}">
  <sheetPr codeName="Sheet48"/>
  <dimension ref="A1:U23"/>
  <sheetViews>
    <sheetView workbookViewId="0">
      <selection activeCell="U34" sqref="U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237754</v>
      </c>
      <c r="D3" s="59">
        <v>-168259</v>
      </c>
      <c r="E3" s="59">
        <v>66920</v>
      </c>
      <c r="F3" s="59">
        <v>-15092</v>
      </c>
      <c r="G3" s="59">
        <v>12101</v>
      </c>
      <c r="I3" s="59">
        <v>7880631</v>
      </c>
      <c r="J3" s="59">
        <v>14142981</v>
      </c>
      <c r="K3" s="59">
        <v>6262349</v>
      </c>
      <c r="L3" s="59">
        <v>11202075</v>
      </c>
      <c r="M3" s="59">
        <v>4141026</v>
      </c>
      <c r="N3" s="59">
        <v>6276881</v>
      </c>
      <c r="O3" s="59">
        <v>4284693</v>
      </c>
      <c r="P3" s="59">
        <v>209969</v>
      </c>
      <c r="Q3" s="59">
        <v>192810</v>
      </c>
      <c r="R3" s="59">
        <v>-1203141</v>
      </c>
      <c r="S3" s="59">
        <v>1181605</v>
      </c>
      <c r="T3" s="59">
        <v>78748</v>
      </c>
      <c r="U3" s="59">
        <v>57212</v>
      </c>
    </row>
    <row r="4" spans="1:21" x14ac:dyDescent="0.2">
      <c r="B4" t="s">
        <v>22</v>
      </c>
      <c r="C4" s="59">
        <v>162870</v>
      </c>
      <c r="D4" s="59">
        <v>-131260</v>
      </c>
      <c r="E4" s="59">
        <v>31190</v>
      </c>
      <c r="F4" s="59">
        <v>-45328</v>
      </c>
      <c r="G4" s="59">
        <v>9382</v>
      </c>
      <c r="I4" s="59">
        <v>7875168</v>
      </c>
      <c r="J4" s="59">
        <v>14047269</v>
      </c>
      <c r="K4" s="59">
        <v>6172100</v>
      </c>
      <c r="L4" s="59">
        <v>11208545</v>
      </c>
      <c r="M4" s="59">
        <v>4210605</v>
      </c>
      <c r="N4" s="59">
        <v>6310161</v>
      </c>
      <c r="O4" s="59">
        <v>4360389</v>
      </c>
      <c r="P4" s="59">
        <v>152757</v>
      </c>
      <c r="Q4" s="59">
        <v>186000</v>
      </c>
      <c r="R4" s="59">
        <v>1153319</v>
      </c>
      <c r="S4" s="59">
        <v>-1170019</v>
      </c>
      <c r="T4" s="59">
        <v>-35868</v>
      </c>
      <c r="U4" s="59">
        <v>-52569</v>
      </c>
    </row>
    <row r="5" spans="1:21" x14ac:dyDescent="0.2">
      <c r="B5" t="s">
        <v>23</v>
      </c>
      <c r="C5" s="59">
        <v>197748</v>
      </c>
      <c r="D5" s="59">
        <v>-154429</v>
      </c>
      <c r="E5" s="59">
        <v>42362</v>
      </c>
      <c r="F5" s="59">
        <v>-19961</v>
      </c>
      <c r="G5" s="59">
        <v>76576</v>
      </c>
      <c r="I5" s="59">
        <v>7866878</v>
      </c>
      <c r="J5" s="59">
        <v>13826655</v>
      </c>
      <c r="K5" s="59">
        <v>5959776</v>
      </c>
      <c r="L5" s="59">
        <v>10977162</v>
      </c>
      <c r="M5" s="59">
        <v>3818352</v>
      </c>
      <c r="N5" s="59">
        <v>6037094</v>
      </c>
      <c r="O5" s="59">
        <v>4362268</v>
      </c>
      <c r="P5" s="59">
        <v>205326</v>
      </c>
      <c r="Q5" s="59">
        <v>177100</v>
      </c>
      <c r="R5" s="59">
        <v>-75364</v>
      </c>
      <c r="S5" s="59">
        <v>1143141</v>
      </c>
      <c r="T5" s="59">
        <v>-1108364</v>
      </c>
      <c r="U5" s="59">
        <v>-40587</v>
      </c>
    </row>
    <row r="6" spans="1:21" x14ac:dyDescent="0.2">
      <c r="B6" t="s">
        <v>121</v>
      </c>
      <c r="C6" s="59">
        <v>402409</v>
      </c>
      <c r="D6" s="59">
        <v>-281089</v>
      </c>
      <c r="E6" s="59">
        <v>109771</v>
      </c>
      <c r="F6" s="59">
        <v>-45757</v>
      </c>
      <c r="G6" s="59">
        <v>2718</v>
      </c>
      <c r="I6" s="59">
        <v>7747754</v>
      </c>
      <c r="J6" s="59">
        <v>14743365</v>
      </c>
      <c r="K6" s="59">
        <v>6995611</v>
      </c>
      <c r="L6" s="59">
        <v>10894301</v>
      </c>
      <c r="M6" s="59">
        <v>3941323</v>
      </c>
      <c r="N6" s="59">
        <v>5923241</v>
      </c>
      <c r="O6" s="59">
        <v>4347131</v>
      </c>
      <c r="P6" s="59">
        <v>245922</v>
      </c>
      <c r="Q6" s="59">
        <v>176800</v>
      </c>
      <c r="R6" s="59">
        <v>-151011</v>
      </c>
      <c r="S6" s="59">
        <v>929683</v>
      </c>
      <c r="T6" s="59">
        <v>-1515271</v>
      </c>
      <c r="U6" s="59">
        <v>-736599</v>
      </c>
    </row>
    <row r="7" spans="1:21" x14ac:dyDescent="0.2">
      <c r="B7" t="s">
        <v>120</v>
      </c>
      <c r="C7" s="59">
        <v>427634</v>
      </c>
      <c r="D7" s="59">
        <v>-310119</v>
      </c>
      <c r="E7" s="59">
        <v>113449</v>
      </c>
      <c r="F7" s="59">
        <v>-45686</v>
      </c>
      <c r="G7" s="59">
        <v>-970</v>
      </c>
      <c r="I7" s="59">
        <v>7519635</v>
      </c>
      <c r="J7" s="59">
        <v>15828668</v>
      </c>
      <c r="K7" s="59">
        <v>8309033</v>
      </c>
      <c r="L7" s="59">
        <v>12180494</v>
      </c>
      <c r="M7" s="59">
        <v>3595202</v>
      </c>
      <c r="N7" s="59">
        <v>5629738</v>
      </c>
      <c r="O7" s="59">
        <v>4281051</v>
      </c>
      <c r="P7" s="59">
        <v>982499</v>
      </c>
      <c r="Q7" s="59">
        <v>1081191</v>
      </c>
      <c r="R7" s="59">
        <v>-805272</v>
      </c>
      <c r="S7" s="59">
        <v>356144</v>
      </c>
      <c r="T7" s="59">
        <v>177611</v>
      </c>
      <c r="U7" s="59">
        <v>-271516</v>
      </c>
    </row>
    <row r="8" spans="1:21" x14ac:dyDescent="0.2">
      <c r="B8" t="s">
        <v>119</v>
      </c>
      <c r="C8" s="59">
        <v>581741</v>
      </c>
      <c r="D8" s="59">
        <v>-333211</v>
      </c>
      <c r="E8" s="59">
        <v>242145</v>
      </c>
      <c r="F8" s="59">
        <v>-118148</v>
      </c>
      <c r="G8" s="59">
        <v>87870</v>
      </c>
      <c r="I8" s="59">
        <v>7752828</v>
      </c>
      <c r="J8" s="59">
        <v>16032990</v>
      </c>
      <c r="K8" s="59">
        <v>8280161</v>
      </c>
      <c r="L8" s="59">
        <v>12128354</v>
      </c>
      <c r="M8" s="59">
        <v>3672142</v>
      </c>
      <c r="N8" s="59">
        <v>5370401</v>
      </c>
      <c r="O8" s="59">
        <v>4216438</v>
      </c>
      <c r="P8" s="59">
        <v>1254033</v>
      </c>
      <c r="Q8" s="59">
        <v>1080180</v>
      </c>
      <c r="R8" s="59">
        <v>-79025</v>
      </c>
      <c r="S8" s="59">
        <v>35354</v>
      </c>
      <c r="T8" s="59">
        <v>-277949</v>
      </c>
      <c r="U8" s="59">
        <v>-321620</v>
      </c>
    </row>
    <row r="9" spans="1:21" x14ac:dyDescent="0.2">
      <c r="B9" t="s">
        <v>118</v>
      </c>
      <c r="C9" s="59">
        <v>530699</v>
      </c>
      <c r="D9" s="59">
        <v>-346608</v>
      </c>
      <c r="E9" s="59">
        <v>172332</v>
      </c>
      <c r="F9" s="59">
        <v>-37646</v>
      </c>
      <c r="G9" s="59">
        <v>61589</v>
      </c>
      <c r="I9" s="59">
        <v>7666777</v>
      </c>
      <c r="J9" s="59">
        <v>16393207</v>
      </c>
      <c r="K9" s="59">
        <v>8726430</v>
      </c>
      <c r="L9" s="59">
        <v>11100305</v>
      </c>
      <c r="M9" s="59">
        <v>4098171</v>
      </c>
      <c r="N9" s="59">
        <v>4042017</v>
      </c>
      <c r="O9" s="59">
        <v>3846098</v>
      </c>
      <c r="P9" s="59">
        <v>1575636</v>
      </c>
      <c r="Q9" s="59">
        <v>1444110</v>
      </c>
      <c r="R9" s="59">
        <v>-1495988</v>
      </c>
      <c r="S9" s="59">
        <v>1629673</v>
      </c>
      <c r="T9" s="59">
        <v>441714</v>
      </c>
      <c r="U9" s="59">
        <v>575398</v>
      </c>
    </row>
    <row r="10" spans="1:21" x14ac:dyDescent="0.2">
      <c r="B10" t="s">
        <v>117</v>
      </c>
      <c r="C10" s="59">
        <v>924316</v>
      </c>
      <c r="D10" s="59">
        <v>-518123</v>
      </c>
      <c r="E10" s="59">
        <v>395966</v>
      </c>
      <c r="F10" s="59">
        <v>-48873</v>
      </c>
      <c r="G10" s="59">
        <v>813974</v>
      </c>
      <c r="I10" s="59">
        <v>7681626</v>
      </c>
      <c r="J10" s="59">
        <v>16858067</v>
      </c>
      <c r="K10" s="59">
        <v>9176440</v>
      </c>
      <c r="L10" s="59">
        <v>11217783</v>
      </c>
      <c r="M10" s="59">
        <v>4667742</v>
      </c>
      <c r="N10" s="59">
        <v>3846703</v>
      </c>
      <c r="O10" s="59">
        <v>3435881</v>
      </c>
      <c r="P10" s="59">
        <v>1000228</v>
      </c>
      <c r="Q10" s="59">
        <v>2737903</v>
      </c>
      <c r="R10" s="59">
        <v>-534778</v>
      </c>
      <c r="S10" s="59">
        <v>-4054948</v>
      </c>
      <c r="T10" s="59">
        <v>3197998</v>
      </c>
      <c r="U10" s="59">
        <v>-1391727</v>
      </c>
    </row>
    <row r="11" spans="1:21" x14ac:dyDescent="0.2">
      <c r="B11" t="s">
        <v>116</v>
      </c>
      <c r="C11" s="59">
        <v>538721</v>
      </c>
      <c r="D11" s="59">
        <v>-361536</v>
      </c>
      <c r="E11" s="59">
        <v>176975</v>
      </c>
      <c r="F11" s="59">
        <v>-1620</v>
      </c>
      <c r="G11" s="59">
        <v>42268</v>
      </c>
      <c r="I11" s="59">
        <v>5094189</v>
      </c>
      <c r="J11" s="59">
        <v>13917133</v>
      </c>
      <c r="K11" s="59">
        <v>8822944</v>
      </c>
      <c r="L11" s="59">
        <v>9496113</v>
      </c>
      <c r="M11" s="59">
        <v>5770613</v>
      </c>
      <c r="N11" s="59">
        <v>4295967</v>
      </c>
      <c r="O11" s="59">
        <v>2547416</v>
      </c>
      <c r="P11" s="59">
        <v>2391956</v>
      </c>
      <c r="Q11" s="59">
        <v>58032</v>
      </c>
      <c r="R11" s="59">
        <v>92369</v>
      </c>
      <c r="S11" s="59">
        <v>16018</v>
      </c>
      <c r="T11" s="59">
        <v>1920935</v>
      </c>
      <c r="U11" s="59">
        <v>2029322</v>
      </c>
    </row>
    <row r="12" spans="1:21" x14ac:dyDescent="0.2">
      <c r="B12" t="s">
        <v>115</v>
      </c>
      <c r="C12" s="59">
        <v>620926</v>
      </c>
      <c r="D12" s="59">
        <v>-402612</v>
      </c>
      <c r="E12" s="59">
        <v>214259</v>
      </c>
      <c r="F12" s="59">
        <v>-17927</v>
      </c>
      <c r="G12" s="59">
        <v>50669</v>
      </c>
      <c r="I12" s="59">
        <v>4845191</v>
      </c>
      <c r="J12" s="59">
        <v>12088898</v>
      </c>
      <c r="K12" s="59">
        <v>7243707</v>
      </c>
      <c r="L12" s="59">
        <v>7631489</v>
      </c>
      <c r="M12" s="59">
        <v>6151421</v>
      </c>
      <c r="N12" s="59">
        <v>4391890</v>
      </c>
      <c r="O12" s="59">
        <v>2568028</v>
      </c>
      <c r="P12" s="59">
        <v>362633</v>
      </c>
      <c r="Q12" s="59">
        <v>81988</v>
      </c>
      <c r="R12" s="59">
        <v>-180810</v>
      </c>
      <c r="S12" s="59">
        <v>32138</v>
      </c>
      <c r="T12" s="59">
        <v>220620</v>
      </c>
      <c r="U12" s="59">
        <v>71947</v>
      </c>
    </row>
    <row r="13" spans="1:21" x14ac:dyDescent="0.2">
      <c r="B13" t="s">
        <v>114</v>
      </c>
      <c r="C13" s="59">
        <v>502972</v>
      </c>
      <c r="D13" s="59">
        <v>-377333</v>
      </c>
      <c r="E13" s="59">
        <v>123083</v>
      </c>
      <c r="F13" s="59">
        <v>-15580</v>
      </c>
      <c r="G13" s="59">
        <v>43025</v>
      </c>
      <c r="I13" s="59">
        <v>4810658</v>
      </c>
      <c r="J13" s="59">
        <v>11853086</v>
      </c>
      <c r="K13" s="59">
        <v>7042427</v>
      </c>
      <c r="L13" s="59">
        <v>7319808</v>
      </c>
      <c r="M13" s="59">
        <v>5799160</v>
      </c>
      <c r="N13" s="59">
        <v>4478893</v>
      </c>
      <c r="O13" s="59">
        <v>2250634</v>
      </c>
      <c r="P13" s="59">
        <v>290686</v>
      </c>
      <c r="Q13" s="59">
        <v>109000</v>
      </c>
      <c r="R13" s="59">
        <v>-175104</v>
      </c>
      <c r="S13" s="59">
        <v>19707</v>
      </c>
      <c r="T13" s="59">
        <v>43145</v>
      </c>
      <c r="U13" s="59">
        <v>-112251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2D6B-F67C-7A41-AB11-12CA4770F142}">
  <sheetPr codeName="Sheet49"/>
  <dimension ref="A1:U23"/>
  <sheetViews>
    <sheetView topLeftCell="A5" workbookViewId="0">
      <selection activeCell="U27" sqref="U27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1073873</v>
      </c>
      <c r="D3" s="59">
        <v>-731352</v>
      </c>
      <c r="E3" s="59">
        <v>341731</v>
      </c>
      <c r="F3" s="59">
        <v>-170254</v>
      </c>
      <c r="G3" s="59">
        <v>136755</v>
      </c>
      <c r="I3" s="59">
        <v>43859435</v>
      </c>
      <c r="J3" s="59">
        <v>249321510</v>
      </c>
      <c r="K3" s="59">
        <v>205462075</v>
      </c>
      <c r="L3" s="59">
        <v>199429637</v>
      </c>
      <c r="M3" s="59">
        <v>88100954</v>
      </c>
      <c r="N3" s="59">
        <v>137594490</v>
      </c>
      <c r="O3" s="59">
        <v>56499099</v>
      </c>
      <c r="P3" s="59">
        <v>3434802</v>
      </c>
      <c r="Q3" s="59">
        <v>49327</v>
      </c>
      <c r="R3" s="59">
        <v>-5680498</v>
      </c>
      <c r="S3" s="59">
        <v>4168100</v>
      </c>
      <c r="T3" s="59">
        <v>911579</v>
      </c>
      <c r="U3" s="59">
        <v>-600818</v>
      </c>
    </row>
    <row r="4" spans="1:21" x14ac:dyDescent="0.2">
      <c r="B4" t="s">
        <v>22</v>
      </c>
      <c r="C4" s="59">
        <v>1062129</v>
      </c>
      <c r="D4" s="59">
        <v>-726068</v>
      </c>
      <c r="E4" s="59">
        <v>327904</v>
      </c>
      <c r="F4" s="59">
        <v>-200029</v>
      </c>
      <c r="G4" s="59">
        <v>-684058</v>
      </c>
      <c r="I4" s="59">
        <v>43723403</v>
      </c>
      <c r="J4" s="59">
        <v>256819929</v>
      </c>
      <c r="K4" s="59">
        <v>213096525</v>
      </c>
      <c r="L4" s="59">
        <v>198376122</v>
      </c>
      <c r="M4" s="59">
        <v>73857726</v>
      </c>
      <c r="N4" s="59">
        <v>138854034</v>
      </c>
      <c r="O4" s="59">
        <v>53503523</v>
      </c>
      <c r="P4" s="59">
        <v>4035618</v>
      </c>
      <c r="Q4" s="59">
        <v>51116</v>
      </c>
      <c r="R4" s="59">
        <v>-267306</v>
      </c>
      <c r="S4" s="59">
        <v>237027</v>
      </c>
      <c r="T4" s="59">
        <v>-1297874</v>
      </c>
      <c r="U4" s="59">
        <v>-1328154</v>
      </c>
    </row>
    <row r="5" spans="1:21" x14ac:dyDescent="0.2">
      <c r="B5" t="s">
        <v>23</v>
      </c>
      <c r="C5" s="59">
        <v>604102</v>
      </c>
      <c r="D5" s="59">
        <v>-455105</v>
      </c>
      <c r="E5" s="59">
        <v>148997</v>
      </c>
      <c r="F5" s="59">
        <v>-158270</v>
      </c>
      <c r="G5" s="59">
        <v>-410268</v>
      </c>
      <c r="I5" s="59">
        <v>44407462</v>
      </c>
      <c r="J5" s="59">
        <v>256194214</v>
      </c>
      <c r="K5" s="59">
        <v>211786752</v>
      </c>
      <c r="L5" s="59">
        <v>197806114</v>
      </c>
      <c r="M5" s="59">
        <v>78867723</v>
      </c>
      <c r="N5" s="59">
        <v>136904559</v>
      </c>
      <c r="O5" s="59">
        <v>53544029</v>
      </c>
      <c r="P5" s="59">
        <v>5363772</v>
      </c>
      <c r="Q5" s="59">
        <v>117301</v>
      </c>
      <c r="R5" s="59">
        <v>-1412332</v>
      </c>
      <c r="S5" s="59">
        <v>345617</v>
      </c>
      <c r="T5" s="59">
        <v>-2169683</v>
      </c>
      <c r="U5" s="59">
        <v>-3236397</v>
      </c>
    </row>
    <row r="6" spans="1:21" x14ac:dyDescent="0.2">
      <c r="B6" t="s">
        <v>121</v>
      </c>
      <c r="C6" s="59">
        <v>3243651</v>
      </c>
      <c r="D6" s="59">
        <v>-2150950</v>
      </c>
      <c r="E6" s="59">
        <v>1090357</v>
      </c>
      <c r="F6" s="59">
        <v>-201743</v>
      </c>
      <c r="G6" s="59">
        <v>239482</v>
      </c>
      <c r="I6" s="59">
        <v>44929694</v>
      </c>
      <c r="J6" s="59">
        <v>257365358</v>
      </c>
      <c r="K6" s="59">
        <v>212435663</v>
      </c>
      <c r="L6" s="59">
        <v>198276179</v>
      </c>
      <c r="M6" s="59">
        <v>74420660</v>
      </c>
      <c r="N6" s="59">
        <v>134484843</v>
      </c>
      <c r="O6" s="59">
        <v>52982482</v>
      </c>
      <c r="P6" s="59">
        <v>8599941</v>
      </c>
      <c r="Q6" s="59">
        <v>326704</v>
      </c>
      <c r="R6" s="59">
        <v>-5217116</v>
      </c>
      <c r="S6" s="59">
        <v>-308184</v>
      </c>
      <c r="T6" s="59">
        <v>-7042616</v>
      </c>
      <c r="U6" s="59">
        <v>-12567917</v>
      </c>
    </row>
    <row r="7" spans="1:21" x14ac:dyDescent="0.2">
      <c r="B7" t="s">
        <v>120</v>
      </c>
      <c r="C7" s="59">
        <v>3279599</v>
      </c>
      <c r="D7" s="59">
        <v>-1868961</v>
      </c>
      <c r="E7" s="59">
        <v>1410356</v>
      </c>
      <c r="F7" s="59">
        <v>-207948</v>
      </c>
      <c r="G7" s="59">
        <v>236129</v>
      </c>
      <c r="I7" s="59">
        <v>44667583</v>
      </c>
      <c r="J7" s="59">
        <v>259590172</v>
      </c>
      <c r="K7" s="59">
        <v>214922588</v>
      </c>
      <c r="L7" s="59">
        <v>205124839</v>
      </c>
      <c r="M7" s="59">
        <v>76074246</v>
      </c>
      <c r="N7" s="59">
        <v>129636377</v>
      </c>
      <c r="O7" s="59">
        <v>51618081</v>
      </c>
      <c r="P7" s="59">
        <v>21167861</v>
      </c>
      <c r="Q7" s="59">
        <v>998612</v>
      </c>
      <c r="R7" s="59">
        <v>-1427643</v>
      </c>
      <c r="S7" s="59">
        <v>2109380</v>
      </c>
      <c r="T7" s="59">
        <v>3481484</v>
      </c>
      <c r="U7" s="59">
        <v>4163220</v>
      </c>
    </row>
    <row r="8" spans="1:21" x14ac:dyDescent="0.2">
      <c r="B8" t="s">
        <v>119</v>
      </c>
      <c r="C8" s="59">
        <v>2662976</v>
      </c>
      <c r="D8" s="59">
        <v>-1530501</v>
      </c>
      <c r="E8" s="59">
        <v>1127657</v>
      </c>
      <c r="F8" s="59">
        <v>-218275</v>
      </c>
      <c r="G8" s="59">
        <v>772325</v>
      </c>
      <c r="I8" s="59">
        <v>44464127</v>
      </c>
      <c r="J8" s="59">
        <v>239277370</v>
      </c>
      <c r="K8" s="59">
        <v>194813243</v>
      </c>
      <c r="L8" s="59">
        <v>189030009</v>
      </c>
      <c r="M8" s="59">
        <v>60750465</v>
      </c>
      <c r="N8" s="59">
        <v>125506208</v>
      </c>
      <c r="O8" s="59">
        <v>44212498</v>
      </c>
      <c r="P8" s="59">
        <v>17004752</v>
      </c>
      <c r="Q8" s="59">
        <v>684885</v>
      </c>
      <c r="R8" s="59">
        <v>4231626</v>
      </c>
      <c r="S8" s="59">
        <v>-3747381</v>
      </c>
      <c r="T8" s="59">
        <v>-1203879</v>
      </c>
      <c r="U8" s="59">
        <v>-719633</v>
      </c>
    </row>
    <row r="9" spans="1:21" x14ac:dyDescent="0.2">
      <c r="B9" t="s">
        <v>118</v>
      </c>
      <c r="C9" s="59">
        <v>1965486</v>
      </c>
      <c r="D9" s="59">
        <v>-1236882</v>
      </c>
      <c r="E9" s="59">
        <v>719547</v>
      </c>
      <c r="F9" s="59">
        <v>-214043</v>
      </c>
      <c r="G9" s="59">
        <v>1045556</v>
      </c>
      <c r="I9" s="59">
        <v>43451511</v>
      </c>
      <c r="J9" s="59">
        <v>224132897</v>
      </c>
      <c r="K9" s="59">
        <v>180681385</v>
      </c>
      <c r="L9" s="59">
        <v>177218519</v>
      </c>
      <c r="M9" s="59">
        <v>56292222</v>
      </c>
      <c r="N9" s="59">
        <v>120456910</v>
      </c>
      <c r="O9" s="59">
        <v>36650048</v>
      </c>
      <c r="P9" s="59">
        <v>17724337</v>
      </c>
      <c r="Q9" s="59">
        <v>788045</v>
      </c>
      <c r="R9" s="59">
        <v>-848922</v>
      </c>
      <c r="S9" s="59">
        <v>-5512041</v>
      </c>
      <c r="T9" s="59">
        <v>6836124</v>
      </c>
      <c r="U9" s="59">
        <v>475160</v>
      </c>
    </row>
    <row r="10" spans="1:21" x14ac:dyDescent="0.2">
      <c r="B10" t="s">
        <v>117</v>
      </c>
      <c r="C10" s="59">
        <v>4605609</v>
      </c>
      <c r="D10" s="59">
        <v>-2532750</v>
      </c>
      <c r="E10" s="59">
        <v>2057851</v>
      </c>
      <c r="F10" s="59">
        <v>-210785</v>
      </c>
      <c r="G10" s="59">
        <v>910460</v>
      </c>
      <c r="I10" s="59">
        <v>41178678</v>
      </c>
      <c r="J10" s="59">
        <v>201519755</v>
      </c>
      <c r="K10" s="59">
        <v>160341077</v>
      </c>
      <c r="L10" s="59">
        <v>155626883</v>
      </c>
      <c r="M10" s="59">
        <v>48634885</v>
      </c>
      <c r="N10" s="59">
        <v>109765089</v>
      </c>
      <c r="O10" s="59">
        <v>26409547</v>
      </c>
      <c r="P10" s="59">
        <v>17249164</v>
      </c>
      <c r="Q10" s="59">
        <v>837023</v>
      </c>
      <c r="R10" s="59">
        <v>3758044</v>
      </c>
      <c r="S10" s="59">
        <v>-4598266</v>
      </c>
      <c r="T10" s="59">
        <v>2866337</v>
      </c>
      <c r="U10" s="59">
        <v>2026114</v>
      </c>
    </row>
    <row r="11" spans="1:21" x14ac:dyDescent="0.2">
      <c r="B11" t="s">
        <v>116</v>
      </c>
      <c r="C11" s="59">
        <v>3264844</v>
      </c>
      <c r="D11" s="59">
        <v>-1760528</v>
      </c>
      <c r="E11" s="59">
        <v>1501365</v>
      </c>
      <c r="F11" s="59">
        <v>-155013</v>
      </c>
      <c r="G11" s="59">
        <v>535703</v>
      </c>
      <c r="I11" s="59">
        <v>40484796</v>
      </c>
      <c r="J11" s="59">
        <v>184062086</v>
      </c>
      <c r="K11" s="59">
        <v>143577289</v>
      </c>
      <c r="L11" s="59">
        <v>144695276</v>
      </c>
      <c r="M11" s="59">
        <v>40250937</v>
      </c>
      <c r="N11" s="59">
        <v>105857503</v>
      </c>
      <c r="O11" s="59">
        <v>21267412</v>
      </c>
      <c r="P11" s="59">
        <v>15223064</v>
      </c>
      <c r="Q11" s="59">
        <v>1027113</v>
      </c>
      <c r="R11" s="59">
        <v>-308084</v>
      </c>
      <c r="S11" s="59">
        <v>-1946860</v>
      </c>
      <c r="T11" s="59">
        <v>5345882</v>
      </c>
      <c r="U11" s="59">
        <v>3090937</v>
      </c>
    </row>
    <row r="12" spans="1:21" x14ac:dyDescent="0.2">
      <c r="B12" t="s">
        <v>115</v>
      </c>
      <c r="C12" s="59">
        <v>2555017</v>
      </c>
      <c r="D12" s="59">
        <v>-1685449</v>
      </c>
      <c r="E12" s="59">
        <v>858196</v>
      </c>
      <c r="F12" s="59">
        <v>-117946</v>
      </c>
      <c r="G12" s="59">
        <v>1312928</v>
      </c>
      <c r="I12" s="59">
        <v>39915473</v>
      </c>
      <c r="J12" s="59">
        <v>171522989</v>
      </c>
      <c r="K12" s="59">
        <v>131607515</v>
      </c>
      <c r="L12" s="59">
        <v>136602950</v>
      </c>
      <c r="M12" s="59">
        <v>41943258</v>
      </c>
      <c r="N12" s="59">
        <v>103241366</v>
      </c>
      <c r="O12" s="59">
        <v>19088675</v>
      </c>
      <c r="P12" s="59">
        <v>12132219</v>
      </c>
      <c r="Q12" s="59">
        <v>834521</v>
      </c>
      <c r="R12" s="59">
        <v>-1422848</v>
      </c>
      <c r="S12" s="59">
        <v>-4496232</v>
      </c>
      <c r="T12" s="59">
        <v>5519383</v>
      </c>
      <c r="U12" s="59">
        <v>-399696</v>
      </c>
    </row>
    <row r="13" spans="1:21" x14ac:dyDescent="0.2">
      <c r="B13" t="s">
        <v>114</v>
      </c>
      <c r="C13" s="59">
        <v>4541864</v>
      </c>
      <c r="D13" s="59">
        <v>-2789464</v>
      </c>
      <c r="E13" s="59">
        <v>1717152</v>
      </c>
      <c r="F13" s="59">
        <v>-30569</v>
      </c>
      <c r="G13" s="59">
        <v>701224</v>
      </c>
      <c r="I13" s="59">
        <v>37758920</v>
      </c>
      <c r="J13" s="59">
        <v>153666254</v>
      </c>
      <c r="K13" s="59">
        <v>115907333</v>
      </c>
      <c r="L13" s="59">
        <v>121615274</v>
      </c>
      <c r="M13" s="59">
        <v>35418652</v>
      </c>
      <c r="N13" s="59">
        <v>90041733</v>
      </c>
      <c r="O13" s="59">
        <v>16818356</v>
      </c>
      <c r="P13" s="59">
        <v>12556238</v>
      </c>
      <c r="Q13" s="59">
        <v>1011977</v>
      </c>
      <c r="R13" s="59">
        <v>1814194</v>
      </c>
      <c r="S13" s="59">
        <v>-2093254</v>
      </c>
      <c r="T13" s="59">
        <v>1252252</v>
      </c>
      <c r="U13" s="59">
        <v>973192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6DDC-EABA-0848-B3D8-9E043481F3C7}">
  <sheetPr codeName="Sheet50"/>
  <dimension ref="A1:U22"/>
  <sheetViews>
    <sheetView workbookViewId="0">
      <selection activeCell="S31" sqref="S31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47404</v>
      </c>
      <c r="D3" s="59">
        <v>-37245</v>
      </c>
      <c r="E3" s="59">
        <v>10158</v>
      </c>
      <c r="F3" s="59">
        <v>-2228</v>
      </c>
      <c r="G3" s="59">
        <v>1027</v>
      </c>
      <c r="I3" s="59">
        <v>1101779</v>
      </c>
      <c r="J3" s="59">
        <v>1644983</v>
      </c>
      <c r="K3" s="59">
        <v>543204</v>
      </c>
      <c r="L3" s="59">
        <v>1552514</v>
      </c>
      <c r="M3" s="59">
        <v>532343</v>
      </c>
      <c r="N3" s="59">
        <v>1241244</v>
      </c>
      <c r="O3" s="59">
        <v>242080</v>
      </c>
      <c r="P3" s="59">
        <v>37560</v>
      </c>
      <c r="Q3" s="59">
        <v>0</v>
      </c>
      <c r="R3" s="59">
        <v>0</v>
      </c>
      <c r="S3" s="59">
        <v>0</v>
      </c>
      <c r="T3" s="59">
        <v>0</v>
      </c>
      <c r="U3" s="59">
        <v>0</v>
      </c>
    </row>
    <row r="4" spans="1:21" x14ac:dyDescent="0.2">
      <c r="B4" t="s">
        <v>22</v>
      </c>
      <c r="C4" s="59">
        <v>48842</v>
      </c>
      <c r="D4" s="59">
        <v>-41373</v>
      </c>
      <c r="E4" s="59">
        <v>7469</v>
      </c>
      <c r="F4" s="59">
        <v>-798</v>
      </c>
      <c r="G4" s="59">
        <v>373</v>
      </c>
      <c r="I4" s="59">
        <v>1100751</v>
      </c>
      <c r="J4" s="59">
        <v>1623511</v>
      </c>
      <c r="K4" s="59">
        <v>522760</v>
      </c>
      <c r="L4" s="59">
        <v>1531473</v>
      </c>
      <c r="M4" s="59">
        <v>424621</v>
      </c>
      <c r="N4" s="59">
        <v>1167418</v>
      </c>
      <c r="O4" s="59">
        <v>238333</v>
      </c>
      <c r="P4" s="59">
        <v>94380</v>
      </c>
      <c r="Q4" s="59">
        <v>0</v>
      </c>
      <c r="R4" s="59">
        <v>0</v>
      </c>
      <c r="S4" s="59">
        <v>0</v>
      </c>
      <c r="T4" s="59">
        <v>0</v>
      </c>
      <c r="U4" s="59">
        <v>0</v>
      </c>
    </row>
    <row r="5" spans="1:21" x14ac:dyDescent="0.2">
      <c r="B5" t="s">
        <v>23</v>
      </c>
      <c r="C5" s="59">
        <v>71172</v>
      </c>
      <c r="D5" s="59">
        <v>-63375</v>
      </c>
      <c r="E5" s="59">
        <v>7796</v>
      </c>
      <c r="F5" s="59">
        <v>0</v>
      </c>
      <c r="G5" s="59">
        <v>2387</v>
      </c>
      <c r="I5" s="59">
        <v>1260307</v>
      </c>
      <c r="J5" s="59">
        <v>1572887</v>
      </c>
      <c r="K5" s="59">
        <v>312580</v>
      </c>
      <c r="L5" s="59">
        <v>1489532</v>
      </c>
      <c r="M5" s="59">
        <v>301720</v>
      </c>
      <c r="N5" s="59">
        <v>1198605</v>
      </c>
      <c r="O5" s="59">
        <v>237487</v>
      </c>
      <c r="P5" s="59">
        <v>21642</v>
      </c>
      <c r="Q5" s="59">
        <v>0</v>
      </c>
      <c r="R5" s="59">
        <v>0</v>
      </c>
      <c r="S5" s="59">
        <v>-44878</v>
      </c>
      <c r="T5" s="59">
        <v>62437</v>
      </c>
      <c r="U5" s="59">
        <v>17559</v>
      </c>
    </row>
    <row r="6" spans="1:21" x14ac:dyDescent="0.2">
      <c r="B6" t="s">
        <v>121</v>
      </c>
      <c r="C6" s="59">
        <v>116218</v>
      </c>
      <c r="D6" s="59">
        <v>-103835</v>
      </c>
      <c r="E6" s="59">
        <v>12383</v>
      </c>
      <c r="F6" s="59">
        <v>0</v>
      </c>
      <c r="G6" s="59">
        <v>4039</v>
      </c>
      <c r="I6" s="59">
        <v>1260620</v>
      </c>
      <c r="J6" s="59">
        <v>1636380</v>
      </c>
      <c r="K6" s="59">
        <v>375759</v>
      </c>
      <c r="L6" s="59">
        <v>1557756</v>
      </c>
      <c r="M6" s="59">
        <v>364899</v>
      </c>
      <c r="N6" s="59">
        <v>1210919</v>
      </c>
      <c r="O6" s="59">
        <v>232429</v>
      </c>
      <c r="P6" s="59">
        <v>82783</v>
      </c>
      <c r="Q6" s="59">
        <v>0</v>
      </c>
      <c r="R6" s="59">
        <v>-59344</v>
      </c>
      <c r="S6" s="59">
        <v>44804</v>
      </c>
      <c r="T6" s="59">
        <v>87278</v>
      </c>
      <c r="U6" s="59">
        <v>72738</v>
      </c>
    </row>
    <row r="7" spans="1:21" x14ac:dyDescent="0.2">
      <c r="B7" t="s">
        <v>120</v>
      </c>
      <c r="C7" s="59">
        <v>115148</v>
      </c>
      <c r="D7" s="59">
        <v>-91087</v>
      </c>
      <c r="E7" s="59">
        <v>24060</v>
      </c>
      <c r="F7" s="59">
        <v>0</v>
      </c>
      <c r="G7" s="59">
        <v>13175</v>
      </c>
      <c r="I7" s="59">
        <v>1256580</v>
      </c>
      <c r="J7" s="59">
        <v>1703538</v>
      </c>
      <c r="K7" s="59">
        <v>446957</v>
      </c>
      <c r="L7" s="59">
        <v>1630713</v>
      </c>
      <c r="M7" s="59">
        <v>436097</v>
      </c>
      <c r="N7" s="59">
        <v>1234445</v>
      </c>
      <c r="O7" s="59">
        <v>244332</v>
      </c>
      <c r="P7" s="59">
        <v>120519</v>
      </c>
      <c r="Q7" s="59">
        <v>0</v>
      </c>
      <c r="R7" s="59">
        <v>-4872</v>
      </c>
      <c r="S7" s="59">
        <v>331</v>
      </c>
      <c r="T7" s="59">
        <v>0</v>
      </c>
      <c r="U7" s="59">
        <v>-4541</v>
      </c>
    </row>
    <row r="8" spans="1:21" x14ac:dyDescent="0.2">
      <c r="B8" t="s">
        <v>119</v>
      </c>
      <c r="C8" s="59">
        <v>119961</v>
      </c>
      <c r="D8" s="59">
        <v>-42764</v>
      </c>
      <c r="E8" s="59">
        <v>77196</v>
      </c>
      <c r="F8" s="59">
        <v>0</v>
      </c>
      <c r="G8" s="59">
        <v>55924</v>
      </c>
      <c r="I8" s="59">
        <v>1243405</v>
      </c>
      <c r="J8" s="59">
        <v>1822946</v>
      </c>
      <c r="K8" s="59">
        <v>579541</v>
      </c>
      <c r="L8" s="59">
        <v>1756103</v>
      </c>
      <c r="M8" s="59">
        <v>568680</v>
      </c>
      <c r="N8" s="59">
        <v>1255535</v>
      </c>
      <c r="O8" s="59">
        <v>253020</v>
      </c>
      <c r="P8" s="59">
        <v>80153</v>
      </c>
      <c r="Q8" s="59">
        <v>136900</v>
      </c>
      <c r="R8" s="59">
        <v>-38426</v>
      </c>
      <c r="S8" s="59">
        <v>690</v>
      </c>
      <c r="T8" s="59">
        <v>0</v>
      </c>
      <c r="U8" s="59">
        <v>-37736</v>
      </c>
    </row>
    <row r="9" spans="1:21" x14ac:dyDescent="0.2">
      <c r="B9" t="s">
        <v>118</v>
      </c>
      <c r="C9" s="59">
        <v>87830</v>
      </c>
      <c r="D9" s="59">
        <v>-35008</v>
      </c>
      <c r="E9" s="59">
        <v>52821</v>
      </c>
      <c r="F9" s="59">
        <v>0</v>
      </c>
      <c r="G9" s="59">
        <v>36060</v>
      </c>
      <c r="I9" s="59">
        <v>1265127</v>
      </c>
      <c r="J9" s="59">
        <v>1795378</v>
      </c>
      <c r="K9" s="59">
        <v>530251</v>
      </c>
      <c r="L9" s="59">
        <v>1747056</v>
      </c>
      <c r="M9" s="59">
        <v>519391</v>
      </c>
      <c r="N9" s="59">
        <v>1241046</v>
      </c>
      <c r="O9" s="59">
        <v>261621</v>
      </c>
      <c r="P9" s="59">
        <v>213099</v>
      </c>
      <c r="Q9" s="59">
        <v>0</v>
      </c>
      <c r="R9" s="59">
        <v>-126620</v>
      </c>
      <c r="S9" s="59">
        <v>159006</v>
      </c>
      <c r="T9" s="59">
        <v>7979</v>
      </c>
      <c r="U9" s="59">
        <v>40366</v>
      </c>
    </row>
    <row r="10" spans="1:21" x14ac:dyDescent="0.2">
      <c r="B10" t="s">
        <v>117</v>
      </c>
      <c r="C10" s="59">
        <v>260127</v>
      </c>
      <c r="D10" s="59">
        <v>-117857</v>
      </c>
      <c r="E10" s="59">
        <v>142270</v>
      </c>
      <c r="F10" s="59">
        <v>0</v>
      </c>
      <c r="G10" s="59">
        <v>99885</v>
      </c>
      <c r="I10" s="59">
        <v>1321137</v>
      </c>
      <c r="J10" s="59">
        <v>1876696</v>
      </c>
      <c r="K10" s="59">
        <v>555559</v>
      </c>
      <c r="L10" s="59">
        <v>1827833</v>
      </c>
      <c r="M10" s="59">
        <v>544698</v>
      </c>
      <c r="N10" s="59">
        <v>1154740</v>
      </c>
      <c r="O10" s="59">
        <v>276918</v>
      </c>
      <c r="P10" s="59">
        <v>371121</v>
      </c>
      <c r="Q10" s="59">
        <v>0</v>
      </c>
      <c r="R10" s="59">
        <v>33037</v>
      </c>
      <c r="S10" s="59">
        <v>-158003</v>
      </c>
      <c r="T10" s="59">
        <v>-7979</v>
      </c>
      <c r="U10" s="59">
        <v>-132946</v>
      </c>
    </row>
    <row r="11" spans="1:21" x14ac:dyDescent="0.2">
      <c r="B11" t="s">
        <v>116</v>
      </c>
      <c r="C11" s="59">
        <v>157107</v>
      </c>
      <c r="D11" s="59">
        <v>-61498</v>
      </c>
      <c r="E11" s="59">
        <v>95608</v>
      </c>
      <c r="F11" s="59">
        <v>0</v>
      </c>
      <c r="G11" s="59">
        <v>74076</v>
      </c>
      <c r="I11" s="59">
        <v>1221251</v>
      </c>
      <c r="J11" s="59">
        <v>1792986</v>
      </c>
      <c r="K11" s="59">
        <v>571735</v>
      </c>
      <c r="L11" s="59">
        <v>1705628</v>
      </c>
      <c r="M11" s="59">
        <v>560874</v>
      </c>
      <c r="N11" s="59">
        <v>1207996</v>
      </c>
      <c r="O11" s="59">
        <v>268631</v>
      </c>
      <c r="P11" s="59">
        <v>208207</v>
      </c>
      <c r="Q11" s="59">
        <v>0</v>
      </c>
      <c r="R11" s="59">
        <v>-67951</v>
      </c>
      <c r="S11" s="59">
        <v>1414</v>
      </c>
      <c r="T11" s="59">
        <v>-91484</v>
      </c>
      <c r="U11" s="59">
        <v>-158021</v>
      </c>
    </row>
    <row r="12" spans="1:21" x14ac:dyDescent="0.2">
      <c r="B12" t="s">
        <v>115</v>
      </c>
      <c r="C12" s="59">
        <v>109483</v>
      </c>
      <c r="D12" s="59">
        <v>-39618</v>
      </c>
      <c r="E12" s="59">
        <v>69865</v>
      </c>
      <c r="F12" s="59">
        <v>-362</v>
      </c>
      <c r="G12" s="59">
        <v>51259</v>
      </c>
      <c r="I12" s="59">
        <v>1147175</v>
      </c>
      <c r="J12" s="59">
        <v>1816444</v>
      </c>
      <c r="K12" s="59">
        <v>669268</v>
      </c>
      <c r="L12" s="59">
        <v>1730929</v>
      </c>
      <c r="M12" s="59">
        <v>658408</v>
      </c>
      <c r="N12" s="59">
        <v>1237491</v>
      </c>
      <c r="O12" s="59">
        <v>246083</v>
      </c>
      <c r="P12" s="59">
        <v>229236</v>
      </c>
      <c r="Q12" s="59">
        <v>0</v>
      </c>
      <c r="R12" s="59">
        <v>129512</v>
      </c>
      <c r="S12" s="59">
        <v>-4531</v>
      </c>
      <c r="T12" s="59">
        <v>37933</v>
      </c>
      <c r="U12" s="59">
        <v>162913</v>
      </c>
    </row>
    <row r="22" spans="1:1" x14ac:dyDescent="0.2">
      <c r="A22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E5CF-E216-BA42-B8AF-B9578A31DE61}">
  <sheetPr codeName="Sheet51"/>
  <dimension ref="A1:U23"/>
  <sheetViews>
    <sheetView topLeftCell="A5" workbookViewId="0">
      <selection activeCell="U36" sqref="U36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82243</v>
      </c>
      <c r="D3" s="59">
        <v>-57478</v>
      </c>
      <c r="E3" s="59">
        <v>24764</v>
      </c>
      <c r="F3" s="59">
        <v>-371</v>
      </c>
      <c r="G3" s="59">
        <v>24111</v>
      </c>
      <c r="I3" s="59">
        <v>1184664</v>
      </c>
      <c r="J3" s="59">
        <v>2196299</v>
      </c>
      <c r="K3" s="59">
        <v>1011635</v>
      </c>
      <c r="L3" s="59">
        <v>886121</v>
      </c>
      <c r="M3" s="59">
        <v>438411</v>
      </c>
      <c r="N3" s="59">
        <v>107038</v>
      </c>
      <c r="O3" s="59">
        <v>143375</v>
      </c>
      <c r="P3" s="59">
        <v>46086</v>
      </c>
      <c r="Q3" s="59">
        <v>575038</v>
      </c>
      <c r="R3" s="59">
        <v>-46769</v>
      </c>
      <c r="S3" s="59">
        <v>13878</v>
      </c>
      <c r="T3" s="59">
        <v>-23303</v>
      </c>
      <c r="U3" s="59">
        <v>-56195</v>
      </c>
    </row>
    <row r="4" spans="1:21" x14ac:dyDescent="0.2">
      <c r="B4" t="s">
        <v>22</v>
      </c>
      <c r="C4" s="59">
        <v>133197</v>
      </c>
      <c r="D4" s="59">
        <v>-69488</v>
      </c>
      <c r="E4" s="59">
        <v>63709</v>
      </c>
      <c r="F4" s="59">
        <v>-2</v>
      </c>
      <c r="G4" s="59">
        <v>53103</v>
      </c>
      <c r="I4" s="59">
        <v>1160552</v>
      </c>
      <c r="J4" s="59">
        <v>2211765</v>
      </c>
      <c r="K4" s="59">
        <v>1051212</v>
      </c>
      <c r="L4" s="59">
        <v>926083</v>
      </c>
      <c r="M4" s="59">
        <v>464989</v>
      </c>
      <c r="N4" s="59">
        <v>88432</v>
      </c>
      <c r="O4" s="59">
        <v>133348</v>
      </c>
      <c r="P4" s="59">
        <v>102281</v>
      </c>
      <c r="Q4" s="59">
        <v>591161</v>
      </c>
      <c r="R4" s="59">
        <v>146161</v>
      </c>
      <c r="S4" s="59">
        <v>-195391</v>
      </c>
      <c r="T4" s="59">
        <v>-13047</v>
      </c>
      <c r="U4" s="59">
        <v>-62277</v>
      </c>
    </row>
    <row r="5" spans="1:21" x14ac:dyDescent="0.2">
      <c r="B5" t="s">
        <v>23</v>
      </c>
      <c r="C5" s="59">
        <v>458146</v>
      </c>
      <c r="D5" s="59">
        <v>-203441</v>
      </c>
      <c r="E5" s="59">
        <v>254705</v>
      </c>
      <c r="F5" s="59">
        <v>-1046</v>
      </c>
      <c r="G5" s="59">
        <v>198111</v>
      </c>
      <c r="I5" s="59">
        <v>1151825</v>
      </c>
      <c r="J5" s="59">
        <v>2086792</v>
      </c>
      <c r="K5" s="59">
        <v>934967</v>
      </c>
      <c r="L5" s="59">
        <v>799015</v>
      </c>
      <c r="M5" s="59">
        <v>335144</v>
      </c>
      <c r="N5" s="59">
        <v>78815</v>
      </c>
      <c r="O5" s="59">
        <v>134641</v>
      </c>
      <c r="P5" s="59">
        <v>164558</v>
      </c>
      <c r="Q5" s="59">
        <v>410405</v>
      </c>
      <c r="R5" s="59">
        <v>199759</v>
      </c>
      <c r="S5" s="59">
        <v>-212462</v>
      </c>
      <c r="T5" s="59">
        <v>-1105</v>
      </c>
      <c r="U5" s="59">
        <v>-13807</v>
      </c>
    </row>
    <row r="6" spans="1:21" x14ac:dyDescent="0.2">
      <c r="B6" t="s">
        <v>121</v>
      </c>
      <c r="C6" s="59">
        <v>127018</v>
      </c>
      <c r="D6" s="59">
        <v>-96079</v>
      </c>
      <c r="E6" s="59">
        <v>30939</v>
      </c>
      <c r="F6" s="59">
        <v>-1379</v>
      </c>
      <c r="G6" s="59">
        <v>20349</v>
      </c>
      <c r="I6" s="59">
        <v>940737</v>
      </c>
      <c r="J6" s="59">
        <v>2026646</v>
      </c>
      <c r="K6" s="59">
        <v>1085909</v>
      </c>
      <c r="L6" s="59">
        <v>628125</v>
      </c>
      <c r="M6" s="59">
        <v>282372</v>
      </c>
      <c r="N6" s="59">
        <v>117650</v>
      </c>
      <c r="O6" s="59">
        <v>104388</v>
      </c>
      <c r="P6" s="59">
        <v>93054</v>
      </c>
      <c r="Q6" s="59">
        <v>290407</v>
      </c>
      <c r="R6" s="59">
        <v>194513</v>
      </c>
      <c r="S6" s="59">
        <v>-272986</v>
      </c>
      <c r="T6" s="59">
        <v>42469</v>
      </c>
      <c r="U6" s="59">
        <v>-36003</v>
      </c>
    </row>
    <row r="7" spans="1:21" x14ac:dyDescent="0.2">
      <c r="B7" t="s">
        <v>120</v>
      </c>
      <c r="C7" s="59">
        <v>154361</v>
      </c>
      <c r="D7" s="59">
        <v>-82586</v>
      </c>
      <c r="E7" s="59">
        <v>71775</v>
      </c>
      <c r="F7" s="59">
        <v>-639</v>
      </c>
      <c r="G7" s="59">
        <v>47087</v>
      </c>
      <c r="I7" s="59">
        <v>858917</v>
      </c>
      <c r="J7" s="59">
        <v>1828499</v>
      </c>
      <c r="K7" s="59">
        <v>969582</v>
      </c>
      <c r="L7" s="59">
        <v>487451</v>
      </c>
      <c r="M7" s="59">
        <v>353745</v>
      </c>
      <c r="N7" s="59">
        <v>119796</v>
      </c>
      <c r="O7" s="59">
        <v>139667</v>
      </c>
      <c r="P7" s="59">
        <v>129057</v>
      </c>
      <c r="Q7" s="59">
        <v>76327</v>
      </c>
      <c r="R7" s="59">
        <v>111708</v>
      </c>
      <c r="S7" s="59">
        <v>-40149</v>
      </c>
      <c r="T7" s="59">
        <v>-31971</v>
      </c>
      <c r="U7" s="59">
        <v>39587</v>
      </c>
    </row>
    <row r="8" spans="1:21" x14ac:dyDescent="0.2">
      <c r="B8" t="s">
        <v>119</v>
      </c>
      <c r="C8" s="59">
        <v>218036</v>
      </c>
      <c r="D8" s="59">
        <v>-125388</v>
      </c>
      <c r="E8" s="59">
        <v>92647</v>
      </c>
      <c r="F8" s="59">
        <v>-1339</v>
      </c>
      <c r="G8" s="59">
        <v>65395</v>
      </c>
      <c r="I8" s="59">
        <v>811829</v>
      </c>
      <c r="J8" s="59">
        <v>1816851</v>
      </c>
      <c r="K8" s="59">
        <v>1005021</v>
      </c>
      <c r="L8" s="59">
        <v>449358</v>
      </c>
      <c r="M8" s="59">
        <v>382104</v>
      </c>
      <c r="N8" s="59">
        <v>100071</v>
      </c>
      <c r="O8" s="59">
        <v>185475</v>
      </c>
      <c r="P8" s="59">
        <v>89470</v>
      </c>
      <c r="Q8" s="59">
        <v>46327</v>
      </c>
      <c r="R8" s="59">
        <v>18828</v>
      </c>
      <c r="S8" s="59">
        <v>47368</v>
      </c>
      <c r="T8" s="59">
        <v>-6732</v>
      </c>
      <c r="U8" s="59">
        <v>59465</v>
      </c>
    </row>
    <row r="9" spans="1:21" x14ac:dyDescent="0.2">
      <c r="B9" t="s">
        <v>118</v>
      </c>
      <c r="C9" s="59">
        <v>81106</v>
      </c>
      <c r="D9" s="59">
        <v>-66106</v>
      </c>
      <c r="E9" s="59">
        <v>14999</v>
      </c>
      <c r="F9" s="59">
        <v>-1207</v>
      </c>
      <c r="G9" s="59">
        <v>8622</v>
      </c>
      <c r="I9" s="59">
        <v>794280</v>
      </c>
      <c r="J9" s="59">
        <v>1901085</v>
      </c>
      <c r="K9" s="59">
        <v>1106804</v>
      </c>
      <c r="L9" s="59">
        <v>468786</v>
      </c>
      <c r="M9" s="59">
        <v>451009</v>
      </c>
      <c r="N9" s="59">
        <v>103129</v>
      </c>
      <c r="O9" s="59">
        <v>199804</v>
      </c>
      <c r="P9" s="59">
        <v>30005</v>
      </c>
      <c r="Q9" s="59">
        <v>105154</v>
      </c>
      <c r="R9" s="59">
        <v>-60366</v>
      </c>
      <c r="S9" s="59">
        <v>64626</v>
      </c>
      <c r="T9" s="59">
        <v>-24836</v>
      </c>
      <c r="U9" s="59">
        <v>-20576</v>
      </c>
    </row>
    <row r="10" spans="1:21" x14ac:dyDescent="0.2">
      <c r="B10" t="s">
        <v>117</v>
      </c>
      <c r="C10" s="59">
        <v>86946</v>
      </c>
      <c r="D10" s="59">
        <v>-53088</v>
      </c>
      <c r="E10" s="59">
        <v>33857</v>
      </c>
      <c r="F10" s="59">
        <v>-1360</v>
      </c>
      <c r="G10" s="59">
        <v>20979</v>
      </c>
      <c r="I10" s="59">
        <v>797745</v>
      </c>
      <c r="J10" s="59">
        <v>1966953</v>
      </c>
      <c r="K10" s="59">
        <v>1169208</v>
      </c>
      <c r="L10" s="59">
        <v>535108</v>
      </c>
      <c r="M10" s="59">
        <v>396301</v>
      </c>
      <c r="N10" s="59">
        <v>118363</v>
      </c>
      <c r="O10" s="59">
        <v>161653</v>
      </c>
      <c r="P10" s="59">
        <v>50582</v>
      </c>
      <c r="Q10" s="59">
        <v>175455</v>
      </c>
      <c r="R10" s="59">
        <v>-49931</v>
      </c>
      <c r="S10" s="59">
        <v>43399</v>
      </c>
      <c r="T10" s="59">
        <v>32870</v>
      </c>
      <c r="U10" s="59">
        <v>26338</v>
      </c>
    </row>
    <row r="11" spans="1:21" x14ac:dyDescent="0.2">
      <c r="B11" t="s">
        <v>116</v>
      </c>
      <c r="C11" s="59">
        <v>274339</v>
      </c>
      <c r="D11" s="59">
        <v>-174289</v>
      </c>
      <c r="E11" s="59">
        <v>100050</v>
      </c>
      <c r="F11" s="59">
        <v>-764</v>
      </c>
      <c r="G11" s="59">
        <v>70001</v>
      </c>
      <c r="I11" s="59">
        <v>776765</v>
      </c>
      <c r="J11" s="59">
        <v>2003741</v>
      </c>
      <c r="K11" s="59">
        <v>1226976</v>
      </c>
      <c r="L11" s="59">
        <v>567530</v>
      </c>
      <c r="M11" s="59">
        <v>398250</v>
      </c>
      <c r="N11" s="59">
        <v>104753</v>
      </c>
      <c r="O11" s="59">
        <v>186376</v>
      </c>
      <c r="P11" s="59">
        <v>24244</v>
      </c>
      <c r="Q11" s="59">
        <v>228455</v>
      </c>
      <c r="R11" s="59">
        <v>-32321</v>
      </c>
      <c r="S11" s="59">
        <v>-129793</v>
      </c>
      <c r="T11" s="59">
        <v>2416</v>
      </c>
      <c r="U11" s="59">
        <v>-159697</v>
      </c>
    </row>
    <row r="12" spans="1:21" x14ac:dyDescent="0.2">
      <c r="B12" t="s">
        <v>115</v>
      </c>
      <c r="C12" s="59">
        <v>197509</v>
      </c>
      <c r="D12" s="59">
        <v>-85257</v>
      </c>
      <c r="E12" s="59">
        <v>112251</v>
      </c>
      <c r="F12" s="59">
        <v>-921</v>
      </c>
      <c r="G12" s="59">
        <v>76001</v>
      </c>
      <c r="I12" s="59">
        <v>752581</v>
      </c>
      <c r="J12" s="59">
        <v>2138866</v>
      </c>
      <c r="K12" s="59">
        <v>1386285</v>
      </c>
      <c r="L12" s="59">
        <v>613274</v>
      </c>
      <c r="M12" s="59">
        <v>481547</v>
      </c>
      <c r="N12" s="59">
        <v>92918</v>
      </c>
      <c r="O12" s="59">
        <v>221704</v>
      </c>
      <c r="P12" s="59">
        <v>183941</v>
      </c>
      <c r="Q12" s="59">
        <v>97455</v>
      </c>
      <c r="R12" s="59">
        <v>134361</v>
      </c>
      <c r="S12" s="59">
        <v>20793</v>
      </c>
      <c r="T12" s="59">
        <v>5804</v>
      </c>
      <c r="U12" s="59">
        <v>160959</v>
      </c>
    </row>
    <row r="13" spans="1:21" x14ac:dyDescent="0.2">
      <c r="B13" t="s">
        <v>114</v>
      </c>
      <c r="C13" s="59">
        <v>130367</v>
      </c>
      <c r="D13" s="59">
        <v>-81030</v>
      </c>
      <c r="E13" s="59">
        <v>49337</v>
      </c>
      <c r="F13" s="59">
        <v>-921</v>
      </c>
      <c r="G13" s="59">
        <v>30937</v>
      </c>
      <c r="I13" s="59">
        <v>684829</v>
      </c>
      <c r="J13" s="59">
        <v>2011606</v>
      </c>
      <c r="K13" s="59">
        <v>1326776</v>
      </c>
      <c r="L13" s="59">
        <v>441417</v>
      </c>
      <c r="M13" s="59">
        <v>385155</v>
      </c>
      <c r="N13" s="59">
        <v>79489</v>
      </c>
      <c r="O13" s="59">
        <v>214292</v>
      </c>
      <c r="P13" s="59">
        <v>22982</v>
      </c>
      <c r="Q13" s="59">
        <v>97128</v>
      </c>
      <c r="R13" s="59">
        <v>-653</v>
      </c>
      <c r="S13" s="59">
        <v>36469</v>
      </c>
      <c r="T13" s="59">
        <v>-57105</v>
      </c>
      <c r="U13" s="59">
        <v>-21289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C57A-C966-9A44-A363-D88B4CDA6B53}">
  <dimension ref="A1:U23"/>
  <sheetViews>
    <sheetView topLeftCell="A5" workbookViewId="0">
      <selection activeCell="U34" sqref="U34"/>
    </sheetView>
  </sheetViews>
  <sheetFormatPr baseColWidth="10" defaultRowHeight="16" x14ac:dyDescent="0.2"/>
  <sheetData>
    <row r="1" spans="1:21" x14ac:dyDescent="0.2">
      <c r="A1" s="127"/>
      <c r="B1" s="128"/>
      <c r="C1" s="129" t="s">
        <v>0</v>
      </c>
      <c r="D1" s="130"/>
      <c r="E1" s="130"/>
      <c r="F1" s="130"/>
      <c r="G1" s="131"/>
      <c r="H1" s="70"/>
      <c r="I1" s="132" t="s">
        <v>9</v>
      </c>
      <c r="J1" s="133"/>
      <c r="K1" s="133"/>
      <c r="L1" s="133"/>
      <c r="M1" s="133"/>
      <c r="N1" s="133"/>
      <c r="O1" s="133"/>
      <c r="P1" s="133"/>
      <c r="Q1" s="134"/>
      <c r="R1" s="135" t="s">
        <v>29</v>
      </c>
      <c r="S1" s="136"/>
      <c r="T1" s="136"/>
      <c r="U1" s="137"/>
    </row>
    <row r="2" spans="1:21" ht="28" x14ac:dyDescent="0.2">
      <c r="A2" s="1" t="s">
        <v>1</v>
      </c>
      <c r="B2" s="76" t="s">
        <v>2</v>
      </c>
      <c r="C2" s="77" t="s">
        <v>3</v>
      </c>
      <c r="D2" s="77" t="s">
        <v>8</v>
      </c>
      <c r="E2" s="77" t="s">
        <v>4</v>
      </c>
      <c r="F2" s="77" t="s">
        <v>112</v>
      </c>
      <c r="G2" s="77" t="s">
        <v>6</v>
      </c>
      <c r="H2" s="77" t="s">
        <v>7</v>
      </c>
      <c r="I2" s="76" t="s">
        <v>10</v>
      </c>
      <c r="J2" s="76" t="s">
        <v>11</v>
      </c>
      <c r="K2" s="76" t="s">
        <v>12</v>
      </c>
      <c r="L2" s="76" t="s">
        <v>13</v>
      </c>
      <c r="M2" s="76" t="s">
        <v>14</v>
      </c>
      <c r="N2" s="76" t="s">
        <v>15</v>
      </c>
      <c r="O2" s="76" t="s">
        <v>16</v>
      </c>
      <c r="P2" s="78" t="s">
        <v>110</v>
      </c>
      <c r="Q2" s="78" t="s">
        <v>111</v>
      </c>
      <c r="R2" s="79" t="s">
        <v>30</v>
      </c>
      <c r="S2" s="79" t="s">
        <v>31</v>
      </c>
      <c r="T2" s="79" t="s">
        <v>32</v>
      </c>
      <c r="U2" s="80" t="s">
        <v>33</v>
      </c>
    </row>
    <row r="3" spans="1:21" x14ac:dyDescent="0.2">
      <c r="B3" t="s">
        <v>21</v>
      </c>
      <c r="C3" s="59">
        <v>254087</v>
      </c>
      <c r="D3" s="59">
        <v>-165596</v>
      </c>
      <c r="E3" s="59">
        <v>88490</v>
      </c>
      <c r="F3" s="59">
        <v>-11107</v>
      </c>
      <c r="G3" s="59">
        <v>28202</v>
      </c>
      <c r="I3" s="59">
        <v>6349579</v>
      </c>
      <c r="J3" s="59">
        <v>9536343</v>
      </c>
      <c r="K3" s="59">
        <v>3186763</v>
      </c>
      <c r="L3" s="59">
        <v>6065574</v>
      </c>
      <c r="M3" s="59">
        <v>2433124</v>
      </c>
      <c r="N3" s="59">
        <v>1638266</v>
      </c>
      <c r="O3" s="59">
        <v>1247412</v>
      </c>
      <c r="P3" s="59">
        <v>2928012</v>
      </c>
      <c r="Q3" s="59">
        <v>10188</v>
      </c>
      <c r="R3" s="59">
        <v>-232506</v>
      </c>
      <c r="S3" s="59">
        <v>9652</v>
      </c>
      <c r="T3" s="59">
        <v>2550858</v>
      </c>
      <c r="U3" s="59">
        <v>2328005</v>
      </c>
    </row>
    <row r="4" spans="1:21" x14ac:dyDescent="0.2">
      <c r="B4" t="s">
        <v>22</v>
      </c>
      <c r="C4" s="59">
        <v>331194</v>
      </c>
      <c r="D4" s="59">
        <v>-223550</v>
      </c>
      <c r="E4" s="59">
        <v>107643</v>
      </c>
      <c r="F4" s="59">
        <v>-18066</v>
      </c>
      <c r="G4" s="59">
        <v>36350</v>
      </c>
      <c r="I4" s="59">
        <v>3776196</v>
      </c>
      <c r="J4" s="59">
        <v>6923731</v>
      </c>
      <c r="K4" s="59">
        <v>3147534</v>
      </c>
      <c r="L4" s="59">
        <v>3445404</v>
      </c>
      <c r="M4" s="59">
        <v>2374543</v>
      </c>
      <c r="N4" s="59">
        <v>1458045</v>
      </c>
      <c r="O4" s="59">
        <v>1152212</v>
      </c>
      <c r="P4" s="59">
        <v>599948</v>
      </c>
      <c r="Q4" s="59">
        <v>96527</v>
      </c>
      <c r="R4" s="59">
        <v>747040</v>
      </c>
      <c r="S4" s="59">
        <v>201198</v>
      </c>
      <c r="T4" s="59">
        <v>-468356</v>
      </c>
      <c r="U4" s="59">
        <v>479881</v>
      </c>
    </row>
    <row r="5" spans="1:21" x14ac:dyDescent="0.2">
      <c r="B5" t="s">
        <v>23</v>
      </c>
      <c r="C5" s="59">
        <v>357273</v>
      </c>
      <c r="D5" s="59">
        <v>-252243</v>
      </c>
      <c r="E5" s="59">
        <v>105025</v>
      </c>
      <c r="F5" s="59">
        <v>-24056</v>
      </c>
      <c r="G5" s="59">
        <v>24672</v>
      </c>
      <c r="I5" s="59">
        <v>3740926</v>
      </c>
      <c r="J5" s="59">
        <v>6592663</v>
      </c>
      <c r="K5" s="59">
        <v>2851736</v>
      </c>
      <c r="L5" s="59">
        <v>3179400</v>
      </c>
      <c r="M5" s="59">
        <v>1964176</v>
      </c>
      <c r="N5" s="59">
        <v>1471267</v>
      </c>
      <c r="O5" s="59">
        <v>1171499</v>
      </c>
      <c r="P5" s="59">
        <v>122596</v>
      </c>
      <c r="Q5" s="59">
        <v>277427</v>
      </c>
      <c r="R5" s="59">
        <v>-333691</v>
      </c>
      <c r="S5" s="59">
        <v>134559</v>
      </c>
      <c r="T5" s="59">
        <v>-88673</v>
      </c>
      <c r="U5" s="59">
        <v>-287805</v>
      </c>
    </row>
    <row r="6" spans="1:21" x14ac:dyDescent="0.2">
      <c r="B6" t="s">
        <v>121</v>
      </c>
      <c r="C6" s="59">
        <v>1496939</v>
      </c>
      <c r="D6" s="59">
        <v>-958045</v>
      </c>
      <c r="E6" s="59">
        <v>538893</v>
      </c>
      <c r="F6" s="59">
        <v>-28451</v>
      </c>
      <c r="G6" s="59">
        <v>199225</v>
      </c>
      <c r="I6" s="59">
        <v>3719143</v>
      </c>
      <c r="J6" s="59">
        <v>7060483</v>
      </c>
      <c r="K6" s="59">
        <v>3341340</v>
      </c>
      <c r="L6" s="59">
        <v>3661094</v>
      </c>
      <c r="M6" s="59">
        <v>2426012</v>
      </c>
      <c r="N6" s="59">
        <v>1467663</v>
      </c>
      <c r="O6" s="59">
        <v>1248379</v>
      </c>
      <c r="P6" s="59">
        <v>407902</v>
      </c>
      <c r="Q6" s="59">
        <v>382865</v>
      </c>
      <c r="R6" s="59">
        <v>314339</v>
      </c>
      <c r="S6" s="59">
        <v>349865</v>
      </c>
      <c r="T6" s="59">
        <v>-574932</v>
      </c>
      <c r="U6" s="59">
        <v>89272</v>
      </c>
    </row>
    <row r="7" spans="1:21" x14ac:dyDescent="0.2">
      <c r="B7" t="s">
        <v>120</v>
      </c>
      <c r="C7" s="59">
        <v>333916</v>
      </c>
      <c r="D7" s="59">
        <v>-198561</v>
      </c>
      <c r="E7" s="59">
        <v>135354</v>
      </c>
      <c r="F7" s="59">
        <v>-30710</v>
      </c>
      <c r="G7" s="59">
        <v>41707</v>
      </c>
      <c r="I7" s="59">
        <v>3549747</v>
      </c>
      <c r="J7" s="59">
        <v>7846334</v>
      </c>
      <c r="K7" s="59">
        <v>4296587</v>
      </c>
      <c r="L7" s="59">
        <v>3877893</v>
      </c>
      <c r="M7" s="59">
        <v>3075960</v>
      </c>
      <c r="N7" s="59">
        <v>1463119</v>
      </c>
      <c r="O7" s="59">
        <v>1174591</v>
      </c>
      <c r="P7" s="59">
        <v>318570</v>
      </c>
      <c r="Q7" s="59">
        <v>748765</v>
      </c>
      <c r="R7" s="59">
        <v>115831</v>
      </c>
      <c r="S7" s="59">
        <v>23913</v>
      </c>
      <c r="T7" s="59">
        <v>-76578</v>
      </c>
      <c r="U7" s="59">
        <v>63166</v>
      </c>
    </row>
    <row r="8" spans="1:21" x14ac:dyDescent="0.2">
      <c r="B8" t="s">
        <v>119</v>
      </c>
      <c r="C8" s="59">
        <v>425343</v>
      </c>
      <c r="D8" s="59">
        <v>-281935</v>
      </c>
      <c r="E8" s="59">
        <v>143404</v>
      </c>
      <c r="F8" s="59">
        <v>-31964</v>
      </c>
      <c r="G8" s="59">
        <v>43930</v>
      </c>
      <c r="I8" s="59">
        <v>3508580</v>
      </c>
      <c r="J8" s="59">
        <v>7513754</v>
      </c>
      <c r="K8" s="59">
        <v>4005173</v>
      </c>
      <c r="L8" s="59">
        <v>3387816</v>
      </c>
      <c r="M8" s="59">
        <v>2762724</v>
      </c>
      <c r="N8" s="59">
        <v>923324</v>
      </c>
      <c r="O8" s="59">
        <v>1245492</v>
      </c>
      <c r="P8" s="59">
        <v>255250</v>
      </c>
      <c r="Q8" s="59">
        <v>776597</v>
      </c>
      <c r="R8" s="59">
        <v>109476</v>
      </c>
      <c r="S8" s="59">
        <v>-59962</v>
      </c>
      <c r="T8" s="59">
        <v>-10673</v>
      </c>
      <c r="U8" s="59">
        <v>38839</v>
      </c>
    </row>
    <row r="9" spans="1:21" x14ac:dyDescent="0.2">
      <c r="B9" t="s">
        <v>118</v>
      </c>
      <c r="C9" s="59">
        <v>292816</v>
      </c>
      <c r="D9" s="59">
        <v>-198195</v>
      </c>
      <c r="E9" s="59">
        <v>94607</v>
      </c>
      <c r="F9" s="59">
        <v>-31118</v>
      </c>
      <c r="G9" s="59">
        <v>25651</v>
      </c>
      <c r="I9" s="59">
        <v>3558867</v>
      </c>
      <c r="J9" s="59">
        <v>7077451</v>
      </c>
      <c r="K9" s="59">
        <v>3518584</v>
      </c>
      <c r="L9" s="59">
        <v>2618460</v>
      </c>
      <c r="M9" s="59">
        <v>2203712</v>
      </c>
      <c r="N9" s="59">
        <v>592298</v>
      </c>
      <c r="O9" s="59">
        <v>968743</v>
      </c>
      <c r="P9" s="59">
        <v>216529</v>
      </c>
      <c r="Q9" s="59">
        <v>627697</v>
      </c>
      <c r="R9" s="59">
        <v>-56903</v>
      </c>
      <c r="S9" s="59">
        <v>15364</v>
      </c>
      <c r="T9" s="59">
        <v>-60946</v>
      </c>
      <c r="U9" s="59">
        <v>-102485</v>
      </c>
    </row>
    <row r="10" spans="1:21" x14ac:dyDescent="0.2">
      <c r="B10" t="s">
        <v>117</v>
      </c>
      <c r="C10" s="59">
        <v>495419</v>
      </c>
      <c r="D10" s="59">
        <v>-379696</v>
      </c>
      <c r="E10" s="59">
        <v>115723</v>
      </c>
      <c r="F10" s="59">
        <v>-45461</v>
      </c>
      <c r="G10" s="59">
        <v>305761</v>
      </c>
      <c r="I10" s="59">
        <v>3534352</v>
      </c>
      <c r="J10" s="59">
        <v>7040243</v>
      </c>
      <c r="K10" s="59">
        <v>3505890</v>
      </c>
      <c r="L10" s="59">
        <v>2554614</v>
      </c>
      <c r="M10" s="59">
        <v>2183016</v>
      </c>
      <c r="N10" s="59">
        <v>606707</v>
      </c>
      <c r="O10" s="59">
        <v>847549</v>
      </c>
      <c r="P10" s="59">
        <v>309220</v>
      </c>
      <c r="Q10" s="59">
        <v>580197</v>
      </c>
      <c r="R10" s="59">
        <v>-11124</v>
      </c>
      <c r="S10" s="59">
        <v>414662</v>
      </c>
      <c r="T10" s="59">
        <v>-153631</v>
      </c>
      <c r="U10" s="59">
        <v>249906</v>
      </c>
    </row>
    <row r="11" spans="1:21" x14ac:dyDescent="0.2">
      <c r="B11" t="s">
        <v>116</v>
      </c>
      <c r="C11" s="59">
        <v>123787</v>
      </c>
      <c r="D11" s="59">
        <v>-110162</v>
      </c>
      <c r="E11" s="59">
        <v>13625</v>
      </c>
      <c r="F11" s="59">
        <v>-33084</v>
      </c>
      <c r="G11" s="59">
        <v>-58832</v>
      </c>
      <c r="I11" s="59">
        <v>3228709</v>
      </c>
      <c r="J11" s="59">
        <v>7011718</v>
      </c>
      <c r="K11" s="59">
        <v>3783009</v>
      </c>
      <c r="L11" s="59">
        <v>2138735</v>
      </c>
      <c r="M11" s="59">
        <v>2066754</v>
      </c>
      <c r="N11" s="59">
        <v>702115</v>
      </c>
      <c r="O11" s="59">
        <v>701847</v>
      </c>
      <c r="P11" s="59">
        <v>59320</v>
      </c>
      <c r="Q11" s="59">
        <v>438197</v>
      </c>
      <c r="R11" s="59">
        <v>-41767</v>
      </c>
      <c r="S11" s="59">
        <v>81975</v>
      </c>
      <c r="T11" s="59">
        <v>-65052</v>
      </c>
      <c r="U11" s="59">
        <v>-24843</v>
      </c>
    </row>
    <row r="12" spans="1:21" x14ac:dyDescent="0.2">
      <c r="B12" t="s">
        <v>115</v>
      </c>
      <c r="C12" s="59">
        <v>140623</v>
      </c>
      <c r="D12" s="59">
        <v>-169453</v>
      </c>
      <c r="E12" s="59">
        <v>-28830</v>
      </c>
      <c r="F12" s="59">
        <v>-31022</v>
      </c>
      <c r="G12" s="59">
        <v>-126708</v>
      </c>
      <c r="I12" s="59">
        <v>3286108</v>
      </c>
      <c r="J12" s="59">
        <v>7077319</v>
      </c>
      <c r="K12" s="59">
        <v>3791211</v>
      </c>
      <c r="L12" s="59">
        <v>2178335</v>
      </c>
      <c r="M12" s="59">
        <v>2077203</v>
      </c>
      <c r="N12" s="59">
        <v>625803</v>
      </c>
      <c r="O12" s="59">
        <v>682183</v>
      </c>
      <c r="P12" s="59">
        <v>84194</v>
      </c>
      <c r="Q12" s="59">
        <v>550197</v>
      </c>
      <c r="R12" s="59">
        <v>27920</v>
      </c>
      <c r="S12" s="59">
        <v>-34310</v>
      </c>
      <c r="T12" s="59">
        <v>-21426</v>
      </c>
      <c r="U12" s="59">
        <v>-27816</v>
      </c>
    </row>
    <row r="13" spans="1:21" x14ac:dyDescent="0.2">
      <c r="B13" t="s">
        <v>114</v>
      </c>
      <c r="C13" s="59">
        <v>142021</v>
      </c>
      <c r="D13" s="59">
        <v>-125594</v>
      </c>
      <c r="E13" s="59">
        <v>16427</v>
      </c>
      <c r="F13" s="59">
        <v>-33179</v>
      </c>
      <c r="G13" s="59">
        <v>-38080</v>
      </c>
      <c r="I13" s="59">
        <v>3417656</v>
      </c>
      <c r="J13" s="59">
        <v>7203002</v>
      </c>
      <c r="K13" s="59">
        <v>3785346</v>
      </c>
      <c r="L13" s="59">
        <v>2303814</v>
      </c>
      <c r="M13" s="59">
        <v>1881048</v>
      </c>
      <c r="N13" s="59">
        <v>682342</v>
      </c>
      <c r="O13" s="59">
        <v>736989</v>
      </c>
      <c r="P13" s="59">
        <v>112053</v>
      </c>
      <c r="Q13" s="59">
        <v>536197</v>
      </c>
      <c r="R13" s="59">
        <v>-130493</v>
      </c>
      <c r="S13" s="59">
        <v>8615</v>
      </c>
      <c r="T13" s="59">
        <v>5253</v>
      </c>
      <c r="U13" s="59">
        <v>-116624</v>
      </c>
    </row>
    <row r="23" spans="1:1" x14ac:dyDescent="0.2">
      <c r="A23" t="s">
        <v>123</v>
      </c>
    </row>
  </sheetData>
  <mergeCells count="4">
    <mergeCell ref="A1:B1"/>
    <mergeCell ref="C1:G1"/>
    <mergeCell ref="I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Formula</vt:lpstr>
      <vt:lpstr>ThongKe</vt:lpstr>
      <vt:lpstr>MWG</vt:lpstr>
      <vt:lpstr>DGW</vt:lpstr>
      <vt:lpstr>FRT</vt:lpstr>
      <vt:lpstr>PNJ</vt:lpstr>
      <vt:lpstr>VNM</vt:lpstr>
      <vt:lpstr>CSV</vt:lpstr>
      <vt:lpstr>DPM</vt:lpstr>
      <vt:lpstr>BFC</vt:lpstr>
      <vt:lpstr>DCM</vt:lpstr>
      <vt:lpstr>DDV</vt:lpstr>
      <vt:lpstr>LAS</vt:lpstr>
      <vt:lpstr>DGC</vt:lpstr>
      <vt:lpstr>BSR</vt:lpstr>
      <vt:lpstr>HHV</vt:lpstr>
      <vt:lpstr>GMD</vt:lpstr>
      <vt:lpstr>HAH</vt:lpstr>
      <vt:lpstr>HSG</vt:lpstr>
      <vt:lpstr>NKG</vt:lpstr>
      <vt:lpstr>HPG</vt:lpstr>
      <vt:lpstr>KBC</vt:lpstr>
      <vt:lpstr>IDC</vt:lpstr>
      <vt:lpstr>SZC</vt:lpstr>
      <vt:lpstr>NTC</vt:lpstr>
      <vt:lpstr>VGC</vt:lpstr>
      <vt:lpstr>PHR</vt:lpstr>
      <vt:lpstr>SIP</vt:lpstr>
      <vt:lpstr>LHG</vt:lpstr>
      <vt:lpstr>DPR</vt:lpstr>
      <vt:lpstr>GVR</vt:lpstr>
      <vt:lpstr>NT2</vt:lpstr>
      <vt:lpstr>QTP</vt:lpstr>
      <vt:lpstr>GEG</vt:lpstr>
      <vt:lpstr>BCG</vt:lpstr>
      <vt:lpstr>POW</vt:lpstr>
      <vt:lpstr>VHC</vt:lpstr>
      <vt:lpstr>ANV</vt:lpstr>
      <vt:lpstr>IDI</vt:lpstr>
      <vt:lpstr>FMC</vt:lpstr>
      <vt:lpstr>MPC</vt:lpstr>
      <vt:lpstr>PDR</vt:lpstr>
      <vt:lpstr>DXG</vt:lpstr>
      <vt:lpstr>NLG</vt:lpstr>
      <vt:lpstr>KDH</vt:lpstr>
      <vt:lpstr>VHM</vt:lpstr>
      <vt:lpstr>DIG</vt:lpstr>
      <vt:lpstr>NVL</vt:lpstr>
      <vt:lpstr>NTL</vt:lpstr>
      <vt:lpstr>DTD</vt:lpstr>
      <vt:lpstr>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2023-12-26T06:56:03Z</dcterms:created>
  <dcterms:modified xsi:type="dcterms:W3CDTF">2024-01-28T09:30:11Z</dcterms:modified>
</cp:coreProperties>
</file>