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90" windowWidth="12390" windowHeight="8700"/>
  </bookViews>
  <sheets>
    <sheet name="Conto" sheetId="1" r:id="rId1"/>
    <sheet name="Prezzi" sheetId="2" r:id="rId2"/>
  </sheets>
  <calcPr calcId="162913"/>
</workbook>
</file>

<file path=xl/calcChain.xml><?xml version="1.0" encoding="utf-8"?>
<calcChain xmlns="http://schemas.openxmlformats.org/spreadsheetml/2006/main">
  <c r="G24" i="1" l="1"/>
  <c r="G22" i="1"/>
  <c r="G21" i="1"/>
  <c r="G20" i="1"/>
  <c r="G23" i="1"/>
  <c r="G19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D23" i="1" l="1"/>
  <c r="D22" i="1"/>
  <c r="D21" i="1"/>
  <c r="E7" i="1"/>
  <c r="E8" i="1"/>
  <c r="E9" i="1"/>
  <c r="E10" i="1"/>
  <c r="E11" i="1"/>
  <c r="E12" i="1"/>
  <c r="E13" i="1"/>
  <c r="E14" i="1"/>
  <c r="E15" i="1"/>
  <c r="E16" i="1"/>
  <c r="E17" i="1"/>
  <c r="E6" i="1"/>
  <c r="C7" i="1"/>
  <c r="C8" i="1"/>
  <c r="C9" i="1"/>
  <c r="C10" i="1"/>
  <c r="C11" i="1"/>
  <c r="C12" i="1"/>
  <c r="C13" i="1"/>
  <c r="C14" i="1"/>
  <c r="C15" i="1"/>
  <c r="C16" i="1"/>
  <c r="C17" i="1"/>
  <c r="C6" i="1"/>
  <c r="B7" i="1"/>
  <c r="B8" i="1"/>
  <c r="B9" i="1"/>
  <c r="B10" i="1"/>
  <c r="B11" i="1"/>
  <c r="B12" i="1"/>
  <c r="B13" i="1"/>
  <c r="B14" i="1"/>
  <c r="B15" i="1"/>
  <c r="B16" i="1"/>
  <c r="B17" i="1"/>
  <c r="B6" i="1"/>
</calcChain>
</file>

<file path=xl/sharedStrings.xml><?xml version="1.0" encoding="utf-8"?>
<sst xmlns="http://schemas.openxmlformats.org/spreadsheetml/2006/main" count="97" uniqueCount="59">
  <si>
    <t>Categoria</t>
  </si>
  <si>
    <t>N°coperti</t>
  </si>
  <si>
    <t>Nome Piatto</t>
  </si>
  <si>
    <t>Quantità</t>
  </si>
  <si>
    <t>Importo</t>
  </si>
  <si>
    <t>Prezzo Listino</t>
  </si>
  <si>
    <t>Margherita</t>
  </si>
  <si>
    <t>Carbonara</t>
  </si>
  <si>
    <t>Ragu</t>
  </si>
  <si>
    <t>Bistecca</t>
  </si>
  <si>
    <t>Tartufo</t>
  </si>
  <si>
    <t>Patatine</t>
  </si>
  <si>
    <t>PIZZA</t>
  </si>
  <si>
    <t>PRIMO</t>
  </si>
  <si>
    <t>SECONDO</t>
  </si>
  <si>
    <t>DOLCE</t>
  </si>
  <si>
    <t>Totale ordinazioni</t>
  </si>
  <si>
    <t>Sconto pizze</t>
  </si>
  <si>
    <t>Sconto bevande</t>
  </si>
  <si>
    <t>CocaCola</t>
  </si>
  <si>
    <t>Aranciata</t>
  </si>
  <si>
    <t>Prezzo listino</t>
  </si>
  <si>
    <t>Coperto</t>
  </si>
  <si>
    <t>Ristorante McBurger</t>
  </si>
  <si>
    <t>Vino in bottiglia 0,75</t>
  </si>
  <si>
    <t>Aranciata amara</t>
  </si>
  <si>
    <t>Acqua tonica</t>
  </si>
  <si>
    <t>Vino rosso spina 0,5l</t>
  </si>
  <si>
    <t>Vino bianco spina 0,5l</t>
  </si>
  <si>
    <t>4 stagioni</t>
  </si>
  <si>
    <t>Matriciana</t>
  </si>
  <si>
    <t>CONTORNO</t>
  </si>
  <si>
    <t>Dippers</t>
  </si>
  <si>
    <t>Cotoletta milanese</t>
  </si>
  <si>
    <t>Chicken Burger</t>
  </si>
  <si>
    <t>PANINO</t>
  </si>
  <si>
    <t>Chees burger</t>
  </si>
  <si>
    <t>Burger King</t>
  </si>
  <si>
    <t>BEVANDA</t>
  </si>
  <si>
    <t>Verdurosa</t>
  </si>
  <si>
    <t>Contadina</t>
  </si>
  <si>
    <t>Boscaiola</t>
  </si>
  <si>
    <t>Birra alla spina piccola</t>
  </si>
  <si>
    <t>Birra alla spina media</t>
  </si>
  <si>
    <t>Birra alla spina grande</t>
  </si>
  <si>
    <t>Totale</t>
  </si>
  <si>
    <t>Prezzo</t>
  </si>
  <si>
    <t>Prezzo minimo</t>
  </si>
  <si>
    <t>Prezzo massimo</t>
  </si>
  <si>
    <t>Sconto pizza</t>
  </si>
  <si>
    <t>Sconto primi</t>
  </si>
  <si>
    <t>Netto a pagare</t>
  </si>
  <si>
    <t>Q.tà Pizze</t>
  </si>
  <si>
    <t>Q.tà Bevande</t>
  </si>
  <si>
    <t>Q.tà Primi</t>
  </si>
  <si>
    <t>Sconto parziale</t>
  </si>
  <si>
    <t>Totale Ordinazione</t>
  </si>
  <si>
    <t>Ordinazione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</si>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</sst>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-410]\ * #,##0.00_-;\-[$€-410]\ * #,##0.00_-;_-[$€-410]\ * &quot;-&quot;??_-;_-@_-"/>
    <numFmt numFmtId="165" formatCode="#,##0_ ;\-#,##0\ "/>
  </numFmts>
  <fonts count="10" x14ac:knownFonts="1">
    <font>
      <sz val="10"/>
      <name val="Arial"/>
    </font>
    <font>
      <sz val="10"/>
      <name val="Arial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/>
    <xf numFmtId="164" fontId="3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164" fontId="3" fillId="0" borderId="3" xfId="1" applyNumberFormat="1" applyFont="1" applyBorder="1"/>
    <xf numFmtId="165" fontId="3" fillId="0" borderId="3" xfId="1" applyNumberFormat="1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2" xfId="0" applyFont="1" applyBorder="1"/>
    <xf numFmtId="43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9" fontId="3" fillId="0" borderId="3" xfId="2" applyFont="1" applyBorder="1"/>
    <xf numFmtId="43" fontId="3" fillId="0" borderId="0" xfId="1" applyFont="1" applyBorder="1"/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/>
    <xf numFmtId="0" fontId="7" fillId="0" borderId="3" xfId="0" applyFont="1" applyBorder="1"/>
    <xf numFmtId="44" fontId="3" fillId="0" borderId="3" xfId="3" applyFont="1" applyBorder="1"/>
    <xf numFmtId="9" fontId="3" fillId="0" borderId="0" xfId="2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64" fontId="3" fillId="0" borderId="3" xfId="0" applyNumberFormat="1" applyFont="1" applyBorder="1"/>
    <xf numFmtId="44" fontId="3" fillId="0" borderId="3" xfId="0" applyNumberFormat="1" applyFont="1" applyBorder="1"/>
  </cellXfs>
  <cellStyles count="4">
    <cellStyle name="Migliaia" xfId="1" builtinId="3"/>
    <cellStyle name="Normale" xfId="0" builtinId="0"/>
    <cellStyle name="Percentuale" xfId="2" builtinId="5"/>
    <cellStyle name="Valuta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36074270557029"/>
          <c:y val="4.32693323442484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58355437665782"/>
          <c:y val="0.40384710187965245"/>
          <c:w val="0.47480106100795755"/>
          <c:h val="0.34134695516018243"/>
        </c:manualLayout>
      </c:layout>
      <c:pie3DChart>
        <c:varyColors val="1"/>
        <c:ser>
          <c:idx val="0"/>
          <c:order val="0"/>
          <c:tx>
            <c:strRef>
              <c:f>Conto!$D$5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002-4AB8-BC1A-57C5E8F4522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02-4AB8-BC1A-57C5E8F4522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002-4AB8-BC1A-57C5E8F4522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02-4AB8-BC1A-57C5E8F4522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002-4AB8-BC1A-57C5E8F4522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02-4AB8-BC1A-57C5E8F4522D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002-4AB8-BC1A-57C5E8F4522D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02-4AB8-BC1A-57C5E8F4522D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002-4AB8-BC1A-57C5E8F4522D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02-4AB8-BC1A-57C5E8F4522D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002-4AB8-BC1A-57C5E8F452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Conto!$A$6:$A$17</c:f>
              <c:strCache>
                <c:ptCount val="12"/>
                <c:pt idx="0">
                  <c:v>Birra alla spina piccola</c:v>
                </c:pt>
                <c:pt idx="1">
                  <c:v>Birra alla spina media</c:v>
                </c:pt>
                <c:pt idx="2">
                  <c:v>Bistecca</c:v>
                </c:pt>
                <c:pt idx="3">
                  <c:v>Boscaiola</c:v>
                </c:pt>
                <c:pt idx="4">
                  <c:v>Carbonara</c:v>
                </c:pt>
                <c:pt idx="5">
                  <c:v>CocaCola</c:v>
                </c:pt>
                <c:pt idx="6">
                  <c:v>Aranciata</c:v>
                </c:pt>
                <c:pt idx="7">
                  <c:v>Verdurosa</c:v>
                </c:pt>
                <c:pt idx="8">
                  <c:v>Contadina</c:v>
                </c:pt>
                <c:pt idx="9">
                  <c:v>Patatine</c:v>
                </c:pt>
                <c:pt idx="10">
                  <c:v>Matriciana</c:v>
                </c:pt>
                <c:pt idx="11">
                  <c:v>Tartufo</c:v>
                </c:pt>
              </c:strCache>
            </c:strRef>
          </c:cat>
          <c:val>
            <c:numRef>
              <c:f>Conto!$D$6:$D$17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02-4AB8-BC1A-57C5E8F452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535809018567645"/>
          <c:y val="2.4038517969026934E-2"/>
          <c:w val="0.23342175066312998"/>
          <c:h val="0.96154071876107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50</xdr:row>
      <xdr:rowOff>0</xdr:rowOff>
    </xdr:from>
    <xdr:to>
      <xdr:col>4</xdr:col>
      <xdr:colOff>314325</xdr:colOff>
      <xdr:row>62</xdr:row>
      <xdr:rowOff>38100</xdr:rowOff>
    </xdr:to>
    <xdr:graphicFrame macro="">
      <xdr:nvGraphicFramePr>
        <xdr:cNvPr id="1030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G23" sqref="G23"/>
    </sheetView>
  </sheetViews>
  <sheetFormatPr defaultRowHeight="12.75" x14ac:dyDescent="0.2"/>
  <cols>
    <col min="1" max="1" width="21.140625" style="1" customWidth="1"/>
    <col min="2" max="2" width="16.85546875" style="1" customWidth="1"/>
    <col min="3" max="3" width="12.42578125" style="1" customWidth="1"/>
    <col min="4" max="4" width="10.42578125" style="1" customWidth="1"/>
    <col min="5" max="7" width="16.85546875" style="1" customWidth="1"/>
    <col min="8" max="16384" width="9.140625" style="1"/>
  </cols>
  <sheetData>
    <row r="1" spans="1:9" ht="15" x14ac:dyDescent="0.25">
      <c r="A1" s="28" t="s">
        <v>1</v>
      </c>
      <c r="B1" s="10">
        <v>11</v>
      </c>
      <c r="C1" s="32" t="s">
        <v>50</v>
      </c>
      <c r="D1" s="33"/>
      <c r="E1" s="10">
        <v>0</v>
      </c>
      <c r="F1" s="4"/>
      <c r="G1" s="4"/>
    </row>
    <row r="2" spans="1:9" ht="15" x14ac:dyDescent="0.25">
      <c r="A2" s="28" t="s">
        <v>49</v>
      </c>
      <c r="B2" s="21">
        <v>0.1</v>
      </c>
      <c r="C2" s="32" t="s">
        <v>18</v>
      </c>
      <c r="D2" s="33"/>
      <c r="E2" s="10">
        <v>0</v>
      </c>
      <c r="F2" s="4"/>
      <c r="G2" s="4"/>
    </row>
    <row r="3" spans="1:9" ht="15" x14ac:dyDescent="0.25">
      <c r="A3" s="19"/>
      <c r="B3" s="27"/>
      <c r="C3" s="28"/>
      <c r="D3" s="20"/>
      <c r="E3" s="11"/>
      <c r="F3" s="4"/>
      <c r="G3" s="4"/>
    </row>
    <row r="4" spans="1:9" ht="26.25" x14ac:dyDescent="0.4">
      <c r="A4" s="30" t="s">
        <v>23</v>
      </c>
      <c r="B4" s="31"/>
      <c r="C4" s="31"/>
      <c r="D4" s="31"/>
      <c r="E4" s="31"/>
      <c r="F4" s="31"/>
      <c r="G4" s="31"/>
    </row>
    <row r="5" spans="1:9" ht="31.5" x14ac:dyDescent="0.25">
      <c r="A5" s="23" t="s">
        <v>57</v>
      </c>
      <c r="B5" s="23" t="s">
        <v>21</v>
      </c>
      <c r="C5" s="23" t="s">
        <v>0</v>
      </c>
      <c r="D5" s="23" t="s">
        <v>3</v>
      </c>
      <c r="E5" s="23" t="s">
        <v>4</v>
      </c>
      <c r="F5" s="23" t="s">
        <v>55</v>
      </c>
      <c r="G5" s="23" t="s">
        <v>56</v>
      </c>
      <c r="H5" s="4"/>
      <c r="I5" s="4"/>
    </row>
    <row r="6" spans="1:9" ht="15" x14ac:dyDescent="0.25">
      <c r="A6" s="10" t="s">
        <v>42</v>
      </c>
      <c r="B6" s="8">
        <f>VLOOKUP(A6,Prezzi!$A$2:$C$27,2)</f>
        <v>5</v>
      </c>
      <c r="C6" s="8" t="str">
        <f>VLOOKUP(A6,Prezzi!$A$2:$C$27,3)</f>
        <v>BEVANDA</v>
      </c>
      <c r="D6" s="10">
        <v>2</v>
      </c>
      <c r="E6" s="35">
        <f>D6*B6</f>
        <v>10</v>
      </c>
      <c r="F6" s="35">
        <f>IF(AND(C6="BEVANDA",$E$2&lt;&gt;0),E6*$E$2,IF(AND(C6="PRIMO",$E$1&lt;&gt;0),E6*$E$1,IF(AND(C6="PIZZA",$B$2&lt;&gt;0),E6*$B$2,0)))</f>
        <v>0</v>
      </c>
      <c r="G6" s="26">
        <f>E6-F6</f>
        <v>10</v>
      </c>
      <c r="H6" s="4"/>
      <c r="I6" s="4"/>
    </row>
    <row r="7" spans="1:9" ht="15" x14ac:dyDescent="0.25">
      <c r="A7" s="4" t="s">
        <v>43</v>
      </c>
      <c r="B7" s="8">
        <f>VLOOKUP(A7,Prezzi!$A$2:$C$27,2)</f>
        <v>7</v>
      </c>
      <c r="C7" s="8" t="str">
        <f>VLOOKUP(A7,Prezzi!$A$2:$C$27,3)</f>
        <v>BEVANDA</v>
      </c>
      <c r="D7" s="10">
        <v>3</v>
      </c>
      <c r="E7" s="35">
        <f t="shared" ref="E7:E17" si="0">D7*B7</f>
        <v>21</v>
      </c>
      <c r="F7" s="35">
        <f t="shared" ref="F7:F17" si="1">IF(AND(C7="BEVANDA",$E$2&lt;&gt;0),E7*$E$2,IF(AND(C7="PRIMO",$E$1&lt;&gt;0),E7*$E$1,IF(AND(C7="PIZZA",$B$2&lt;&gt;0),E7*$B$2,0)))</f>
        <v>0</v>
      </c>
      <c r="G7" s="26">
        <f t="shared" ref="G7:G17" si="2">E7-F7</f>
        <v>21</v>
      </c>
      <c r="H7" s="4"/>
      <c r="I7" s="4"/>
    </row>
    <row r="8" spans="1:9" ht="15" x14ac:dyDescent="0.25">
      <c r="A8" s="10" t="s">
        <v>9</v>
      </c>
      <c r="B8" s="8">
        <f>VLOOKUP(A8,Prezzi!$A$2:$C$27,2)</f>
        <v>12.5</v>
      </c>
      <c r="C8" s="8" t="str">
        <f>VLOOKUP(A8,Prezzi!$A$2:$C$27,3)</f>
        <v>SECONDO</v>
      </c>
      <c r="D8" s="10">
        <v>1</v>
      </c>
      <c r="E8" s="35">
        <f t="shared" si="0"/>
        <v>12.5</v>
      </c>
      <c r="F8" s="35">
        <f t="shared" si="1"/>
        <v>0</v>
      </c>
      <c r="G8" s="26">
        <f t="shared" si="2"/>
        <v>12.5</v>
      </c>
      <c r="H8" s="4"/>
      <c r="I8" s="4"/>
    </row>
    <row r="9" spans="1:9" ht="15" x14ac:dyDescent="0.25">
      <c r="A9" s="10" t="s">
        <v>41</v>
      </c>
      <c r="B9" s="8">
        <f>VLOOKUP(A9,Prezzi!$A$2:$C$27,2)</f>
        <v>7.5</v>
      </c>
      <c r="C9" s="8" t="str">
        <f>VLOOKUP(A9,Prezzi!$A$2:$C$27,3)</f>
        <v>PIZZA</v>
      </c>
      <c r="D9" s="10">
        <v>2</v>
      </c>
      <c r="E9" s="35">
        <f t="shared" si="0"/>
        <v>15</v>
      </c>
      <c r="F9" s="35">
        <f t="shared" si="1"/>
        <v>1.5</v>
      </c>
      <c r="G9" s="26">
        <f t="shared" si="2"/>
        <v>13.5</v>
      </c>
      <c r="H9" s="4"/>
      <c r="I9" s="4"/>
    </row>
    <row r="10" spans="1:9" ht="15" x14ac:dyDescent="0.25">
      <c r="A10" s="10" t="s">
        <v>7</v>
      </c>
      <c r="B10" s="8">
        <f>VLOOKUP(A10,Prezzi!$A$2:$C$27,2)</f>
        <v>7.5</v>
      </c>
      <c r="C10" s="8" t="str">
        <f>VLOOKUP(A10,Prezzi!$A$2:$C$27,3)</f>
        <v>PRIMO</v>
      </c>
      <c r="D10" s="10">
        <v>3</v>
      </c>
      <c r="E10" s="35">
        <f t="shared" si="0"/>
        <v>22.5</v>
      </c>
      <c r="F10" s="35">
        <f t="shared" si="1"/>
        <v>0</v>
      </c>
      <c r="G10" s="26">
        <f t="shared" si="2"/>
        <v>22.5</v>
      </c>
      <c r="H10" s="4"/>
      <c r="I10" s="4"/>
    </row>
    <row r="11" spans="1:9" ht="15" x14ac:dyDescent="0.25">
      <c r="A11" s="10" t="s">
        <v>19</v>
      </c>
      <c r="B11" s="8">
        <f>VLOOKUP(A11,Prezzi!$A$2:$C$27,2)</f>
        <v>3.5</v>
      </c>
      <c r="C11" s="8" t="str">
        <f>VLOOKUP(A11,Prezzi!$A$2:$C$27,3)</f>
        <v>BEVANDA</v>
      </c>
      <c r="D11" s="10">
        <v>5</v>
      </c>
      <c r="E11" s="35">
        <f t="shared" si="0"/>
        <v>17.5</v>
      </c>
      <c r="F11" s="35">
        <f t="shared" si="1"/>
        <v>0</v>
      </c>
      <c r="G11" s="26">
        <f t="shared" si="2"/>
        <v>17.5</v>
      </c>
      <c r="H11" s="4"/>
      <c r="I11" s="4"/>
    </row>
    <row r="12" spans="1:9" ht="15" x14ac:dyDescent="0.25">
      <c r="A12" s="10" t="s">
        <v>20</v>
      </c>
      <c r="B12" s="8">
        <f>VLOOKUP(A12,Prezzi!$A$2:$C$27,2)</f>
        <v>3.5</v>
      </c>
      <c r="C12" s="8" t="str">
        <f>VLOOKUP(A12,Prezzi!$A$2:$C$27,3)</f>
        <v>BEVANDA</v>
      </c>
      <c r="D12" s="10">
        <v>2</v>
      </c>
      <c r="E12" s="35">
        <f t="shared" si="0"/>
        <v>7</v>
      </c>
      <c r="F12" s="35">
        <f t="shared" si="1"/>
        <v>0</v>
      </c>
      <c r="G12" s="26">
        <f t="shared" si="2"/>
        <v>7</v>
      </c>
      <c r="H12" s="4"/>
      <c r="I12" s="4"/>
    </row>
    <row r="13" spans="1:9" ht="15" x14ac:dyDescent="0.25">
      <c r="A13" s="10" t="s">
        <v>39</v>
      </c>
      <c r="B13" s="8">
        <f>VLOOKUP(A13,Prezzi!$A$2:$C$27,2)</f>
        <v>4.5</v>
      </c>
      <c r="C13" s="8" t="str">
        <f>VLOOKUP(A13,Prezzi!$A$2:$C$27,3)</f>
        <v>PIZZA</v>
      </c>
      <c r="D13" s="10">
        <v>1</v>
      </c>
      <c r="E13" s="35">
        <f t="shared" si="0"/>
        <v>4.5</v>
      </c>
      <c r="F13" s="35">
        <f t="shared" si="1"/>
        <v>0.45</v>
      </c>
      <c r="G13" s="26">
        <f t="shared" si="2"/>
        <v>4.05</v>
      </c>
      <c r="H13" s="4"/>
      <c r="I13" s="4"/>
    </row>
    <row r="14" spans="1:9" ht="15" x14ac:dyDescent="0.25">
      <c r="A14" s="10" t="s">
        <v>40</v>
      </c>
      <c r="B14" s="8">
        <f>VLOOKUP(A14,Prezzi!$A$2:$C$27,2)</f>
        <v>6</v>
      </c>
      <c r="C14" s="8" t="str">
        <f>VLOOKUP(A14,Prezzi!$A$2:$C$27,3)</f>
        <v>PIZZA</v>
      </c>
      <c r="D14" s="10">
        <v>1</v>
      </c>
      <c r="E14" s="35">
        <f t="shared" si="0"/>
        <v>6</v>
      </c>
      <c r="F14" s="35">
        <f t="shared" si="1"/>
        <v>0.60000000000000009</v>
      </c>
      <c r="G14" s="26">
        <f t="shared" si="2"/>
        <v>5.4</v>
      </c>
      <c r="H14" s="4"/>
      <c r="I14" s="4"/>
    </row>
    <row r="15" spans="1:9" ht="15" x14ac:dyDescent="0.25">
      <c r="A15" s="10" t="s">
        <v>11</v>
      </c>
      <c r="B15" s="8">
        <f>VLOOKUP(A15,Prezzi!$A$2:$C$27,2)</f>
        <v>3.5</v>
      </c>
      <c r="C15" s="8" t="str">
        <f>VLOOKUP(A15,Prezzi!$A$2:$C$27,3)</f>
        <v>CONTORNO</v>
      </c>
      <c r="D15" s="10">
        <v>3</v>
      </c>
      <c r="E15" s="35">
        <f t="shared" si="0"/>
        <v>10.5</v>
      </c>
      <c r="F15" s="35">
        <f t="shared" si="1"/>
        <v>0</v>
      </c>
      <c r="G15" s="26">
        <f t="shared" si="2"/>
        <v>10.5</v>
      </c>
      <c r="H15" s="4"/>
      <c r="I15" s="4"/>
    </row>
    <row r="16" spans="1:9" ht="15" x14ac:dyDescent="0.25">
      <c r="A16" s="10" t="s">
        <v>30</v>
      </c>
      <c r="B16" s="8">
        <f>VLOOKUP(A16,Prezzi!$A$2:$C$27,2)</f>
        <v>8</v>
      </c>
      <c r="C16" s="8" t="str">
        <f>VLOOKUP(A16,Prezzi!$A$2:$C$27,3)</f>
        <v>PRIMO</v>
      </c>
      <c r="D16" s="10">
        <v>2</v>
      </c>
      <c r="E16" s="35">
        <f t="shared" si="0"/>
        <v>16</v>
      </c>
      <c r="F16" s="35">
        <f t="shared" si="1"/>
        <v>0</v>
      </c>
      <c r="G16" s="26">
        <f t="shared" si="2"/>
        <v>16</v>
      </c>
      <c r="H16" s="4"/>
      <c r="I16" s="4"/>
    </row>
    <row r="17" spans="1:10" ht="15" x14ac:dyDescent="0.25">
      <c r="A17" s="10" t="s">
        <v>10</v>
      </c>
      <c r="B17" s="8">
        <f>VLOOKUP(A17,Prezzi!$A$2:$C$27,2)</f>
        <v>4.5</v>
      </c>
      <c r="C17" s="8" t="str">
        <f>VLOOKUP(A17,Prezzi!$A$2:$C$27,3)</f>
        <v>DOLCE</v>
      </c>
      <c r="D17" s="10">
        <v>11</v>
      </c>
      <c r="E17" s="35">
        <f t="shared" si="0"/>
        <v>49.5</v>
      </c>
      <c r="F17" s="35">
        <f t="shared" si="1"/>
        <v>0</v>
      </c>
      <c r="G17" s="26">
        <f t="shared" si="2"/>
        <v>49.5</v>
      </c>
      <c r="H17" s="4"/>
      <c r="I17" s="4"/>
    </row>
    <row r="18" spans="1:10" ht="15" x14ac:dyDescent="0.25">
      <c r="A18" s="11"/>
      <c r="B18" s="22"/>
      <c r="C18" s="11"/>
      <c r="D18" s="11"/>
      <c r="E18" s="13"/>
      <c r="F18" s="34" t="s">
        <v>58</v>
      </c>
      <c r="G18" s="34"/>
      <c r="H18" s="4"/>
      <c r="I18" s="4"/>
    </row>
    <row r="19" spans="1:10" ht="15" x14ac:dyDescent="0.25">
      <c r="A19" s="4"/>
      <c r="B19" s="11"/>
      <c r="C19" s="24" t="s">
        <v>22</v>
      </c>
      <c r="D19" s="26">
        <v>2.5</v>
      </c>
      <c r="E19" s="11"/>
      <c r="F19" s="10" t="s">
        <v>16</v>
      </c>
      <c r="G19" s="36">
        <f>SUM(G6:G17)</f>
        <v>189.45</v>
      </c>
      <c r="H19" s="4"/>
      <c r="I19" s="4"/>
    </row>
    <row r="20" spans="1:10" ht="15" x14ac:dyDescent="0.25">
      <c r="A20" s="4"/>
      <c r="B20" s="11"/>
      <c r="C20" s="11"/>
      <c r="D20" s="11"/>
      <c r="E20" s="11"/>
      <c r="F20" s="10" t="s">
        <v>17</v>
      </c>
      <c r="G20" s="21">
        <f>B2</f>
        <v>0.1</v>
      </c>
      <c r="H20" s="4"/>
      <c r="I20" s="4"/>
    </row>
    <row r="21" spans="1:10" ht="15" x14ac:dyDescent="0.25">
      <c r="A21" s="4"/>
      <c r="B21" s="11"/>
      <c r="C21" s="24" t="s">
        <v>52</v>
      </c>
      <c r="D21" s="10">
        <f>SUMIF($C$6:$C$17,"PIZZA",$D$6:$D$17)</f>
        <v>4</v>
      </c>
      <c r="E21" s="11"/>
      <c r="F21" s="10" t="s">
        <v>18</v>
      </c>
      <c r="G21" s="21">
        <f>E1</f>
        <v>0</v>
      </c>
      <c r="H21" s="4"/>
      <c r="I21" s="4"/>
    </row>
    <row r="22" spans="1:10" ht="15" x14ac:dyDescent="0.25">
      <c r="A22" s="4"/>
      <c r="B22" s="12"/>
      <c r="C22" s="24" t="s">
        <v>53</v>
      </c>
      <c r="D22" s="10">
        <f>SUMIF($C$6:$C$17,"BEVANDA",$D$6:$D$17)</f>
        <v>12</v>
      </c>
      <c r="E22" s="11"/>
      <c r="F22" s="10" t="s">
        <v>50</v>
      </c>
      <c r="G22" s="21">
        <f>E1</f>
        <v>0</v>
      </c>
      <c r="H22" s="4"/>
      <c r="I22" s="4"/>
    </row>
    <row r="23" spans="1:10" ht="15" x14ac:dyDescent="0.25">
      <c r="A23" s="4"/>
      <c r="B23" s="4"/>
      <c r="C23" s="24" t="s">
        <v>54</v>
      </c>
      <c r="D23" s="10">
        <f>SUMIF($C$6:$C$17,"PRIMO",$D$6:$D$17)</f>
        <v>5</v>
      </c>
      <c r="E23" s="11"/>
      <c r="F23" s="10" t="s">
        <v>22</v>
      </c>
      <c r="G23" s="36">
        <f>D19*B1</f>
        <v>27.5</v>
      </c>
      <c r="H23" s="4"/>
      <c r="I23" s="4"/>
    </row>
    <row r="24" spans="1:10" ht="15" x14ac:dyDescent="0.25">
      <c r="A24" s="11"/>
      <c r="B24" s="11"/>
      <c r="C24" s="11"/>
      <c r="D24" s="11"/>
      <c r="E24" s="12"/>
      <c r="F24" s="25" t="s">
        <v>51</v>
      </c>
      <c r="G24" s="36">
        <f>SUM(G19,G23)</f>
        <v>216.95</v>
      </c>
      <c r="H24" s="4"/>
      <c r="I24" s="4"/>
    </row>
    <row r="25" spans="1:10" ht="15" x14ac:dyDescent="0.25">
      <c r="A25" s="14"/>
      <c r="B25" s="14"/>
      <c r="C25" s="15"/>
      <c r="D25" s="4"/>
      <c r="E25" s="4"/>
      <c r="F25" s="4"/>
      <c r="G25" s="4"/>
      <c r="H25" s="4"/>
      <c r="I25" s="4"/>
    </row>
    <row r="26" spans="1:10" ht="15" x14ac:dyDescent="0.25">
      <c r="A26" s="16"/>
      <c r="B26" s="16"/>
      <c r="C26" s="17"/>
      <c r="D26" s="11"/>
      <c r="E26" s="11"/>
      <c r="F26" s="11"/>
      <c r="G26" s="11"/>
      <c r="H26" s="11"/>
      <c r="I26" s="11"/>
      <c r="J26" s="2"/>
    </row>
    <row r="27" spans="1:10" ht="15" x14ac:dyDescent="0.25">
      <c r="A27" s="15"/>
      <c r="B27" s="15"/>
      <c r="C27" s="15"/>
      <c r="D27" s="29"/>
      <c r="E27" s="29"/>
      <c r="F27" s="11"/>
      <c r="G27" s="11"/>
      <c r="H27" s="11"/>
      <c r="I27" s="11"/>
      <c r="J27" s="2"/>
    </row>
    <row r="28" spans="1:10" ht="15" x14ac:dyDescent="0.25">
      <c r="A28" s="15"/>
      <c r="B28" s="15"/>
      <c r="C28" s="15"/>
      <c r="D28" s="16"/>
      <c r="E28" s="16"/>
      <c r="F28" s="11"/>
      <c r="G28" s="11"/>
      <c r="H28" s="11"/>
      <c r="I28" s="11"/>
      <c r="J28" s="2"/>
    </row>
    <row r="29" spans="1:10" ht="15" x14ac:dyDescent="0.25">
      <c r="A29" s="15"/>
      <c r="B29" s="15"/>
      <c r="C29" s="15"/>
      <c r="D29" s="18"/>
      <c r="E29" s="18"/>
      <c r="F29" s="11"/>
      <c r="G29" s="11"/>
      <c r="H29" s="11"/>
      <c r="I29" s="11"/>
      <c r="J29" s="2"/>
    </row>
    <row r="30" spans="1:10" ht="15" x14ac:dyDescent="0.25">
      <c r="A30" s="15"/>
      <c r="B30" s="15"/>
      <c r="C30" s="15"/>
      <c r="D30" s="18"/>
      <c r="E30" s="18"/>
      <c r="F30" s="11"/>
      <c r="G30" s="11"/>
      <c r="H30" s="11"/>
      <c r="I30" s="11"/>
      <c r="J30" s="2"/>
    </row>
    <row r="31" spans="1:10" x14ac:dyDescent="0.2">
      <c r="A31" s="3"/>
      <c r="B31" s="3"/>
      <c r="C31" s="3"/>
      <c r="D31" s="3"/>
      <c r="E31" s="3"/>
      <c r="F31" s="2"/>
      <c r="G31" s="2"/>
      <c r="H31" s="2"/>
      <c r="I31" s="2"/>
      <c r="J31" s="2"/>
    </row>
    <row r="32" spans="1:10" x14ac:dyDescent="0.2">
      <c r="A32" s="3"/>
      <c r="B32" s="3"/>
      <c r="C32" s="3"/>
      <c r="D32" s="3"/>
      <c r="E32" s="3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3"/>
      <c r="E33" s="3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3"/>
      <c r="E34" s="3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</sheetData>
  <mergeCells count="5">
    <mergeCell ref="D27:E27"/>
    <mergeCell ref="A4:G4"/>
    <mergeCell ref="C2:D2"/>
    <mergeCell ref="C1:D1"/>
    <mergeCell ref="F18:G18"/>
  </mergeCells>
  <phoneticPr fontId="0" type="noConversion"/>
  <pageMargins left="0.51181102362204722" right="0.39370078740157483" top="0.43307086614173229" bottom="0.47244094488188981" header="0.19685039370078741" footer="0.23622047244094491"/>
  <pageSetup paperSize="9" pageOrder="overThenDown" orientation="portrait" horizontalDpi="4294967293" r:id="rId1"/>
  <headerFooter alignWithMargins="0">
    <oddHeader>&amp;CAlberto Boffi</oddHeader>
    <oddFooter>&amp;C&amp;D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G18" sqref="G18"/>
    </sheetView>
  </sheetViews>
  <sheetFormatPr defaultRowHeight="15" x14ac:dyDescent="0.25"/>
  <cols>
    <col min="1" max="1" width="21.28515625" style="4" customWidth="1"/>
    <col min="2" max="2" width="12.140625" style="4" customWidth="1"/>
    <col min="3" max="3" width="12" style="4" customWidth="1"/>
    <col min="4" max="4" width="12.140625" style="4" customWidth="1"/>
    <col min="5" max="16384" width="9.140625" style="4"/>
  </cols>
  <sheetData>
    <row r="1" spans="1:3" ht="30" x14ac:dyDescent="0.25">
      <c r="A1" s="6" t="s">
        <v>2</v>
      </c>
      <c r="B1" s="6" t="s">
        <v>5</v>
      </c>
      <c r="C1" s="6" t="s">
        <v>0</v>
      </c>
    </row>
    <row r="2" spans="1:3" x14ac:dyDescent="0.25">
      <c r="A2" s="4" t="s">
        <v>29</v>
      </c>
      <c r="B2" s="5">
        <v>5.5</v>
      </c>
      <c r="C2" s="4" t="s">
        <v>12</v>
      </c>
    </row>
    <row r="3" spans="1:3" x14ac:dyDescent="0.25">
      <c r="A3" s="4" t="s">
        <v>26</v>
      </c>
      <c r="B3" s="5">
        <v>3.3</v>
      </c>
      <c r="C3" s="4" t="s">
        <v>38</v>
      </c>
    </row>
    <row r="4" spans="1:3" x14ac:dyDescent="0.25">
      <c r="A4" s="4" t="s">
        <v>20</v>
      </c>
      <c r="B4" s="5">
        <v>3.5</v>
      </c>
      <c r="C4" s="4" t="s">
        <v>38</v>
      </c>
    </row>
    <row r="5" spans="1:3" x14ac:dyDescent="0.25">
      <c r="A5" s="4" t="s">
        <v>25</v>
      </c>
      <c r="B5" s="5">
        <v>3.3</v>
      </c>
      <c r="C5" s="4" t="s">
        <v>38</v>
      </c>
    </row>
    <row r="6" spans="1:3" x14ac:dyDescent="0.25">
      <c r="A6" s="4" t="s">
        <v>44</v>
      </c>
      <c r="B6" s="5">
        <v>9</v>
      </c>
      <c r="C6" s="4" t="s">
        <v>38</v>
      </c>
    </row>
    <row r="7" spans="1:3" x14ac:dyDescent="0.25">
      <c r="A7" s="4" t="s">
        <v>43</v>
      </c>
      <c r="B7" s="5">
        <v>7</v>
      </c>
      <c r="C7" s="4" t="s">
        <v>38</v>
      </c>
    </row>
    <row r="8" spans="1:3" x14ac:dyDescent="0.25">
      <c r="A8" s="4" t="s">
        <v>42</v>
      </c>
      <c r="B8" s="5">
        <v>5</v>
      </c>
      <c r="C8" s="4" t="s">
        <v>38</v>
      </c>
    </row>
    <row r="9" spans="1:3" x14ac:dyDescent="0.25">
      <c r="A9" s="4" t="s">
        <v>9</v>
      </c>
      <c r="B9" s="5">
        <v>12.5</v>
      </c>
      <c r="C9" s="4" t="s">
        <v>14</v>
      </c>
    </row>
    <row r="10" spans="1:3" x14ac:dyDescent="0.25">
      <c r="A10" s="4" t="s">
        <v>41</v>
      </c>
      <c r="B10" s="5">
        <v>7.5</v>
      </c>
      <c r="C10" s="4" t="s">
        <v>12</v>
      </c>
    </row>
    <row r="11" spans="1:3" x14ac:dyDescent="0.25">
      <c r="A11" s="4" t="s">
        <v>37</v>
      </c>
      <c r="B11" s="5">
        <v>6.5</v>
      </c>
      <c r="C11" s="4" t="s">
        <v>35</v>
      </c>
    </row>
    <row r="12" spans="1:3" x14ac:dyDescent="0.25">
      <c r="A12" s="4" t="s">
        <v>7</v>
      </c>
      <c r="B12" s="5">
        <v>7.5</v>
      </c>
      <c r="C12" s="4" t="s">
        <v>13</v>
      </c>
    </row>
    <row r="13" spans="1:3" x14ac:dyDescent="0.25">
      <c r="A13" s="4" t="s">
        <v>36</v>
      </c>
      <c r="B13" s="5">
        <v>5.5</v>
      </c>
      <c r="C13" s="4" t="s">
        <v>35</v>
      </c>
    </row>
    <row r="14" spans="1:3" x14ac:dyDescent="0.25">
      <c r="A14" s="4" t="s">
        <v>34</v>
      </c>
      <c r="B14" s="5">
        <v>4.5</v>
      </c>
      <c r="C14" s="4" t="s">
        <v>35</v>
      </c>
    </row>
    <row r="15" spans="1:3" x14ac:dyDescent="0.25">
      <c r="A15" s="4" t="s">
        <v>19</v>
      </c>
      <c r="B15" s="5">
        <v>3.5</v>
      </c>
      <c r="C15" s="4" t="s">
        <v>38</v>
      </c>
    </row>
    <row r="16" spans="1:3" x14ac:dyDescent="0.25">
      <c r="A16" s="4" t="s">
        <v>40</v>
      </c>
      <c r="B16" s="5">
        <v>6</v>
      </c>
      <c r="C16" s="4" t="s">
        <v>12</v>
      </c>
    </row>
    <row r="17" spans="1:4" x14ac:dyDescent="0.25">
      <c r="A17" s="4" t="s">
        <v>33</v>
      </c>
      <c r="B17" s="5">
        <v>11.5</v>
      </c>
      <c r="C17" s="4" t="s">
        <v>14</v>
      </c>
    </row>
    <row r="18" spans="1:4" x14ac:dyDescent="0.25">
      <c r="A18" s="4" t="s">
        <v>32</v>
      </c>
      <c r="B18" s="5">
        <v>2.5</v>
      </c>
      <c r="C18" s="4" t="s">
        <v>31</v>
      </c>
    </row>
    <row r="19" spans="1:4" x14ac:dyDescent="0.25">
      <c r="A19" s="4" t="s">
        <v>6</v>
      </c>
      <c r="B19" s="5">
        <v>5</v>
      </c>
      <c r="C19" s="4" t="s">
        <v>12</v>
      </c>
    </row>
    <row r="20" spans="1:4" x14ac:dyDescent="0.25">
      <c r="A20" s="4" t="s">
        <v>30</v>
      </c>
      <c r="B20" s="5">
        <v>8</v>
      </c>
      <c r="C20" s="4" t="s">
        <v>13</v>
      </c>
    </row>
    <row r="21" spans="1:4" x14ac:dyDescent="0.25">
      <c r="A21" s="4" t="s">
        <v>11</v>
      </c>
      <c r="B21" s="5">
        <v>3.5</v>
      </c>
      <c r="C21" s="4" t="s">
        <v>31</v>
      </c>
    </row>
    <row r="22" spans="1:4" x14ac:dyDescent="0.25">
      <c r="A22" s="4" t="s">
        <v>8</v>
      </c>
      <c r="B22" s="5">
        <v>8.5</v>
      </c>
      <c r="C22" s="4" t="s">
        <v>13</v>
      </c>
    </row>
    <row r="23" spans="1:4" x14ac:dyDescent="0.25">
      <c r="A23" s="4" t="s">
        <v>10</v>
      </c>
      <c r="B23" s="5">
        <v>4.5</v>
      </c>
      <c r="C23" s="4" t="s">
        <v>15</v>
      </c>
    </row>
    <row r="24" spans="1:4" x14ac:dyDescent="0.25">
      <c r="A24" s="4" t="s">
        <v>39</v>
      </c>
      <c r="B24" s="5">
        <v>4.5</v>
      </c>
      <c r="C24" s="4" t="s">
        <v>12</v>
      </c>
    </row>
    <row r="25" spans="1:4" x14ac:dyDescent="0.25">
      <c r="A25" s="4" t="s">
        <v>28</v>
      </c>
      <c r="B25" s="5">
        <v>4</v>
      </c>
      <c r="C25" s="4" t="s">
        <v>38</v>
      </c>
    </row>
    <row r="26" spans="1:4" x14ac:dyDescent="0.25">
      <c r="A26" s="4" t="s">
        <v>24</v>
      </c>
      <c r="B26" s="5">
        <v>8.5</v>
      </c>
      <c r="C26" s="4" t="s">
        <v>38</v>
      </c>
    </row>
    <row r="27" spans="1:4" x14ac:dyDescent="0.25">
      <c r="A27" s="4" t="s">
        <v>27</v>
      </c>
      <c r="B27" s="5">
        <v>4.5</v>
      </c>
      <c r="C27" s="4" t="s">
        <v>38</v>
      </c>
    </row>
    <row r="28" spans="1:4" ht="6" customHeight="1" x14ac:dyDescent="0.25">
      <c r="B28" s="5"/>
    </row>
    <row r="29" spans="1:4" x14ac:dyDescent="0.25">
      <c r="A29" s="7" t="s">
        <v>0</v>
      </c>
      <c r="B29" s="8"/>
      <c r="C29" s="7" t="s">
        <v>46</v>
      </c>
      <c r="D29" s="10"/>
    </row>
    <row r="30" spans="1:4" x14ac:dyDescent="0.25">
      <c r="A30" s="7" t="s">
        <v>45</v>
      </c>
      <c r="B30" s="9"/>
      <c r="C30" s="7" t="s">
        <v>45</v>
      </c>
      <c r="D30" s="10"/>
    </row>
    <row r="31" spans="1:4" x14ac:dyDescent="0.25">
      <c r="B31" s="5"/>
    </row>
    <row r="32" spans="1:4" x14ac:dyDescent="0.25">
      <c r="A32" s="7" t="s">
        <v>47</v>
      </c>
      <c r="B32" s="10"/>
    </row>
    <row r="33" spans="1:2" x14ac:dyDescent="0.25">
      <c r="A33" s="7" t="s">
        <v>48</v>
      </c>
      <c r="B33" s="10"/>
    </row>
    <row r="34" spans="1:2" x14ac:dyDescent="0.25">
      <c r="A34" s="7" t="s">
        <v>45</v>
      </c>
      <c r="B34" s="10"/>
    </row>
  </sheetData>
  <sortState ref="A2:C27">
    <sortCondition ref="A2"/>
  </sortState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Conto</vt:lpstr>
      <vt:lpstr>Prezzi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cp:lastPrinted>2014-02-07T09:04:40Z</cp:lastPrinted>
  <dcterms:created xsi:type="dcterms:W3CDTF">2006-11-12T09:13:27Z</dcterms:created>
  <dcterms:modified xsi:type="dcterms:W3CDTF">2018-09-19T13:47:11Z</dcterms:modified>
</cp:coreProperties>
</file>