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7795" windowHeight="14370" activeTab="1"/>
  </bookViews>
  <sheets>
    <sheet name="modularization results" sheetId="1" r:id="rId1"/>
    <sheet name="general statistics" sheetId="2" r:id="rId2"/>
    <sheet name="size" sheetId="3" r:id="rId3"/>
    <sheet name="one-module" sheetId="4" r:id="rId4"/>
    <sheet name="homogeneity" sheetId="5" r:id="rId5"/>
    <sheet name="Sheet5" sheetId="6" r:id="rId6"/>
  </sheets>
  <definedNames>
    <definedName name="_xlnm._FilterDatabase" localSheetId="0" hidden="1">'modularization results'!$A$1:$H$636</definedName>
    <definedName name="_xlnm._FilterDatabase" localSheetId="2" hidden="1">size!$D$1:$E$636</definedName>
  </definedNames>
  <calcPr calcId="145621"/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5" i="2"/>
  <c r="M38" i="2"/>
  <c r="M37" i="2"/>
  <c r="M36" i="2"/>
  <c r="M35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1" i="2"/>
  <c r="L180" i="5" l="1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M7" i="3"/>
  <c r="K35" i="3"/>
  <c r="M35" i="3" s="1"/>
  <c r="K32" i="3"/>
  <c r="M32" i="3" s="1"/>
  <c r="L7" i="4"/>
  <c r="L6" i="4"/>
  <c r="L5" i="4"/>
  <c r="G477" i="3"/>
  <c r="G151" i="3"/>
  <c r="G295" i="3"/>
  <c r="G586" i="3"/>
  <c r="K33" i="3" s="1"/>
  <c r="M33" i="3" s="1"/>
  <c r="G476" i="3"/>
  <c r="G5" i="3"/>
  <c r="G502" i="3"/>
  <c r="G373" i="3"/>
  <c r="G391" i="3"/>
  <c r="K14" i="3" s="1"/>
  <c r="M14" i="3" s="1"/>
  <c r="G152" i="3"/>
  <c r="G561" i="3"/>
  <c r="G528" i="3"/>
  <c r="G251" i="3"/>
  <c r="G326" i="3"/>
  <c r="G447" i="3"/>
  <c r="G538" i="3"/>
  <c r="K25" i="3" s="1"/>
  <c r="M25" i="3" s="1"/>
  <c r="G567" i="3"/>
  <c r="K29" i="3" s="1"/>
  <c r="M29" i="3" s="1"/>
  <c r="G6" i="3"/>
  <c r="G392" i="3"/>
  <c r="G7" i="3"/>
  <c r="G457" i="3"/>
  <c r="K19" i="3" s="1"/>
  <c r="M19" i="3" s="1"/>
  <c r="G8" i="3"/>
  <c r="G153" i="3"/>
  <c r="G154" i="3"/>
  <c r="G155" i="3"/>
  <c r="G156" i="3"/>
  <c r="G157" i="3"/>
  <c r="G252" i="3"/>
  <c r="G148" i="3"/>
  <c r="K8" i="3" s="1"/>
  <c r="M8" i="3" s="1"/>
  <c r="G406" i="3"/>
  <c r="G158" i="3"/>
  <c r="G159" i="3"/>
  <c r="G160" i="3"/>
  <c r="G161" i="3"/>
  <c r="G578" i="3"/>
  <c r="G253" i="3"/>
  <c r="G458" i="3"/>
  <c r="G515" i="3"/>
  <c r="G539" i="3"/>
  <c r="G540" i="3"/>
  <c r="G352" i="3"/>
  <c r="K12" i="3" s="1"/>
  <c r="M12" i="3" s="1"/>
  <c r="G296" i="3"/>
  <c r="K10" i="3" s="1"/>
  <c r="M10" i="3" s="1"/>
  <c r="G327" i="3"/>
  <c r="G9" i="3"/>
  <c r="G10" i="3"/>
  <c r="G162" i="3"/>
  <c r="G163" i="3"/>
  <c r="G374" i="3"/>
  <c r="G11" i="3"/>
  <c r="G12" i="3"/>
  <c r="G475" i="3"/>
  <c r="K20" i="3" s="1"/>
  <c r="M20" i="3" s="1"/>
  <c r="G375" i="3"/>
  <c r="G13" i="3"/>
  <c r="G164" i="3"/>
  <c r="G165" i="3"/>
  <c r="G166" i="3"/>
  <c r="G529" i="3"/>
  <c r="G579" i="3"/>
  <c r="K31" i="3" s="1"/>
  <c r="M31" i="3" s="1"/>
  <c r="G627" i="3"/>
  <c r="G167" i="3"/>
  <c r="G254" i="3"/>
  <c r="G14" i="3"/>
  <c r="G168" i="3"/>
  <c r="G169" i="3"/>
  <c r="G15" i="3"/>
  <c r="G503" i="3"/>
  <c r="K22" i="3" s="1"/>
  <c r="M22" i="3" s="1"/>
  <c r="G407" i="3"/>
  <c r="G353" i="3"/>
  <c r="G354" i="3"/>
  <c r="G16" i="3"/>
  <c r="G170" i="3"/>
  <c r="G328" i="3"/>
  <c r="G329" i="3"/>
  <c r="G171" i="3"/>
  <c r="G255" i="3"/>
  <c r="G17" i="3"/>
  <c r="G376" i="3"/>
  <c r="K13" i="3" s="1"/>
  <c r="M13" i="3" s="1"/>
  <c r="G149" i="3"/>
  <c r="G297" i="3"/>
  <c r="G18" i="3"/>
  <c r="G298" i="3"/>
  <c r="G172" i="3"/>
  <c r="G408" i="3"/>
  <c r="G173" i="3"/>
  <c r="G19" i="3"/>
  <c r="G592" i="3"/>
  <c r="K34" i="3" s="1"/>
  <c r="M34" i="3" s="1"/>
  <c r="G256" i="3"/>
  <c r="G174" i="3"/>
  <c r="G530" i="3"/>
  <c r="G541" i="3"/>
  <c r="G175" i="3"/>
  <c r="G176" i="3"/>
  <c r="G20" i="3"/>
  <c r="G177" i="3"/>
  <c r="G299" i="3"/>
  <c r="G587" i="3"/>
  <c r="G635" i="3"/>
  <c r="G257" i="3"/>
  <c r="G448" i="3"/>
  <c r="G178" i="3"/>
  <c r="G377" i="3"/>
  <c r="G409" i="3"/>
  <c r="K15" i="3" s="1"/>
  <c r="M15" i="3" s="1"/>
  <c r="G330" i="3"/>
  <c r="G258" i="3"/>
  <c r="G179" i="3"/>
  <c r="G478" i="3"/>
  <c r="G180" i="3"/>
  <c r="G181" i="3"/>
  <c r="G437" i="3"/>
  <c r="G331" i="3"/>
  <c r="G259" i="3"/>
  <c r="G21" i="3"/>
  <c r="G516" i="3"/>
  <c r="G182" i="3"/>
  <c r="G629" i="3"/>
  <c r="G22" i="3"/>
  <c r="G260" i="3"/>
  <c r="G23" i="3"/>
  <c r="G527" i="3"/>
  <c r="G459" i="3"/>
  <c r="G410" i="3"/>
  <c r="G24" i="3"/>
  <c r="G25" i="3"/>
  <c r="G493" i="3"/>
  <c r="K21" i="3" s="1"/>
  <c r="M21" i="3" s="1"/>
  <c r="G355" i="3"/>
  <c r="G26" i="3"/>
  <c r="G183" i="3"/>
  <c r="G27" i="3"/>
  <c r="G261" i="3"/>
  <c r="G28" i="3"/>
  <c r="G29" i="3"/>
  <c r="G30" i="3"/>
  <c r="G31" i="3"/>
  <c r="G332" i="3"/>
  <c r="G621" i="3"/>
  <c r="K37" i="3" s="1"/>
  <c r="M37" i="3" s="1"/>
  <c r="G449" i="3"/>
  <c r="G562" i="3"/>
  <c r="G517" i="3"/>
  <c r="G184" i="3"/>
  <c r="G32" i="3"/>
  <c r="G479" i="3"/>
  <c r="G185" i="3"/>
  <c r="G460" i="3"/>
  <c r="G333" i="3"/>
  <c r="G622" i="3"/>
  <c r="G150" i="3"/>
  <c r="G531" i="3"/>
  <c r="G33" i="3"/>
  <c r="G494" i="3"/>
  <c r="G356" i="3"/>
  <c r="G34" i="3"/>
  <c r="G438" i="3"/>
  <c r="G480" i="3"/>
  <c r="G35" i="3"/>
  <c r="G612" i="3"/>
  <c r="G450" i="3"/>
  <c r="G334" i="3"/>
  <c r="G186" i="3"/>
  <c r="G36" i="3"/>
  <c r="G618" i="3"/>
  <c r="G554" i="3"/>
  <c r="G411" i="3"/>
  <c r="G262" i="3"/>
  <c r="G545" i="3"/>
  <c r="G37" i="3"/>
  <c r="G412" i="3"/>
  <c r="G300" i="3"/>
  <c r="G187" i="3"/>
  <c r="G2" i="3"/>
  <c r="G357" i="3"/>
  <c r="G38" i="3"/>
  <c r="G613" i="3"/>
  <c r="G504" i="3"/>
  <c r="G481" i="3"/>
  <c r="G263" i="3"/>
  <c r="G335" i="3"/>
  <c r="G188" i="3"/>
  <c r="G264" i="3"/>
  <c r="G595" i="3"/>
  <c r="G563" i="3"/>
  <c r="K28" i="3" s="1"/>
  <c r="M28" i="3" s="1"/>
  <c r="G575" i="3"/>
  <c r="K30" i="3" s="1"/>
  <c r="M30" i="3" s="1"/>
  <c r="G39" i="3"/>
  <c r="G546" i="3"/>
  <c r="G518" i="3"/>
  <c r="G189" i="3"/>
  <c r="G265" i="3"/>
  <c r="G40" i="3"/>
  <c r="G41" i="3"/>
  <c r="G42" i="3"/>
  <c r="G301" i="3"/>
  <c r="G43" i="3"/>
  <c r="G619" i="3"/>
  <c r="G439" i="3"/>
  <c r="G604" i="3"/>
  <c r="G451" i="3"/>
  <c r="G302" i="3"/>
  <c r="G634" i="3"/>
  <c r="G44" i="3"/>
  <c r="G190" i="3"/>
  <c r="G191" i="3"/>
  <c r="G393" i="3"/>
  <c r="G555" i="3"/>
  <c r="G596" i="3"/>
  <c r="G495" i="3"/>
  <c r="G192" i="3"/>
  <c r="G336" i="3"/>
  <c r="G45" i="3"/>
  <c r="G46" i="3"/>
  <c r="G597" i="3"/>
  <c r="G547" i="3"/>
  <c r="G266" i="3"/>
  <c r="G193" i="3"/>
  <c r="G194" i="3"/>
  <c r="G47" i="3"/>
  <c r="G267" i="3"/>
  <c r="G303" i="3"/>
  <c r="G588" i="3"/>
  <c r="G394" i="3"/>
  <c r="G268" i="3"/>
  <c r="G614" i="3"/>
  <c r="G48" i="3"/>
  <c r="G269" i="3"/>
  <c r="G195" i="3"/>
  <c r="G358" i="3"/>
  <c r="G49" i="3"/>
  <c r="G196" i="3"/>
  <c r="G197" i="3"/>
  <c r="G452" i="3"/>
  <c r="G270" i="3"/>
  <c r="G593" i="3"/>
  <c r="G582" i="3"/>
  <c r="G631" i="3"/>
  <c r="G50" i="3"/>
  <c r="G198" i="3"/>
  <c r="G424" i="3"/>
  <c r="K16" i="3" s="1"/>
  <c r="M16" i="3" s="1"/>
  <c r="G304" i="3"/>
  <c r="G461" i="3"/>
  <c r="G199" i="3"/>
  <c r="G305" i="3"/>
  <c r="G200" i="3"/>
  <c r="G505" i="3"/>
  <c r="G201" i="3"/>
  <c r="G556" i="3"/>
  <c r="G51" i="3"/>
  <c r="G271" i="3"/>
  <c r="G202" i="3"/>
  <c r="G306" i="3"/>
  <c r="G600" i="3"/>
  <c r="G52" i="3"/>
  <c r="G53" i="3"/>
  <c r="G462" i="3"/>
  <c r="G378" i="3"/>
  <c r="G203" i="3"/>
  <c r="G54" i="3"/>
  <c r="G337" i="3"/>
  <c r="G496" i="3"/>
  <c r="G583" i="3"/>
  <c r="G338" i="3"/>
  <c r="G440" i="3"/>
  <c r="G482" i="3"/>
  <c r="G204" i="3"/>
  <c r="G55" i="3"/>
  <c r="G568" i="3"/>
  <c r="G379" i="3"/>
  <c r="G589" i="3"/>
  <c r="G56" i="3"/>
  <c r="G532" i="3"/>
  <c r="G380" i="3"/>
  <c r="G205" i="3"/>
  <c r="G206" i="3"/>
  <c r="G483" i="3"/>
  <c r="G607" i="3"/>
  <c r="G381" i="3"/>
  <c r="G463" i="3"/>
  <c r="G207" i="3"/>
  <c r="G57" i="3"/>
  <c r="G58" i="3"/>
  <c r="G395" i="3"/>
  <c r="G584" i="3"/>
  <c r="G601" i="3"/>
  <c r="G585" i="3"/>
  <c r="G382" i="3"/>
  <c r="G484" i="3"/>
  <c r="G59" i="3"/>
  <c r="G519" i="3"/>
  <c r="G396" i="3"/>
  <c r="G208" i="3"/>
  <c r="G359" i="3"/>
  <c r="G60" i="3"/>
  <c r="G3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361" i="3"/>
  <c r="G209" i="3"/>
  <c r="G74" i="3"/>
  <c r="G210" i="3"/>
  <c r="G75" i="3"/>
  <c r="G362" i="3"/>
  <c r="G272" i="3"/>
  <c r="G273" i="3"/>
  <c r="G594" i="3"/>
  <c r="G372" i="3"/>
  <c r="G76" i="3"/>
  <c r="G274" i="3"/>
  <c r="G275" i="3"/>
  <c r="G413" i="3"/>
  <c r="G363" i="3"/>
  <c r="G414" i="3"/>
  <c r="G77" i="3"/>
  <c r="G78" i="3"/>
  <c r="G79" i="3"/>
  <c r="G211" i="3"/>
  <c r="G339" i="3"/>
  <c r="G212" i="3"/>
  <c r="G80" i="3"/>
  <c r="G276" i="3"/>
  <c r="G81" i="3"/>
  <c r="G82" i="3"/>
  <c r="G83" i="3"/>
  <c r="G84" i="3"/>
  <c r="G85" i="3"/>
  <c r="G364" i="3"/>
  <c r="G425" i="3"/>
  <c r="G86" i="3"/>
  <c r="G87" i="3"/>
  <c r="G213" i="3"/>
  <c r="G277" i="3"/>
  <c r="G307" i="3"/>
  <c r="G214" i="3"/>
  <c r="G506" i="3"/>
  <c r="G88" i="3"/>
  <c r="G397" i="3"/>
  <c r="G278" i="3"/>
  <c r="G279" i="3"/>
  <c r="G441" i="3"/>
  <c r="G533" i="3"/>
  <c r="G609" i="3"/>
  <c r="G507" i="3"/>
  <c r="G365" i="3"/>
  <c r="G383" i="3"/>
  <c r="G215" i="3"/>
  <c r="G216" i="3"/>
  <c r="G89" i="3"/>
  <c r="G464" i="3"/>
  <c r="G576" i="3"/>
  <c r="G90" i="3"/>
  <c r="G446" i="3"/>
  <c r="K18" i="3" s="1"/>
  <c r="M18" i="3" s="1"/>
  <c r="G520" i="3"/>
  <c r="G91" i="3"/>
  <c r="G92" i="3"/>
  <c r="G426" i="3"/>
  <c r="G93" i="3"/>
  <c r="G602" i="3"/>
  <c r="G94" i="3"/>
  <c r="G217" i="3"/>
  <c r="G218" i="3"/>
  <c r="G219" i="3"/>
  <c r="G608" i="3"/>
  <c r="G569" i="3"/>
  <c r="G485" i="3"/>
  <c r="G280" i="3"/>
  <c r="G366" i="3"/>
  <c r="G427" i="3"/>
  <c r="G220" i="3"/>
  <c r="G281" i="3"/>
  <c r="G282" i="3"/>
  <c r="G95" i="3"/>
  <c r="G96" i="3"/>
  <c r="G610" i="3"/>
  <c r="G542" i="3"/>
  <c r="G97" i="3"/>
  <c r="G367" i="3"/>
  <c r="G620" i="3"/>
  <c r="G564" i="3"/>
  <c r="G384" i="3"/>
  <c r="G98" i="3"/>
  <c r="G368" i="3"/>
  <c r="G340" i="3"/>
  <c r="G99" i="3"/>
  <c r="G100" i="3"/>
  <c r="G101" i="3"/>
  <c r="G221" i="3"/>
  <c r="G398" i="3"/>
  <c r="G548" i="3"/>
  <c r="G399" i="3"/>
  <c r="G549" i="3"/>
  <c r="G102" i="3"/>
  <c r="G369" i="3"/>
  <c r="G632" i="3"/>
  <c r="G598" i="3"/>
  <c r="G508" i="3"/>
  <c r="G103" i="3"/>
  <c r="G104" i="3"/>
  <c r="G605" i="3"/>
  <c r="G415" i="3"/>
  <c r="G590" i="3"/>
  <c r="G521" i="3"/>
  <c r="G565" i="3"/>
  <c r="G550" i="3"/>
  <c r="G534" i="3"/>
  <c r="G341" i="3"/>
  <c r="G342" i="3"/>
  <c r="G283" i="3"/>
  <c r="G606" i="3"/>
  <c r="G509" i="3"/>
  <c r="G557" i="3"/>
  <c r="G284" i="3"/>
  <c r="G416" i="3"/>
  <c r="G625" i="3"/>
  <c r="G570" i="3"/>
  <c r="G343" i="3"/>
  <c r="G285" i="3"/>
  <c r="G308" i="3"/>
  <c r="G105" i="3"/>
  <c r="G106" i="3"/>
  <c r="G400" i="3"/>
  <c r="G626" i="3"/>
  <c r="G571" i="3"/>
  <c r="G624" i="3"/>
  <c r="G344" i="3"/>
  <c r="G107" i="3"/>
  <c r="G345" i="3"/>
  <c r="G510" i="3"/>
  <c r="G486" i="3"/>
  <c r="G417" i="3"/>
  <c r="G108" i="3"/>
  <c r="G370" i="3"/>
  <c r="G453" i="3"/>
  <c r="G222" i="3"/>
  <c r="G522" i="3"/>
  <c r="G511" i="3"/>
  <c r="G591" i="3"/>
  <c r="G603" i="3"/>
  <c r="G628" i="3"/>
  <c r="G558" i="3"/>
  <c r="K27" i="3" s="1"/>
  <c r="M27" i="3" s="1"/>
  <c r="G309" i="3"/>
  <c r="G442" i="3"/>
  <c r="G401" i="3"/>
  <c r="G623" i="3"/>
  <c r="G223" i="3"/>
  <c r="G551" i="3"/>
  <c r="G465" i="3"/>
  <c r="G443" i="3"/>
  <c r="K17" i="3" s="1"/>
  <c r="M17" i="3" s="1"/>
  <c r="G346" i="3"/>
  <c r="G566" i="3"/>
  <c r="G310" i="3"/>
  <c r="G523" i="3"/>
  <c r="G224" i="3"/>
  <c r="G487" i="3"/>
  <c r="G535" i="3"/>
  <c r="K24" i="3" s="1"/>
  <c r="M24" i="3" s="1"/>
  <c r="G444" i="3"/>
  <c r="G428" i="3"/>
  <c r="G488" i="3"/>
  <c r="G225" i="3"/>
  <c r="G347" i="3"/>
  <c r="G109" i="3"/>
  <c r="G226" i="3"/>
  <c r="G580" i="3"/>
  <c r="G311" i="3"/>
  <c r="G466" i="3"/>
  <c r="G227" i="3"/>
  <c r="G445" i="3"/>
  <c r="G110" i="3"/>
  <c r="G312" i="3"/>
  <c r="G418" i="3"/>
  <c r="G111" i="3"/>
  <c r="G402" i="3"/>
  <c r="G403" i="3"/>
  <c r="G286" i="3"/>
  <c r="G404" i="3"/>
  <c r="G313" i="3"/>
  <c r="G314" i="3"/>
  <c r="G112" i="3"/>
  <c r="G113" i="3"/>
  <c r="G454" i="3"/>
  <c r="G577" i="3"/>
  <c r="G419" i="3"/>
  <c r="G228" i="3"/>
  <c r="G497" i="3"/>
  <c r="G114" i="3"/>
  <c r="G229" i="3"/>
  <c r="G230" i="3"/>
  <c r="G231" i="3"/>
  <c r="G287" i="3"/>
  <c r="G115" i="3"/>
  <c r="G467" i="3"/>
  <c r="G385" i="3"/>
  <c r="G288" i="3"/>
  <c r="G348" i="3"/>
  <c r="G116" i="3"/>
  <c r="G536" i="3"/>
  <c r="G489" i="3"/>
  <c r="G468" i="3"/>
  <c r="G117" i="3"/>
  <c r="G420" i="3"/>
  <c r="G118" i="3"/>
  <c r="G315" i="3"/>
  <c r="G316" i="3"/>
  <c r="G119" i="3"/>
  <c r="G429" i="3"/>
  <c r="G120" i="3"/>
  <c r="G386" i="3"/>
  <c r="G121" i="3"/>
  <c r="G543" i="3"/>
  <c r="G421" i="3"/>
  <c r="G559" i="3"/>
  <c r="G122" i="3"/>
  <c r="G581" i="3"/>
  <c r="G123" i="3"/>
  <c r="G498" i="3"/>
  <c r="G317" i="3"/>
  <c r="G630" i="3"/>
  <c r="G325" i="3"/>
  <c r="G455" i="3"/>
  <c r="G524" i="3"/>
  <c r="G124" i="3"/>
  <c r="G125" i="3"/>
  <c r="G232" i="3"/>
  <c r="G233" i="3"/>
  <c r="G611" i="3"/>
  <c r="G430" i="3"/>
  <c r="G615" i="3"/>
  <c r="G599" i="3"/>
  <c r="K36" i="3" s="1"/>
  <c r="M36" i="3" s="1"/>
  <c r="G469" i="3"/>
  <c r="G234" i="3"/>
  <c r="G490" i="3"/>
  <c r="G289" i="3"/>
  <c r="G470" i="3"/>
  <c r="G387" i="3"/>
  <c r="G349" i="3"/>
  <c r="G552" i="3"/>
  <c r="K26" i="3" s="1"/>
  <c r="M26" i="3" s="1"/>
  <c r="G126" i="3"/>
  <c r="G127" i="3"/>
  <c r="G431" i="3"/>
  <c r="G235" i="3"/>
  <c r="G432" i="3"/>
  <c r="G128" i="3"/>
  <c r="G471" i="3"/>
  <c r="G318" i="3"/>
  <c r="G319" i="3"/>
  <c r="G129" i="3"/>
  <c r="G236" i="3"/>
  <c r="G237" i="3"/>
  <c r="G3" i="3"/>
  <c r="G290" i="3"/>
  <c r="G291" i="3"/>
  <c r="G537" i="3"/>
  <c r="G238" i="3"/>
  <c r="G4" i="3"/>
  <c r="G239" i="3"/>
  <c r="G525" i="3"/>
  <c r="G130" i="3"/>
  <c r="G240" i="3"/>
  <c r="G456" i="3"/>
  <c r="G405" i="3"/>
  <c r="G388" i="3"/>
  <c r="G350" i="3"/>
  <c r="G292" i="3"/>
  <c r="G241" i="3"/>
  <c r="G131" i="3"/>
  <c r="G132" i="3"/>
  <c r="G242" i="3"/>
  <c r="G512" i="3"/>
  <c r="G499" i="3"/>
  <c r="G293" i="3"/>
  <c r="G389" i="3"/>
  <c r="G133" i="3"/>
  <c r="G472" i="3"/>
  <c r="G422" i="3"/>
  <c r="G500" i="3"/>
  <c r="G572" i="3"/>
  <c r="G243" i="3"/>
  <c r="G501" i="3"/>
  <c r="G134" i="3"/>
  <c r="G135" i="3"/>
  <c r="G351" i="3"/>
  <c r="G433" i="3"/>
  <c r="G320" i="3"/>
  <c r="G136" i="3"/>
  <c r="G137" i="3"/>
  <c r="G138" i="3"/>
  <c r="G139" i="3"/>
  <c r="G321" i="3"/>
  <c r="G140" i="3"/>
  <c r="G141" i="3"/>
  <c r="G244" i="3"/>
  <c r="G434" i="3"/>
  <c r="G553" i="3"/>
  <c r="G245" i="3"/>
  <c r="G142" i="3"/>
  <c r="G526" i="3"/>
  <c r="G633" i="3"/>
  <c r="K38" i="3" s="1"/>
  <c r="M38" i="3" s="1"/>
  <c r="G617" i="3"/>
  <c r="G246" i="3"/>
  <c r="G616" i="3"/>
  <c r="G247" i="3"/>
  <c r="G248" i="3"/>
  <c r="G249" i="3"/>
  <c r="G435" i="3"/>
  <c r="G473" i="3"/>
  <c r="G544" i="3"/>
  <c r="G322" i="3"/>
  <c r="G491" i="3"/>
  <c r="G294" i="3"/>
  <c r="G390" i="3"/>
  <c r="G573" i="3"/>
  <c r="G423" i="3"/>
  <c r="G323" i="3"/>
  <c r="G574" i="3"/>
  <c r="G636" i="3"/>
  <c r="K39" i="3" s="1"/>
  <c r="M39" i="3" s="1"/>
  <c r="G492" i="3"/>
  <c r="G371" i="3"/>
  <c r="G560" i="3"/>
  <c r="G250" i="3"/>
  <c r="G143" i="3"/>
  <c r="G144" i="3"/>
  <c r="G474" i="3"/>
  <c r="G436" i="3"/>
  <c r="G324" i="3"/>
  <c r="G145" i="3"/>
  <c r="G146" i="3"/>
  <c r="G513" i="3"/>
  <c r="G147" i="3"/>
  <c r="G514" i="3"/>
  <c r="K23" i="3" s="1"/>
  <c r="M23" i="3" s="1"/>
  <c r="K37" i="2"/>
  <c r="K36" i="2"/>
  <c r="K35" i="2"/>
  <c r="K38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9" i="3" l="1"/>
  <c r="M9" i="3" s="1"/>
  <c r="K11" i="3"/>
  <c r="M11" i="3" s="1"/>
  <c r="N10" i="2"/>
  <c r="K41" i="2"/>
</calcChain>
</file>

<file path=xl/sharedStrings.xml><?xml version="1.0" encoding="utf-8"?>
<sst xmlns="http://schemas.openxmlformats.org/spreadsheetml/2006/main" count="2754" uniqueCount="658">
  <si>
    <t>Ontology</t>
  </si>
  <si>
    <t xml:space="preserve">  No. of modules </t>
  </si>
  <si>
    <t xml:space="preserve"> Time </t>
  </si>
  <si>
    <t xml:space="preserve"> HOMO </t>
  </si>
  <si>
    <t xml:space="preserve"> HEMO </t>
  </si>
  <si>
    <t xml:space="preserve"> rel. Size</t>
  </si>
  <si>
    <t>size</t>
  </si>
  <si>
    <t>size_rbg</t>
  </si>
  <si>
    <t>ABA-AMB.owl.gz</t>
  </si>
  <si>
    <t>ABD.owl.gz</t>
  </si>
  <si>
    <t>ACESO.owl.gz</t>
  </si>
  <si>
    <t>ACGT-MO.owl.gz</t>
  </si>
  <si>
    <t>ADALAB-META.owl.gz</t>
  </si>
  <si>
    <t>ADALAB.owl.gz</t>
  </si>
  <si>
    <t>ADAR.owl.gz</t>
  </si>
  <si>
    <t>ADHER_INTCARE_EN.owl.gz</t>
  </si>
  <si>
    <t>ADHER_INTCARE_SP.owl.gz</t>
  </si>
  <si>
    <t>ADMIN.owl.gz</t>
  </si>
  <si>
    <t>ADMO.owl.gz</t>
  </si>
  <si>
    <t>ADO.owl.gz</t>
  </si>
  <si>
    <t>ADW.owl.gz</t>
  </si>
  <si>
    <t>AEO.owl.gz</t>
  </si>
  <si>
    <t>AERO.owl.gz</t>
  </si>
  <si>
    <t>AFO.owl.gz</t>
  </si>
  <si>
    <t>AGRO.owl.gz</t>
  </si>
  <si>
    <t>NaN</t>
  </si>
  <si>
    <t>AGROCYMAC.owl.gz</t>
  </si>
  <si>
    <t>AHOL.owl.gz</t>
  </si>
  <si>
    <t>AHSO.owl.gz</t>
  </si>
  <si>
    <t>AI-RHEUM.owl.gz</t>
  </si>
  <si>
    <t>ALLERGYDETECTOR.owl.gz</t>
  </si>
  <si>
    <t>AMINO-ACID.owl.gz</t>
  </si>
  <si>
    <t>AO.owl.gz</t>
  </si>
  <si>
    <t>APACOMPUTER.owl.gz</t>
  </si>
  <si>
    <t>APADISORDERS.owl.gz</t>
  </si>
  <si>
    <t>APAEDUCLUSTER.owl.gz</t>
  </si>
  <si>
    <t>APANEUROCLUSTER.owl.gz</t>
  </si>
  <si>
    <t>APAOCUEMPLOY.owl.gz</t>
  </si>
  <si>
    <t>APAONTO.owl.gz</t>
  </si>
  <si>
    <t>APASTATISTICAL.owl.gz</t>
  </si>
  <si>
    <t>APATANDT.owl.gz</t>
  </si>
  <si>
    <t>APATREATMENT.owl.gz</t>
  </si>
  <si>
    <t>APO.owl.gz</t>
  </si>
  <si>
    <t>APOLLO-SV.owl.gz</t>
  </si>
  <si>
    <t>ASDPTO.owl.gz</t>
  </si>
  <si>
    <t>ATC.owl.gz</t>
  </si>
  <si>
    <t>ATO.owl.gz</t>
  </si>
  <si>
    <t>ATOL.owl.gz</t>
  </si>
  <si>
    <t>AURA.owl.gz</t>
  </si>
  <si>
    <t>BAO-GPCR.owl.gz</t>
  </si>
  <si>
    <t>BAO.owl.gz</t>
  </si>
  <si>
    <t>BCI-O.owl.gz</t>
  </si>
  <si>
    <t>BCO.owl.gz</t>
  </si>
  <si>
    <t>BCS7.owl.gz</t>
  </si>
  <si>
    <t>BCS8.owl.gz</t>
  </si>
  <si>
    <t>BCTEO.owl.gz</t>
  </si>
  <si>
    <t>BCTT.owl.gz</t>
  </si>
  <si>
    <t>BDO.owl.gz</t>
  </si>
  <si>
    <t>BFLC.owl.gz</t>
  </si>
  <si>
    <t>BFO.owl.gz</t>
  </si>
  <si>
    <t>BHN.owl.gz</t>
  </si>
  <si>
    <t>BHO.owl.gz</t>
  </si>
  <si>
    <t>BIBFRAME.owl.gz</t>
  </si>
  <si>
    <t>BIBLIOTEK-O.owl.gz</t>
  </si>
  <si>
    <t>BIM.owl.gz</t>
  </si>
  <si>
    <t>BIN.owl.gz</t>
  </si>
  <si>
    <t>BIOMO.owl.gz</t>
  </si>
  <si>
    <t>BIPON.owl.gz</t>
  </si>
  <si>
    <t>BIRNLEX.owl.gz</t>
  </si>
  <si>
    <t>BLM.owl.gz</t>
  </si>
  <si>
    <t>BMT.owl.gz</t>
  </si>
  <si>
    <t>BNO.owl.gz</t>
  </si>
  <si>
    <t>BOF.owl.gz</t>
  </si>
  <si>
    <t>BP-METADATA.owl.gz</t>
  </si>
  <si>
    <t>BP.owl.gz</t>
  </si>
  <si>
    <t>BRCT.owl.gz</t>
  </si>
  <si>
    <t>BRIDG.owl.gz</t>
  </si>
  <si>
    <t>BRO.owl.gz</t>
  </si>
  <si>
    <t>BRO_ACRONYM.owl.gz</t>
  </si>
  <si>
    <t>BSAO.owl.gz</t>
  </si>
  <si>
    <t>BSPO.owl.gz</t>
  </si>
  <si>
    <t>BT.owl.gz</t>
  </si>
  <si>
    <t>BTO.owl.gz</t>
  </si>
  <si>
    <t>CABRO.owl.gz</t>
  </si>
  <si>
    <t>CANCO.owl.gz</t>
  </si>
  <si>
    <t>CANONT.owl.gz</t>
  </si>
  <si>
    <t>CAO.owl.gz</t>
  </si>
  <si>
    <t>CARELEX.owl.gz</t>
  </si>
  <si>
    <t>CARO.owl.gz</t>
  </si>
  <si>
    <t>CARRE.owl.gz</t>
  </si>
  <si>
    <t>CBO.owl.gz</t>
  </si>
  <si>
    <t>CCON.owl.gz</t>
  </si>
  <si>
    <t>CCTOO.owl.gz</t>
  </si>
  <si>
    <t>CDAO.owl.gz</t>
  </si>
  <si>
    <t>CEDARVS.owl.gz</t>
  </si>
  <si>
    <t>CEPH.owl.gz</t>
  </si>
  <si>
    <t>CHD.owl.gz</t>
  </si>
  <si>
    <t>CHEMBIO.owl.gz</t>
  </si>
  <si>
    <t>CHEMINF.owl.gz</t>
  </si>
  <si>
    <t>CHMO.owl.gz</t>
  </si>
  <si>
    <t>CIDOC-CRM.owl.gz</t>
  </si>
  <si>
    <t>CIINTEADO.owl.gz</t>
  </si>
  <si>
    <t>CIO.owl.gz</t>
  </si>
  <si>
    <t>CISAVIADO.owl.gz</t>
  </si>
  <si>
    <t>CKDO.owl.gz</t>
  </si>
  <si>
    <t>CL.owl.gz</t>
  </si>
  <si>
    <t>CLO.owl.gz</t>
  </si>
  <si>
    <t>CMDO.owl.gz</t>
  </si>
  <si>
    <t>CMPO.owl.gz</t>
  </si>
  <si>
    <t>CMR-QA.owl.gz</t>
  </si>
  <si>
    <t>CN.owl.gz</t>
  </si>
  <si>
    <t>CNO.owl.gz</t>
  </si>
  <si>
    <t>CNO_ACRONYM.owl.gz</t>
  </si>
  <si>
    <t>CO-WHEAT.owl.gz</t>
  </si>
  <si>
    <t>COGAT.owl.gz</t>
  </si>
  <si>
    <t>COGPO.owl.gz</t>
  </si>
  <si>
    <t>COLL.owl.gz</t>
  </si>
  <si>
    <t>COMODI.owl.gz</t>
  </si>
  <si>
    <t>COPDO.owl.gz</t>
  </si>
  <si>
    <t>COSTART.owl.gz</t>
  </si>
  <si>
    <t>CPRO.owl.gz</t>
  </si>
  <si>
    <t>CPTAC.owl.gz</t>
  </si>
  <si>
    <t>CRISP.owl.gz</t>
  </si>
  <si>
    <t>CRO.owl.gz</t>
  </si>
  <si>
    <t>CSEO.owl.gz</t>
  </si>
  <si>
    <t>CSO.owl.gz</t>
  </si>
  <si>
    <t>EPIP.owl.gz</t>
  </si>
  <si>
    <t>EPO.owl.gz</t>
  </si>
  <si>
    <t>EPSO.owl.gz</t>
  </si>
  <si>
    <t>ERO.owl.gz</t>
  </si>
  <si>
    <t>ESFO.owl.gz</t>
  </si>
  <si>
    <t>ESSO.owl.gz</t>
  </si>
  <si>
    <t>EUPATH.owl.gz</t>
  </si>
  <si>
    <t>EXACT.owl.gz</t>
  </si>
  <si>
    <t>EXO.owl.gz</t>
  </si>
  <si>
    <t>EXON.owl.gz</t>
  </si>
  <si>
    <t>FALDO.owl.gz</t>
  </si>
  <si>
    <t>FALL.owl.gz</t>
  </si>
  <si>
    <t>FAO.owl.gz</t>
  </si>
  <si>
    <t>FAST-EVENT.owl.gz</t>
  </si>
  <si>
    <t>FASTO.owl.gz</t>
  </si>
  <si>
    <t>FB-BT.owl.gz</t>
  </si>
  <si>
    <t>FB-CV.owl.gz</t>
  </si>
  <si>
    <t>FB-DV.owl.gz</t>
  </si>
  <si>
    <t>FB-SP.owl.gz</t>
  </si>
  <si>
    <t>FBbi.owl.gz</t>
  </si>
  <si>
    <t>FDSAJFAHSJK.owl.gz</t>
  </si>
  <si>
    <t>FHHO.owl.gz</t>
  </si>
  <si>
    <t>FIRE.owl.gz</t>
  </si>
  <si>
    <t>FISHO.owl.gz</t>
  </si>
  <si>
    <t>FIX.owl.gz</t>
  </si>
  <si>
    <t>FLOPO.owl.gz</t>
  </si>
  <si>
    <t>FLU.owl.gz</t>
  </si>
  <si>
    <t>FLYGLYCODB.owl.gz</t>
  </si>
  <si>
    <t>FMPM.owl.gz</t>
  </si>
  <si>
    <t>FO.owl.gz</t>
  </si>
  <si>
    <t>FOAF.owl.gz</t>
  </si>
  <si>
    <t>CSSO.owl.gz</t>
  </si>
  <si>
    <t>CSTD.owl.gz</t>
  </si>
  <si>
    <t>CTCAE.owl.gz</t>
  </si>
  <si>
    <t>CTENO.owl.gz</t>
  </si>
  <si>
    <t>CTO.owl.gz</t>
  </si>
  <si>
    <t>CTONT.owl.gz</t>
  </si>
  <si>
    <t>CU-VO.owl.gz</t>
  </si>
  <si>
    <t>CVAO.owl.gz</t>
  </si>
  <si>
    <t>CVDO.owl.gz</t>
  </si>
  <si>
    <t>CWD.owl.gz</t>
  </si>
  <si>
    <t>CYTO.owl.gz</t>
  </si>
  <si>
    <t>DCAT.owl.gz</t>
  </si>
  <si>
    <t>DCM.owl.gz</t>
  </si>
  <si>
    <t>DCMITYPE.owl.gz</t>
  </si>
  <si>
    <t>DCO.owl.gz</t>
  </si>
  <si>
    <t>DCT.owl.gz</t>
  </si>
  <si>
    <t>DDANAT.owl.gz</t>
  </si>
  <si>
    <t>DDI.owl.gz</t>
  </si>
  <si>
    <t>DDO.owl.gz</t>
  </si>
  <si>
    <t>DDPHENO.owl.gz</t>
  </si>
  <si>
    <t>DERMLEX.owl.gz</t>
  </si>
  <si>
    <t>DERMO.owl.gz</t>
  </si>
  <si>
    <t>DIAB.owl.gz</t>
  </si>
  <si>
    <t>DIAGONT.owl.gz</t>
  </si>
  <si>
    <t>DIDEO.owl.gz</t>
  </si>
  <si>
    <t>DIKB.owl.gz</t>
  </si>
  <si>
    <t>DINTO.owl.gz</t>
  </si>
  <si>
    <t>DLORO.owl.gz</t>
  </si>
  <si>
    <t>DMTO.owl.gz</t>
  </si>
  <si>
    <t>DOCCC.owl.gz</t>
  </si>
  <si>
    <t>DOID.owl.gz</t>
  </si>
  <si>
    <t>DSEO.owl.gz</t>
  </si>
  <si>
    <t>DTO.owl.gz</t>
  </si>
  <si>
    <t>DUO.owl.gz</t>
  </si>
  <si>
    <t>EBP.owl.gz</t>
  </si>
  <si>
    <t>ECG.owl.gz</t>
  </si>
  <si>
    <t>ECO.owl.gz</t>
  </si>
  <si>
    <t>ECP.owl.gz</t>
  </si>
  <si>
    <t>ECSO.owl.gz</t>
  </si>
  <si>
    <t>EDAM-BIOIMAGING.owl.gz</t>
  </si>
  <si>
    <t>EDAM.owl.gz</t>
  </si>
  <si>
    <t>EDDA.owl.gz</t>
  </si>
  <si>
    <t>EDDA_PT.owl.gz</t>
  </si>
  <si>
    <t>EGO.owl.gz</t>
  </si>
  <si>
    <t>EHDA.owl.gz</t>
  </si>
  <si>
    <t>EHDAA.owl.gz</t>
  </si>
  <si>
    <t>EHDAA2.owl.gz</t>
  </si>
  <si>
    <t>ELIG.owl.gz</t>
  </si>
  <si>
    <t>EMAP.owl.gz</t>
  </si>
  <si>
    <t>EMAPA.owl.gz</t>
  </si>
  <si>
    <t>EMO.owl.gz</t>
  </si>
  <si>
    <t>ENM.owl.gz</t>
  </si>
  <si>
    <t>ENTITY.owl.gz</t>
  </si>
  <si>
    <t>ENTITYCANDIDATES.owl.gz</t>
  </si>
  <si>
    <t>ENVO.owl.gz</t>
  </si>
  <si>
    <t>EO.owl.gz</t>
  </si>
  <si>
    <t>EOL.owl.gz</t>
  </si>
  <si>
    <t>EP.owl.gz</t>
  </si>
  <si>
    <t>EPIE.owl.gz</t>
  </si>
  <si>
    <t>EPILONT.owl.gz</t>
  </si>
  <si>
    <t>FYPO.owl.gz</t>
  </si>
  <si>
    <t>G-PROV.owl.gz</t>
  </si>
  <si>
    <t>GALEN.owl.gz</t>
  </si>
  <si>
    <t>GAMUTS.owl.gz</t>
  </si>
  <si>
    <t>GBM.owl.gz</t>
  </si>
  <si>
    <t>GBOL.owl.gz</t>
  </si>
  <si>
    <t>GCO.owl.gz</t>
  </si>
  <si>
    <t>GDCO.owl.gz</t>
  </si>
  <si>
    <t>GENE-CDS.owl.gz</t>
  </si>
  <si>
    <t>GENEPIO.owl.gz</t>
  </si>
  <si>
    <t>GENO.owl.gz</t>
  </si>
  <si>
    <t>GEO.owl.gz</t>
  </si>
  <si>
    <t>GFO-BIO.owl.gz</t>
  </si>
  <si>
    <t>GFO.owl.gz</t>
  </si>
  <si>
    <t>GFVO.owl.gz</t>
  </si>
  <si>
    <t>GLYCO.owl.gz</t>
  </si>
  <si>
    <t>GLYCOCOO.owl.gz</t>
  </si>
  <si>
    <t>GLYCORDF.owl.gz</t>
  </si>
  <si>
    <t>GML.owl.gz</t>
  </si>
  <si>
    <t>GMM.owl.gz</t>
  </si>
  <si>
    <t>GMO.owl.gz</t>
  </si>
  <si>
    <t>GO-EXT.owl.gz</t>
  </si>
  <si>
    <t>GO.owl.gz</t>
  </si>
  <si>
    <t>GPML.owl.gz</t>
  </si>
  <si>
    <t>GRO-CPD.owl.gz</t>
  </si>
  <si>
    <t>GRO-CPGA.owl.gz</t>
  </si>
  <si>
    <t>GRO.owl.gz</t>
  </si>
  <si>
    <t>HAAURAADO.owl.gz</t>
  </si>
  <si>
    <t>HAMIDEHSGH.owl.gz</t>
  </si>
  <si>
    <t>HANCESTRO.owl.gz</t>
  </si>
  <si>
    <t>HAO.owl.gz</t>
  </si>
  <si>
    <t>HAROREADO.owl.gz</t>
  </si>
  <si>
    <t>HASCO.owl.gz</t>
  </si>
  <si>
    <t>HCODONONT.owl.gz</t>
  </si>
  <si>
    <t>HCPCS.owl.gz</t>
  </si>
  <si>
    <t>HEIO.owl.gz</t>
  </si>
  <si>
    <t>HFO.owl.gz</t>
  </si>
  <si>
    <t>HINO.owl.gz</t>
  </si>
  <si>
    <t>HIVCRS.owl.gz</t>
  </si>
  <si>
    <t>HIVMT.owl.gz</t>
  </si>
  <si>
    <t>HIVO004.owl.gz</t>
  </si>
  <si>
    <t>HL7.owl.gz</t>
  </si>
  <si>
    <t>HO.owl.gz</t>
  </si>
  <si>
    <t>HOM.owl.gz</t>
  </si>
  <si>
    <t>HOOM.owl.gz</t>
  </si>
  <si>
    <t>HORD.owl.gz</t>
  </si>
  <si>
    <t>HP.owl.gz</t>
  </si>
  <si>
    <t>HPIO.owl.gz</t>
  </si>
  <si>
    <t>HP_O.owl.gz</t>
  </si>
  <si>
    <t>HRDO.owl.gz</t>
  </si>
  <si>
    <t>HSAPDV.owl.gz</t>
  </si>
  <si>
    <t>HSO.owl.gz</t>
  </si>
  <si>
    <t>HUPSON.owl.gz</t>
  </si>
  <si>
    <t>IAO.owl.gz</t>
  </si>
  <si>
    <t>ICD-O-3-M.owl.gz</t>
  </si>
  <si>
    <t>ICD-O-3-T.owl.gz</t>
  </si>
  <si>
    <t>ICD10CM.owl.gz</t>
  </si>
  <si>
    <t>ICD11-BODYSYSTEM.owl.gz</t>
  </si>
  <si>
    <t>ICD9CM.owl.gz</t>
  </si>
  <si>
    <t>ICDO.owl.gz</t>
  </si>
  <si>
    <t>ICECI.owl.gz</t>
  </si>
  <si>
    <t>ICEO.owl.gz</t>
  </si>
  <si>
    <t>ICF.owl.gz</t>
  </si>
  <si>
    <t>ICO.owl.gz</t>
  </si>
  <si>
    <t>ICPC.owl.gz</t>
  </si>
  <si>
    <t>ICW.owl.gz</t>
  </si>
  <si>
    <t>IDG_GL.owl.gz</t>
  </si>
  <si>
    <t>IDO.owl.gz</t>
  </si>
  <si>
    <t>IDOBRU.owl.gz</t>
  </si>
  <si>
    <t>IDODEN.owl.gz</t>
  </si>
  <si>
    <t>IDOMAL.owl.gz</t>
  </si>
  <si>
    <t>IDQA.owl.gz</t>
  </si>
  <si>
    <t>IFAR.owl.gz</t>
  </si>
  <si>
    <t>ILLNESSINJURY.owl.gz</t>
  </si>
  <si>
    <t>IMGT-ONTOLOGY.owl.gz</t>
  </si>
  <si>
    <t>INO.owl.gz</t>
  </si>
  <si>
    <t>INSECTH.owl.gz</t>
  </si>
  <si>
    <t>INVERSEROLES.owl.gz</t>
  </si>
  <si>
    <t>IRDG.owl.gz</t>
  </si>
  <si>
    <t>ISO-15926-2_2003.owl.gz</t>
  </si>
  <si>
    <t>ISO-ANNOTATIONS.owl.gz</t>
  </si>
  <si>
    <t>ISO-FOOD.owl.gz</t>
  </si>
  <si>
    <t>ISO19110.owl.gz</t>
  </si>
  <si>
    <t>ISO19115.owl.gz</t>
  </si>
  <si>
    <t>ISO19115CC.owl.gz</t>
  </si>
  <si>
    <t>ISO19115CI.owl.gz</t>
  </si>
  <si>
    <t>ISO19115CON.owl.gz</t>
  </si>
  <si>
    <t>ISO19115DI.owl.gz</t>
  </si>
  <si>
    <t>ISO19115DTC.owl.gz</t>
  </si>
  <si>
    <t>ISO19115EX.owl.gz</t>
  </si>
  <si>
    <t>ISO19115ID.owl.gz</t>
  </si>
  <si>
    <t>ISO19115MI.owl.gz</t>
  </si>
  <si>
    <t>ISO19115PR.owl.gz</t>
  </si>
  <si>
    <t>ISO19115SRS.owl.gz</t>
  </si>
  <si>
    <t>ISO19115TCC.owl.gz</t>
  </si>
  <si>
    <t>ITEMAS.owl.gz</t>
  </si>
  <si>
    <t>IXNO.owl.gz</t>
  </si>
  <si>
    <t>JERM.owl.gz</t>
  </si>
  <si>
    <t>KISAO.owl.gz</t>
  </si>
  <si>
    <t>KORO.owl.gz</t>
  </si>
  <si>
    <t>KTAO.owl.gz</t>
  </si>
  <si>
    <t>LBO.owl.gz</t>
  </si>
  <si>
    <t>LDA.owl.gz</t>
  </si>
  <si>
    <t>LEGALAPA.owl.gz</t>
  </si>
  <si>
    <t>LEGALAPATEST2.owl.gz</t>
  </si>
  <si>
    <t>LHN.owl.gz</t>
  </si>
  <si>
    <t>LIFO.owl.gz</t>
  </si>
  <si>
    <t>LPT.owl.gz</t>
  </si>
  <si>
    <t>LUNGMAP-HUMAN.owl.gz</t>
  </si>
  <si>
    <t>LUNGMAP-MOUSE.owl.gz</t>
  </si>
  <si>
    <t>LUNGMAP_H_CELL.owl.gz</t>
  </si>
  <si>
    <t>LUNGMAP_M_CELL.owl.gz</t>
  </si>
  <si>
    <t>MA.owl.gz</t>
  </si>
  <si>
    <t>MADS-RDF.owl.gz</t>
  </si>
  <si>
    <t>MAMO.owl.gz</t>
  </si>
  <si>
    <t>MAT.owl.gz</t>
  </si>
  <si>
    <t>MATR.owl.gz</t>
  </si>
  <si>
    <t>MATRCOMPOUND.owl.gz</t>
  </si>
  <si>
    <t>MATRELEMENT.owl.gz</t>
  </si>
  <si>
    <t>MATRROCK.owl.gz</t>
  </si>
  <si>
    <t>MATRROCKIGNEOUS.owl.gz</t>
  </si>
  <si>
    <t>MCBCC.owl.gz</t>
  </si>
  <si>
    <t>MCCL.owl.gz</t>
  </si>
  <si>
    <t>MCCV.owl.gz</t>
  </si>
  <si>
    <t>MEDEON.owl.gz</t>
  </si>
  <si>
    <t>MEDLINEPLUS.owl.gz</t>
  </si>
  <si>
    <t>MEDO.owl.gz</t>
  </si>
  <si>
    <t>MEDRT.owl.gz</t>
  </si>
  <si>
    <t>MEGO.owl.gz</t>
  </si>
  <si>
    <t>MEO.owl.gz</t>
  </si>
  <si>
    <t>MERA.owl.gz</t>
  </si>
  <si>
    <t>MF.owl.gz</t>
  </si>
  <si>
    <t>MFMO.owl.gz</t>
  </si>
  <si>
    <t>MFO.owl.gz</t>
  </si>
  <si>
    <t>MFOEM.owl.gz</t>
  </si>
  <si>
    <t>MFOMD.owl.gz</t>
  </si>
  <si>
    <t>MHC.owl.gz</t>
  </si>
  <si>
    <t>MHCRO.owl.gz</t>
  </si>
  <si>
    <t>MHMO.owl.gz</t>
  </si>
  <si>
    <t>MI.owl.gz</t>
  </si>
  <si>
    <t>MIAPA.owl.gz</t>
  </si>
  <si>
    <t>MIM.owl.gz</t>
  </si>
  <si>
    <t>MINERAL.owl.gz</t>
  </si>
  <si>
    <t>MIRNAO.owl.gz</t>
  </si>
  <si>
    <t>MIRO.owl.gz</t>
  </si>
  <si>
    <t>MIXS.owl.gz</t>
  </si>
  <si>
    <t>MIXSCV.owl.gz</t>
  </si>
  <si>
    <t>MMO.owl.gz</t>
  </si>
  <si>
    <t>MMUSDV.owl.gz</t>
  </si>
  <si>
    <t>MNR.owl.gz</t>
  </si>
  <si>
    <t>MO.owl.gz</t>
  </si>
  <si>
    <t>MOC.owl.gz</t>
  </si>
  <si>
    <t>MONO.owl.gz</t>
  </si>
  <si>
    <t>MOOCCIADO.owl.gz</t>
  </si>
  <si>
    <t>MOOCCUADO.owl.gz</t>
  </si>
  <si>
    <t>MOOCULADO.owl.gz</t>
  </si>
  <si>
    <t>MOP.owl.gz</t>
  </si>
  <si>
    <t>MP.owl.gz</t>
  </si>
  <si>
    <t>MPATH.owl.gz</t>
  </si>
  <si>
    <t>MPO.owl.gz</t>
  </si>
  <si>
    <t>MRO.owl.gz</t>
  </si>
  <si>
    <t>MS.owl.gz</t>
  </si>
  <si>
    <t>MSO.owl.gz</t>
  </si>
  <si>
    <t>MSTDE-FRE.owl.gz</t>
  </si>
  <si>
    <t>MSTDE.owl.gz</t>
  </si>
  <si>
    <t>MSV.owl.gz</t>
  </si>
  <si>
    <t>MWLA.owl.gz</t>
  </si>
  <si>
    <t>NATPRO.owl.gz</t>
  </si>
  <si>
    <t>NBO.owl.gz</t>
  </si>
  <si>
    <t>NCCNEHR.owl.gz</t>
  </si>
  <si>
    <t>NCCO.owl.gz</t>
  </si>
  <si>
    <t>NCRO.owl.gz</t>
  </si>
  <si>
    <t>NEMO.owl.gz</t>
  </si>
  <si>
    <t>NEO.owl.gz</t>
  </si>
  <si>
    <t>NEOMARK3.owl.gz</t>
  </si>
  <si>
    <t>NEOMARK4.owl.gz</t>
  </si>
  <si>
    <t>NEST.owl.gz</t>
  </si>
  <si>
    <t>NEUDIGS.owl.gz</t>
  </si>
  <si>
    <t>NEUMORE.owl.gz</t>
  </si>
  <si>
    <t>NGSONTO.owl.gz</t>
  </si>
  <si>
    <t>NIDM-RESULTS.owl.gz</t>
  </si>
  <si>
    <t>NIFCELL.owl.gz</t>
  </si>
  <si>
    <t>NIFDYS.owl.gz</t>
  </si>
  <si>
    <t>NIFSUBCELL.owl.gz</t>
  </si>
  <si>
    <t>NIGO.owl.gz</t>
  </si>
  <si>
    <t>NIHSS.owl.gz</t>
  </si>
  <si>
    <t>NLN.owl.gz</t>
  </si>
  <si>
    <t>NMOBR.owl.gz</t>
  </si>
  <si>
    <t>NMOSP.owl.gz</t>
  </si>
  <si>
    <t>NMR.owl.gz</t>
  </si>
  <si>
    <t>NPI.owl.gz</t>
  </si>
  <si>
    <t>OA.owl.gz</t>
  </si>
  <si>
    <t>OAE.owl.gz</t>
  </si>
  <si>
    <t>OARCS.owl.gz</t>
  </si>
  <si>
    <t>OBA.owl.gz</t>
  </si>
  <si>
    <t>OBCS.owl.gz</t>
  </si>
  <si>
    <t>OBI.owl.gz</t>
  </si>
  <si>
    <t>OBIB.owl.gz</t>
  </si>
  <si>
    <t>OBIWS.owl.gz</t>
  </si>
  <si>
    <t>OBI_BCGO.owl.gz</t>
  </si>
  <si>
    <t>OBOE-SBC.owl.gz</t>
  </si>
  <si>
    <t>OBOREL.owl.gz</t>
  </si>
  <si>
    <t>OCMR.owl.gz</t>
  </si>
  <si>
    <t>OCVDAE.owl.gz</t>
  </si>
  <si>
    <t>ODAE.owl.gz</t>
  </si>
  <si>
    <t>OFSMR.owl.gz</t>
  </si>
  <si>
    <t>OGDI.owl.gz</t>
  </si>
  <si>
    <t>OGI.owl.gz</t>
  </si>
  <si>
    <t>OGMD.owl.gz</t>
  </si>
  <si>
    <t>OGMS.owl.gz</t>
  </si>
  <si>
    <t>OGR.owl.gz</t>
  </si>
  <si>
    <t>OGROUP.owl.gz</t>
  </si>
  <si>
    <t>OGSF.owl.gz</t>
  </si>
  <si>
    <t>OHD.owl.gz</t>
  </si>
  <si>
    <t>OHMI.owl.gz</t>
  </si>
  <si>
    <t>OHPI.owl.gz</t>
  </si>
  <si>
    <t>OLAM.owl.gz</t>
  </si>
  <si>
    <t>OLATDV.owl.gz</t>
  </si>
  <si>
    <t>OMIM.owl.gz</t>
  </si>
  <si>
    <t>OMIT.owl.gz</t>
  </si>
  <si>
    <t>OMP.owl.gz</t>
  </si>
  <si>
    <t>OMRSE.owl.gz</t>
  </si>
  <si>
    <t>OMV.owl.gz</t>
  </si>
  <si>
    <t>ONE.owl.gz</t>
  </si>
  <si>
    <t>ONL-DP.owl.gz</t>
  </si>
  <si>
    <t>ONL-MR-DA.owl.gz</t>
  </si>
  <si>
    <t>ONL-MSA.owl.gz</t>
  </si>
  <si>
    <t>ONLIRA.owl.gz</t>
  </si>
  <si>
    <t>ONS.owl.gz</t>
  </si>
  <si>
    <t>ONSTR.owl.gz</t>
  </si>
  <si>
    <t>ONTOAD.owl.gz</t>
  </si>
  <si>
    <t>ONTODM-CORE.owl.gz</t>
  </si>
  <si>
    <t>ONTODM-KDD.owl.gz</t>
  </si>
  <si>
    <t>ONTODT.owl.gz</t>
  </si>
  <si>
    <t>ONTOKBCF.owl.gz</t>
  </si>
  <si>
    <t>ONTOLURGENCES.owl.gz</t>
  </si>
  <si>
    <t>ONTOMA.owl.gz</t>
  </si>
  <si>
    <t>ONTONEO.owl.gz</t>
  </si>
  <si>
    <t>ONTOPARON.owl.gz</t>
  </si>
  <si>
    <t>ONTOPARON_SOCIAL.owl.gz</t>
  </si>
  <si>
    <t>ONTOPBM.owl.gz</t>
  </si>
  <si>
    <t>ONTOPNEUMO.owl.gz</t>
  </si>
  <si>
    <t>ONTOTOXNUC.owl.gz</t>
  </si>
  <si>
    <t>OntoVIP.owl.gz</t>
  </si>
  <si>
    <t>OOEVV.owl.gz</t>
  </si>
  <si>
    <t>OOSTT.owl.gz</t>
  </si>
  <si>
    <t>OPB.owl.gz</t>
  </si>
  <si>
    <t>OPE.owl.gz</t>
  </si>
  <si>
    <t>OPL.owl.gz</t>
  </si>
  <si>
    <t>OPMI.owl.gz</t>
  </si>
  <si>
    <t>OPTIMAL.owl.gz</t>
  </si>
  <si>
    <t>ORDO.owl.gz</t>
  </si>
  <si>
    <t>ORON.owl.gz</t>
  </si>
  <si>
    <t>OSM.owl.gz</t>
  </si>
  <si>
    <t>OVAE.owl.gz</t>
  </si>
  <si>
    <t>PACO.owl.gz</t>
  </si>
  <si>
    <t>PAE.owl.gz</t>
  </si>
  <si>
    <t>PATHLEX.owl.gz</t>
  </si>
  <si>
    <t>PATO.owl.gz</t>
  </si>
  <si>
    <t>PAV.owl.gz</t>
  </si>
  <si>
    <t>PCALION.owl.gz</t>
  </si>
  <si>
    <t>PCAO.owl.gz</t>
  </si>
  <si>
    <t>PCMO.owl.gz</t>
  </si>
  <si>
    <t>PCO.owl.gz</t>
  </si>
  <si>
    <t>PDO.owl.gz</t>
  </si>
  <si>
    <t>PDON.owl.gz</t>
  </si>
  <si>
    <t>PDO_CAS.owl.gz</t>
  </si>
  <si>
    <t>PDQ.owl.gz</t>
  </si>
  <si>
    <t>PDRO.owl.gz</t>
  </si>
  <si>
    <t>PDUMDV.owl.gz</t>
  </si>
  <si>
    <t>PE-O.owl.gz</t>
  </si>
  <si>
    <t>PE.owl.gz</t>
  </si>
  <si>
    <t>PEAO.owl.gz</t>
  </si>
  <si>
    <t>PECO.owl.gz</t>
  </si>
  <si>
    <t>PEDTERM.owl.gz</t>
  </si>
  <si>
    <t>PEO.owl.gz</t>
  </si>
  <si>
    <t>PGXO.owl.gz</t>
  </si>
  <si>
    <t>PHARE.owl.gz</t>
  </si>
  <si>
    <t>PHFUMIADO.owl.gz</t>
  </si>
  <si>
    <t>PHMAMMADO.owl.gz</t>
  </si>
  <si>
    <t>PHYLONT.owl.gz</t>
  </si>
  <si>
    <t>PIERO.owl.gz</t>
  </si>
  <si>
    <t>PLANA.owl.gz</t>
  </si>
  <si>
    <t>PLIO.owl.gz</t>
  </si>
  <si>
    <t>PMA.owl.gz</t>
  </si>
  <si>
    <t>PMD.owl.gz</t>
  </si>
  <si>
    <t>PMO.owl.gz</t>
  </si>
  <si>
    <t>PMR.owl.gz</t>
  </si>
  <si>
    <t>PO.owl.gz</t>
  </si>
  <si>
    <t>PORO.owl.gz</t>
  </si>
  <si>
    <t>PP.owl.gz</t>
  </si>
  <si>
    <t>PPO.owl.gz</t>
  </si>
  <si>
    <t>PREGONTO.owl.gz</t>
  </si>
  <si>
    <t>PREMEDONTO.owl.gz</t>
  </si>
  <si>
    <t>PREO.owl.gz</t>
  </si>
  <si>
    <t>PROCCHEMICAL.owl.gz</t>
  </si>
  <si>
    <t>PROPREO.owl.gz</t>
  </si>
  <si>
    <t>PROVO.owl.gz</t>
  </si>
  <si>
    <t>PSDS.owl.gz</t>
  </si>
  <si>
    <t>pseudo.owl.gz</t>
  </si>
  <si>
    <t>PSIMOD.owl.gz</t>
  </si>
  <si>
    <t>PSO.owl.gz</t>
  </si>
  <si>
    <t>PTO.owl.gz</t>
  </si>
  <si>
    <t>PTRANS.owl.gz</t>
  </si>
  <si>
    <t>PTS.owl.gz</t>
  </si>
  <si>
    <t>PVONTO.owl.gz</t>
  </si>
  <si>
    <t>PW.owl.gz</t>
  </si>
  <si>
    <t>QUDT.owl.gz</t>
  </si>
  <si>
    <t>RADLEX.owl.gz</t>
  </si>
  <si>
    <t>RAO.owl.gz</t>
  </si>
  <si>
    <t>RB.owl.gz</t>
  </si>
  <si>
    <t>RCTV2.owl.gz</t>
  </si>
  <si>
    <t>RDA-ISSUANCE.owl.gz</t>
  </si>
  <si>
    <t>RDAU.owl.gz</t>
  </si>
  <si>
    <t>REPO.owl.gz</t>
  </si>
  <si>
    <t>REPRODUCE-ME.owl.gz</t>
  </si>
  <si>
    <t>REX.owl.gz</t>
  </si>
  <si>
    <t>RNAO.owl.gz</t>
  </si>
  <si>
    <t>RNPRIO.owl.gz</t>
  </si>
  <si>
    <t>RNRMU.owl.gz</t>
  </si>
  <si>
    <t>ROLEO.owl.gz</t>
  </si>
  <si>
    <t>ROO.owl.gz</t>
  </si>
  <si>
    <t>ROS.owl.gz</t>
  </si>
  <si>
    <t>RPO.owl.gz</t>
  </si>
  <si>
    <t>RS.owl.gz</t>
  </si>
  <si>
    <t>RSA.owl.gz</t>
  </si>
  <si>
    <t>RVO.owl.gz</t>
  </si>
  <si>
    <t>RXNO.owl.gz</t>
  </si>
  <si>
    <t>SAO.owl.gz</t>
  </si>
  <si>
    <t>SBOL.owl.gz</t>
  </si>
  <si>
    <t>SCDO.owl.gz</t>
  </si>
  <si>
    <t>SCHEMA.owl.gz</t>
  </si>
  <si>
    <t>SCIO.owl.gz</t>
  </si>
  <si>
    <t>SD3.owl.gz</t>
  </si>
  <si>
    <t>SDO.owl.gz</t>
  </si>
  <si>
    <t>SEDI.owl.gz</t>
  </si>
  <si>
    <t>SEQ.owl.gz</t>
  </si>
  <si>
    <t>SHR.owl.gz</t>
  </si>
  <si>
    <t>SIBO.owl.gz</t>
  </si>
  <si>
    <t>SIO.owl.gz</t>
  </si>
  <si>
    <t>SITBAC.owl.gz</t>
  </si>
  <si>
    <t>SMASH.owl.gz</t>
  </si>
  <si>
    <t>SNPO.owl.gz</t>
  </si>
  <si>
    <t>SO.owl.gz</t>
  </si>
  <si>
    <t>SOCPRES.owl.gz</t>
  </si>
  <si>
    <t>SOPHARM.owl.gz</t>
  </si>
  <si>
    <t>SOY.owl.gz</t>
  </si>
  <si>
    <t>SP.owl.gz</t>
  </si>
  <si>
    <t>SPD.owl.gz</t>
  </si>
  <si>
    <t>SPO.owl.gz</t>
  </si>
  <si>
    <t>SPTO.owl.gz</t>
  </si>
  <si>
    <t>SSE.owl.gz</t>
  </si>
  <si>
    <t>SSN.owl.gz</t>
  </si>
  <si>
    <t>SSO.owl.gz</t>
  </si>
  <si>
    <t>STATO.owl.gz</t>
  </si>
  <si>
    <t>STO-DRAFT.owl.gz</t>
  </si>
  <si>
    <t>STY.owl.gz</t>
  </si>
  <si>
    <t>suicideo.owl.gz</t>
  </si>
  <si>
    <t>SURGICAL.owl.gz</t>
  </si>
  <si>
    <t>SWEET.owl.gz</t>
  </si>
  <si>
    <t>SWO.owl.gz</t>
  </si>
  <si>
    <t>SYMP.owl.gz</t>
  </si>
  <si>
    <t>SYN.owl.gz</t>
  </si>
  <si>
    <t>TADS.owl.gz</t>
  </si>
  <si>
    <t>TAO.owl.gz</t>
  </si>
  <si>
    <t>TAXRANK.owl.gz</t>
  </si>
  <si>
    <t>TDWGSPEC.owl.gz</t>
  </si>
  <si>
    <t>TEDDY.owl.gz</t>
  </si>
  <si>
    <t>TEO.owl.gz</t>
  </si>
  <si>
    <t>TGMA.owl.gz</t>
  </si>
  <si>
    <t>TIME.owl.gz</t>
  </si>
  <si>
    <t>TM-CONST.owl.gz</t>
  </si>
  <si>
    <t>TM-MER.owl.gz</t>
  </si>
  <si>
    <t>TM-OTHER-FACTORS.owl.gz</t>
  </si>
  <si>
    <t>TM-SIGNS-AND-SYMPTS.owl.gz</t>
  </si>
  <si>
    <t>TMA.owl.gz</t>
  </si>
  <si>
    <t>TMO.owl.gz</t>
  </si>
  <si>
    <t>TOK.owl.gz</t>
  </si>
  <si>
    <t>TOP-MENELAS.owl.gz</t>
  </si>
  <si>
    <t>TRAK.owl.gz</t>
  </si>
  <si>
    <t>TRANS.owl.gz</t>
  </si>
  <si>
    <t>TRIAGE.owl.gz</t>
  </si>
  <si>
    <t>TRON.owl.gz</t>
  </si>
  <si>
    <t>TTO.owl.gz</t>
  </si>
  <si>
    <t>TXPO.owl.gz</t>
  </si>
  <si>
    <t>TYPON.owl.gz</t>
  </si>
  <si>
    <t>UBERON.owl.gz</t>
  </si>
  <si>
    <t>UNITSONT.owl.gz</t>
  </si>
  <si>
    <t>UO.owl.gz</t>
  </si>
  <si>
    <t>VANDF.owl.gz</t>
  </si>
  <si>
    <t>VARIO.owl.gz</t>
  </si>
  <si>
    <t>VDOT.owl.gz</t>
  </si>
  <si>
    <t>VEO.owl.gz</t>
  </si>
  <si>
    <t>VHOG.owl.gz</t>
  </si>
  <si>
    <t>VICO.owl.gz</t>
  </si>
  <si>
    <t>VIO.owl.gz</t>
  </si>
  <si>
    <t>VIVO-ISF.owl.gz</t>
  </si>
  <si>
    <t>VO.owl.gz</t>
  </si>
  <si>
    <t>VSAO.owl.gz</t>
  </si>
  <si>
    <t>VSO.owl.gz</t>
  </si>
  <si>
    <t>VT.owl.gz</t>
  </si>
  <si>
    <t>VTO.owl.gz</t>
  </si>
  <si>
    <t>WB-BT.owl.gz</t>
  </si>
  <si>
    <t>WB-LS.owl.gz</t>
  </si>
  <si>
    <t>WB-PHENOTYPE.owl.gz</t>
  </si>
  <si>
    <t>WC.owl.gz</t>
  </si>
  <si>
    <t>WIKIPATHWAYS.owl.gz</t>
  </si>
  <si>
    <t>WSIO.owl.gz</t>
  </si>
  <si>
    <t>XAO.owl.gz</t>
  </si>
  <si>
    <t>XCO.owl.gz</t>
  </si>
  <si>
    <t>XEO.owl.gz</t>
  </si>
  <si>
    <t>ZEA.owl.gz</t>
  </si>
  <si>
    <t>ZECO.owl.gz</t>
  </si>
  <si>
    <t>ZFA.owl.gz</t>
  </si>
  <si>
    <t>ZFS.owl.gz</t>
  </si>
  <si>
    <t>EFO.owl.gz</t>
  </si>
  <si>
    <t>GEXO.owl.gz</t>
  </si>
  <si>
    <t>GO-PLUS.owl.gz</t>
  </si>
  <si>
    <t>MONDO.owl.gz</t>
  </si>
  <si>
    <t>OGG-MM.owl.gz</t>
  </si>
  <si>
    <t>OGG.owl.gz</t>
  </si>
  <si>
    <t>RETO.owl.gz</t>
  </si>
  <si>
    <t>REXO.owl.gz</t>
  </si>
  <si>
    <t>RH-MESH.owl.gz</t>
  </si>
  <si>
    <t>RXNORM.owl.gz</t>
  </si>
  <si>
    <t>No. of modules</t>
  </si>
  <si>
    <t>No. of ontologies</t>
  </si>
  <si>
    <t>&gt;30</t>
  </si>
  <si>
    <t>&gt;40</t>
  </si>
  <si>
    <t>&gt;50</t>
  </si>
  <si>
    <t>&gt;100</t>
  </si>
  <si>
    <t>&lt;50</t>
  </si>
  <si>
    <t>&lt;100</t>
  </si>
  <si>
    <t>avg. size</t>
  </si>
  <si>
    <t>No. modules</t>
  </si>
  <si>
    <t>total</t>
  </si>
  <si>
    <t xml:space="preserve"> diff size</t>
  </si>
  <si>
    <t>Homo</t>
  </si>
  <si>
    <t>HEMO</t>
  </si>
  <si>
    <t>time</t>
  </si>
  <si>
    <t>avg.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</si>
</sst>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0334893525983E-2"/>
          <c:y val="2.2505844561460948E-2"/>
          <c:w val="0.91801745954717884"/>
          <c:h val="0.88465985281925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'general statistics'!$K$4</c:f>
              <c:strCache>
                <c:ptCount val="1"/>
                <c:pt idx="0">
                  <c:v>No. of ontologies</c:v>
                </c:pt>
              </c:strCache>
            </c:strRef>
          </c:tx>
          <c:invertIfNegative val="0"/>
          <c:cat>
            <c:strRef>
              <c:f>'general statistics'!$J$5:$J$38</c:f>
              <c:strCach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&gt;30</c:v>
                </c:pt>
                <c:pt idx="31">
                  <c:v>&gt;40</c:v>
                </c:pt>
                <c:pt idx="32">
                  <c:v>&gt;50</c:v>
                </c:pt>
                <c:pt idx="33">
                  <c:v>&gt;100</c:v>
                </c:pt>
              </c:strCache>
            </c:strRef>
          </c:cat>
          <c:val>
            <c:numRef>
              <c:f>'general statistics'!$K$5:$K$38</c:f>
              <c:numCache>
                <c:formatCode>General</c:formatCode>
                <c:ptCount val="34"/>
                <c:pt idx="0">
                  <c:v>3</c:v>
                </c:pt>
                <c:pt idx="1">
                  <c:v>142</c:v>
                </c:pt>
                <c:pt idx="2">
                  <c:v>104</c:v>
                </c:pt>
                <c:pt idx="3">
                  <c:v>44</c:v>
                </c:pt>
                <c:pt idx="4">
                  <c:v>30</c:v>
                </c:pt>
                <c:pt idx="5">
                  <c:v>27</c:v>
                </c:pt>
                <c:pt idx="6">
                  <c:v>20</c:v>
                </c:pt>
                <c:pt idx="7">
                  <c:v>19</c:v>
                </c:pt>
                <c:pt idx="8">
                  <c:v>15</c:v>
                </c:pt>
                <c:pt idx="9">
                  <c:v>18</c:v>
                </c:pt>
                <c:pt idx="10">
                  <c:v>13</c:v>
                </c:pt>
                <c:pt idx="11">
                  <c:v>9</c:v>
                </c:pt>
                <c:pt idx="12">
                  <c:v>11</c:v>
                </c:pt>
                <c:pt idx="13">
                  <c:v>18</c:v>
                </c:pt>
                <c:pt idx="14">
                  <c:v>17</c:v>
                </c:pt>
                <c:pt idx="15">
                  <c:v>9</c:v>
                </c:pt>
                <c:pt idx="16">
                  <c:v>12</c:v>
                </c:pt>
                <c:pt idx="17">
                  <c:v>14</c:v>
                </c:pt>
                <c:pt idx="18">
                  <c:v>11</c:v>
                </c:pt>
                <c:pt idx="19">
                  <c:v>7</c:v>
                </c:pt>
                <c:pt idx="20">
                  <c:v>9</c:v>
                </c:pt>
                <c:pt idx="21">
                  <c:v>7</c:v>
                </c:pt>
                <c:pt idx="22">
                  <c:v>6</c:v>
                </c:pt>
                <c:pt idx="23">
                  <c:v>8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2</c:v>
                </c:pt>
                <c:pt idx="29">
                  <c:v>1</c:v>
                </c:pt>
                <c:pt idx="30">
                  <c:v>26</c:v>
                </c:pt>
                <c:pt idx="31">
                  <c:v>10</c:v>
                </c:pt>
                <c:pt idx="32">
                  <c:v>5</c:v>
                </c:pt>
                <c:pt idx="3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890112"/>
        <c:axId val="100892032"/>
      </c:barChart>
      <c:catAx>
        <c:axId val="10089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300" b="0"/>
                  <a:t>No. of modules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0892032"/>
        <c:crosses val="autoZero"/>
        <c:auto val="1"/>
        <c:lblAlgn val="ctr"/>
        <c:lblOffset val="100"/>
        <c:noMultiLvlLbl val="0"/>
      </c:catAx>
      <c:valAx>
        <c:axId val="100892032"/>
        <c:scaling>
          <c:logBase val="10"/>
          <c:orientation val="minMax"/>
          <c:max val="40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300" b="0"/>
                  <a:t>No. of ontologies</a:t>
                </a:r>
              </a:p>
            </c:rich>
          </c:tx>
          <c:layout>
            <c:manualLayout>
              <c:xMode val="edge"/>
              <c:yMode val="edge"/>
              <c:x val="1.3001081944807166E-2"/>
              <c:y val="0.437715372603740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890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'general statistics'!$M$4</c:f>
              <c:strCache>
                <c:ptCount val="1"/>
                <c:pt idx="0">
                  <c:v>avg. time</c:v>
                </c:pt>
              </c:strCache>
            </c:strRef>
          </c:tx>
          <c:invertIfNegative val="0"/>
          <c:cat>
            <c:strRef>
              <c:f>'general statistics'!$J$5:$J$38</c:f>
              <c:strCach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&gt;30</c:v>
                </c:pt>
                <c:pt idx="31">
                  <c:v>&gt;40</c:v>
                </c:pt>
                <c:pt idx="32">
                  <c:v>&gt;50</c:v>
                </c:pt>
                <c:pt idx="33">
                  <c:v>&gt;100</c:v>
                </c:pt>
              </c:strCache>
            </c:strRef>
          </c:cat>
          <c:val>
            <c:numRef>
              <c:f>'general statistics'!$M$5:$M$38</c:f>
              <c:numCache>
                <c:formatCode>General</c:formatCode>
                <c:ptCount val="34"/>
                <c:pt idx="0">
                  <c:v>7.6769999999999996</c:v>
                </c:pt>
                <c:pt idx="1">
                  <c:v>36.150288732394365</c:v>
                </c:pt>
                <c:pt idx="2">
                  <c:v>24.113173076923076</c:v>
                </c:pt>
                <c:pt idx="3">
                  <c:v>15.541681818181821</c:v>
                </c:pt>
                <c:pt idx="4">
                  <c:v>9.3965666666666667</c:v>
                </c:pt>
                <c:pt idx="5">
                  <c:v>41.267407407407411</c:v>
                </c:pt>
                <c:pt idx="6">
                  <c:v>13.779749999999998</c:v>
                </c:pt>
                <c:pt idx="7">
                  <c:v>19.758263157894739</c:v>
                </c:pt>
                <c:pt idx="8">
                  <c:v>6.6139333333333346</c:v>
                </c:pt>
                <c:pt idx="9">
                  <c:v>44.91877777777777</c:v>
                </c:pt>
                <c:pt idx="10">
                  <c:v>8.8689999999999998</c:v>
                </c:pt>
                <c:pt idx="11">
                  <c:v>9.5717777777777773</c:v>
                </c:pt>
                <c:pt idx="12">
                  <c:v>6.5589090909090908</c:v>
                </c:pt>
                <c:pt idx="13">
                  <c:v>54.286555555555559</c:v>
                </c:pt>
                <c:pt idx="14">
                  <c:v>43.082882352941176</c:v>
                </c:pt>
                <c:pt idx="15">
                  <c:v>177.61766666666671</c:v>
                </c:pt>
                <c:pt idx="16">
                  <c:v>15.329166666666664</c:v>
                </c:pt>
                <c:pt idx="17">
                  <c:v>113.40714285714286</c:v>
                </c:pt>
                <c:pt idx="18">
                  <c:v>26.62290909090909</c:v>
                </c:pt>
                <c:pt idx="19">
                  <c:v>23.052000000000003</c:v>
                </c:pt>
                <c:pt idx="20">
                  <c:v>45.412333333333336</c:v>
                </c:pt>
                <c:pt idx="21">
                  <c:v>50.377571428571422</c:v>
                </c:pt>
                <c:pt idx="22">
                  <c:v>18.596</c:v>
                </c:pt>
                <c:pt idx="23">
                  <c:v>64.680750000000003</c:v>
                </c:pt>
                <c:pt idx="24">
                  <c:v>15.834333333333333</c:v>
                </c:pt>
                <c:pt idx="25">
                  <c:v>35.989000000000004</c:v>
                </c:pt>
                <c:pt idx="26">
                  <c:v>485.56675000000001</c:v>
                </c:pt>
                <c:pt idx="27">
                  <c:v>1419.9385000000002</c:v>
                </c:pt>
                <c:pt idx="28">
                  <c:v>2583.5340000000001</c:v>
                </c:pt>
                <c:pt idx="29">
                  <c:v>11.438000000000001</c:v>
                </c:pt>
                <c:pt idx="30">
                  <c:v>528.18688461538477</c:v>
                </c:pt>
                <c:pt idx="31">
                  <c:v>1638.5705999999998</c:v>
                </c:pt>
                <c:pt idx="32">
                  <c:v>220.53240000000005</c:v>
                </c:pt>
                <c:pt idx="33">
                  <c:v>6610.0429999999997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60832"/>
        <c:axId val="174616576"/>
      </c:barChart>
      <c:catAx>
        <c:axId val="1743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/>
                  <a:t>No. of modules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616576"/>
        <c:crosses val="autoZero"/>
        <c:auto val="1"/>
        <c:lblAlgn val="ctr"/>
        <c:lblOffset val="100"/>
        <c:noMultiLvlLbl val="0"/>
      </c:catAx>
      <c:valAx>
        <c:axId val="17461657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0"/>
                  <a:t>Avg.</a:t>
                </a:r>
                <a:r>
                  <a:rPr lang="en-US" sz="1200" b="0" baseline="0"/>
                  <a:t> time, sec</a:t>
                </a:r>
                <a:endParaRPr lang="en-US" sz="12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360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634372368408362E-2"/>
          <c:y val="3.5360355785336091E-2"/>
          <c:w val="0.88866683872332797"/>
          <c:h val="0.850769126985261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size!$K$6</c:f>
              <c:strCache>
                <c:ptCount val="1"/>
                <c:pt idx="0">
                  <c:v> diff size</c:v>
                </c:pt>
              </c:strCache>
            </c:strRef>
          </c:tx>
          <c:invertIfNegative val="0"/>
          <c:cat>
            <c:strRef>
              <c:f>size!$J$7:$J$39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&gt;30</c:v>
                </c:pt>
                <c:pt idx="30">
                  <c:v>&gt;40</c:v>
                </c:pt>
                <c:pt idx="31">
                  <c:v>&gt;50</c:v>
                </c:pt>
                <c:pt idx="32">
                  <c:v>&gt;100</c:v>
                </c:pt>
              </c:strCache>
            </c:strRef>
          </c:cat>
          <c:val>
            <c:numRef>
              <c:f>size!$K$7:$K$39</c:f>
              <c:numCache>
                <c:formatCode>General</c:formatCode>
                <c:ptCount val="33"/>
                <c:pt idx="0">
                  <c:v>0</c:v>
                </c:pt>
                <c:pt idx="1">
                  <c:v>676.77224741537327</c:v>
                </c:pt>
                <c:pt idx="2">
                  <c:v>172.12385087561313</c:v>
                </c:pt>
                <c:pt idx="3">
                  <c:v>65.823520951649726</c:v>
                </c:pt>
                <c:pt idx="4">
                  <c:v>125.50300282251921</c:v>
                </c:pt>
                <c:pt idx="5">
                  <c:v>76.288045357670185</c:v>
                </c:pt>
                <c:pt idx="6">
                  <c:v>85.936214588274453</c:v>
                </c:pt>
                <c:pt idx="7">
                  <c:v>104.04972242267617</c:v>
                </c:pt>
                <c:pt idx="8">
                  <c:v>105.78577471420944</c:v>
                </c:pt>
                <c:pt idx="9">
                  <c:v>82.353983831210911</c:v>
                </c:pt>
                <c:pt idx="10">
                  <c:v>152.3454372867258</c:v>
                </c:pt>
                <c:pt idx="11">
                  <c:v>108.23949836571644</c:v>
                </c:pt>
                <c:pt idx="12">
                  <c:v>160.3795296513855</c:v>
                </c:pt>
                <c:pt idx="13">
                  <c:v>1075.138051022471</c:v>
                </c:pt>
                <c:pt idx="14">
                  <c:v>99.074788965051667</c:v>
                </c:pt>
                <c:pt idx="15">
                  <c:v>462.93109259250161</c:v>
                </c:pt>
                <c:pt idx="16">
                  <c:v>544.47118700033298</c:v>
                </c:pt>
                <c:pt idx="17">
                  <c:v>183.04905558546974</c:v>
                </c:pt>
                <c:pt idx="18">
                  <c:v>105.07426987312522</c:v>
                </c:pt>
                <c:pt idx="19">
                  <c:v>140.17913874562348</c:v>
                </c:pt>
                <c:pt idx="20">
                  <c:v>86.064377372837214</c:v>
                </c:pt>
                <c:pt idx="21">
                  <c:v>132.81314066184422</c:v>
                </c:pt>
                <c:pt idx="22">
                  <c:v>135.82231864447161</c:v>
                </c:pt>
                <c:pt idx="23">
                  <c:v>71.435119674451187</c:v>
                </c:pt>
                <c:pt idx="24">
                  <c:v>82.889214169903909</c:v>
                </c:pt>
                <c:pt idx="25">
                  <c:v>72.324606955016208</c:v>
                </c:pt>
                <c:pt idx="26">
                  <c:v>115.94644578229867</c:v>
                </c:pt>
                <c:pt idx="27">
                  <c:v>39.797038879772487</c:v>
                </c:pt>
                <c:pt idx="28">
                  <c:v>21.024646464646441</c:v>
                </c:pt>
                <c:pt idx="29">
                  <c:v>862.79943316430274</c:v>
                </c:pt>
                <c:pt idx="30">
                  <c:v>326.29747575015483</c:v>
                </c:pt>
                <c:pt idx="31">
                  <c:v>343.41558762427786</c:v>
                </c:pt>
                <c:pt idx="32">
                  <c:v>25.443198894872907</c:v>
                </c:pt>
              </c:numCache>
            </c:numRef>
          </c:val>
        </c:ser>
        <c:ser>
          <c:idx val="2"/>
          <c:order val="1"/>
          <c:tx>
            <c:strRef>
              <c:f>size!$M$6</c:f>
              <c:strCache>
                <c:ptCount val="1"/>
                <c:pt idx="0">
                  <c:v>avg. size</c:v>
                </c:pt>
              </c:strCache>
            </c:strRef>
          </c:tx>
          <c:invertIfNegative val="0"/>
          <c:cat>
            <c:strRef>
              <c:f>size!$J$7:$J$39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&gt;30</c:v>
                </c:pt>
                <c:pt idx="30">
                  <c:v>&gt;40</c:v>
                </c:pt>
                <c:pt idx="31">
                  <c:v>&gt;50</c:v>
                </c:pt>
                <c:pt idx="32">
                  <c:v>&gt;100</c:v>
                </c:pt>
              </c:strCache>
            </c:strRef>
          </c:cat>
          <c:val>
            <c:numRef>
              <c:f>size!$M$7:$M$39</c:f>
              <c:numCache>
                <c:formatCode>General</c:formatCode>
                <c:ptCount val="33"/>
                <c:pt idx="0">
                  <c:v>0</c:v>
                </c:pt>
                <c:pt idx="1">
                  <c:v>6.5074254559170503</c:v>
                </c:pt>
                <c:pt idx="2">
                  <c:v>3.9119057017184802</c:v>
                </c:pt>
                <c:pt idx="3">
                  <c:v>2.194117365054991</c:v>
                </c:pt>
                <c:pt idx="4">
                  <c:v>4.648259363797008</c:v>
                </c:pt>
                <c:pt idx="5">
                  <c:v>3.8144022678835094</c:v>
                </c:pt>
                <c:pt idx="6">
                  <c:v>4.522958662540761</c:v>
                </c:pt>
                <c:pt idx="7">
                  <c:v>6.9366481615117443</c:v>
                </c:pt>
                <c:pt idx="8">
                  <c:v>5.876987484122747</c:v>
                </c:pt>
                <c:pt idx="9">
                  <c:v>6.3349218331700703</c:v>
                </c:pt>
                <c:pt idx="10">
                  <c:v>16.927270809636198</c:v>
                </c:pt>
                <c:pt idx="11">
                  <c:v>9.8399543968833125</c:v>
                </c:pt>
                <c:pt idx="12">
                  <c:v>8.9099738695214157</c:v>
                </c:pt>
                <c:pt idx="13">
                  <c:v>63.243414766027705</c:v>
                </c:pt>
                <c:pt idx="14">
                  <c:v>11.00830988500574</c:v>
                </c:pt>
                <c:pt idx="15">
                  <c:v>38.577591049375137</c:v>
                </c:pt>
                <c:pt idx="16">
                  <c:v>38.890799071452356</c:v>
                </c:pt>
                <c:pt idx="17">
                  <c:v>16.640823235042703</c:v>
                </c:pt>
                <c:pt idx="18">
                  <c:v>15.010609981875032</c:v>
                </c:pt>
                <c:pt idx="19">
                  <c:v>15.57545986062483</c:v>
                </c:pt>
                <c:pt idx="20">
                  <c:v>12.294911053262458</c:v>
                </c:pt>
                <c:pt idx="21">
                  <c:v>22.135523443640704</c:v>
                </c:pt>
                <c:pt idx="22">
                  <c:v>16.977789830558951</c:v>
                </c:pt>
                <c:pt idx="23">
                  <c:v>23.811706558150394</c:v>
                </c:pt>
                <c:pt idx="24">
                  <c:v>20.722303542475977</c:v>
                </c:pt>
                <c:pt idx="25">
                  <c:v>18.081151738754052</c:v>
                </c:pt>
                <c:pt idx="26">
                  <c:v>19.32440763038311</c:v>
                </c:pt>
                <c:pt idx="27">
                  <c:v>19.898519439886243</c:v>
                </c:pt>
                <c:pt idx="28">
                  <c:v>21.024646464646441</c:v>
                </c:pt>
                <c:pt idx="29">
                  <c:v>33.18459358324241</c:v>
                </c:pt>
                <c:pt idx="30">
                  <c:v>32.629747575015486</c:v>
                </c:pt>
                <c:pt idx="31">
                  <c:v>68.683117524855575</c:v>
                </c:pt>
                <c:pt idx="32">
                  <c:v>25.443198894872907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527936"/>
        <c:axId val="101529856"/>
      </c:barChart>
      <c:catAx>
        <c:axId val="10152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/>
                  <a:t>No. of modules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529856"/>
        <c:crosses val="autoZero"/>
        <c:auto val="1"/>
        <c:lblAlgn val="ctr"/>
        <c:lblOffset val="100"/>
        <c:noMultiLvlLbl val="0"/>
      </c:catAx>
      <c:valAx>
        <c:axId val="101529856"/>
        <c:scaling>
          <c:logBase val="10"/>
          <c:orientation val="minMax"/>
          <c:max val="120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1527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00219637807359"/>
          <c:y val="0.10480886494115592"/>
          <c:w val="0.15405527831501825"/>
          <c:h val="7.455203127326769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41</xdr:row>
      <xdr:rowOff>142874</xdr:rowOff>
    </xdr:from>
    <xdr:to>
      <xdr:col>21</xdr:col>
      <xdr:colOff>390525</xdr:colOff>
      <xdr:row>77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190499</xdr:colOff>
      <xdr:row>80</xdr:row>
      <xdr:rowOff>45243</xdr:rowOff>
    </xdr:from>
    <xdr:to>
      <xdr:col>21</xdr:col>
      <xdr:colOff>515936</xdr:colOff>
      <xdr:row>110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612320</xdr:colOff>
      <xdr:row>51</xdr:row>
      <xdr:rowOff>101373</xdr:rowOff>
    </xdr:from>
    <xdr:to>
      <xdr:col>22</xdr:col>
      <xdr:colOff>197302</xdr:colOff>
      <xdr:row>73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6"/>
  <sheetViews>
    <sheetView zoomScale="120" zoomScaleNormal="120" workbookViewId="0">
      <selection activeCell="C1" sqref="C1:C1048576"/>
    </sheetView>
  </sheetViews>
  <sheetFormatPr defaultRowHeight="15" x14ac:dyDescent="0.25"/>
  <cols>
    <col min="1" max="1" width="36.5703125" customWidth="1"/>
    <col min="2" max="2" width="31.7109375" customWidth="1"/>
    <col min="3" max="3" width="20.7109375" customWidth="1"/>
    <col min="4" max="4" width="24.5703125" customWidth="1"/>
    <col min="5" max="5" width="21.42578125" customWidth="1"/>
    <col min="6" max="6" width="17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208</v>
      </c>
      <c r="B2">
        <v>0</v>
      </c>
      <c r="C2">
        <v>12.792</v>
      </c>
      <c r="D2" t="s">
        <v>25</v>
      </c>
      <c r="E2" t="s">
        <v>25</v>
      </c>
      <c r="F2" t="s">
        <v>25</v>
      </c>
      <c r="G2">
        <v>0</v>
      </c>
    </row>
    <row r="3" spans="1:8" x14ac:dyDescent="0.25">
      <c r="A3" t="s">
        <v>553</v>
      </c>
      <c r="B3">
        <v>0</v>
      </c>
      <c r="C3">
        <v>4.3099999999999996</v>
      </c>
      <c r="D3" t="s">
        <v>25</v>
      </c>
      <c r="E3" t="s">
        <v>25</v>
      </c>
      <c r="F3" t="s">
        <v>25</v>
      </c>
      <c r="G3">
        <v>0</v>
      </c>
    </row>
    <row r="4" spans="1:8" x14ac:dyDescent="0.25">
      <c r="A4" t="s">
        <v>558</v>
      </c>
      <c r="B4">
        <v>0</v>
      </c>
      <c r="C4">
        <v>5.9290000000000003</v>
      </c>
      <c r="D4" t="s">
        <v>25</v>
      </c>
      <c r="E4" t="s">
        <v>25</v>
      </c>
      <c r="F4" t="s">
        <v>25</v>
      </c>
      <c r="G4">
        <v>0</v>
      </c>
    </row>
    <row r="5" spans="1:8" x14ac:dyDescent="0.25">
      <c r="A5" t="s">
        <v>12</v>
      </c>
      <c r="B5">
        <v>1</v>
      </c>
      <c r="C5">
        <v>15.339</v>
      </c>
      <c r="D5">
        <v>0.50940281032399304</v>
      </c>
      <c r="E5">
        <v>0</v>
      </c>
      <c r="F5">
        <v>0</v>
      </c>
    </row>
    <row r="6" spans="1:8" x14ac:dyDescent="0.25">
      <c r="A6" t="s">
        <v>26</v>
      </c>
      <c r="B6">
        <v>1</v>
      </c>
      <c r="C6">
        <v>4.5590000000000002</v>
      </c>
      <c r="G6">
        <v>13</v>
      </c>
      <c r="H6">
        <v>13</v>
      </c>
    </row>
    <row r="7" spans="1:8" x14ac:dyDescent="0.25">
      <c r="A7" t="s">
        <v>28</v>
      </c>
      <c r="B7">
        <v>1</v>
      </c>
      <c r="C7">
        <v>4.07</v>
      </c>
      <c r="G7">
        <v>38</v>
      </c>
      <c r="H7">
        <v>38</v>
      </c>
    </row>
    <row r="8" spans="1:8" x14ac:dyDescent="0.25">
      <c r="A8" t="s">
        <v>30</v>
      </c>
      <c r="B8">
        <v>1</v>
      </c>
      <c r="C8">
        <v>4.4859999999999998</v>
      </c>
      <c r="G8">
        <v>11</v>
      </c>
      <c r="H8">
        <v>11</v>
      </c>
    </row>
    <row r="9" spans="1:8" x14ac:dyDescent="0.25">
      <c r="A9" t="s">
        <v>53</v>
      </c>
      <c r="B9">
        <v>1</v>
      </c>
      <c r="C9">
        <v>6.1369999999999996</v>
      </c>
      <c r="G9">
        <v>22</v>
      </c>
      <c r="H9">
        <v>22</v>
      </c>
    </row>
    <row r="10" spans="1:8" x14ac:dyDescent="0.25">
      <c r="A10" t="s">
        <v>54</v>
      </c>
      <c r="B10">
        <v>1</v>
      </c>
      <c r="C10">
        <v>5.3849999999999998</v>
      </c>
      <c r="G10">
        <v>31</v>
      </c>
      <c r="H10">
        <v>31</v>
      </c>
    </row>
    <row r="11" spans="1:8" x14ac:dyDescent="0.25">
      <c r="A11" t="s">
        <v>58</v>
      </c>
      <c r="B11">
        <v>1</v>
      </c>
      <c r="C11">
        <v>7.1980000000000004</v>
      </c>
      <c r="G11">
        <v>205</v>
      </c>
      <c r="H11">
        <v>472</v>
      </c>
    </row>
    <row r="12" spans="1:8" x14ac:dyDescent="0.25">
      <c r="A12" t="s">
        <v>59</v>
      </c>
      <c r="B12">
        <v>1</v>
      </c>
      <c r="C12">
        <v>4.0410000000000004</v>
      </c>
      <c r="G12">
        <v>35</v>
      </c>
      <c r="H12">
        <v>35</v>
      </c>
    </row>
    <row r="13" spans="1:8" x14ac:dyDescent="0.25">
      <c r="A13" t="s">
        <v>62</v>
      </c>
      <c r="B13">
        <v>1</v>
      </c>
      <c r="C13">
        <v>4.03</v>
      </c>
      <c r="G13">
        <v>188</v>
      </c>
      <c r="H13">
        <v>186</v>
      </c>
    </row>
    <row r="14" spans="1:8" x14ac:dyDescent="0.25">
      <c r="A14" t="s">
        <v>71</v>
      </c>
      <c r="B14">
        <v>1</v>
      </c>
      <c r="C14">
        <v>4.04</v>
      </c>
      <c r="G14">
        <v>100</v>
      </c>
      <c r="H14">
        <v>100</v>
      </c>
    </row>
    <row r="15" spans="1:8" x14ac:dyDescent="0.25">
      <c r="A15" t="s">
        <v>73</v>
      </c>
      <c r="B15">
        <v>1</v>
      </c>
      <c r="C15">
        <v>36.000999999999998</v>
      </c>
      <c r="G15">
        <v>101</v>
      </c>
      <c r="H15">
        <v>108</v>
      </c>
    </row>
    <row r="16" spans="1:8" x14ac:dyDescent="0.25">
      <c r="A16" t="s">
        <v>79</v>
      </c>
      <c r="B16">
        <v>1</v>
      </c>
      <c r="C16">
        <v>4.0979999999999999</v>
      </c>
      <c r="G16">
        <v>104</v>
      </c>
      <c r="H16">
        <v>104</v>
      </c>
    </row>
    <row r="17" spans="1:8" x14ac:dyDescent="0.25">
      <c r="A17" t="s">
        <v>85</v>
      </c>
      <c r="B17">
        <v>1</v>
      </c>
      <c r="C17">
        <v>4.0309999999999997</v>
      </c>
      <c r="G17">
        <v>56</v>
      </c>
      <c r="H17">
        <v>56</v>
      </c>
    </row>
    <row r="18" spans="1:8" x14ac:dyDescent="0.25">
      <c r="A18" t="s">
        <v>89</v>
      </c>
      <c r="B18">
        <v>1</v>
      </c>
      <c r="C18">
        <v>4.1210000000000004</v>
      </c>
      <c r="G18">
        <v>175</v>
      </c>
      <c r="H18">
        <v>175</v>
      </c>
    </row>
    <row r="19" spans="1:8" x14ac:dyDescent="0.25">
      <c r="A19" t="s">
        <v>94</v>
      </c>
      <c r="B19">
        <v>1</v>
      </c>
      <c r="C19">
        <v>4.0229999999999997</v>
      </c>
      <c r="G19">
        <v>34</v>
      </c>
      <c r="H19">
        <v>34</v>
      </c>
    </row>
    <row r="20" spans="1:8" x14ac:dyDescent="0.25">
      <c r="A20" t="s">
        <v>102</v>
      </c>
      <c r="B20">
        <v>1</v>
      </c>
      <c r="C20">
        <v>4.101</v>
      </c>
      <c r="G20">
        <v>44</v>
      </c>
      <c r="H20">
        <v>44</v>
      </c>
    </row>
    <row r="21" spans="1:8" x14ac:dyDescent="0.25">
      <c r="A21" t="s">
        <v>121</v>
      </c>
      <c r="B21">
        <v>1</v>
      </c>
      <c r="C21">
        <v>4.258</v>
      </c>
      <c r="G21">
        <v>19</v>
      </c>
      <c r="H21">
        <v>19</v>
      </c>
    </row>
    <row r="22" spans="1:8" x14ac:dyDescent="0.25">
      <c r="A22" t="s">
        <v>125</v>
      </c>
      <c r="B22">
        <v>1</v>
      </c>
      <c r="C22">
        <v>4.0350000000000001</v>
      </c>
      <c r="G22">
        <v>37</v>
      </c>
      <c r="H22">
        <v>37</v>
      </c>
    </row>
    <row r="23" spans="1:8" x14ac:dyDescent="0.25">
      <c r="A23" t="s">
        <v>158</v>
      </c>
      <c r="B23">
        <v>1</v>
      </c>
      <c r="C23">
        <v>4.2409999999999997</v>
      </c>
      <c r="G23">
        <v>97</v>
      </c>
      <c r="H23">
        <v>97</v>
      </c>
    </row>
    <row r="24" spans="1:8" x14ac:dyDescent="0.25">
      <c r="A24" t="s">
        <v>162</v>
      </c>
      <c r="B24">
        <v>1</v>
      </c>
      <c r="C24">
        <v>6.8390000000000004</v>
      </c>
      <c r="G24">
        <v>42</v>
      </c>
      <c r="H24">
        <v>42</v>
      </c>
    </row>
    <row r="25" spans="1:8" x14ac:dyDescent="0.25">
      <c r="A25" t="s">
        <v>163</v>
      </c>
      <c r="B25">
        <v>1</v>
      </c>
      <c r="C25">
        <v>925.74400000000003</v>
      </c>
      <c r="G25">
        <v>11</v>
      </c>
      <c r="H25">
        <v>11</v>
      </c>
    </row>
    <row r="26" spans="1:8" x14ac:dyDescent="0.25">
      <c r="A26" t="s">
        <v>166</v>
      </c>
      <c r="B26">
        <v>1</v>
      </c>
      <c r="C26">
        <v>4.04</v>
      </c>
      <c r="G26">
        <v>46</v>
      </c>
      <c r="H26">
        <v>46</v>
      </c>
    </row>
    <row r="27" spans="1:8" x14ac:dyDescent="0.25">
      <c r="A27" t="s">
        <v>168</v>
      </c>
      <c r="B27">
        <v>1</v>
      </c>
      <c r="C27">
        <v>4.0149999999999997</v>
      </c>
      <c r="G27">
        <v>14</v>
      </c>
      <c r="H27">
        <v>13</v>
      </c>
    </row>
    <row r="28" spans="1:8" x14ac:dyDescent="0.25">
      <c r="A28" t="s">
        <v>170</v>
      </c>
      <c r="B28">
        <v>1</v>
      </c>
      <c r="C28">
        <v>4.0439999999999996</v>
      </c>
      <c r="G28">
        <v>17</v>
      </c>
      <c r="H28">
        <v>18</v>
      </c>
    </row>
    <row r="29" spans="1:8" x14ac:dyDescent="0.25">
      <c r="A29" t="s">
        <v>171</v>
      </c>
      <c r="B29">
        <v>1</v>
      </c>
      <c r="C29">
        <v>5.7590000000000003</v>
      </c>
      <c r="G29">
        <v>49</v>
      </c>
      <c r="H29">
        <v>50</v>
      </c>
    </row>
    <row r="30" spans="1:8" x14ac:dyDescent="0.25">
      <c r="A30" t="s">
        <v>172</v>
      </c>
      <c r="B30">
        <v>1</v>
      </c>
      <c r="C30">
        <v>4.1390000000000002</v>
      </c>
      <c r="G30">
        <v>24</v>
      </c>
      <c r="H30">
        <v>54</v>
      </c>
    </row>
    <row r="31" spans="1:8" x14ac:dyDescent="0.25">
      <c r="A31" t="s">
        <v>173</v>
      </c>
      <c r="B31">
        <v>1</v>
      </c>
      <c r="C31">
        <v>4.1260000000000003</v>
      </c>
      <c r="G31">
        <v>134</v>
      </c>
      <c r="H31">
        <v>134</v>
      </c>
    </row>
    <row r="32" spans="1:8" x14ac:dyDescent="0.25">
      <c r="A32" t="s">
        <v>180</v>
      </c>
      <c r="B32">
        <v>1</v>
      </c>
      <c r="C32">
        <v>4.09</v>
      </c>
      <c r="G32">
        <v>96</v>
      </c>
      <c r="H32">
        <v>96</v>
      </c>
    </row>
    <row r="33" spans="1:8" x14ac:dyDescent="0.25">
      <c r="A33" t="s">
        <v>188</v>
      </c>
      <c r="B33">
        <v>1</v>
      </c>
      <c r="C33">
        <v>4.0549999999999997</v>
      </c>
      <c r="G33">
        <v>131</v>
      </c>
      <c r="H33">
        <v>131</v>
      </c>
    </row>
    <row r="34" spans="1:8" x14ac:dyDescent="0.25">
      <c r="A34" t="s">
        <v>191</v>
      </c>
      <c r="B34">
        <v>1</v>
      </c>
      <c r="C34">
        <v>4.2460000000000004</v>
      </c>
      <c r="G34">
        <v>49</v>
      </c>
      <c r="H34">
        <v>49</v>
      </c>
    </row>
    <row r="35" spans="1:8" x14ac:dyDescent="0.25">
      <c r="A35" t="s">
        <v>194</v>
      </c>
      <c r="B35">
        <v>1</v>
      </c>
      <c r="C35">
        <v>4.0919999999999996</v>
      </c>
      <c r="G35">
        <v>32</v>
      </c>
      <c r="H35">
        <v>32</v>
      </c>
    </row>
    <row r="36" spans="1:8" x14ac:dyDescent="0.25">
      <c r="A36" t="s">
        <v>199</v>
      </c>
      <c r="B36">
        <v>1</v>
      </c>
      <c r="C36">
        <v>8.5389999999999997</v>
      </c>
      <c r="G36">
        <v>93</v>
      </c>
      <c r="H36">
        <v>93</v>
      </c>
    </row>
    <row r="37" spans="1:8" x14ac:dyDescent="0.25">
      <c r="A37" t="s">
        <v>204</v>
      </c>
      <c r="B37">
        <v>1</v>
      </c>
      <c r="C37">
        <v>4.0259999999999998</v>
      </c>
      <c r="G37">
        <v>29</v>
      </c>
      <c r="H37">
        <v>29</v>
      </c>
    </row>
    <row r="38" spans="1:8" x14ac:dyDescent="0.25">
      <c r="A38" t="s">
        <v>210</v>
      </c>
      <c r="B38">
        <v>1</v>
      </c>
      <c r="C38">
        <v>4.16</v>
      </c>
      <c r="G38">
        <v>45</v>
      </c>
      <c r="H38">
        <v>45</v>
      </c>
    </row>
    <row r="39" spans="1:8" x14ac:dyDescent="0.25">
      <c r="A39" t="s">
        <v>130</v>
      </c>
      <c r="B39">
        <v>1</v>
      </c>
      <c r="C39">
        <v>4.1130000000000004</v>
      </c>
      <c r="G39">
        <v>21</v>
      </c>
      <c r="H39">
        <v>21</v>
      </c>
    </row>
    <row r="40" spans="1:8" x14ac:dyDescent="0.25">
      <c r="A40" t="s">
        <v>135</v>
      </c>
      <c r="B40">
        <v>1</v>
      </c>
      <c r="C40">
        <v>4.0410000000000004</v>
      </c>
      <c r="G40">
        <v>5</v>
      </c>
      <c r="H40">
        <v>5</v>
      </c>
    </row>
    <row r="41" spans="1:8" x14ac:dyDescent="0.25">
      <c r="A41" t="s">
        <v>136</v>
      </c>
      <c r="B41">
        <v>1</v>
      </c>
      <c r="C41">
        <v>4.0380000000000003</v>
      </c>
      <c r="G41">
        <v>16</v>
      </c>
      <c r="H41">
        <v>16</v>
      </c>
    </row>
    <row r="42" spans="1:8" x14ac:dyDescent="0.25">
      <c r="A42" t="s">
        <v>137</v>
      </c>
      <c r="B42">
        <v>1</v>
      </c>
      <c r="C42">
        <v>171.05600000000001</v>
      </c>
      <c r="G42">
        <v>51</v>
      </c>
      <c r="H42">
        <v>56</v>
      </c>
    </row>
    <row r="43" spans="1:8" x14ac:dyDescent="0.25">
      <c r="A43" t="s">
        <v>139</v>
      </c>
      <c r="B43">
        <v>1</v>
      </c>
      <c r="C43">
        <v>1286.2329999999999</v>
      </c>
      <c r="G43">
        <v>4</v>
      </c>
      <c r="H43">
        <v>4</v>
      </c>
    </row>
    <row r="44" spans="1:8" x14ac:dyDescent="0.25">
      <c r="A44" t="s">
        <v>146</v>
      </c>
      <c r="B44">
        <v>1</v>
      </c>
      <c r="C44">
        <v>4.7510000000000003</v>
      </c>
      <c r="G44">
        <v>3</v>
      </c>
      <c r="H44">
        <v>3</v>
      </c>
    </row>
    <row r="45" spans="1:8" x14ac:dyDescent="0.25">
      <c r="A45" t="s">
        <v>155</v>
      </c>
      <c r="B45">
        <v>1</v>
      </c>
      <c r="C45">
        <v>4.0490000000000004</v>
      </c>
      <c r="G45">
        <v>32</v>
      </c>
      <c r="H45">
        <v>32</v>
      </c>
    </row>
    <row r="46" spans="1:8" x14ac:dyDescent="0.25">
      <c r="A46" t="s">
        <v>156</v>
      </c>
      <c r="B46">
        <v>1</v>
      </c>
      <c r="C46">
        <v>4.0149999999999997</v>
      </c>
      <c r="G46">
        <v>20</v>
      </c>
      <c r="H46">
        <v>7</v>
      </c>
    </row>
    <row r="47" spans="1:8" x14ac:dyDescent="0.25">
      <c r="A47" t="s">
        <v>223</v>
      </c>
      <c r="B47">
        <v>1</v>
      </c>
      <c r="C47">
        <v>4.0309999999999997</v>
      </c>
      <c r="G47">
        <v>4</v>
      </c>
      <c r="H47">
        <v>4</v>
      </c>
    </row>
    <row r="48" spans="1:8" x14ac:dyDescent="0.25">
      <c r="A48" t="s">
        <v>230</v>
      </c>
      <c r="B48">
        <v>1</v>
      </c>
      <c r="C48">
        <v>4.056</v>
      </c>
      <c r="G48">
        <v>44</v>
      </c>
      <c r="H48">
        <v>44</v>
      </c>
    </row>
    <row r="49" spans="1:8" x14ac:dyDescent="0.25">
      <c r="A49" t="s">
        <v>233</v>
      </c>
      <c r="B49">
        <v>1</v>
      </c>
      <c r="C49">
        <v>4.0469999999999997</v>
      </c>
      <c r="G49">
        <v>51</v>
      </c>
      <c r="H49">
        <v>51</v>
      </c>
    </row>
    <row r="50" spans="1:8" x14ac:dyDescent="0.25">
      <c r="A50" t="s">
        <v>240</v>
      </c>
      <c r="B50">
        <v>1</v>
      </c>
      <c r="C50">
        <v>4.0620000000000003</v>
      </c>
      <c r="G50">
        <v>19</v>
      </c>
      <c r="H50">
        <v>20</v>
      </c>
    </row>
    <row r="51" spans="1:8" x14ac:dyDescent="0.25">
      <c r="A51" t="s">
        <v>250</v>
      </c>
      <c r="B51">
        <v>1</v>
      </c>
      <c r="C51">
        <v>15.65</v>
      </c>
      <c r="G51">
        <v>97</v>
      </c>
      <c r="H51">
        <v>97</v>
      </c>
    </row>
    <row r="52" spans="1:8" x14ac:dyDescent="0.25">
      <c r="A52" t="s">
        <v>255</v>
      </c>
      <c r="B52">
        <v>1</v>
      </c>
      <c r="C52">
        <v>4.0199999999999996</v>
      </c>
      <c r="G52">
        <v>8</v>
      </c>
      <c r="H52">
        <v>8</v>
      </c>
    </row>
    <row r="53" spans="1:8" x14ac:dyDescent="0.25">
      <c r="A53" t="s">
        <v>256</v>
      </c>
      <c r="B53">
        <v>1</v>
      </c>
      <c r="C53">
        <v>15.346</v>
      </c>
      <c r="G53">
        <v>104</v>
      </c>
      <c r="H53">
        <v>104</v>
      </c>
    </row>
    <row r="54" spans="1:8" x14ac:dyDescent="0.25">
      <c r="A54" t="s">
        <v>260</v>
      </c>
      <c r="B54">
        <v>1</v>
      </c>
      <c r="C54">
        <v>4.0449999999999999</v>
      </c>
      <c r="G54">
        <v>66</v>
      </c>
      <c r="H54">
        <v>66</v>
      </c>
    </row>
    <row r="55" spans="1:8" x14ac:dyDescent="0.25">
      <c r="A55" t="s">
        <v>268</v>
      </c>
      <c r="B55">
        <v>1</v>
      </c>
      <c r="C55">
        <v>8.9510000000000005</v>
      </c>
      <c r="G55">
        <v>35</v>
      </c>
      <c r="H55">
        <v>409</v>
      </c>
    </row>
    <row r="56" spans="1:8" x14ac:dyDescent="0.25">
      <c r="A56" t="s">
        <v>274</v>
      </c>
      <c r="B56">
        <v>1</v>
      </c>
      <c r="C56">
        <v>4.0229999999999997</v>
      </c>
      <c r="G56">
        <v>29</v>
      </c>
      <c r="H56">
        <v>29</v>
      </c>
    </row>
    <row r="57" spans="1:8" x14ac:dyDescent="0.25">
      <c r="A57" t="s">
        <v>282</v>
      </c>
      <c r="B57">
        <v>1</v>
      </c>
      <c r="C57">
        <v>4.0449999999999999</v>
      </c>
      <c r="G57">
        <v>120</v>
      </c>
      <c r="H57">
        <v>120</v>
      </c>
    </row>
    <row r="58" spans="1:8" x14ac:dyDescent="0.25">
      <c r="A58" t="s">
        <v>290</v>
      </c>
      <c r="B58">
        <v>1</v>
      </c>
      <c r="C58">
        <v>4.37</v>
      </c>
      <c r="G58">
        <v>21</v>
      </c>
      <c r="H58">
        <v>149</v>
      </c>
    </row>
    <row r="59" spans="1:8" x14ac:dyDescent="0.25">
      <c r="A59" t="s">
        <v>295</v>
      </c>
      <c r="B59">
        <v>1</v>
      </c>
      <c r="C59">
        <v>4.0209999999999999</v>
      </c>
      <c r="G59">
        <v>49</v>
      </c>
      <c r="H59">
        <v>48</v>
      </c>
    </row>
    <row r="60" spans="1:8" x14ac:dyDescent="0.25">
      <c r="A60" t="s">
        <v>299</v>
      </c>
      <c r="B60">
        <v>1</v>
      </c>
      <c r="C60">
        <v>4.0890000000000004</v>
      </c>
      <c r="G60">
        <v>35</v>
      </c>
      <c r="H60">
        <v>35</v>
      </c>
    </row>
    <row r="61" spans="1:8" x14ac:dyDescent="0.25">
      <c r="A61" t="s">
        <v>300</v>
      </c>
      <c r="B61">
        <v>1</v>
      </c>
      <c r="C61">
        <v>251.69200000000001</v>
      </c>
      <c r="G61">
        <v>134</v>
      </c>
      <c r="H61">
        <v>134</v>
      </c>
    </row>
    <row r="62" spans="1:8" x14ac:dyDescent="0.25">
      <c r="A62" t="s">
        <v>301</v>
      </c>
      <c r="B62">
        <v>1</v>
      </c>
      <c r="C62">
        <v>4.0659999999999998</v>
      </c>
      <c r="G62">
        <v>20</v>
      </c>
      <c r="H62">
        <v>20</v>
      </c>
    </row>
    <row r="63" spans="1:8" x14ac:dyDescent="0.25">
      <c r="A63" t="s">
        <v>302</v>
      </c>
      <c r="B63">
        <v>1</v>
      </c>
      <c r="C63">
        <v>4.2439999999999998</v>
      </c>
      <c r="G63">
        <v>22</v>
      </c>
      <c r="H63">
        <v>22</v>
      </c>
    </row>
    <row r="64" spans="1:8" x14ac:dyDescent="0.25">
      <c r="A64" t="s">
        <v>303</v>
      </c>
      <c r="B64">
        <v>1</v>
      </c>
      <c r="C64">
        <v>5.2640000000000002</v>
      </c>
      <c r="G64">
        <v>13</v>
      </c>
      <c r="H64">
        <v>13</v>
      </c>
    </row>
    <row r="65" spans="1:8" x14ac:dyDescent="0.25">
      <c r="A65" t="s">
        <v>304</v>
      </c>
      <c r="B65">
        <v>1</v>
      </c>
      <c r="C65">
        <v>4.0449999999999999</v>
      </c>
      <c r="G65">
        <v>17</v>
      </c>
      <c r="H65">
        <v>17</v>
      </c>
    </row>
    <row r="66" spans="1:8" x14ac:dyDescent="0.25">
      <c r="A66" t="s">
        <v>305</v>
      </c>
      <c r="B66">
        <v>1</v>
      </c>
      <c r="C66">
        <v>4.0330000000000004</v>
      </c>
      <c r="G66">
        <v>18</v>
      </c>
      <c r="H66">
        <v>18</v>
      </c>
    </row>
    <row r="67" spans="1:8" x14ac:dyDescent="0.25">
      <c r="A67" t="s">
        <v>306</v>
      </c>
      <c r="B67">
        <v>1</v>
      </c>
      <c r="C67">
        <v>4.0419999999999998</v>
      </c>
      <c r="G67">
        <v>13</v>
      </c>
      <c r="H67">
        <v>13</v>
      </c>
    </row>
    <row r="68" spans="1:8" x14ac:dyDescent="0.25">
      <c r="A68" t="s">
        <v>307</v>
      </c>
      <c r="B68">
        <v>1</v>
      </c>
      <c r="C68">
        <v>6.0119999999999996</v>
      </c>
      <c r="G68">
        <v>29</v>
      </c>
      <c r="H68">
        <v>30</v>
      </c>
    </row>
    <row r="69" spans="1:8" x14ac:dyDescent="0.25">
      <c r="A69" t="s">
        <v>308</v>
      </c>
      <c r="B69">
        <v>1</v>
      </c>
      <c r="C69">
        <v>9.02</v>
      </c>
      <c r="G69">
        <v>22</v>
      </c>
      <c r="H69">
        <v>22</v>
      </c>
    </row>
    <row r="70" spans="1:8" x14ac:dyDescent="0.25">
      <c r="A70" t="s">
        <v>309</v>
      </c>
      <c r="B70">
        <v>1</v>
      </c>
      <c r="C70">
        <v>7.2</v>
      </c>
      <c r="G70">
        <v>45</v>
      </c>
      <c r="H70">
        <v>288</v>
      </c>
    </row>
    <row r="71" spans="1:8" x14ac:dyDescent="0.25">
      <c r="A71" t="s">
        <v>310</v>
      </c>
      <c r="B71">
        <v>1</v>
      </c>
      <c r="C71">
        <v>4.1710000000000003</v>
      </c>
      <c r="G71">
        <v>6</v>
      </c>
      <c r="H71">
        <v>6</v>
      </c>
    </row>
    <row r="72" spans="1:8" x14ac:dyDescent="0.25">
      <c r="A72" t="s">
        <v>311</v>
      </c>
      <c r="B72">
        <v>1</v>
      </c>
      <c r="C72">
        <v>4.0259999999999998</v>
      </c>
      <c r="G72">
        <v>19</v>
      </c>
      <c r="H72">
        <v>19</v>
      </c>
    </row>
    <row r="73" spans="1:8" x14ac:dyDescent="0.25">
      <c r="A73" t="s">
        <v>312</v>
      </c>
      <c r="B73">
        <v>1</v>
      </c>
      <c r="C73">
        <v>6.3179999999999996</v>
      </c>
      <c r="D73">
        <v>0.467320261437908</v>
      </c>
      <c r="E73">
        <v>0</v>
      </c>
      <c r="F73">
        <v>0</v>
      </c>
      <c r="G73">
        <v>133</v>
      </c>
    </row>
    <row r="74" spans="1:8" x14ac:dyDescent="0.25">
      <c r="A74" t="s">
        <v>313</v>
      </c>
      <c r="B74">
        <v>1</v>
      </c>
      <c r="C74">
        <v>4.0640000000000001</v>
      </c>
      <c r="G74">
        <v>64</v>
      </c>
      <c r="H74">
        <v>64</v>
      </c>
    </row>
    <row r="75" spans="1:8" x14ac:dyDescent="0.25">
      <c r="A75" t="s">
        <v>319</v>
      </c>
      <c r="B75">
        <v>1</v>
      </c>
      <c r="C75">
        <v>4.0460000000000003</v>
      </c>
      <c r="G75">
        <v>36</v>
      </c>
      <c r="H75">
        <v>36</v>
      </c>
    </row>
    <row r="76" spans="1:8" x14ac:dyDescent="0.25">
      <c r="A76" t="s">
        <v>327</v>
      </c>
      <c r="B76">
        <v>1</v>
      </c>
      <c r="C76">
        <v>4.0469999999999997</v>
      </c>
      <c r="G76">
        <v>87</v>
      </c>
      <c r="H76">
        <v>87</v>
      </c>
    </row>
    <row r="77" spans="1:8" x14ac:dyDescent="0.25">
      <c r="A77" t="s">
        <v>328</v>
      </c>
      <c r="B77">
        <v>1</v>
      </c>
      <c r="C77">
        <v>4.0570000000000004</v>
      </c>
      <c r="G77">
        <v>97</v>
      </c>
      <c r="H77">
        <v>97</v>
      </c>
    </row>
    <row r="78" spans="1:8" x14ac:dyDescent="0.25">
      <c r="A78" t="s">
        <v>325</v>
      </c>
      <c r="B78">
        <v>1</v>
      </c>
      <c r="C78">
        <v>4.2169999999999996</v>
      </c>
      <c r="G78">
        <v>312</v>
      </c>
      <c r="H78">
        <v>312</v>
      </c>
    </row>
    <row r="79" spans="1:8" x14ac:dyDescent="0.25">
      <c r="A79" t="s">
        <v>331</v>
      </c>
      <c r="B79">
        <v>1</v>
      </c>
      <c r="C79">
        <v>4.1040000000000001</v>
      </c>
      <c r="G79">
        <v>100</v>
      </c>
      <c r="H79">
        <v>100</v>
      </c>
    </row>
    <row r="80" spans="1:8" x14ac:dyDescent="0.25">
      <c r="A80" t="s">
        <v>333</v>
      </c>
      <c r="B80">
        <v>1</v>
      </c>
      <c r="C80">
        <v>170.71199999999999</v>
      </c>
      <c r="G80">
        <v>28</v>
      </c>
      <c r="H80">
        <v>28</v>
      </c>
    </row>
    <row r="81" spans="1:8" x14ac:dyDescent="0.25">
      <c r="A81" t="s">
        <v>334</v>
      </c>
      <c r="B81">
        <v>1</v>
      </c>
      <c r="C81">
        <v>249.227</v>
      </c>
      <c r="G81">
        <v>8</v>
      </c>
      <c r="H81">
        <v>8</v>
      </c>
    </row>
    <row r="82" spans="1:8" x14ac:dyDescent="0.25">
      <c r="A82" t="s">
        <v>335</v>
      </c>
      <c r="B82">
        <v>1</v>
      </c>
      <c r="C82">
        <v>44.082999999999998</v>
      </c>
      <c r="G82">
        <v>24</v>
      </c>
      <c r="H82">
        <v>24</v>
      </c>
    </row>
    <row r="83" spans="1:8" x14ac:dyDescent="0.25">
      <c r="A83" t="s">
        <v>336</v>
      </c>
      <c r="B83">
        <v>1</v>
      </c>
      <c r="C83">
        <v>146.05699999999999</v>
      </c>
      <c r="G83">
        <v>22</v>
      </c>
      <c r="H83">
        <v>22</v>
      </c>
    </row>
    <row r="84" spans="1:8" x14ac:dyDescent="0.25">
      <c r="A84" t="s">
        <v>337</v>
      </c>
      <c r="B84">
        <v>1</v>
      </c>
      <c r="C84">
        <v>188.12100000000001</v>
      </c>
      <c r="G84">
        <v>44</v>
      </c>
      <c r="H84">
        <v>44</v>
      </c>
    </row>
    <row r="85" spans="1:8" x14ac:dyDescent="0.25">
      <c r="A85" t="s">
        <v>340</v>
      </c>
      <c r="B85">
        <v>1</v>
      </c>
      <c r="C85">
        <v>4.0709999999999997</v>
      </c>
      <c r="G85">
        <v>21</v>
      </c>
      <c r="H85">
        <v>21</v>
      </c>
    </row>
    <row r="86" spans="1:8" x14ac:dyDescent="0.25">
      <c r="A86" t="s">
        <v>341</v>
      </c>
      <c r="B86">
        <v>1</v>
      </c>
      <c r="C86">
        <v>4.0419999999999998</v>
      </c>
      <c r="G86">
        <v>71</v>
      </c>
      <c r="H86">
        <v>71</v>
      </c>
    </row>
    <row r="87" spans="1:8" x14ac:dyDescent="0.25">
      <c r="A87" t="s">
        <v>347</v>
      </c>
      <c r="B87">
        <v>1</v>
      </c>
      <c r="C87">
        <v>4.0430000000000001</v>
      </c>
      <c r="G87">
        <v>5</v>
      </c>
      <c r="H87">
        <v>5</v>
      </c>
    </row>
    <row r="88" spans="1:8" x14ac:dyDescent="0.25">
      <c r="A88" t="s">
        <v>359</v>
      </c>
      <c r="B88">
        <v>1</v>
      </c>
      <c r="C88">
        <v>44.023000000000003</v>
      </c>
      <c r="G88">
        <v>16</v>
      </c>
      <c r="H88">
        <v>16</v>
      </c>
    </row>
    <row r="89" spans="1:8" x14ac:dyDescent="0.25">
      <c r="A89" t="s">
        <v>362</v>
      </c>
      <c r="B89">
        <v>1</v>
      </c>
      <c r="C89">
        <v>4.0599999999999996</v>
      </c>
      <c r="G89">
        <v>7</v>
      </c>
      <c r="H89">
        <v>7</v>
      </c>
    </row>
    <row r="90" spans="1:8" x14ac:dyDescent="0.25">
      <c r="A90" t="s">
        <v>365</v>
      </c>
      <c r="B90">
        <v>1</v>
      </c>
      <c r="C90">
        <v>4.1059999999999999</v>
      </c>
      <c r="G90">
        <v>113</v>
      </c>
      <c r="H90">
        <v>113</v>
      </c>
    </row>
    <row r="91" spans="1:8" x14ac:dyDescent="0.25">
      <c r="A91" t="s">
        <v>366</v>
      </c>
      <c r="B91">
        <v>1</v>
      </c>
      <c r="C91">
        <v>167.55099999999999</v>
      </c>
      <c r="G91">
        <v>23</v>
      </c>
      <c r="H91">
        <v>23</v>
      </c>
    </row>
    <row r="92" spans="1:8" x14ac:dyDescent="0.25">
      <c r="A92" t="s">
        <v>368</v>
      </c>
      <c r="B92">
        <v>1</v>
      </c>
      <c r="C92">
        <v>206.2</v>
      </c>
      <c r="G92">
        <v>27</v>
      </c>
      <c r="H92">
        <v>27</v>
      </c>
    </row>
    <row r="93" spans="1:8" x14ac:dyDescent="0.25">
      <c r="A93" t="s">
        <v>369</v>
      </c>
      <c r="B93">
        <v>1</v>
      </c>
      <c r="C93">
        <v>118.26300000000001</v>
      </c>
      <c r="G93">
        <v>18</v>
      </c>
      <c r="H93">
        <v>18</v>
      </c>
    </row>
    <row r="94" spans="1:8" x14ac:dyDescent="0.25">
      <c r="A94" t="s">
        <v>382</v>
      </c>
      <c r="B94">
        <v>1</v>
      </c>
      <c r="C94">
        <v>4.484</v>
      </c>
      <c r="G94">
        <v>648</v>
      </c>
      <c r="H94">
        <v>647</v>
      </c>
    </row>
    <row r="95" spans="1:8" x14ac:dyDescent="0.25">
      <c r="A95" t="s">
        <v>383</v>
      </c>
      <c r="B95">
        <v>1</v>
      </c>
      <c r="C95">
        <v>4.2320000000000002</v>
      </c>
      <c r="G95">
        <v>32</v>
      </c>
      <c r="H95">
        <v>257</v>
      </c>
    </row>
    <row r="96" spans="1:8" x14ac:dyDescent="0.25">
      <c r="A96" t="s">
        <v>386</v>
      </c>
      <c r="B96">
        <v>1</v>
      </c>
      <c r="C96">
        <v>4.0730000000000004</v>
      </c>
      <c r="G96">
        <v>14</v>
      </c>
      <c r="H96">
        <v>14</v>
      </c>
    </row>
    <row r="97" spans="1:8" x14ac:dyDescent="0.25">
      <c r="A97" t="s">
        <v>391</v>
      </c>
      <c r="B97">
        <v>1</v>
      </c>
      <c r="C97">
        <v>4.3239999999999998</v>
      </c>
      <c r="G97">
        <v>55</v>
      </c>
      <c r="H97">
        <v>55</v>
      </c>
    </row>
    <row r="98" spans="1:8" x14ac:dyDescent="0.25">
      <c r="A98" t="s">
        <v>394</v>
      </c>
      <c r="B98">
        <v>1</v>
      </c>
      <c r="C98">
        <v>4.0650000000000004</v>
      </c>
      <c r="G98">
        <v>23</v>
      </c>
      <c r="H98">
        <v>23</v>
      </c>
    </row>
    <row r="99" spans="1:8" x14ac:dyDescent="0.25">
      <c r="A99" t="s">
        <v>395</v>
      </c>
      <c r="B99">
        <v>1</v>
      </c>
      <c r="C99">
        <v>45.316000000000003</v>
      </c>
      <c r="G99">
        <v>33</v>
      </c>
      <c r="H99">
        <v>33</v>
      </c>
    </row>
    <row r="100" spans="1:8" x14ac:dyDescent="0.25">
      <c r="A100" t="s">
        <v>396</v>
      </c>
      <c r="B100">
        <v>1</v>
      </c>
      <c r="C100">
        <v>4.2530000000000001</v>
      </c>
      <c r="D100">
        <v>0.44407894736842102</v>
      </c>
      <c r="E100">
        <v>0</v>
      </c>
      <c r="F100">
        <v>0</v>
      </c>
      <c r="G100">
        <v>59</v>
      </c>
    </row>
    <row r="101" spans="1:8" x14ac:dyDescent="0.25">
      <c r="A101" t="s">
        <v>402</v>
      </c>
      <c r="B101">
        <v>1</v>
      </c>
      <c r="C101">
        <v>4.1619999999999999</v>
      </c>
      <c r="G101">
        <v>18</v>
      </c>
      <c r="H101">
        <v>106</v>
      </c>
    </row>
    <row r="102" spans="1:8" x14ac:dyDescent="0.25">
      <c r="A102" t="s">
        <v>407</v>
      </c>
      <c r="B102">
        <v>1</v>
      </c>
      <c r="C102">
        <v>4.0339999999999998</v>
      </c>
      <c r="G102">
        <v>44</v>
      </c>
      <c r="H102">
        <v>44</v>
      </c>
    </row>
    <row r="103" spans="1:8" x14ac:dyDescent="0.25">
      <c r="A103" t="s">
        <v>408</v>
      </c>
      <c r="B103">
        <v>1</v>
      </c>
      <c r="C103">
        <v>4.01</v>
      </c>
      <c r="G103">
        <v>24</v>
      </c>
      <c r="H103">
        <v>23</v>
      </c>
    </row>
    <row r="104" spans="1:8" x14ac:dyDescent="0.25">
      <c r="A104" t="s">
        <v>427</v>
      </c>
      <c r="B104">
        <v>1</v>
      </c>
      <c r="C104">
        <v>4.0170000000000003</v>
      </c>
      <c r="G104">
        <v>39</v>
      </c>
      <c r="H104">
        <v>39</v>
      </c>
    </row>
    <row r="105" spans="1:8" x14ac:dyDescent="0.25">
      <c r="A105" t="s">
        <v>428</v>
      </c>
      <c r="B105">
        <v>1</v>
      </c>
      <c r="C105">
        <v>4.0380000000000003</v>
      </c>
      <c r="G105">
        <v>4</v>
      </c>
      <c r="H105">
        <v>4</v>
      </c>
    </row>
    <row r="106" spans="1:8" x14ac:dyDescent="0.25">
      <c r="A106" t="s">
        <v>434</v>
      </c>
      <c r="B106">
        <v>1</v>
      </c>
      <c r="C106">
        <v>4.0469999999999997</v>
      </c>
      <c r="G106">
        <v>47</v>
      </c>
      <c r="H106">
        <v>47</v>
      </c>
    </row>
    <row r="107" spans="1:8" x14ac:dyDescent="0.25">
      <c r="A107" t="s">
        <v>439</v>
      </c>
      <c r="B107">
        <v>1</v>
      </c>
      <c r="C107">
        <v>4.1580000000000004</v>
      </c>
      <c r="G107">
        <v>15</v>
      </c>
      <c r="H107">
        <v>15</v>
      </c>
    </row>
    <row r="108" spans="1:8" x14ac:dyDescent="0.25">
      <c r="A108" t="s">
        <v>469</v>
      </c>
      <c r="B108">
        <v>1</v>
      </c>
      <c r="C108">
        <v>4.04</v>
      </c>
      <c r="G108">
        <v>30</v>
      </c>
      <c r="H108">
        <v>30</v>
      </c>
    </row>
    <row r="109" spans="1:8" x14ac:dyDescent="0.25">
      <c r="A109" t="s">
        <v>476</v>
      </c>
      <c r="B109">
        <v>1</v>
      </c>
      <c r="C109">
        <v>4.0140000000000002</v>
      </c>
      <c r="G109">
        <v>2</v>
      </c>
      <c r="H109">
        <v>1</v>
      </c>
    </row>
    <row r="110" spans="1:8" x14ac:dyDescent="0.25">
      <c r="A110" t="s">
        <v>479</v>
      </c>
      <c r="B110">
        <v>1</v>
      </c>
      <c r="C110">
        <v>5.69</v>
      </c>
      <c r="G110">
        <v>20</v>
      </c>
      <c r="H110">
        <v>27</v>
      </c>
    </row>
    <row r="111" spans="1:8" x14ac:dyDescent="0.25">
      <c r="A111" t="s">
        <v>486</v>
      </c>
      <c r="B111">
        <v>1</v>
      </c>
      <c r="C111">
        <v>4.0289999999999999</v>
      </c>
      <c r="G111">
        <v>21</v>
      </c>
      <c r="H111">
        <v>21</v>
      </c>
    </row>
    <row r="112" spans="1:8" x14ac:dyDescent="0.25">
      <c r="A112" t="s">
        <v>488</v>
      </c>
      <c r="B112">
        <v>1</v>
      </c>
      <c r="C112">
        <v>4.0460000000000003</v>
      </c>
      <c r="G112">
        <v>97</v>
      </c>
      <c r="H112">
        <v>97</v>
      </c>
    </row>
    <row r="113" spans="1:8" x14ac:dyDescent="0.25">
      <c r="A113" t="s">
        <v>493</v>
      </c>
      <c r="B113">
        <v>1</v>
      </c>
      <c r="C113">
        <v>4.0289999999999999</v>
      </c>
      <c r="G113">
        <v>15</v>
      </c>
      <c r="H113">
        <v>15</v>
      </c>
    </row>
    <row r="114" spans="1:8" x14ac:dyDescent="0.25">
      <c r="A114" t="s">
        <v>498</v>
      </c>
      <c r="B114">
        <v>1</v>
      </c>
      <c r="C114">
        <v>4.0609999999999999</v>
      </c>
      <c r="G114">
        <v>35</v>
      </c>
      <c r="H114">
        <v>35</v>
      </c>
    </row>
    <row r="115" spans="1:8" x14ac:dyDescent="0.25">
      <c r="A115" t="s">
        <v>503</v>
      </c>
      <c r="B115">
        <v>1</v>
      </c>
      <c r="C115">
        <v>4.0309999999999997</v>
      </c>
      <c r="G115">
        <v>45</v>
      </c>
      <c r="H115">
        <v>45</v>
      </c>
    </row>
    <row r="116" spans="1:8" x14ac:dyDescent="0.25">
      <c r="A116" t="s">
        <v>507</v>
      </c>
      <c r="B116">
        <v>1</v>
      </c>
      <c r="C116">
        <v>5.1820000000000004</v>
      </c>
      <c r="G116">
        <v>14</v>
      </c>
      <c r="H116">
        <v>14</v>
      </c>
    </row>
    <row r="117" spans="1:8" x14ac:dyDescent="0.25">
      <c r="A117" t="s">
        <v>509</v>
      </c>
      <c r="B117">
        <v>1</v>
      </c>
      <c r="C117">
        <v>4.0270000000000001</v>
      </c>
      <c r="G117">
        <v>39</v>
      </c>
      <c r="H117">
        <v>39</v>
      </c>
    </row>
    <row r="118" spans="1:8" x14ac:dyDescent="0.25">
      <c r="A118" t="s">
        <v>512</v>
      </c>
      <c r="B118">
        <v>1</v>
      </c>
      <c r="C118">
        <v>472.32600000000002</v>
      </c>
      <c r="G118">
        <v>53</v>
      </c>
      <c r="H118">
        <v>53</v>
      </c>
    </row>
    <row r="119" spans="1:8" x14ac:dyDescent="0.25">
      <c r="A119" t="s">
        <v>514</v>
      </c>
      <c r="B119">
        <v>1</v>
      </c>
      <c r="C119">
        <v>4.0730000000000004</v>
      </c>
      <c r="G119">
        <v>30</v>
      </c>
      <c r="H119">
        <v>32</v>
      </c>
    </row>
    <row r="120" spans="1:8" x14ac:dyDescent="0.25">
      <c r="A120" t="s">
        <v>516</v>
      </c>
      <c r="B120">
        <v>1</v>
      </c>
      <c r="C120">
        <v>4.0289999999999999</v>
      </c>
      <c r="G120">
        <v>23</v>
      </c>
      <c r="H120">
        <v>23</v>
      </c>
    </row>
    <row r="121" spans="1:8" x14ac:dyDescent="0.25">
      <c r="A121" t="s">
        <v>520</v>
      </c>
      <c r="B121">
        <v>1</v>
      </c>
      <c r="C121">
        <v>4.0279999999999996</v>
      </c>
      <c r="G121">
        <v>28</v>
      </c>
      <c r="H121">
        <v>28</v>
      </c>
    </row>
    <row r="122" spans="1:8" x14ac:dyDescent="0.25">
      <c r="A122" t="s">
        <v>522</v>
      </c>
      <c r="B122">
        <v>1</v>
      </c>
      <c r="C122">
        <v>24.050999999999998</v>
      </c>
      <c r="G122">
        <v>33</v>
      </c>
      <c r="H122">
        <v>33</v>
      </c>
    </row>
    <row r="123" spans="1:8" x14ac:dyDescent="0.25">
      <c r="A123" t="s">
        <v>529</v>
      </c>
      <c r="B123">
        <v>1</v>
      </c>
      <c r="C123">
        <v>4.0389999999999997</v>
      </c>
      <c r="G123">
        <v>2</v>
      </c>
      <c r="H123">
        <v>2</v>
      </c>
    </row>
    <row r="124" spans="1:8" x14ac:dyDescent="0.25">
      <c r="A124" t="s">
        <v>530</v>
      </c>
      <c r="B124">
        <v>1</v>
      </c>
      <c r="C124">
        <v>5.085</v>
      </c>
      <c r="G124">
        <v>1</v>
      </c>
      <c r="H124">
        <v>1</v>
      </c>
    </row>
    <row r="125" spans="1:8" x14ac:dyDescent="0.25">
      <c r="A125" t="s">
        <v>542</v>
      </c>
      <c r="B125">
        <v>1</v>
      </c>
      <c r="C125">
        <v>4.0289999999999999</v>
      </c>
      <c r="G125">
        <v>10</v>
      </c>
      <c r="H125">
        <v>10</v>
      </c>
    </row>
    <row r="126" spans="1:8" x14ac:dyDescent="0.25">
      <c r="A126" t="s">
        <v>543</v>
      </c>
      <c r="B126">
        <v>1</v>
      </c>
      <c r="C126">
        <v>4.008</v>
      </c>
      <c r="G126">
        <v>12</v>
      </c>
      <c r="H126">
        <v>11</v>
      </c>
    </row>
    <row r="127" spans="1:8" x14ac:dyDescent="0.25">
      <c r="A127" t="s">
        <v>546</v>
      </c>
      <c r="B127">
        <v>1</v>
      </c>
      <c r="C127">
        <v>4.0380000000000003</v>
      </c>
      <c r="G127">
        <v>41</v>
      </c>
      <c r="H127">
        <v>41</v>
      </c>
    </row>
    <row r="128" spans="1:8" x14ac:dyDescent="0.25">
      <c r="A128" t="s">
        <v>550</v>
      </c>
      <c r="B128">
        <v>1</v>
      </c>
      <c r="C128">
        <v>5.3929999999999998</v>
      </c>
      <c r="G128">
        <v>56</v>
      </c>
      <c r="H128">
        <v>56</v>
      </c>
    </row>
    <row r="129" spans="1:8" x14ac:dyDescent="0.25">
      <c r="A129" t="s">
        <v>561</v>
      </c>
      <c r="B129">
        <v>1</v>
      </c>
      <c r="C129">
        <v>4.04</v>
      </c>
      <c r="G129">
        <v>54</v>
      </c>
      <c r="H129">
        <v>54</v>
      </c>
    </row>
    <row r="130" spans="1:8" x14ac:dyDescent="0.25">
      <c r="A130" t="s">
        <v>569</v>
      </c>
      <c r="B130">
        <v>1</v>
      </c>
      <c r="C130">
        <v>5.2359999999999998</v>
      </c>
      <c r="D130">
        <v>0.5</v>
      </c>
      <c r="E130">
        <v>0</v>
      </c>
      <c r="F130">
        <v>0</v>
      </c>
      <c r="G130">
        <v>22</v>
      </c>
    </row>
    <row r="131" spans="1:8" x14ac:dyDescent="0.25">
      <c r="A131" t="s">
        <v>569</v>
      </c>
      <c r="B131">
        <v>1</v>
      </c>
      <c r="C131">
        <v>5.2060000000000004</v>
      </c>
      <c r="G131">
        <v>22</v>
      </c>
      <c r="H131">
        <v>21</v>
      </c>
    </row>
    <row r="132" spans="1:8" x14ac:dyDescent="0.25">
      <c r="A132" t="s">
        <v>575</v>
      </c>
      <c r="B132">
        <v>1</v>
      </c>
      <c r="C132">
        <v>4.0549999999999997</v>
      </c>
      <c r="G132">
        <v>50</v>
      </c>
      <c r="H132">
        <v>50</v>
      </c>
    </row>
    <row r="133" spans="1:8" x14ac:dyDescent="0.25">
      <c r="A133" t="s">
        <v>582</v>
      </c>
      <c r="B133">
        <v>1</v>
      </c>
      <c r="C133">
        <v>4.0380000000000003</v>
      </c>
      <c r="G133">
        <v>61</v>
      </c>
      <c r="H133">
        <v>61</v>
      </c>
    </row>
    <row r="134" spans="1:8" x14ac:dyDescent="0.25">
      <c r="A134" t="s">
        <v>583</v>
      </c>
      <c r="B134">
        <v>1</v>
      </c>
      <c r="C134">
        <v>4.05</v>
      </c>
      <c r="G134">
        <v>9</v>
      </c>
      <c r="H134">
        <v>10</v>
      </c>
    </row>
    <row r="135" spans="1:8" x14ac:dyDescent="0.25">
      <c r="A135" t="s">
        <v>587</v>
      </c>
      <c r="B135">
        <v>1</v>
      </c>
      <c r="C135">
        <v>4.093</v>
      </c>
      <c r="G135">
        <v>20</v>
      </c>
      <c r="H135">
        <v>23</v>
      </c>
    </row>
    <row r="136" spans="1:8" x14ac:dyDescent="0.25">
      <c r="A136" t="s">
        <v>592</v>
      </c>
      <c r="B136">
        <v>1</v>
      </c>
      <c r="C136">
        <v>4.0380000000000003</v>
      </c>
      <c r="G136">
        <v>7</v>
      </c>
      <c r="H136">
        <v>7</v>
      </c>
    </row>
    <row r="137" spans="1:8" x14ac:dyDescent="0.25">
      <c r="A137" t="s">
        <v>588</v>
      </c>
      <c r="B137">
        <v>1</v>
      </c>
      <c r="C137">
        <v>4.0279999999999996</v>
      </c>
      <c r="G137">
        <v>20</v>
      </c>
      <c r="H137">
        <v>20</v>
      </c>
    </row>
    <row r="138" spans="1:8" x14ac:dyDescent="0.25">
      <c r="A138" t="s">
        <v>589</v>
      </c>
      <c r="B138">
        <v>1</v>
      </c>
      <c r="C138">
        <v>4.0389999999999997</v>
      </c>
      <c r="G138">
        <v>20</v>
      </c>
      <c r="H138">
        <v>20</v>
      </c>
    </row>
    <row r="139" spans="1:8" x14ac:dyDescent="0.25">
      <c r="A139" t="s">
        <v>590</v>
      </c>
      <c r="B139">
        <v>1</v>
      </c>
      <c r="C139">
        <v>4.0110000000000001</v>
      </c>
      <c r="G139">
        <v>12</v>
      </c>
      <c r="H139">
        <v>12</v>
      </c>
    </row>
    <row r="140" spans="1:8" x14ac:dyDescent="0.25">
      <c r="A140" t="s">
        <v>591</v>
      </c>
      <c r="B140">
        <v>1</v>
      </c>
      <c r="C140">
        <v>4.0819999999999999</v>
      </c>
      <c r="G140">
        <v>325</v>
      </c>
      <c r="H140">
        <v>325</v>
      </c>
    </row>
    <row r="141" spans="1:8" x14ac:dyDescent="0.25">
      <c r="A141" t="s">
        <v>598</v>
      </c>
      <c r="B141">
        <v>1</v>
      </c>
      <c r="C141">
        <v>4.2359999999999998</v>
      </c>
      <c r="G141">
        <v>32</v>
      </c>
      <c r="H141">
        <v>32</v>
      </c>
    </row>
    <row r="142" spans="1:8" x14ac:dyDescent="0.25">
      <c r="A142" t="s">
        <v>623</v>
      </c>
      <c r="B142">
        <v>1</v>
      </c>
      <c r="C142">
        <v>4.0110000000000001</v>
      </c>
      <c r="G142">
        <v>30</v>
      </c>
      <c r="H142">
        <v>23</v>
      </c>
    </row>
    <row r="143" spans="1:8" x14ac:dyDescent="0.25">
      <c r="A143" t="s">
        <v>624</v>
      </c>
      <c r="B143">
        <v>1</v>
      </c>
      <c r="C143">
        <v>4.056</v>
      </c>
      <c r="G143">
        <v>31</v>
      </c>
      <c r="H143">
        <v>31</v>
      </c>
    </row>
    <row r="144" spans="1:8" x14ac:dyDescent="0.25">
      <c r="A144" t="s">
        <v>628</v>
      </c>
      <c r="B144">
        <v>1</v>
      </c>
      <c r="C144">
        <v>4.1500000000000004</v>
      </c>
      <c r="D144">
        <v>0.5</v>
      </c>
      <c r="E144">
        <v>0</v>
      </c>
      <c r="F144">
        <v>0</v>
      </c>
      <c r="G144">
        <v>179</v>
      </c>
    </row>
    <row r="145" spans="1:8" x14ac:dyDescent="0.25">
      <c r="A145" t="s">
        <v>629</v>
      </c>
      <c r="B145">
        <v>1</v>
      </c>
      <c r="C145">
        <v>4.0679999999999996</v>
      </c>
      <c r="G145">
        <v>154</v>
      </c>
      <c r="H145">
        <v>154</v>
      </c>
    </row>
    <row r="146" spans="1:8" x14ac:dyDescent="0.25">
      <c r="A146" t="s">
        <v>631</v>
      </c>
      <c r="B146">
        <v>1</v>
      </c>
      <c r="C146">
        <v>4.056</v>
      </c>
      <c r="G146">
        <v>54</v>
      </c>
      <c r="H146">
        <v>54</v>
      </c>
    </row>
    <row r="147" spans="1:8" x14ac:dyDescent="0.25">
      <c r="A147" t="s">
        <v>9</v>
      </c>
      <c r="B147">
        <v>2</v>
      </c>
      <c r="C147">
        <v>5.9420000000000002</v>
      </c>
      <c r="G147">
        <v>1445</v>
      </c>
      <c r="H147">
        <v>1442</v>
      </c>
    </row>
    <row r="148" spans="1:8" x14ac:dyDescent="0.25">
      <c r="A148" t="s">
        <v>17</v>
      </c>
      <c r="B148">
        <v>2</v>
      </c>
      <c r="C148">
        <v>4.1909999999999998</v>
      </c>
      <c r="D148">
        <v>0.29055299539170498</v>
      </c>
      <c r="E148">
        <v>0.104651162790697</v>
      </c>
      <c r="F148">
        <v>9.7349918875067592E-3</v>
      </c>
      <c r="G148">
        <v>43</v>
      </c>
      <c r="H148">
        <v>43</v>
      </c>
    </row>
    <row r="149" spans="1:8" x14ac:dyDescent="0.25">
      <c r="A149" t="s">
        <v>31</v>
      </c>
      <c r="B149">
        <v>2</v>
      </c>
      <c r="C149">
        <v>4.2480000000000002</v>
      </c>
      <c r="D149">
        <v>0.264099941554646</v>
      </c>
      <c r="E149">
        <v>8.6956521739130405E-2</v>
      </c>
      <c r="F149">
        <v>7.5614366729678598E-3</v>
      </c>
      <c r="G149">
        <v>46</v>
      </c>
      <c r="H149">
        <v>46</v>
      </c>
    </row>
    <row r="150" spans="1:8" x14ac:dyDescent="0.25">
      <c r="A150" t="s">
        <v>32</v>
      </c>
      <c r="B150">
        <v>2</v>
      </c>
      <c r="C150">
        <v>4.085</v>
      </c>
      <c r="D150">
        <v>0.26017017236342299</v>
      </c>
      <c r="E150">
        <v>0.102076124567474</v>
      </c>
      <c r="F150">
        <v>1.4128183331138201E-3</v>
      </c>
    </row>
    <row r="151" spans="1:8" x14ac:dyDescent="0.25">
      <c r="A151" t="s">
        <v>33</v>
      </c>
      <c r="B151">
        <v>2</v>
      </c>
      <c r="C151">
        <v>4.1379999999999999</v>
      </c>
      <c r="D151">
        <v>0.384635532206763</v>
      </c>
      <c r="E151">
        <v>0.20796460176991099</v>
      </c>
      <c r="F151">
        <v>7.3615788237136803E-3</v>
      </c>
      <c r="G151">
        <v>114</v>
      </c>
      <c r="H151">
        <v>114</v>
      </c>
    </row>
    <row r="152" spans="1:8" x14ac:dyDescent="0.25">
      <c r="A152" t="s">
        <v>34</v>
      </c>
      <c r="B152">
        <v>2</v>
      </c>
      <c r="C152">
        <v>4.1539999999999999</v>
      </c>
      <c r="D152">
        <v>0.375</v>
      </c>
      <c r="E152">
        <v>2.2179974651457501E-2</v>
      </c>
      <c r="F152" s="1">
        <v>1.1244600583755401E-4</v>
      </c>
    </row>
    <row r="153" spans="1:8" x14ac:dyDescent="0.25">
      <c r="A153" t="s">
        <v>35</v>
      </c>
      <c r="B153">
        <v>2</v>
      </c>
      <c r="C153">
        <v>4.2320000000000002</v>
      </c>
      <c r="D153">
        <v>0.375</v>
      </c>
      <c r="E153">
        <v>0.21830985915492901</v>
      </c>
      <c r="F153">
        <v>1.75702099923484E-3</v>
      </c>
      <c r="G153">
        <v>509</v>
      </c>
      <c r="H153">
        <v>509</v>
      </c>
    </row>
    <row r="154" spans="1:8" x14ac:dyDescent="0.25">
      <c r="A154" t="s">
        <v>37</v>
      </c>
      <c r="B154">
        <v>2</v>
      </c>
      <c r="C154">
        <v>4.1459999999999999</v>
      </c>
      <c r="D154">
        <v>0.375</v>
      </c>
      <c r="E154">
        <v>0.20720720720720701</v>
      </c>
      <c r="F154">
        <v>1.86673159646132E-3</v>
      </c>
      <c r="G154">
        <v>448</v>
      </c>
      <c r="H154">
        <v>448</v>
      </c>
    </row>
    <row r="155" spans="1:8" x14ac:dyDescent="0.25">
      <c r="A155" t="s">
        <v>39</v>
      </c>
      <c r="B155">
        <v>2</v>
      </c>
      <c r="C155">
        <v>4.0549999999999997</v>
      </c>
      <c r="D155">
        <v>0.375</v>
      </c>
      <c r="E155">
        <v>0.1640625</v>
      </c>
      <c r="F155">
        <v>5.126953125E-3</v>
      </c>
      <c r="G155">
        <v>140</v>
      </c>
      <c r="H155">
        <v>140</v>
      </c>
    </row>
    <row r="156" spans="1:8" x14ac:dyDescent="0.25">
      <c r="A156" t="s">
        <v>40</v>
      </c>
      <c r="B156">
        <v>2</v>
      </c>
      <c r="C156">
        <v>4.1120000000000001</v>
      </c>
      <c r="D156">
        <v>0.37856960961413</v>
      </c>
      <c r="E156">
        <v>0.23737373737373699</v>
      </c>
      <c r="F156">
        <v>4.7954290378532799E-3</v>
      </c>
      <c r="G156">
        <v>208</v>
      </c>
      <c r="H156">
        <v>208</v>
      </c>
    </row>
    <row r="157" spans="1:8" x14ac:dyDescent="0.25">
      <c r="A157" t="s">
        <v>41</v>
      </c>
      <c r="B157">
        <v>2</v>
      </c>
      <c r="C157">
        <v>4.6849999999999996</v>
      </c>
      <c r="D157">
        <v>0.385555273021427</v>
      </c>
      <c r="E157">
        <v>0.10980810234541501</v>
      </c>
      <c r="F157" s="1">
        <v>9.3652965753019801E-4</v>
      </c>
      <c r="G157">
        <v>480</v>
      </c>
      <c r="H157">
        <v>480</v>
      </c>
    </row>
    <row r="158" spans="1:8" x14ac:dyDescent="0.25">
      <c r="A158" t="s">
        <v>42</v>
      </c>
      <c r="B158">
        <v>2</v>
      </c>
      <c r="C158">
        <v>4.3120000000000003</v>
      </c>
      <c r="D158">
        <v>0.27422402159244202</v>
      </c>
      <c r="E158">
        <v>4.4426494345718902E-2</v>
      </c>
      <c r="F158" s="1">
        <v>2.8708558543275497E-4</v>
      </c>
    </row>
    <row r="159" spans="1:8" x14ac:dyDescent="0.25">
      <c r="A159" t="s">
        <v>55</v>
      </c>
      <c r="B159">
        <v>2</v>
      </c>
      <c r="C159">
        <v>4.2560000000000002</v>
      </c>
      <c r="D159">
        <v>0.29816151590345102</v>
      </c>
      <c r="E159">
        <v>0.13636363636363599</v>
      </c>
      <c r="F159">
        <v>2.1559468199784399E-3</v>
      </c>
      <c r="G159">
        <v>253</v>
      </c>
      <c r="H159">
        <v>253</v>
      </c>
    </row>
    <row r="160" spans="1:8" x14ac:dyDescent="0.25">
      <c r="A160" t="s">
        <v>56</v>
      </c>
      <c r="B160">
        <v>2</v>
      </c>
      <c r="C160">
        <v>4.0330000000000004</v>
      </c>
      <c r="D160">
        <v>0.625</v>
      </c>
      <c r="E160">
        <v>0</v>
      </c>
      <c r="F160">
        <v>0</v>
      </c>
      <c r="G160">
        <v>109</v>
      </c>
      <c r="H160">
        <v>109</v>
      </c>
    </row>
    <row r="161" spans="1:8" x14ac:dyDescent="0.25">
      <c r="A161" t="s">
        <v>63</v>
      </c>
      <c r="B161">
        <v>2</v>
      </c>
      <c r="C161">
        <v>4.117</v>
      </c>
      <c r="G161">
        <v>278</v>
      </c>
      <c r="H161">
        <v>277</v>
      </c>
    </row>
    <row r="162" spans="1:8" x14ac:dyDescent="0.25">
      <c r="A162" t="s">
        <v>64</v>
      </c>
      <c r="B162">
        <v>2</v>
      </c>
      <c r="C162">
        <v>4.0720000000000001</v>
      </c>
      <c r="G162">
        <v>124</v>
      </c>
      <c r="H162">
        <v>122</v>
      </c>
    </row>
    <row r="163" spans="1:8" x14ac:dyDescent="0.25">
      <c r="A163" t="s">
        <v>65</v>
      </c>
      <c r="B163">
        <v>2</v>
      </c>
      <c r="C163">
        <v>6.4349999999999996</v>
      </c>
      <c r="D163">
        <v>0.23857265446224199</v>
      </c>
      <c r="E163">
        <v>0.22388059701492499</v>
      </c>
      <c r="F163">
        <v>6.68300289596792E-3</v>
      </c>
    </row>
    <row r="164" spans="1:8" x14ac:dyDescent="0.25">
      <c r="A164" t="s">
        <v>69</v>
      </c>
      <c r="B164">
        <v>2</v>
      </c>
      <c r="C164">
        <v>4.1719999999999997</v>
      </c>
      <c r="D164">
        <v>0.23957067276756899</v>
      </c>
      <c r="E164">
        <v>7.9617834394904399E-2</v>
      </c>
      <c r="F164">
        <v>2.02847985719501E-3</v>
      </c>
    </row>
    <row r="165" spans="1:8" x14ac:dyDescent="0.25">
      <c r="A165" t="s">
        <v>72</v>
      </c>
      <c r="B165">
        <v>2</v>
      </c>
      <c r="C165">
        <v>6.03</v>
      </c>
      <c r="D165">
        <v>0.23699116743471499</v>
      </c>
      <c r="E165">
        <v>0.20408163265306101</v>
      </c>
      <c r="F165">
        <v>4.1649312786339E-3</v>
      </c>
    </row>
    <row r="166" spans="1:8" x14ac:dyDescent="0.25">
      <c r="A166" t="s">
        <v>74</v>
      </c>
      <c r="B166">
        <v>2</v>
      </c>
      <c r="C166">
        <v>4.125</v>
      </c>
      <c r="D166">
        <v>0.28515512684380601</v>
      </c>
      <c r="E166">
        <v>0.13235294117647001</v>
      </c>
      <c r="F166">
        <v>7.7854671280276804E-3</v>
      </c>
      <c r="G166">
        <v>68</v>
      </c>
      <c r="H166">
        <v>68</v>
      </c>
    </row>
    <row r="167" spans="1:8" x14ac:dyDescent="0.25">
      <c r="A167" t="s">
        <v>80</v>
      </c>
      <c r="B167">
        <v>2</v>
      </c>
      <c r="C167">
        <v>4.12</v>
      </c>
      <c r="D167">
        <v>0.27510815545179201</v>
      </c>
      <c r="E167">
        <v>6.1643835616438297E-2</v>
      </c>
      <c r="F167">
        <v>1.6888722086695401E-3</v>
      </c>
    </row>
    <row r="168" spans="1:8" x14ac:dyDescent="0.25">
      <c r="A168" t="s">
        <v>83</v>
      </c>
      <c r="B168">
        <v>2</v>
      </c>
      <c r="C168">
        <v>4.0620000000000003</v>
      </c>
      <c r="D168">
        <v>0.36027089435537002</v>
      </c>
      <c r="E168">
        <v>0.21186440677966101</v>
      </c>
      <c r="F168">
        <v>1.4363688595231201E-2</v>
      </c>
      <c r="G168">
        <v>59</v>
      </c>
      <c r="H168">
        <v>59</v>
      </c>
    </row>
    <row r="169" spans="1:8" x14ac:dyDescent="0.25">
      <c r="A169" t="s">
        <v>87</v>
      </c>
      <c r="B169">
        <v>2</v>
      </c>
      <c r="C169">
        <v>4.2560000000000002</v>
      </c>
      <c r="D169">
        <v>0.29544167610418998</v>
      </c>
      <c r="E169">
        <v>0.49689440993788803</v>
      </c>
      <c r="F169">
        <v>6.1726013656880499E-3</v>
      </c>
      <c r="G169">
        <v>322</v>
      </c>
      <c r="H169">
        <v>322</v>
      </c>
    </row>
    <row r="170" spans="1:8" x14ac:dyDescent="0.25">
      <c r="A170" t="s">
        <v>91</v>
      </c>
      <c r="B170">
        <v>2</v>
      </c>
      <c r="C170">
        <v>4.1550000000000002</v>
      </c>
      <c r="D170">
        <v>0.23717620924264499</v>
      </c>
      <c r="E170">
        <v>0.17058823529411701</v>
      </c>
      <c r="F170">
        <v>8.0276816608996493E-3</v>
      </c>
    </row>
    <row r="171" spans="1:8" x14ac:dyDescent="0.25">
      <c r="A171" t="s">
        <v>93</v>
      </c>
      <c r="B171">
        <v>2</v>
      </c>
      <c r="C171">
        <v>5.5819999999999999</v>
      </c>
      <c r="D171">
        <v>0.285208581756348</v>
      </c>
      <c r="E171">
        <v>0.20121951219512099</v>
      </c>
      <c r="F171">
        <v>4.9077929803688202E-3</v>
      </c>
      <c r="G171">
        <v>164</v>
      </c>
    </row>
    <row r="172" spans="1:8" x14ac:dyDescent="0.25">
      <c r="A172" t="s">
        <v>97</v>
      </c>
      <c r="B172">
        <v>2</v>
      </c>
      <c r="C172">
        <v>6.3609999999999998</v>
      </c>
      <c r="D172">
        <v>0.241727199354318</v>
      </c>
      <c r="E172">
        <v>1.9230769230769201E-2</v>
      </c>
      <c r="F172" s="1">
        <v>7.3964497041420095E-4</v>
      </c>
      <c r="G172">
        <v>104</v>
      </c>
    </row>
    <row r="173" spans="1:8" x14ac:dyDescent="0.25">
      <c r="A173" t="s">
        <v>100</v>
      </c>
      <c r="B173">
        <v>2</v>
      </c>
      <c r="C173">
        <v>4.367</v>
      </c>
      <c r="D173">
        <v>0.242815527625032</v>
      </c>
      <c r="E173">
        <v>0.123529411764705</v>
      </c>
      <c r="F173">
        <v>5.8131487889273303E-3</v>
      </c>
      <c r="G173">
        <v>85</v>
      </c>
    </row>
    <row r="174" spans="1:8" x14ac:dyDescent="0.25">
      <c r="A174" t="s">
        <v>101</v>
      </c>
      <c r="B174">
        <v>2</v>
      </c>
      <c r="C174">
        <v>5.6059999999999999</v>
      </c>
      <c r="D174">
        <v>0.312772585669781</v>
      </c>
      <c r="E174">
        <v>0.41590909090909001</v>
      </c>
      <c r="F174">
        <v>1.8904958677685899E-3</v>
      </c>
      <c r="G174">
        <v>880</v>
      </c>
    </row>
    <row r="175" spans="1:8" x14ac:dyDescent="0.25">
      <c r="A175" t="s">
        <v>103</v>
      </c>
      <c r="B175">
        <v>2</v>
      </c>
      <c r="C175">
        <v>5.6369999999999996</v>
      </c>
      <c r="D175">
        <v>0.312772585669781</v>
      </c>
      <c r="E175">
        <v>0.41590909090909001</v>
      </c>
      <c r="F175">
        <v>1.8904958677685899E-3</v>
      </c>
      <c r="G175">
        <v>880</v>
      </c>
    </row>
    <row r="176" spans="1:8" x14ac:dyDescent="0.25">
      <c r="A176" t="s">
        <v>109</v>
      </c>
      <c r="B176">
        <v>2</v>
      </c>
      <c r="C176">
        <v>4.1639999999999997</v>
      </c>
      <c r="D176">
        <v>0.30211103048052401</v>
      </c>
      <c r="E176">
        <v>0.163636363636363</v>
      </c>
      <c r="F176">
        <v>5.9504132231404903E-3</v>
      </c>
      <c r="G176">
        <v>110</v>
      </c>
      <c r="H176">
        <v>110</v>
      </c>
    </row>
    <row r="177" spans="1:8" x14ac:dyDescent="0.25">
      <c r="A177" t="s">
        <v>115</v>
      </c>
      <c r="B177">
        <v>2</v>
      </c>
      <c r="C177">
        <v>911.71699999999998</v>
      </c>
      <c r="D177">
        <v>0.24489302341219099</v>
      </c>
      <c r="E177">
        <v>0.251351351351351</v>
      </c>
      <c r="F177">
        <v>5.4346238130021903E-3</v>
      </c>
      <c r="G177">
        <v>199</v>
      </c>
    </row>
    <row r="178" spans="1:8" x14ac:dyDescent="0.25">
      <c r="A178" t="s">
        <v>117</v>
      </c>
      <c r="B178">
        <v>2</v>
      </c>
      <c r="C178">
        <v>4.0339999999999998</v>
      </c>
      <c r="D178">
        <v>0.32463033104834899</v>
      </c>
      <c r="E178">
        <v>0.20769230769230701</v>
      </c>
      <c r="F178">
        <v>1.27810650887573E-2</v>
      </c>
      <c r="G178">
        <v>65</v>
      </c>
      <c r="H178">
        <v>65</v>
      </c>
    </row>
    <row r="179" spans="1:8" x14ac:dyDescent="0.25">
      <c r="A179" t="s">
        <v>118</v>
      </c>
      <c r="B179">
        <v>2</v>
      </c>
      <c r="C179">
        <v>4.0490000000000004</v>
      </c>
      <c r="D179">
        <v>0.21052195336591401</v>
      </c>
      <c r="E179">
        <v>0.17289719626168201</v>
      </c>
      <c r="F179">
        <v>6.4634465892217602E-3</v>
      </c>
      <c r="G179">
        <v>107</v>
      </c>
      <c r="H179">
        <v>107</v>
      </c>
    </row>
    <row r="180" spans="1:8" x14ac:dyDescent="0.25">
      <c r="A180" t="s">
        <v>123</v>
      </c>
      <c r="B180">
        <v>2</v>
      </c>
      <c r="C180">
        <v>5.4729999999999999</v>
      </c>
      <c r="D180">
        <v>0.27680415089689198</v>
      </c>
      <c r="E180">
        <v>0.37128712871287101</v>
      </c>
      <c r="F180">
        <v>1.4704440741103801E-2</v>
      </c>
      <c r="G180">
        <v>101</v>
      </c>
      <c r="H180">
        <v>101</v>
      </c>
    </row>
    <row r="181" spans="1:8" x14ac:dyDescent="0.25">
      <c r="A181" t="s">
        <v>167</v>
      </c>
      <c r="B181">
        <v>2</v>
      </c>
      <c r="C181">
        <v>4.2350000000000003</v>
      </c>
      <c r="D181">
        <v>0.375</v>
      </c>
      <c r="E181">
        <v>0</v>
      </c>
      <c r="F181">
        <v>0</v>
      </c>
      <c r="G181">
        <v>316</v>
      </c>
      <c r="H181">
        <v>316</v>
      </c>
    </row>
    <row r="182" spans="1:8" x14ac:dyDescent="0.25">
      <c r="A182" t="s">
        <v>179</v>
      </c>
      <c r="B182">
        <v>2</v>
      </c>
      <c r="C182">
        <v>4.4409999999999998</v>
      </c>
      <c r="D182">
        <v>0.375</v>
      </c>
      <c r="E182">
        <v>0.47593582887700497</v>
      </c>
      <c r="F182">
        <v>5.0902227687380196E-3</v>
      </c>
      <c r="G182">
        <v>375</v>
      </c>
      <c r="H182">
        <v>375</v>
      </c>
    </row>
    <row r="183" spans="1:8" x14ac:dyDescent="0.25">
      <c r="A183" t="s">
        <v>182</v>
      </c>
      <c r="B183">
        <v>2</v>
      </c>
      <c r="C183">
        <v>17.923999999999999</v>
      </c>
      <c r="G183">
        <v>359</v>
      </c>
      <c r="H183">
        <v>357</v>
      </c>
    </row>
    <row r="184" spans="1:8" x14ac:dyDescent="0.25">
      <c r="A184" t="s">
        <v>186</v>
      </c>
      <c r="B184">
        <v>2</v>
      </c>
      <c r="C184">
        <v>4.085</v>
      </c>
      <c r="D184">
        <v>0.29400175131348499</v>
      </c>
      <c r="E184">
        <v>0.49014778325123098</v>
      </c>
      <c r="F184">
        <v>9.6580843990390405E-3</v>
      </c>
      <c r="G184">
        <v>204</v>
      </c>
      <c r="H184">
        <v>204</v>
      </c>
    </row>
    <row r="185" spans="1:8" x14ac:dyDescent="0.25">
      <c r="A185" t="s">
        <v>198</v>
      </c>
      <c r="B185">
        <v>2</v>
      </c>
      <c r="C185">
        <v>11.629</v>
      </c>
      <c r="D185">
        <v>0.224321754563894</v>
      </c>
      <c r="E185">
        <v>0.42231075697211101</v>
      </c>
      <c r="F185">
        <v>3.3650259519690099E-3</v>
      </c>
      <c r="G185">
        <v>502</v>
      </c>
    </row>
    <row r="186" spans="1:8" x14ac:dyDescent="0.25">
      <c r="A186" t="s">
        <v>207</v>
      </c>
      <c r="B186">
        <v>2</v>
      </c>
      <c r="C186">
        <v>4.09</v>
      </c>
      <c r="D186">
        <v>0.29785183875530402</v>
      </c>
      <c r="E186">
        <v>4.3749999999999997E-2</v>
      </c>
      <c r="F186">
        <v>1.0937499999999899E-3</v>
      </c>
      <c r="G186">
        <v>160</v>
      </c>
      <c r="H186">
        <v>160</v>
      </c>
    </row>
    <row r="187" spans="1:8" x14ac:dyDescent="0.25">
      <c r="A187" t="s">
        <v>216</v>
      </c>
      <c r="B187">
        <v>2</v>
      </c>
      <c r="C187">
        <v>4.0529999999999999</v>
      </c>
      <c r="D187">
        <v>0.26805555555555499</v>
      </c>
      <c r="E187">
        <v>0.19767441860465099</v>
      </c>
      <c r="F187">
        <v>6.1294393365783299E-3</v>
      </c>
      <c r="G187">
        <v>137</v>
      </c>
    </row>
    <row r="188" spans="1:8" x14ac:dyDescent="0.25">
      <c r="A188" t="s">
        <v>133</v>
      </c>
      <c r="B188">
        <v>2</v>
      </c>
      <c r="C188">
        <v>5.6950000000000003</v>
      </c>
      <c r="D188">
        <v>0.31916243654822302</v>
      </c>
      <c r="E188">
        <v>0.172839506172839</v>
      </c>
      <c r="F188">
        <v>4.2676421277244303E-3</v>
      </c>
      <c r="G188">
        <v>162</v>
      </c>
      <c r="H188">
        <v>162</v>
      </c>
    </row>
    <row r="189" spans="1:8" x14ac:dyDescent="0.25">
      <c r="A189" t="s">
        <v>147</v>
      </c>
      <c r="B189">
        <v>2</v>
      </c>
      <c r="C189">
        <v>499.80799999999999</v>
      </c>
      <c r="D189">
        <v>0.32792993882886301</v>
      </c>
      <c r="E189">
        <v>0.17346938775510201</v>
      </c>
      <c r="F189">
        <v>2.8321532694710501E-3</v>
      </c>
      <c r="G189">
        <v>238</v>
      </c>
    </row>
    <row r="190" spans="1:8" x14ac:dyDescent="0.25">
      <c r="A190" t="s">
        <v>148</v>
      </c>
      <c r="B190">
        <v>2</v>
      </c>
      <c r="C190">
        <v>4.1029999999999998</v>
      </c>
      <c r="D190">
        <v>0.31669779022720101</v>
      </c>
      <c r="E190">
        <v>0.21698113207547101</v>
      </c>
      <c r="F190">
        <v>1.6375934496261998E-2</v>
      </c>
      <c r="G190">
        <v>53</v>
      </c>
      <c r="H190">
        <v>53</v>
      </c>
    </row>
    <row r="191" spans="1:8" x14ac:dyDescent="0.25">
      <c r="A191" t="s">
        <v>153</v>
      </c>
      <c r="B191">
        <v>2</v>
      </c>
      <c r="C191">
        <v>4.6950000000000003</v>
      </c>
      <c r="D191">
        <v>0.29567630762931102</v>
      </c>
      <c r="E191">
        <v>0.200934579439252</v>
      </c>
      <c r="F191">
        <v>7.5115730631496198E-3</v>
      </c>
      <c r="G191">
        <v>114</v>
      </c>
    </row>
    <row r="192" spans="1:8" x14ac:dyDescent="0.25">
      <c r="A192" t="s">
        <v>221</v>
      </c>
      <c r="B192">
        <v>2</v>
      </c>
      <c r="C192">
        <v>4.1159999999999997</v>
      </c>
      <c r="D192">
        <v>0.313852813852813</v>
      </c>
      <c r="E192">
        <v>0.11111111111111099</v>
      </c>
      <c r="F192">
        <v>4.1152263374485496E-3</v>
      </c>
      <c r="G192">
        <v>108</v>
      </c>
      <c r="H192">
        <v>108</v>
      </c>
    </row>
    <row r="193" spans="1:8" x14ac:dyDescent="0.25">
      <c r="A193" t="s">
        <v>222</v>
      </c>
      <c r="B193">
        <v>2</v>
      </c>
      <c r="C193">
        <v>6.556</v>
      </c>
      <c r="D193">
        <v>0.28223374440703902</v>
      </c>
      <c r="E193">
        <v>0.20227272727272699</v>
      </c>
      <c r="F193" s="1">
        <v>9.1942148760330497E-4</v>
      </c>
      <c r="G193">
        <v>266</v>
      </c>
    </row>
    <row r="194" spans="1:8" x14ac:dyDescent="0.25">
      <c r="A194" t="s">
        <v>231</v>
      </c>
      <c r="B194">
        <v>2</v>
      </c>
      <c r="C194">
        <v>4.2770000000000001</v>
      </c>
      <c r="D194">
        <v>0.24863357696162799</v>
      </c>
      <c r="E194">
        <v>0.20588235294117599</v>
      </c>
      <c r="F194">
        <v>8.0738177623990697E-3</v>
      </c>
      <c r="G194">
        <v>102</v>
      </c>
    </row>
    <row r="195" spans="1:8" x14ac:dyDescent="0.25">
      <c r="A195" t="s">
        <v>234</v>
      </c>
      <c r="B195">
        <v>2</v>
      </c>
      <c r="C195">
        <v>4.0739999999999998</v>
      </c>
      <c r="G195">
        <v>129</v>
      </c>
      <c r="H195">
        <v>128</v>
      </c>
    </row>
    <row r="196" spans="1:8" x14ac:dyDescent="0.25">
      <c r="A196" t="s">
        <v>235</v>
      </c>
      <c r="B196">
        <v>2</v>
      </c>
      <c r="C196">
        <v>7.3529999999999998</v>
      </c>
      <c r="D196">
        <v>0.275193798449612</v>
      </c>
      <c r="E196">
        <v>0.226190476190476</v>
      </c>
      <c r="F196">
        <v>5.3854875283446697E-3</v>
      </c>
      <c r="G196">
        <v>174</v>
      </c>
    </row>
    <row r="197" spans="1:8" x14ac:dyDescent="0.25">
      <c r="A197" t="s">
        <v>218</v>
      </c>
      <c r="B197">
        <v>2</v>
      </c>
      <c r="C197">
        <v>19.486000000000001</v>
      </c>
      <c r="D197">
        <v>0.39270482602622597</v>
      </c>
      <c r="E197">
        <v>0.14516129032257999</v>
      </c>
      <c r="F197">
        <v>1.87304890738813E-2</v>
      </c>
      <c r="G197">
        <v>30</v>
      </c>
      <c r="H197">
        <v>30</v>
      </c>
    </row>
    <row r="198" spans="1:8" x14ac:dyDescent="0.25">
      <c r="A198" t="s">
        <v>244</v>
      </c>
      <c r="B198">
        <v>2</v>
      </c>
      <c r="C198">
        <v>5.274</v>
      </c>
      <c r="D198">
        <v>0.31278098908156698</v>
      </c>
      <c r="E198">
        <v>0.41355140186915801</v>
      </c>
      <c r="F198">
        <v>1.9324831863044799E-3</v>
      </c>
      <c r="G198">
        <v>856</v>
      </c>
    </row>
    <row r="199" spans="1:8" x14ac:dyDescent="0.25">
      <c r="A199" t="s">
        <v>246</v>
      </c>
      <c r="B199">
        <v>2</v>
      </c>
      <c r="C199">
        <v>4.1740000000000004</v>
      </c>
      <c r="D199">
        <v>0.30617933416665499</v>
      </c>
      <c r="E199">
        <v>3.2173913043478199E-2</v>
      </c>
      <c r="F199" s="1">
        <v>2.2381852551984799E-4</v>
      </c>
      <c r="G199">
        <v>575</v>
      </c>
    </row>
    <row r="200" spans="1:8" x14ac:dyDescent="0.25">
      <c r="A200" t="s">
        <v>248</v>
      </c>
      <c r="B200">
        <v>2</v>
      </c>
      <c r="C200">
        <v>5.09</v>
      </c>
      <c r="D200">
        <v>0.31278098908156698</v>
      </c>
      <c r="E200">
        <v>0.41355140186915801</v>
      </c>
      <c r="F200">
        <v>1.9324831863044799E-3</v>
      </c>
      <c r="G200">
        <v>856</v>
      </c>
    </row>
    <row r="201" spans="1:8" x14ac:dyDescent="0.25">
      <c r="A201" t="s">
        <v>252</v>
      </c>
      <c r="B201">
        <v>2</v>
      </c>
      <c r="C201">
        <v>5.5620000000000003</v>
      </c>
      <c r="D201">
        <v>0.35279567418315599</v>
      </c>
      <c r="E201">
        <v>0.16935483870967699</v>
      </c>
      <c r="F201">
        <v>5.4630593132153999E-3</v>
      </c>
      <c r="G201">
        <v>124</v>
      </c>
      <c r="H201">
        <v>124</v>
      </c>
    </row>
    <row r="202" spans="1:8" x14ac:dyDescent="0.25">
      <c r="A202" t="s">
        <v>259</v>
      </c>
      <c r="B202">
        <v>2</v>
      </c>
      <c r="C202">
        <v>8.125</v>
      </c>
      <c r="D202">
        <v>0.23690476190476101</v>
      </c>
      <c r="E202">
        <v>8.8888888888888795E-2</v>
      </c>
      <c r="F202">
        <v>1.9753086419753E-3</v>
      </c>
      <c r="G202">
        <v>213</v>
      </c>
    </row>
    <row r="203" spans="1:8" x14ac:dyDescent="0.25">
      <c r="A203" t="s">
        <v>267</v>
      </c>
      <c r="B203">
        <v>2</v>
      </c>
      <c r="C203">
        <v>4.2089999999999996</v>
      </c>
      <c r="D203">
        <v>0.375</v>
      </c>
      <c r="E203">
        <v>0.49183673469387701</v>
      </c>
      <c r="F203">
        <v>8.0299875052061605E-3</v>
      </c>
      <c r="G203">
        <v>245</v>
      </c>
      <c r="H203">
        <v>245</v>
      </c>
    </row>
    <row r="204" spans="1:8" x14ac:dyDescent="0.25">
      <c r="A204" t="s">
        <v>271</v>
      </c>
      <c r="B204">
        <v>2</v>
      </c>
      <c r="C204">
        <v>4.0869999999999997</v>
      </c>
      <c r="D204">
        <v>0.375</v>
      </c>
      <c r="E204">
        <v>0</v>
      </c>
      <c r="F204">
        <v>0</v>
      </c>
      <c r="G204">
        <v>1080</v>
      </c>
      <c r="H204">
        <v>1080</v>
      </c>
    </row>
    <row r="205" spans="1:8" x14ac:dyDescent="0.25">
      <c r="A205" t="s">
        <v>272</v>
      </c>
      <c r="B205">
        <v>2</v>
      </c>
      <c r="C205">
        <v>4.1619999999999999</v>
      </c>
      <c r="D205">
        <v>0.41949404761904702</v>
      </c>
      <c r="E205">
        <v>0.2</v>
      </c>
      <c r="F205">
        <v>2E-3</v>
      </c>
      <c r="G205">
        <v>400</v>
      </c>
      <c r="H205">
        <v>400</v>
      </c>
    </row>
    <row r="206" spans="1:8" x14ac:dyDescent="0.25">
      <c r="A206" t="s">
        <v>281</v>
      </c>
      <c r="B206">
        <v>2</v>
      </c>
      <c r="C206">
        <v>5.8049999999999997</v>
      </c>
      <c r="D206">
        <v>0.32345191104042098</v>
      </c>
      <c r="E206">
        <v>2.57485029940119E-2</v>
      </c>
      <c r="F206" s="1">
        <v>1.2334612212700299E-4</v>
      </c>
      <c r="G206">
        <v>878</v>
      </c>
    </row>
    <row r="207" spans="1:8" x14ac:dyDescent="0.25">
      <c r="A207" t="s">
        <v>283</v>
      </c>
      <c r="B207">
        <v>2</v>
      </c>
      <c r="C207">
        <v>4.0960000000000001</v>
      </c>
      <c r="D207">
        <v>0.37530048076923</v>
      </c>
      <c r="E207">
        <v>0.497601918465227</v>
      </c>
      <c r="F207">
        <v>4.7731598893547E-3</v>
      </c>
      <c r="G207">
        <v>417</v>
      </c>
      <c r="H207">
        <v>417</v>
      </c>
    </row>
    <row r="208" spans="1:8" x14ac:dyDescent="0.25">
      <c r="A208" t="s">
        <v>293</v>
      </c>
      <c r="B208">
        <v>2</v>
      </c>
      <c r="C208">
        <v>4.1120000000000001</v>
      </c>
      <c r="D208">
        <v>0.21870015948963301</v>
      </c>
      <c r="E208">
        <v>0.25862068965517199</v>
      </c>
      <c r="F208">
        <v>8.9179548156956001E-3</v>
      </c>
      <c r="G208">
        <v>116</v>
      </c>
    </row>
    <row r="209" spans="1:8" x14ac:dyDescent="0.25">
      <c r="A209" t="s">
        <v>298</v>
      </c>
      <c r="B209">
        <v>2</v>
      </c>
      <c r="C209">
        <v>4.7119999999999997</v>
      </c>
      <c r="D209">
        <v>0.31791186185380399</v>
      </c>
      <c r="E209">
        <v>0.103868797308662</v>
      </c>
      <c r="F209" s="1">
        <v>3.4943245520155603E-4</v>
      </c>
      <c r="G209">
        <v>1319</v>
      </c>
    </row>
    <row r="210" spans="1:8" x14ac:dyDescent="0.25">
      <c r="A210" t="s">
        <v>312</v>
      </c>
      <c r="B210">
        <v>2</v>
      </c>
      <c r="C210">
        <v>4.4459999999999997</v>
      </c>
      <c r="D210">
        <v>0.344300176056338</v>
      </c>
      <c r="E210">
        <v>4.2857142857142802E-2</v>
      </c>
      <c r="F210">
        <v>1.2244897959183599E-3</v>
      </c>
      <c r="G210">
        <v>133</v>
      </c>
      <c r="H210">
        <v>140</v>
      </c>
    </row>
    <row r="211" spans="1:8" x14ac:dyDescent="0.25">
      <c r="A211" t="s">
        <v>326</v>
      </c>
      <c r="B211">
        <v>2</v>
      </c>
      <c r="C211">
        <v>4.2430000000000003</v>
      </c>
      <c r="D211">
        <v>0.37631578947368399</v>
      </c>
      <c r="E211">
        <v>0.20031545741324899</v>
      </c>
      <c r="F211">
        <v>2.52763984117664E-3</v>
      </c>
      <c r="G211">
        <v>317</v>
      </c>
    </row>
    <row r="212" spans="1:8" x14ac:dyDescent="0.25">
      <c r="A212" t="s">
        <v>330</v>
      </c>
      <c r="B212">
        <v>2</v>
      </c>
      <c r="C212">
        <v>4.0640000000000001</v>
      </c>
      <c r="D212">
        <v>0.34155982905982901</v>
      </c>
      <c r="E212">
        <v>0.214285714285714</v>
      </c>
      <c r="F212">
        <v>1.3605442176870699E-2</v>
      </c>
      <c r="G212">
        <v>63</v>
      </c>
      <c r="H212">
        <v>63</v>
      </c>
    </row>
    <row r="213" spans="1:8" x14ac:dyDescent="0.25">
      <c r="A213" t="s">
        <v>342</v>
      </c>
      <c r="B213">
        <v>2</v>
      </c>
      <c r="C213">
        <v>10.984999999999999</v>
      </c>
      <c r="D213">
        <v>0.25394784973822498</v>
      </c>
      <c r="E213">
        <v>8.1421169504070998E-3</v>
      </c>
      <c r="F213" s="1">
        <v>1.20534669880194E-5</v>
      </c>
      <c r="G213">
        <v>2244</v>
      </c>
    </row>
    <row r="214" spans="1:8" x14ac:dyDescent="0.25">
      <c r="A214" t="s">
        <v>345</v>
      </c>
      <c r="B214">
        <v>2</v>
      </c>
      <c r="C214">
        <v>4.1909999999999998</v>
      </c>
      <c r="D214">
        <v>0.33263207924754801</v>
      </c>
      <c r="E214">
        <v>7.06666666666666E-2</v>
      </c>
      <c r="F214" s="1">
        <v>7.5377777777777704E-4</v>
      </c>
      <c r="G214">
        <v>375</v>
      </c>
    </row>
    <row r="215" spans="1:8" x14ac:dyDescent="0.25">
      <c r="A215" t="s">
        <v>357</v>
      </c>
      <c r="B215">
        <v>2</v>
      </c>
      <c r="C215">
        <v>6.5789999999999997</v>
      </c>
      <c r="D215">
        <v>0.26632995928838299</v>
      </c>
      <c r="E215">
        <v>0.14044943820224701</v>
      </c>
      <c r="F215">
        <v>2.1041114337415302E-3</v>
      </c>
      <c r="G215">
        <v>232</v>
      </c>
    </row>
    <row r="216" spans="1:8" x14ac:dyDescent="0.25">
      <c r="A216" t="s">
        <v>358</v>
      </c>
      <c r="B216">
        <v>2</v>
      </c>
      <c r="C216">
        <v>387.49200000000002</v>
      </c>
      <c r="D216">
        <v>0.27422921281616902</v>
      </c>
      <c r="E216">
        <v>1.68539325842696E-2</v>
      </c>
      <c r="F216" s="1">
        <v>7.5748011614695104E-4</v>
      </c>
      <c r="G216">
        <v>87</v>
      </c>
      <c r="H216">
        <v>89</v>
      </c>
    </row>
    <row r="217" spans="1:8" x14ac:dyDescent="0.25">
      <c r="A217" t="s">
        <v>370</v>
      </c>
      <c r="B217">
        <v>2</v>
      </c>
      <c r="C217">
        <v>5.05</v>
      </c>
      <c r="D217">
        <v>0.31278098908156698</v>
      </c>
      <c r="E217">
        <v>0.41355140186915801</v>
      </c>
      <c r="F217">
        <v>1.9324831863044799E-3</v>
      </c>
      <c r="G217">
        <v>856</v>
      </c>
    </row>
    <row r="218" spans="1:8" x14ac:dyDescent="0.25">
      <c r="A218" t="s">
        <v>371</v>
      </c>
      <c r="B218">
        <v>2</v>
      </c>
      <c r="C218">
        <v>5.1029999999999998</v>
      </c>
      <c r="D218">
        <v>0.31278098908156698</v>
      </c>
      <c r="E218">
        <v>0.41355140186915801</v>
      </c>
      <c r="F218">
        <v>1.9324831863044799E-3</v>
      </c>
      <c r="G218">
        <v>856</v>
      </c>
    </row>
    <row r="219" spans="1:8" x14ac:dyDescent="0.25">
      <c r="A219" t="s">
        <v>372</v>
      </c>
      <c r="B219">
        <v>2</v>
      </c>
      <c r="C219">
        <v>5.2089999999999996</v>
      </c>
      <c r="D219">
        <v>0.31278098908156698</v>
      </c>
      <c r="E219">
        <v>0.41355140186915801</v>
      </c>
      <c r="F219">
        <v>1.9324831863044799E-3</v>
      </c>
      <c r="G219">
        <v>856</v>
      </c>
    </row>
    <row r="220" spans="1:8" x14ac:dyDescent="0.25">
      <c r="A220" t="s">
        <v>379</v>
      </c>
      <c r="B220">
        <v>2</v>
      </c>
      <c r="C220">
        <v>5.1310000000000002</v>
      </c>
      <c r="D220">
        <v>0.35066977980609898</v>
      </c>
      <c r="E220">
        <v>0.20051194539249101</v>
      </c>
      <c r="F220" s="1">
        <v>6.8434111055457796E-4</v>
      </c>
      <c r="G220">
        <v>1172</v>
      </c>
    </row>
    <row r="221" spans="1:8" x14ac:dyDescent="0.25">
      <c r="A221" t="s">
        <v>397</v>
      </c>
      <c r="B221">
        <v>2</v>
      </c>
      <c r="C221">
        <v>4.1920000000000002</v>
      </c>
      <c r="D221">
        <v>0.28102143699389398</v>
      </c>
      <c r="E221">
        <v>0.221052631578947</v>
      </c>
      <c r="F221">
        <v>4.6537396121883604E-3</v>
      </c>
      <c r="G221">
        <v>158</v>
      </c>
      <c r="H221">
        <v>195</v>
      </c>
    </row>
    <row r="222" spans="1:8" x14ac:dyDescent="0.25">
      <c r="A222" t="s">
        <v>444</v>
      </c>
      <c r="B222">
        <v>2</v>
      </c>
      <c r="C222">
        <v>4.1109999999999998</v>
      </c>
      <c r="D222">
        <v>0.31988636363636302</v>
      </c>
      <c r="E222">
        <v>0.214285714285714</v>
      </c>
      <c r="F222">
        <v>1.53061224489795E-2</v>
      </c>
      <c r="G222">
        <v>55</v>
      </c>
      <c r="H222">
        <v>56</v>
      </c>
    </row>
    <row r="223" spans="1:8" x14ac:dyDescent="0.25">
      <c r="A223" t="s">
        <v>453</v>
      </c>
      <c r="B223">
        <v>2</v>
      </c>
      <c r="C223">
        <v>4.1459999999999999</v>
      </c>
      <c r="D223">
        <v>0.31254602356406402</v>
      </c>
      <c r="E223">
        <v>0.20114942528735599</v>
      </c>
      <c r="F223">
        <v>1.84964988769982E-3</v>
      </c>
      <c r="G223">
        <v>435</v>
      </c>
      <c r="H223">
        <v>435</v>
      </c>
    </row>
    <row r="224" spans="1:8" x14ac:dyDescent="0.25">
      <c r="A224" t="s">
        <v>461</v>
      </c>
      <c r="B224">
        <v>2</v>
      </c>
      <c r="C224">
        <v>5.2140000000000004</v>
      </c>
      <c r="D224">
        <v>0.294621749408983</v>
      </c>
      <c r="E224">
        <v>0.14705882352941099</v>
      </c>
      <c r="F224">
        <v>8.6505190311418692E-3</v>
      </c>
      <c r="G224">
        <v>68</v>
      </c>
    </row>
    <row r="225" spans="1:8" x14ac:dyDescent="0.25">
      <c r="A225" t="s">
        <v>467</v>
      </c>
      <c r="B225">
        <v>2</v>
      </c>
      <c r="C225">
        <v>5.2850000000000001</v>
      </c>
      <c r="D225">
        <v>0.37727591036414498</v>
      </c>
      <c r="E225">
        <v>0.20212765957446799</v>
      </c>
      <c r="F225">
        <v>5.73411800211256E-3</v>
      </c>
      <c r="G225">
        <v>141</v>
      </c>
      <c r="H225">
        <v>141</v>
      </c>
    </row>
    <row r="226" spans="1:8" x14ac:dyDescent="0.25">
      <c r="A226" t="s">
        <v>470</v>
      </c>
      <c r="B226">
        <v>2</v>
      </c>
      <c r="C226">
        <v>6.0129999999999999</v>
      </c>
      <c r="D226">
        <v>0.21241341263378999</v>
      </c>
      <c r="E226">
        <v>0.34642857142857097</v>
      </c>
      <c r="F226">
        <v>4.9489795918367298E-3</v>
      </c>
      <c r="G226">
        <v>280</v>
      </c>
    </row>
    <row r="227" spans="1:8" x14ac:dyDescent="0.25">
      <c r="A227" t="s">
        <v>474</v>
      </c>
      <c r="B227">
        <v>2</v>
      </c>
      <c r="C227">
        <v>4.3</v>
      </c>
      <c r="D227">
        <v>0.5</v>
      </c>
      <c r="E227">
        <v>0</v>
      </c>
      <c r="F227">
        <v>0</v>
      </c>
      <c r="G227">
        <v>1785</v>
      </c>
    </row>
    <row r="228" spans="1:8" x14ac:dyDescent="0.25">
      <c r="A228" t="s">
        <v>492</v>
      </c>
      <c r="B228">
        <v>2</v>
      </c>
      <c r="C228">
        <v>5.3719999999999999</v>
      </c>
      <c r="D228">
        <v>0.30940362454446901</v>
      </c>
      <c r="E228">
        <v>8.3333333333333301E-2</v>
      </c>
      <c r="F228">
        <v>1.9841269841269801E-3</v>
      </c>
      <c r="G228">
        <v>142</v>
      </c>
      <c r="H228">
        <v>168</v>
      </c>
    </row>
    <row r="229" spans="1:8" x14ac:dyDescent="0.25">
      <c r="A229" t="s">
        <v>494</v>
      </c>
      <c r="B229">
        <v>2</v>
      </c>
      <c r="C229">
        <v>4.2430000000000003</v>
      </c>
      <c r="D229">
        <v>0.33437212945611</v>
      </c>
      <c r="E229">
        <v>0.15350877192982401</v>
      </c>
      <c r="F229">
        <v>2.69313634964604E-3</v>
      </c>
      <c r="G229">
        <v>228</v>
      </c>
      <c r="H229">
        <v>228</v>
      </c>
    </row>
    <row r="230" spans="1:8" x14ac:dyDescent="0.25">
      <c r="A230" t="s">
        <v>495</v>
      </c>
      <c r="B230">
        <v>2</v>
      </c>
      <c r="C230">
        <v>6.1429999999999998</v>
      </c>
      <c r="D230">
        <v>0.312772585669781</v>
      </c>
      <c r="E230">
        <v>0.41590909090909001</v>
      </c>
      <c r="F230">
        <v>1.8904958677685899E-3</v>
      </c>
      <c r="G230">
        <v>880</v>
      </c>
    </row>
    <row r="231" spans="1:8" x14ac:dyDescent="0.25">
      <c r="A231" t="s">
        <v>496</v>
      </c>
      <c r="B231">
        <v>2</v>
      </c>
      <c r="C231">
        <v>5.5110000000000001</v>
      </c>
      <c r="D231">
        <v>0.312772585669781</v>
      </c>
      <c r="E231">
        <v>0.41590909090909001</v>
      </c>
      <c r="F231">
        <v>1.8904958677685899E-3</v>
      </c>
      <c r="G231">
        <v>880</v>
      </c>
    </row>
    <row r="232" spans="1:8" x14ac:dyDescent="0.25">
      <c r="A232" t="s">
        <v>531</v>
      </c>
      <c r="B232">
        <v>2</v>
      </c>
      <c r="C232">
        <v>4.0659999999999998</v>
      </c>
      <c r="D232">
        <v>0.269286030061892</v>
      </c>
      <c r="E232">
        <v>5.2631578947368403E-3</v>
      </c>
      <c r="F232" s="1">
        <v>2.21606648199445E-4</v>
      </c>
      <c r="G232">
        <v>95</v>
      </c>
      <c r="H232">
        <v>95</v>
      </c>
    </row>
    <row r="233" spans="1:8" x14ac:dyDescent="0.25">
      <c r="A233" t="s">
        <v>532</v>
      </c>
      <c r="B233">
        <v>2</v>
      </c>
      <c r="C233">
        <v>12.487</v>
      </c>
      <c r="D233">
        <v>0.25000027965607802</v>
      </c>
      <c r="E233">
        <v>0.20777027027027001</v>
      </c>
      <c r="F233">
        <v>1.4038531775018199E-3</v>
      </c>
      <c r="G233">
        <v>347</v>
      </c>
    </row>
    <row r="234" spans="1:8" x14ac:dyDescent="0.25">
      <c r="A234" t="s">
        <v>535</v>
      </c>
      <c r="B234">
        <v>2</v>
      </c>
      <c r="C234">
        <v>4.0519999999999996</v>
      </c>
      <c r="D234">
        <v>0.23761811023622001</v>
      </c>
      <c r="E234">
        <v>0.20886075949367</v>
      </c>
      <c r="F234">
        <v>1.05752283287934E-2</v>
      </c>
      <c r="G234">
        <v>79</v>
      </c>
      <c r="H234">
        <v>79</v>
      </c>
    </row>
    <row r="235" spans="1:8" x14ac:dyDescent="0.25">
      <c r="A235" t="s">
        <v>641</v>
      </c>
      <c r="B235">
        <v>2</v>
      </c>
      <c r="C235">
        <v>114.31399999999999</v>
      </c>
      <c r="D235">
        <v>0.27579865489701499</v>
      </c>
      <c r="E235">
        <v>0.14393939393939301</v>
      </c>
      <c r="F235">
        <v>4.3617998163452704E-3</v>
      </c>
      <c r="G235">
        <v>113731</v>
      </c>
    </row>
    <row r="236" spans="1:8" x14ac:dyDescent="0.25">
      <c r="A236" t="s">
        <v>551</v>
      </c>
      <c r="B236">
        <v>2</v>
      </c>
      <c r="C236">
        <v>4.7069999999999999</v>
      </c>
      <c r="D236">
        <v>0.375</v>
      </c>
      <c r="E236">
        <v>0.20128022759601699</v>
      </c>
      <c r="F236" s="1">
        <v>5.7263222644670503E-4</v>
      </c>
      <c r="G236">
        <v>1381</v>
      </c>
      <c r="H236">
        <v>1408</v>
      </c>
    </row>
    <row r="237" spans="1:8" x14ac:dyDescent="0.25">
      <c r="A237" t="s">
        <v>552</v>
      </c>
      <c r="B237">
        <v>2</v>
      </c>
      <c r="C237">
        <v>9.7899999999999991</v>
      </c>
      <c r="D237">
        <v>0.337544339020455</v>
      </c>
      <c r="E237">
        <v>0.11744022503516099</v>
      </c>
      <c r="F237" s="1">
        <v>3.3035225045052502E-4</v>
      </c>
      <c r="G237">
        <v>1423</v>
      </c>
    </row>
    <row r="238" spans="1:8" x14ac:dyDescent="0.25">
      <c r="A238" t="s">
        <v>557</v>
      </c>
      <c r="B238">
        <v>2</v>
      </c>
      <c r="C238">
        <v>4.4020000000000001</v>
      </c>
      <c r="D238">
        <v>0.26392241390048998</v>
      </c>
      <c r="E238">
        <v>0.20879120879120799</v>
      </c>
      <c r="F238">
        <v>4.5888177756309599E-3</v>
      </c>
      <c r="G238">
        <v>177</v>
      </c>
    </row>
    <row r="239" spans="1:8" x14ac:dyDescent="0.25">
      <c r="A239" t="s">
        <v>559</v>
      </c>
      <c r="B239">
        <v>2</v>
      </c>
      <c r="C239">
        <v>42.661000000000001</v>
      </c>
      <c r="D239">
        <v>0.394118766692723</v>
      </c>
      <c r="E239">
        <v>7.1428571428571397E-2</v>
      </c>
      <c r="F239">
        <v>3.13971742543171E-3</v>
      </c>
      <c r="G239">
        <v>89</v>
      </c>
    </row>
    <row r="240" spans="1:8" x14ac:dyDescent="0.25">
      <c r="A240" t="s">
        <v>562</v>
      </c>
      <c r="B240">
        <v>2</v>
      </c>
      <c r="C240">
        <v>4.1360000000000001</v>
      </c>
      <c r="D240">
        <v>0.36230733839429402</v>
      </c>
      <c r="E240">
        <v>0.10344827586206801</v>
      </c>
      <c r="F240">
        <v>3.5671819262782399E-3</v>
      </c>
      <c r="G240">
        <v>116</v>
      </c>
      <c r="H240">
        <v>116</v>
      </c>
    </row>
    <row r="241" spans="1:8" x14ac:dyDescent="0.25">
      <c r="A241" t="s">
        <v>568</v>
      </c>
      <c r="B241">
        <v>2</v>
      </c>
      <c r="C241">
        <v>8.5269999999999992</v>
      </c>
      <c r="D241">
        <v>0.31593406593406498</v>
      </c>
      <c r="E241">
        <v>0.19156956819739501</v>
      </c>
      <c r="F241" s="1">
        <v>5.2520786346098801E-4</v>
      </c>
      <c r="G241">
        <v>241</v>
      </c>
      <c r="H241">
        <v>1459</v>
      </c>
    </row>
    <row r="242" spans="1:8" x14ac:dyDescent="0.25">
      <c r="A242" t="s">
        <v>570</v>
      </c>
      <c r="B242">
        <v>2</v>
      </c>
      <c r="C242">
        <v>4.1440000000000001</v>
      </c>
      <c r="D242">
        <v>0.35466056034482701</v>
      </c>
      <c r="E242">
        <v>0.18235294117647</v>
      </c>
      <c r="F242">
        <v>4.2906574394463602E-3</v>
      </c>
      <c r="G242">
        <v>174</v>
      </c>
      <c r="H242">
        <v>174</v>
      </c>
    </row>
    <row r="243" spans="1:8" x14ac:dyDescent="0.25">
      <c r="A243" t="s">
        <v>580</v>
      </c>
      <c r="B243">
        <v>2</v>
      </c>
      <c r="C243">
        <v>4.3019999999999996</v>
      </c>
      <c r="D243">
        <v>0.25183886451843901</v>
      </c>
      <c r="E243">
        <v>4.6178343949044499E-2</v>
      </c>
      <c r="F243" s="1">
        <v>2.9412957929327699E-4</v>
      </c>
      <c r="G243">
        <v>628</v>
      </c>
    </row>
    <row r="244" spans="1:8" x14ac:dyDescent="0.25">
      <c r="A244" t="s">
        <v>594</v>
      </c>
      <c r="B244">
        <v>2</v>
      </c>
      <c r="C244">
        <v>5.125</v>
      </c>
      <c r="D244">
        <v>0.281930253490974</v>
      </c>
      <c r="E244">
        <v>0.14583333333333301</v>
      </c>
      <c r="F244">
        <v>3.0381944444444402E-3</v>
      </c>
      <c r="G244">
        <v>192</v>
      </c>
      <c r="H244">
        <v>192</v>
      </c>
    </row>
    <row r="245" spans="1:8" x14ac:dyDescent="0.25">
      <c r="A245" t="s">
        <v>597</v>
      </c>
      <c r="B245">
        <v>2</v>
      </c>
      <c r="C245">
        <v>4.0679999999999996</v>
      </c>
      <c r="D245">
        <v>0.30297297297297299</v>
      </c>
      <c r="E245">
        <v>0.14444444444444399</v>
      </c>
      <c r="F245">
        <v>1.28395061728395E-2</v>
      </c>
      <c r="G245">
        <v>45</v>
      </c>
      <c r="H245">
        <v>45</v>
      </c>
    </row>
    <row r="246" spans="1:8" x14ac:dyDescent="0.25">
      <c r="A246" t="s">
        <v>602</v>
      </c>
      <c r="B246">
        <v>2</v>
      </c>
      <c r="C246">
        <v>5.26</v>
      </c>
      <c r="D246">
        <v>0.23499770957398</v>
      </c>
      <c r="E246">
        <v>0.15116279069767399</v>
      </c>
      <c r="F246">
        <v>1.40616549486208E-2</v>
      </c>
      <c r="G246">
        <v>44</v>
      </c>
    </row>
    <row r="247" spans="1:8" x14ac:dyDescent="0.25">
      <c r="A247" t="s">
        <v>604</v>
      </c>
      <c r="B247">
        <v>2</v>
      </c>
      <c r="C247">
        <v>4.0449999999999999</v>
      </c>
      <c r="D247">
        <v>0.27853854969224201</v>
      </c>
      <c r="E247">
        <v>0.182539682539682</v>
      </c>
      <c r="F247">
        <v>1.15898211136306E-2</v>
      </c>
      <c r="G247">
        <v>63</v>
      </c>
    </row>
    <row r="248" spans="1:8" x14ac:dyDescent="0.25">
      <c r="A248" t="s">
        <v>605</v>
      </c>
      <c r="B248">
        <v>2</v>
      </c>
      <c r="C248">
        <v>4.1639999999999997</v>
      </c>
      <c r="D248">
        <v>0.30582368082368</v>
      </c>
      <c r="E248">
        <v>0.31074766355140099</v>
      </c>
      <c r="F248">
        <v>2.9041837715084199E-3</v>
      </c>
      <c r="G248">
        <v>428</v>
      </c>
    </row>
    <row r="249" spans="1:8" x14ac:dyDescent="0.25">
      <c r="A249" t="s">
        <v>606</v>
      </c>
      <c r="B249">
        <v>2</v>
      </c>
      <c r="C249">
        <v>33.222999999999999</v>
      </c>
      <c r="D249">
        <v>0.22475222146274701</v>
      </c>
      <c r="E249">
        <v>0.11363636363636299</v>
      </c>
      <c r="F249">
        <v>3.4435261707988899E-3</v>
      </c>
      <c r="G249">
        <v>27595</v>
      </c>
    </row>
    <row r="250" spans="1:8" x14ac:dyDescent="0.25">
      <c r="A250" t="s">
        <v>622</v>
      </c>
      <c r="B250">
        <v>2</v>
      </c>
      <c r="C250">
        <v>4.1230000000000002</v>
      </c>
      <c r="D250">
        <v>0.21187038107836201</v>
      </c>
      <c r="E250">
        <v>0.202602230483271</v>
      </c>
      <c r="F250">
        <v>3.0126725722419501E-3</v>
      </c>
      <c r="G250">
        <v>269</v>
      </c>
    </row>
    <row r="251" spans="1:8" x14ac:dyDescent="0.25">
      <c r="A251" t="s">
        <v>20</v>
      </c>
      <c r="B251">
        <v>3</v>
      </c>
      <c r="C251">
        <v>6.7130000000000001</v>
      </c>
      <c r="D251">
        <v>0.23304693481340499</v>
      </c>
      <c r="E251">
        <v>0.35883424408014503</v>
      </c>
      <c r="F251">
        <v>5.8825285914777901E-3</v>
      </c>
    </row>
    <row r="252" spans="1:8" x14ac:dyDescent="0.25">
      <c r="A252" t="s">
        <v>36</v>
      </c>
      <c r="B252">
        <v>3</v>
      </c>
      <c r="C252">
        <v>4.1239999999999997</v>
      </c>
      <c r="D252">
        <v>0.33917536496099498</v>
      </c>
      <c r="E252">
        <v>0.229979466119096</v>
      </c>
      <c r="F252">
        <v>2.8334225805227401E-3</v>
      </c>
      <c r="G252">
        <v>501</v>
      </c>
      <c r="H252">
        <v>501</v>
      </c>
    </row>
    <row r="253" spans="1:8" x14ac:dyDescent="0.25">
      <c r="A253" t="s">
        <v>44</v>
      </c>
      <c r="B253">
        <v>3</v>
      </c>
      <c r="C253">
        <v>4.1580000000000004</v>
      </c>
      <c r="D253">
        <v>0.16357807765781701</v>
      </c>
      <c r="E253">
        <v>8.6854460093896704E-2</v>
      </c>
      <c r="F253">
        <v>1.8349533822654199E-3</v>
      </c>
    </row>
    <row r="254" spans="1:8" x14ac:dyDescent="0.25">
      <c r="A254" t="s">
        <v>70</v>
      </c>
      <c r="B254">
        <v>3</v>
      </c>
      <c r="C254">
        <v>4.1079999999999997</v>
      </c>
      <c r="D254">
        <v>0.24271534808912701</v>
      </c>
      <c r="E254">
        <v>0.14550264550264499</v>
      </c>
      <c r="F254">
        <v>3.4643487024439402E-3</v>
      </c>
    </row>
    <row r="255" spans="1:8" x14ac:dyDescent="0.25">
      <c r="A255" t="s">
        <v>84</v>
      </c>
      <c r="B255">
        <v>3</v>
      </c>
      <c r="C255">
        <v>4.7130000000000001</v>
      </c>
      <c r="D255">
        <v>0.17938589945146399</v>
      </c>
      <c r="E255">
        <v>0.14933333333333301</v>
      </c>
      <c r="F255">
        <v>7.1679999999999904E-3</v>
      </c>
    </row>
    <row r="256" spans="1:8" x14ac:dyDescent="0.25">
      <c r="A256" t="s">
        <v>96</v>
      </c>
      <c r="B256">
        <v>3</v>
      </c>
      <c r="C256">
        <v>4.1550000000000002</v>
      </c>
      <c r="D256">
        <v>0.29481120731120702</v>
      </c>
      <c r="E256">
        <v>0.57912457912457904</v>
      </c>
      <c r="F256">
        <v>3.5098459340883501E-2</v>
      </c>
      <c r="G256">
        <v>511</v>
      </c>
    </row>
    <row r="257" spans="1:8" x14ac:dyDescent="0.25">
      <c r="A257" t="s">
        <v>107</v>
      </c>
      <c r="B257">
        <v>3</v>
      </c>
      <c r="C257">
        <v>6.0060000000000002</v>
      </c>
      <c r="D257">
        <v>0.172109609609609</v>
      </c>
      <c r="E257">
        <v>0.32804232804232802</v>
      </c>
      <c r="F257">
        <v>1.04140421600739E-2</v>
      </c>
      <c r="G257">
        <v>189</v>
      </c>
    </row>
    <row r="258" spans="1:8" x14ac:dyDescent="0.25">
      <c r="A258" t="s">
        <v>114</v>
      </c>
      <c r="B258">
        <v>3</v>
      </c>
      <c r="C258">
        <v>7.9169999999999998</v>
      </c>
      <c r="D258">
        <v>0.33333333333333298</v>
      </c>
      <c r="E258">
        <v>0.13794998625996099</v>
      </c>
      <c r="F258" s="1">
        <v>2.2745257421263201E-4</v>
      </c>
      <c r="G258">
        <v>3639</v>
      </c>
    </row>
    <row r="259" spans="1:8" x14ac:dyDescent="0.25">
      <c r="A259" t="s">
        <v>120</v>
      </c>
      <c r="B259">
        <v>3</v>
      </c>
      <c r="C259">
        <v>49.741</v>
      </c>
      <c r="D259">
        <v>0.189956509428473</v>
      </c>
      <c r="E259">
        <v>0.19947506561679701</v>
      </c>
      <c r="F259">
        <v>9.4240188480376897E-3</v>
      </c>
      <c r="G259">
        <v>127</v>
      </c>
    </row>
    <row r="260" spans="1:8" x14ac:dyDescent="0.25">
      <c r="A260" t="s">
        <v>157</v>
      </c>
      <c r="B260">
        <v>3</v>
      </c>
      <c r="C260">
        <v>4.1070000000000002</v>
      </c>
      <c r="D260">
        <v>0.18289746429281301</v>
      </c>
      <c r="E260">
        <v>0.492849284928492</v>
      </c>
      <c r="F260">
        <v>9.7593917807622301E-3</v>
      </c>
      <c r="G260">
        <v>303</v>
      </c>
    </row>
    <row r="261" spans="1:8" x14ac:dyDescent="0.25">
      <c r="A261" t="s">
        <v>169</v>
      </c>
      <c r="B261">
        <v>3</v>
      </c>
      <c r="C261">
        <v>6.4240000000000004</v>
      </c>
      <c r="D261">
        <v>0.33333333333333298</v>
      </c>
      <c r="E261">
        <v>0.48275862068965503</v>
      </c>
      <c r="F261">
        <v>2.4970273483947598E-2</v>
      </c>
      <c r="G261">
        <v>4226</v>
      </c>
      <c r="H261">
        <v>4246</v>
      </c>
    </row>
    <row r="262" spans="1:8" x14ac:dyDescent="0.25">
      <c r="A262" t="s">
        <v>202</v>
      </c>
      <c r="B262">
        <v>3</v>
      </c>
      <c r="C262">
        <v>5.35</v>
      </c>
      <c r="D262">
        <v>0.33333333333333298</v>
      </c>
      <c r="E262">
        <v>0.140881590319792</v>
      </c>
      <c r="F262" s="1">
        <v>3.6529366547915099E-4</v>
      </c>
      <c r="G262">
        <v>2314</v>
      </c>
      <c r="H262">
        <v>2314</v>
      </c>
    </row>
    <row r="263" spans="1:8" x14ac:dyDescent="0.25">
      <c r="A263" t="s">
        <v>214</v>
      </c>
      <c r="B263">
        <v>3</v>
      </c>
      <c r="C263">
        <v>61.387</v>
      </c>
      <c r="D263">
        <v>0.22443654498672999</v>
      </c>
      <c r="E263">
        <v>0.13564213564213501</v>
      </c>
      <c r="F263">
        <v>3.5231723543411799E-3</v>
      </c>
      <c r="G263">
        <v>231</v>
      </c>
    </row>
    <row r="264" spans="1:8" x14ac:dyDescent="0.25">
      <c r="A264" t="s">
        <v>126</v>
      </c>
      <c r="B264">
        <v>3</v>
      </c>
      <c r="C264">
        <v>9.3339999999999996</v>
      </c>
      <c r="D264">
        <v>0.19976062458098001</v>
      </c>
      <c r="E264">
        <v>0.338422391857506</v>
      </c>
      <c r="F264">
        <v>7.7501311112405996E-3</v>
      </c>
      <c r="G264">
        <v>262</v>
      </c>
    </row>
    <row r="265" spans="1:8" x14ac:dyDescent="0.25">
      <c r="A265" t="s">
        <v>134</v>
      </c>
      <c r="B265">
        <v>3</v>
      </c>
      <c r="C265">
        <v>4.1669999999999998</v>
      </c>
      <c r="D265">
        <v>0.274607843137254</v>
      </c>
      <c r="E265">
        <v>7.2072072072072002E-2</v>
      </c>
      <c r="F265">
        <v>2.9218407596785902E-3</v>
      </c>
      <c r="G265">
        <v>148</v>
      </c>
    </row>
    <row r="266" spans="1:8" x14ac:dyDescent="0.25">
      <c r="A266" t="s">
        <v>220</v>
      </c>
      <c r="B266">
        <v>3</v>
      </c>
      <c r="C266">
        <v>14.837</v>
      </c>
      <c r="D266">
        <v>0.33333333333333298</v>
      </c>
      <c r="E266">
        <v>0.18270176024335499</v>
      </c>
      <c r="F266" s="1">
        <v>6.0998862693235202E-5</v>
      </c>
      <c r="G266">
        <v>18001</v>
      </c>
    </row>
    <row r="267" spans="1:8" x14ac:dyDescent="0.25">
      <c r="A267" t="s">
        <v>224</v>
      </c>
      <c r="B267">
        <v>3</v>
      </c>
      <c r="C267">
        <v>4.085</v>
      </c>
      <c r="D267">
        <v>0.17371995820271599</v>
      </c>
      <c r="E267">
        <v>5.5555555555555497E-2</v>
      </c>
      <c r="F267">
        <v>4.6296296296296198E-3</v>
      </c>
      <c r="G267">
        <v>72</v>
      </c>
    </row>
    <row r="268" spans="1:8" x14ac:dyDescent="0.25">
      <c r="A268" t="s">
        <v>228</v>
      </c>
      <c r="B268">
        <v>3</v>
      </c>
      <c r="C268">
        <v>152.27600000000001</v>
      </c>
      <c r="D268">
        <v>0.18432751561680399</v>
      </c>
      <c r="E268">
        <v>6.4516129032257993E-2</v>
      </c>
      <c r="F268">
        <v>3.1217481789802201E-3</v>
      </c>
      <c r="G268">
        <v>124</v>
      </c>
    </row>
    <row r="269" spans="1:8" x14ac:dyDescent="0.25">
      <c r="A269" t="s">
        <v>229</v>
      </c>
      <c r="B269">
        <v>3</v>
      </c>
      <c r="C269">
        <v>6.2729999999999997</v>
      </c>
      <c r="D269">
        <v>0.17161506213243799</v>
      </c>
      <c r="E269">
        <v>0.180722891566265</v>
      </c>
      <c r="F269">
        <v>6.5321527072143898E-3</v>
      </c>
      <c r="G269">
        <v>166</v>
      </c>
    </row>
    <row r="270" spans="1:8" x14ac:dyDescent="0.25">
      <c r="A270" t="s">
        <v>237</v>
      </c>
      <c r="B270">
        <v>3</v>
      </c>
      <c r="C270">
        <v>23.559000000000001</v>
      </c>
      <c r="D270">
        <v>0.28166070132483501</v>
      </c>
      <c r="E270">
        <v>0.50394197414064901</v>
      </c>
      <c r="F270">
        <v>2.8605977718485298E-3</v>
      </c>
      <c r="G270">
        <v>1036</v>
      </c>
    </row>
    <row r="271" spans="1:8" x14ac:dyDescent="0.25">
      <c r="A271" t="s">
        <v>251</v>
      </c>
      <c r="B271">
        <v>3</v>
      </c>
      <c r="C271">
        <v>8.5340000000000007</v>
      </c>
      <c r="D271">
        <v>0.32837292898924803</v>
      </c>
      <c r="E271">
        <v>0.14337723525002599</v>
      </c>
      <c r="F271" s="1">
        <v>1.38172729119845E-4</v>
      </c>
      <c r="G271">
        <v>6255</v>
      </c>
    </row>
    <row r="272" spans="1:8" x14ac:dyDescent="0.25">
      <c r="A272" t="s">
        <v>315</v>
      </c>
      <c r="B272">
        <v>3</v>
      </c>
      <c r="C272">
        <v>4.577</v>
      </c>
      <c r="D272">
        <v>0.26235719620442799</v>
      </c>
      <c r="E272">
        <v>0.17579908675799</v>
      </c>
      <c r="F272">
        <v>3.6123100018765199E-3</v>
      </c>
      <c r="G272">
        <v>292</v>
      </c>
    </row>
    <row r="273" spans="1:8" x14ac:dyDescent="0.25">
      <c r="A273" t="s">
        <v>316</v>
      </c>
      <c r="B273">
        <v>3</v>
      </c>
      <c r="C273">
        <v>4.165</v>
      </c>
      <c r="D273">
        <v>0.18557208279075199</v>
      </c>
      <c r="E273">
        <v>0.19571865443424999</v>
      </c>
      <c r="F273">
        <v>1.07735039138119E-2</v>
      </c>
      <c r="G273">
        <v>109</v>
      </c>
    </row>
    <row r="274" spans="1:8" x14ac:dyDescent="0.25">
      <c r="A274" t="s">
        <v>320</v>
      </c>
      <c r="B274">
        <v>3</v>
      </c>
      <c r="C274">
        <v>4.1139999999999999</v>
      </c>
      <c r="D274">
        <v>0.33333333333333298</v>
      </c>
      <c r="E274">
        <v>9.00900900900901E-2</v>
      </c>
      <c r="F274">
        <v>2.4348672997321599E-3</v>
      </c>
      <c r="G274">
        <v>227</v>
      </c>
    </row>
    <row r="275" spans="1:8" x14ac:dyDescent="0.25">
      <c r="A275" t="s">
        <v>321</v>
      </c>
      <c r="B275">
        <v>3</v>
      </c>
      <c r="C275">
        <v>5.665</v>
      </c>
      <c r="D275">
        <v>0.33333333333333298</v>
      </c>
      <c r="E275">
        <v>8.7087087087086998E-2</v>
      </c>
      <c r="F275">
        <v>2.3537050564077502E-3</v>
      </c>
      <c r="G275">
        <v>227</v>
      </c>
    </row>
    <row r="276" spans="1:8" x14ac:dyDescent="0.25">
      <c r="A276" t="s">
        <v>332</v>
      </c>
      <c r="B276">
        <v>3</v>
      </c>
      <c r="C276">
        <v>4.6020000000000003</v>
      </c>
      <c r="D276">
        <v>0.33333333333333298</v>
      </c>
      <c r="E276">
        <v>0.19052016004924499</v>
      </c>
      <c r="F276" s="1">
        <v>5.2775667603669201E-4</v>
      </c>
      <c r="G276">
        <v>2166</v>
      </c>
      <c r="H276">
        <v>2166</v>
      </c>
    </row>
    <row r="277" spans="1:8" x14ac:dyDescent="0.25">
      <c r="A277" t="s">
        <v>343</v>
      </c>
      <c r="B277">
        <v>3</v>
      </c>
      <c r="C277">
        <v>4.1429999999999998</v>
      </c>
      <c r="D277">
        <v>0.215841510139239</v>
      </c>
      <c r="E277">
        <v>0.27160493827160398</v>
      </c>
      <c r="F277">
        <v>2.0118884316415099E-2</v>
      </c>
      <c r="G277">
        <v>83</v>
      </c>
    </row>
    <row r="278" spans="1:8" x14ac:dyDescent="0.25">
      <c r="A278" t="s">
        <v>349</v>
      </c>
      <c r="B278">
        <v>3</v>
      </c>
      <c r="C278">
        <v>17.265999999999998</v>
      </c>
      <c r="D278">
        <v>0.184004563313904</v>
      </c>
      <c r="E278">
        <v>0.214925373134328</v>
      </c>
      <c r="F278">
        <v>3.8494096680775202E-3</v>
      </c>
      <c r="G278">
        <v>299</v>
      </c>
    </row>
    <row r="279" spans="1:8" x14ac:dyDescent="0.25">
      <c r="A279" t="s">
        <v>350</v>
      </c>
      <c r="B279">
        <v>3</v>
      </c>
      <c r="C279">
        <v>6.9219999999999997</v>
      </c>
      <c r="D279">
        <v>0.33184445612191199</v>
      </c>
      <c r="E279">
        <v>0.24154811075416799</v>
      </c>
      <c r="F279" s="1">
        <v>3.32558206637221E-4</v>
      </c>
      <c r="G279">
        <v>4358</v>
      </c>
      <c r="H279">
        <v>4358</v>
      </c>
    </row>
    <row r="280" spans="1:8" x14ac:dyDescent="0.25">
      <c r="A280" t="s">
        <v>376</v>
      </c>
      <c r="B280">
        <v>3</v>
      </c>
      <c r="C280">
        <v>4.2569999999999997</v>
      </c>
      <c r="D280">
        <v>0.183644833279801</v>
      </c>
      <c r="E280">
        <v>0.139917695473251</v>
      </c>
      <c r="F280">
        <v>2.5910684346898299E-3</v>
      </c>
      <c r="G280">
        <v>324</v>
      </c>
    </row>
    <row r="281" spans="1:8" x14ac:dyDescent="0.25">
      <c r="A281" t="s">
        <v>381</v>
      </c>
      <c r="B281">
        <v>3</v>
      </c>
      <c r="C281">
        <v>6.0060000000000002</v>
      </c>
      <c r="D281">
        <v>0.31895588973522199</v>
      </c>
      <c r="E281">
        <v>0.13551912568305999</v>
      </c>
      <c r="F281" s="1">
        <v>4.4432500223954099E-4</v>
      </c>
      <c r="G281">
        <v>1830</v>
      </c>
    </row>
    <row r="282" spans="1:8" x14ac:dyDescent="0.25">
      <c r="A282" t="s">
        <v>380</v>
      </c>
      <c r="B282">
        <v>3</v>
      </c>
      <c r="C282">
        <v>6.726</v>
      </c>
      <c r="D282">
        <v>0.31792417303825599</v>
      </c>
      <c r="E282">
        <v>0.13697632058287701</v>
      </c>
      <c r="F282" s="1">
        <v>4.4910269043566502E-4</v>
      </c>
      <c r="G282">
        <v>1830</v>
      </c>
    </row>
    <row r="283" spans="1:8" x14ac:dyDescent="0.25">
      <c r="A283" t="s">
        <v>418</v>
      </c>
      <c r="B283">
        <v>3</v>
      </c>
      <c r="C283">
        <v>14.788</v>
      </c>
      <c r="D283">
        <v>0.19699899511915001</v>
      </c>
      <c r="E283">
        <v>0.15602836879432599</v>
      </c>
      <c r="F283">
        <v>9.95925758261656E-3</v>
      </c>
      <c r="G283">
        <v>85</v>
      </c>
    </row>
    <row r="284" spans="1:8" x14ac:dyDescent="0.25">
      <c r="A284" t="s">
        <v>422</v>
      </c>
      <c r="B284">
        <v>3</v>
      </c>
      <c r="C284">
        <v>5.6909999999999998</v>
      </c>
      <c r="D284">
        <v>0.225146386158391</v>
      </c>
      <c r="E284">
        <v>0.26834381551362602</v>
      </c>
      <c r="F284">
        <v>1.0126181717495301E-2</v>
      </c>
      <c r="G284">
        <v>159</v>
      </c>
    </row>
    <row r="285" spans="1:8" x14ac:dyDescent="0.25">
      <c r="A285" t="s">
        <v>425</v>
      </c>
      <c r="B285">
        <v>3</v>
      </c>
      <c r="C285">
        <v>4.1109999999999998</v>
      </c>
      <c r="D285">
        <v>0.188632788169495</v>
      </c>
      <c r="E285">
        <v>0.24378109452736299</v>
      </c>
      <c r="F285">
        <v>1.0915571396747601E-2</v>
      </c>
      <c r="G285">
        <v>134</v>
      </c>
    </row>
    <row r="286" spans="1:8" x14ac:dyDescent="0.25">
      <c r="A286" t="s">
        <v>483</v>
      </c>
      <c r="B286">
        <v>3</v>
      </c>
      <c r="C286">
        <v>162.49799999999999</v>
      </c>
      <c r="D286">
        <v>0.23920065160640699</v>
      </c>
      <c r="E286">
        <v>0.212682200234067</v>
      </c>
      <c r="F286" s="1">
        <v>1.01826779556687E-4</v>
      </c>
      <c r="G286">
        <v>380</v>
      </c>
    </row>
    <row r="287" spans="1:8" x14ac:dyDescent="0.25">
      <c r="A287" t="s">
        <v>497</v>
      </c>
      <c r="B287">
        <v>3</v>
      </c>
      <c r="C287">
        <v>4.3250000000000002</v>
      </c>
      <c r="D287">
        <v>0.22314197667320901</v>
      </c>
      <c r="E287">
        <v>0.23409669211195899</v>
      </c>
      <c r="F287">
        <v>1.07219858982576E-2</v>
      </c>
      <c r="G287">
        <v>147</v>
      </c>
    </row>
    <row r="288" spans="1:8" x14ac:dyDescent="0.25">
      <c r="A288" t="s">
        <v>501</v>
      </c>
      <c r="B288">
        <v>3</v>
      </c>
      <c r="C288">
        <v>5.9749999999999996</v>
      </c>
      <c r="D288">
        <v>0.33333333333333298</v>
      </c>
      <c r="E288">
        <v>0.150991682661548</v>
      </c>
      <c r="F288" s="1">
        <v>4.34716936645532E-4</v>
      </c>
      <c r="G288">
        <v>2084</v>
      </c>
      <c r="H288">
        <v>2084</v>
      </c>
    </row>
    <row r="289" spans="1:8" x14ac:dyDescent="0.25">
      <c r="A289" t="s">
        <v>537</v>
      </c>
      <c r="B289">
        <v>3</v>
      </c>
      <c r="C289">
        <v>5.024</v>
      </c>
      <c r="D289">
        <v>0.19736657417876299</v>
      </c>
      <c r="E289">
        <v>0.37835294117647</v>
      </c>
      <c r="F289">
        <v>1.0682906574394401E-3</v>
      </c>
      <c r="G289">
        <v>2125</v>
      </c>
    </row>
    <row r="290" spans="1:8" x14ac:dyDescent="0.25">
      <c r="A290" t="s">
        <v>554</v>
      </c>
      <c r="B290">
        <v>3</v>
      </c>
      <c r="C290">
        <v>4.1859999999999999</v>
      </c>
      <c r="D290">
        <v>0.255736274483991</v>
      </c>
      <c r="E290">
        <v>0.16553287981859399</v>
      </c>
      <c r="F290">
        <v>3.37822203711416E-3</v>
      </c>
      <c r="G290">
        <v>294</v>
      </c>
    </row>
    <row r="291" spans="1:8" x14ac:dyDescent="0.25">
      <c r="A291" t="s">
        <v>555</v>
      </c>
      <c r="B291">
        <v>3</v>
      </c>
      <c r="C291">
        <v>4.3440000000000003</v>
      </c>
      <c r="D291">
        <v>0.28275862068965502</v>
      </c>
      <c r="E291">
        <v>0.257777777777777</v>
      </c>
      <c r="F291">
        <v>2.9460317460317399E-3</v>
      </c>
      <c r="G291">
        <v>525</v>
      </c>
    </row>
    <row r="292" spans="1:8" x14ac:dyDescent="0.25">
      <c r="A292" t="s">
        <v>567</v>
      </c>
      <c r="B292">
        <v>3</v>
      </c>
      <c r="C292">
        <v>4.2910000000000004</v>
      </c>
      <c r="D292">
        <v>0.22463523470546301</v>
      </c>
      <c r="E292">
        <v>0.13415468856947199</v>
      </c>
      <c r="F292">
        <v>1.6528298386382699E-3</v>
      </c>
      <c r="G292">
        <v>487</v>
      </c>
    </row>
    <row r="293" spans="1:8" x14ac:dyDescent="0.25">
      <c r="A293" t="s">
        <v>573</v>
      </c>
      <c r="B293">
        <v>3</v>
      </c>
      <c r="C293">
        <v>4.0490000000000004</v>
      </c>
      <c r="D293">
        <v>0.16673651407693901</v>
      </c>
      <c r="E293">
        <v>0.167979002624671</v>
      </c>
      <c r="F293">
        <v>7.9360158720317396E-3</v>
      </c>
      <c r="G293">
        <v>127</v>
      </c>
    </row>
    <row r="294" spans="1:8" x14ac:dyDescent="0.25">
      <c r="A294" t="s">
        <v>612</v>
      </c>
      <c r="B294">
        <v>3</v>
      </c>
      <c r="C294">
        <v>4.141</v>
      </c>
      <c r="D294">
        <v>0.33333333333333298</v>
      </c>
      <c r="E294">
        <v>0.126582278481012</v>
      </c>
      <c r="F294">
        <v>9.6138439352667793E-3</v>
      </c>
      <c r="G294">
        <v>0</v>
      </c>
      <c r="H294">
        <v>79</v>
      </c>
    </row>
    <row r="295" spans="1:8" x14ac:dyDescent="0.25">
      <c r="A295" t="s">
        <v>10</v>
      </c>
      <c r="B295">
        <v>4</v>
      </c>
      <c r="C295">
        <v>4.3029999999999999</v>
      </c>
      <c r="D295">
        <v>0.19309640522875801</v>
      </c>
      <c r="E295">
        <v>0.33426966292134802</v>
      </c>
      <c r="F295">
        <v>1.5023355636914501E-2</v>
      </c>
    </row>
    <row r="296" spans="1:8" x14ac:dyDescent="0.25">
      <c r="A296" t="s">
        <v>51</v>
      </c>
      <c r="B296">
        <v>4</v>
      </c>
      <c r="C296">
        <v>8.9740000000000002</v>
      </c>
      <c r="D296">
        <v>0.21882685232551799</v>
      </c>
      <c r="E296">
        <v>0.33132530120481901</v>
      </c>
      <c r="F296">
        <v>1.5967484395412901E-2</v>
      </c>
    </row>
    <row r="297" spans="1:8" x14ac:dyDescent="0.25">
      <c r="A297" t="s">
        <v>88</v>
      </c>
      <c r="B297">
        <v>4</v>
      </c>
      <c r="C297">
        <v>47.011000000000003</v>
      </c>
      <c r="D297">
        <v>0.15622510664964501</v>
      </c>
      <c r="E297">
        <v>0.158227848101265</v>
      </c>
      <c r="F297">
        <v>8.0115366127223205E-3</v>
      </c>
    </row>
    <row r="298" spans="1:8" x14ac:dyDescent="0.25">
      <c r="A298" t="s">
        <v>90</v>
      </c>
      <c r="B298">
        <v>4</v>
      </c>
      <c r="C298">
        <v>4.12</v>
      </c>
      <c r="D298">
        <v>0.154860557949732</v>
      </c>
      <c r="E298">
        <v>0.40040650406504003</v>
      </c>
      <c r="F298">
        <v>1.3021349725692299E-2</v>
      </c>
    </row>
    <row r="299" spans="1:8" x14ac:dyDescent="0.25">
      <c r="A299" t="s">
        <v>104</v>
      </c>
      <c r="B299">
        <v>4</v>
      </c>
      <c r="C299">
        <v>4.2190000000000003</v>
      </c>
      <c r="D299">
        <v>0.20371959734730799</v>
      </c>
      <c r="E299">
        <v>0.27888086642599202</v>
      </c>
      <c r="F299">
        <v>8.0543210520142294E-3</v>
      </c>
      <c r="G299">
        <v>279</v>
      </c>
    </row>
    <row r="300" spans="1:8" x14ac:dyDescent="0.25">
      <c r="A300" t="s">
        <v>206</v>
      </c>
      <c r="B300">
        <v>4</v>
      </c>
      <c r="C300">
        <v>52.375</v>
      </c>
      <c r="D300">
        <v>0.241535163021699</v>
      </c>
      <c r="E300">
        <v>0.113583410997204</v>
      </c>
      <c r="F300" s="1">
        <v>1.05855928235977E-4</v>
      </c>
      <c r="G300">
        <v>8584</v>
      </c>
    </row>
    <row r="301" spans="1:8" x14ac:dyDescent="0.25">
      <c r="A301" t="s">
        <v>138</v>
      </c>
      <c r="B301">
        <v>4</v>
      </c>
      <c r="C301">
        <v>5.1349999999999998</v>
      </c>
      <c r="D301">
        <v>0.18966714444975299</v>
      </c>
      <c r="E301">
        <v>0.143805309734513</v>
      </c>
      <c r="F301">
        <v>1.01809068838593E-2</v>
      </c>
      <c r="G301">
        <v>113</v>
      </c>
    </row>
    <row r="302" spans="1:8" x14ac:dyDescent="0.25">
      <c r="A302" t="s">
        <v>143</v>
      </c>
      <c r="B302">
        <v>4</v>
      </c>
      <c r="C302">
        <v>4.1710000000000003</v>
      </c>
      <c r="D302">
        <v>0.20734024019571501</v>
      </c>
      <c r="E302">
        <v>0.53832116788321105</v>
      </c>
      <c r="F302">
        <v>1.5717406361553599E-2</v>
      </c>
      <c r="G302">
        <v>274</v>
      </c>
    </row>
    <row r="303" spans="1:8" x14ac:dyDescent="0.25">
      <c r="A303" t="s">
        <v>225</v>
      </c>
      <c r="B303">
        <v>4</v>
      </c>
      <c r="C303">
        <v>10.715999999999999</v>
      </c>
      <c r="D303">
        <v>0.22481734428587999</v>
      </c>
      <c r="E303">
        <v>0.441832229580573</v>
      </c>
      <c r="F303">
        <v>1.5605553362669201E-3</v>
      </c>
      <c r="G303">
        <v>2265</v>
      </c>
    </row>
    <row r="304" spans="1:8" x14ac:dyDescent="0.25">
      <c r="A304" t="s">
        <v>241</v>
      </c>
      <c r="B304">
        <v>4</v>
      </c>
      <c r="C304">
        <v>4.173</v>
      </c>
      <c r="D304">
        <v>0.15219275281467601</v>
      </c>
      <c r="E304">
        <v>0.40966386554621798</v>
      </c>
      <c r="F304">
        <v>1.3770213967940099E-2</v>
      </c>
      <c r="G304">
        <v>238</v>
      </c>
    </row>
    <row r="305" spans="1:8" x14ac:dyDescent="0.25">
      <c r="A305" t="s">
        <v>245</v>
      </c>
      <c r="B305">
        <v>4</v>
      </c>
      <c r="C305">
        <v>4.1920000000000002</v>
      </c>
      <c r="D305">
        <v>0.212148947626319</v>
      </c>
      <c r="E305">
        <v>0.32371007371007299</v>
      </c>
      <c r="F305">
        <v>6.3628515716967803E-3</v>
      </c>
      <c r="G305">
        <v>407</v>
      </c>
    </row>
    <row r="306" spans="1:8" x14ac:dyDescent="0.25">
      <c r="A306" t="s">
        <v>253</v>
      </c>
      <c r="B306">
        <v>4</v>
      </c>
      <c r="C306">
        <v>5.0990000000000002</v>
      </c>
      <c r="D306">
        <v>0.21587252441409799</v>
      </c>
      <c r="E306">
        <v>0.22669491525423699</v>
      </c>
      <c r="F306">
        <v>1.0977961997783801E-3</v>
      </c>
      <c r="G306">
        <v>1652</v>
      </c>
    </row>
    <row r="307" spans="1:8" x14ac:dyDescent="0.25">
      <c r="A307" t="s">
        <v>344</v>
      </c>
      <c r="B307">
        <v>4</v>
      </c>
      <c r="C307">
        <v>5.5339999999999998</v>
      </c>
      <c r="D307">
        <v>0.15651536348598399</v>
      </c>
      <c r="E307">
        <v>0.120229007633587</v>
      </c>
      <c r="F307">
        <v>7.3422294738068796E-3</v>
      </c>
      <c r="G307">
        <v>131</v>
      </c>
    </row>
    <row r="308" spans="1:8" x14ac:dyDescent="0.25">
      <c r="A308" t="s">
        <v>426</v>
      </c>
      <c r="B308">
        <v>4</v>
      </c>
      <c r="C308">
        <v>8.7520000000000007</v>
      </c>
      <c r="D308">
        <v>0.16222906339874399</v>
      </c>
      <c r="E308">
        <v>9.3558282208588903E-2</v>
      </c>
      <c r="F308">
        <v>4.5918175317098799E-3</v>
      </c>
      <c r="G308">
        <v>163</v>
      </c>
    </row>
    <row r="309" spans="1:8" x14ac:dyDescent="0.25">
      <c r="A309" t="s">
        <v>449</v>
      </c>
      <c r="B309">
        <v>4</v>
      </c>
      <c r="C309">
        <v>4.2210000000000001</v>
      </c>
      <c r="D309">
        <v>0.20455476229203401</v>
      </c>
      <c r="E309">
        <v>0.36977186311787003</v>
      </c>
      <c r="F309">
        <v>1.12478133267793E-2</v>
      </c>
      <c r="G309">
        <v>263</v>
      </c>
    </row>
    <row r="310" spans="1:8" x14ac:dyDescent="0.25">
      <c r="A310" t="s">
        <v>459</v>
      </c>
      <c r="B310">
        <v>4</v>
      </c>
      <c r="C310">
        <v>4.1920000000000002</v>
      </c>
      <c r="D310">
        <v>0.12664722397345901</v>
      </c>
      <c r="E310">
        <v>0.18276661514683101</v>
      </c>
      <c r="F310">
        <v>2.25986541139822E-3</v>
      </c>
      <c r="G310">
        <v>649</v>
      </c>
    </row>
    <row r="311" spans="1:8" x14ac:dyDescent="0.25">
      <c r="A311" t="s">
        <v>472</v>
      </c>
      <c r="B311">
        <v>4</v>
      </c>
      <c r="C311">
        <v>4.2880000000000003</v>
      </c>
      <c r="D311">
        <v>0.183244536744197</v>
      </c>
      <c r="E311">
        <v>0.48660714285714202</v>
      </c>
      <c r="F311">
        <v>1.73788265306122E-2</v>
      </c>
      <c r="G311">
        <v>224</v>
      </c>
    </row>
    <row r="312" spans="1:8" x14ac:dyDescent="0.25">
      <c r="A312" t="s">
        <v>477</v>
      </c>
      <c r="B312">
        <v>4</v>
      </c>
      <c r="C312">
        <v>4.22</v>
      </c>
      <c r="D312">
        <v>0.14663579416912101</v>
      </c>
      <c r="E312">
        <v>0.467391304347826</v>
      </c>
      <c r="F312">
        <v>9.0317160260449392E-3</v>
      </c>
      <c r="G312">
        <v>415</v>
      </c>
    </row>
    <row r="313" spans="1:8" x14ac:dyDescent="0.25">
      <c r="A313" t="s">
        <v>484</v>
      </c>
      <c r="B313">
        <v>4</v>
      </c>
      <c r="C313">
        <v>17.166</v>
      </c>
      <c r="D313">
        <v>0.23781293862196901</v>
      </c>
      <c r="E313">
        <v>9.7492063492063394E-2</v>
      </c>
      <c r="F313" s="1">
        <v>9.9039556563366003E-5</v>
      </c>
      <c r="G313">
        <v>7875</v>
      </c>
    </row>
    <row r="314" spans="1:8" x14ac:dyDescent="0.25">
      <c r="A314" t="s">
        <v>485</v>
      </c>
      <c r="B314">
        <v>4</v>
      </c>
      <c r="C314">
        <v>4.165</v>
      </c>
      <c r="D314">
        <v>0.16065629017432501</v>
      </c>
      <c r="E314">
        <v>0.238151658767772</v>
      </c>
      <c r="F314">
        <v>9.0294467779250195E-3</v>
      </c>
      <c r="G314">
        <v>211</v>
      </c>
    </row>
    <row r="315" spans="1:8" x14ac:dyDescent="0.25">
      <c r="A315" t="s">
        <v>510</v>
      </c>
      <c r="B315">
        <v>4</v>
      </c>
      <c r="C315">
        <v>6.5179999999999998</v>
      </c>
      <c r="D315">
        <v>0.17884407385026399</v>
      </c>
      <c r="E315">
        <v>0.23722627737226201</v>
      </c>
      <c r="F315">
        <v>3.46315733390164E-3</v>
      </c>
      <c r="G315">
        <v>542</v>
      </c>
    </row>
    <row r="316" spans="1:8" x14ac:dyDescent="0.25">
      <c r="A316" t="s">
        <v>511</v>
      </c>
      <c r="B316">
        <v>4</v>
      </c>
      <c r="C316">
        <v>4.415</v>
      </c>
      <c r="D316">
        <v>0.20052260881817899</v>
      </c>
      <c r="E316">
        <v>0.20833333333333301</v>
      </c>
      <c r="F316">
        <v>6.0386473429951699E-3</v>
      </c>
      <c r="G316">
        <v>276</v>
      </c>
    </row>
    <row r="317" spans="1:8" x14ac:dyDescent="0.25">
      <c r="A317" t="s">
        <v>524</v>
      </c>
      <c r="B317">
        <v>4</v>
      </c>
      <c r="C317">
        <v>7.0620000000000003</v>
      </c>
      <c r="D317">
        <v>0.188583404157077</v>
      </c>
      <c r="E317">
        <v>0.41284403669724701</v>
      </c>
      <c r="F317">
        <v>1.5150239878798001E-2</v>
      </c>
      <c r="G317">
        <v>198</v>
      </c>
    </row>
    <row r="318" spans="1:8" x14ac:dyDescent="0.25">
      <c r="A318" t="s">
        <v>548</v>
      </c>
      <c r="B318">
        <v>4</v>
      </c>
      <c r="C318">
        <v>6.6050000000000004</v>
      </c>
      <c r="D318">
        <v>0.32489557209555697</v>
      </c>
      <c r="E318">
        <v>0.52521793275217898</v>
      </c>
      <c r="F318">
        <v>5.2325572378797399E-3</v>
      </c>
      <c r="G318">
        <v>0</v>
      </c>
      <c r="H318">
        <v>816</v>
      </c>
    </row>
    <row r="319" spans="1:8" x14ac:dyDescent="0.25">
      <c r="A319" t="s">
        <v>549</v>
      </c>
      <c r="B319">
        <v>4</v>
      </c>
      <c r="C319">
        <v>11.615</v>
      </c>
      <c r="D319">
        <v>0.18545859117723301</v>
      </c>
      <c r="E319">
        <v>0.25515232974910301</v>
      </c>
      <c r="F319" s="1">
        <v>9.1452447938746896E-4</v>
      </c>
      <c r="G319">
        <v>523</v>
      </c>
      <c r="H319">
        <v>2240</v>
      </c>
    </row>
    <row r="320" spans="1:8" x14ac:dyDescent="0.25">
      <c r="A320" t="s">
        <v>586</v>
      </c>
      <c r="B320">
        <v>4</v>
      </c>
      <c r="C320">
        <v>5.7629999999999999</v>
      </c>
      <c r="D320">
        <v>0.22224854999809601</v>
      </c>
      <c r="E320">
        <v>0.11695278969957</v>
      </c>
      <c r="F320" s="1">
        <v>5.0194330343163401E-4</v>
      </c>
      <c r="G320">
        <v>1864</v>
      </c>
    </row>
    <row r="321" spans="1:7" x14ac:dyDescent="0.25">
      <c r="A321" t="s">
        <v>593</v>
      </c>
      <c r="B321">
        <v>4</v>
      </c>
      <c r="C321">
        <v>4.8380000000000001</v>
      </c>
      <c r="D321">
        <v>0.198157054581137</v>
      </c>
      <c r="E321">
        <v>0.116666666666666</v>
      </c>
      <c r="F321">
        <v>4.1481481481481404E-3</v>
      </c>
      <c r="G321">
        <v>225</v>
      </c>
    </row>
    <row r="322" spans="1:7" x14ac:dyDescent="0.25">
      <c r="A322" t="s">
        <v>610</v>
      </c>
      <c r="B322">
        <v>4</v>
      </c>
      <c r="C322">
        <v>4.87</v>
      </c>
      <c r="D322">
        <v>0.18685483099219</v>
      </c>
      <c r="E322">
        <v>0.13860759493670799</v>
      </c>
      <c r="F322" s="1">
        <v>9.3574747636596697E-4</v>
      </c>
      <c r="G322">
        <v>1185</v>
      </c>
    </row>
    <row r="323" spans="1:7" x14ac:dyDescent="0.25">
      <c r="A323" t="s">
        <v>616</v>
      </c>
      <c r="B323">
        <v>4</v>
      </c>
      <c r="C323">
        <v>19.018999999999998</v>
      </c>
      <c r="D323">
        <v>0.147418483076377</v>
      </c>
      <c r="E323">
        <v>0.11363636363636299</v>
      </c>
      <c r="F323">
        <v>4.5913682277318596E-3</v>
      </c>
      <c r="G323">
        <v>189</v>
      </c>
    </row>
    <row r="324" spans="1:7" x14ac:dyDescent="0.25">
      <c r="A324" t="s">
        <v>627</v>
      </c>
      <c r="B324">
        <v>4</v>
      </c>
      <c r="C324">
        <v>4.1660000000000004</v>
      </c>
      <c r="D324">
        <v>0.21219488939740599</v>
      </c>
      <c r="E324">
        <v>0.32986111111111099</v>
      </c>
      <c r="F324">
        <v>1.8325617283950602E-2</v>
      </c>
      <c r="G324">
        <v>144</v>
      </c>
    </row>
    <row r="325" spans="1:7" x14ac:dyDescent="0.25">
      <c r="A325" t="s">
        <v>21</v>
      </c>
      <c r="B325">
        <v>5</v>
      </c>
      <c r="C325">
        <v>4.1829999999999998</v>
      </c>
      <c r="D325">
        <v>0.13483073896155601</v>
      </c>
      <c r="E325">
        <v>0.1888</v>
      </c>
      <c r="F325">
        <v>7.5519999999999997E-3</v>
      </c>
    </row>
    <row r="326" spans="1:7" x14ac:dyDescent="0.25">
      <c r="A326" t="s">
        <v>52</v>
      </c>
      <c r="B326">
        <v>5</v>
      </c>
      <c r="C326">
        <v>4.1619999999999999</v>
      </c>
      <c r="D326">
        <v>0.17274948823306399</v>
      </c>
      <c r="E326">
        <v>0.16666666666666599</v>
      </c>
      <c r="F326">
        <v>1.0683760683760601E-2</v>
      </c>
    </row>
    <row r="327" spans="1:7" x14ac:dyDescent="0.25">
      <c r="A327" t="s">
        <v>81</v>
      </c>
      <c r="B327">
        <v>5</v>
      </c>
      <c r="C327">
        <v>4.6040000000000001</v>
      </c>
      <c r="D327">
        <v>0.16804826787063901</v>
      </c>
      <c r="E327">
        <v>0.24473007712082201</v>
      </c>
      <c r="F327">
        <v>6.2912616226432497E-3</v>
      </c>
    </row>
    <row r="328" spans="1:7" x14ac:dyDescent="0.25">
      <c r="A328" t="s">
        <v>82</v>
      </c>
      <c r="B328">
        <v>5</v>
      </c>
      <c r="C328">
        <v>11.992000000000001</v>
      </c>
      <c r="D328">
        <v>0.23249457253030301</v>
      </c>
      <c r="E328">
        <v>7.9091833276855303E-2</v>
      </c>
      <c r="F328" s="1">
        <v>1.3400852808684299E-4</v>
      </c>
    </row>
    <row r="329" spans="1:7" x14ac:dyDescent="0.25">
      <c r="A329" t="s">
        <v>112</v>
      </c>
      <c r="B329">
        <v>5</v>
      </c>
      <c r="C329">
        <v>5.5359999999999996</v>
      </c>
      <c r="D329">
        <v>0.16892319022395899</v>
      </c>
      <c r="E329">
        <v>0.17740585774058501</v>
      </c>
      <c r="F329">
        <v>7.4228392360077703E-3</v>
      </c>
      <c r="G329">
        <v>239</v>
      </c>
    </row>
    <row r="330" spans="1:7" x14ac:dyDescent="0.25">
      <c r="A330" t="s">
        <v>113</v>
      </c>
      <c r="B330">
        <v>5</v>
      </c>
      <c r="C330">
        <v>4.1189999999999998</v>
      </c>
      <c r="D330">
        <v>0.22027998646591099</v>
      </c>
      <c r="E330">
        <v>0.65681818181818097</v>
      </c>
      <c r="F330">
        <v>3.7319214876032999E-2</v>
      </c>
      <c r="G330">
        <v>176</v>
      </c>
    </row>
    <row r="331" spans="1:7" x14ac:dyDescent="0.25">
      <c r="A331" t="s">
        <v>174</v>
      </c>
      <c r="B331">
        <v>5</v>
      </c>
      <c r="C331">
        <v>10.917999999999999</v>
      </c>
      <c r="D331">
        <v>0.15614474279843499</v>
      </c>
      <c r="E331">
        <v>0.24516129032257999</v>
      </c>
      <c r="F331">
        <v>1.3180714533472001E-2</v>
      </c>
      <c r="G331">
        <v>186</v>
      </c>
    </row>
    <row r="332" spans="1:7" x14ac:dyDescent="0.25">
      <c r="A332" t="s">
        <v>184</v>
      </c>
      <c r="B332">
        <v>5</v>
      </c>
      <c r="C332">
        <v>4.1870000000000003</v>
      </c>
      <c r="D332">
        <v>0.19242205742091301</v>
      </c>
      <c r="E332">
        <v>0.323024054982817</v>
      </c>
      <c r="F332">
        <v>1.1100482989100199E-2</v>
      </c>
      <c r="G332">
        <v>291</v>
      </c>
    </row>
    <row r="333" spans="1:7" x14ac:dyDescent="0.25">
      <c r="A333" t="s">
        <v>196</v>
      </c>
      <c r="B333">
        <v>5</v>
      </c>
      <c r="C333">
        <v>4.1879999999999997</v>
      </c>
      <c r="D333">
        <v>0.15490609881202799</v>
      </c>
      <c r="E333">
        <v>0.19852941176470501</v>
      </c>
      <c r="F333">
        <v>7.2988754325259498E-3</v>
      </c>
      <c r="G333">
        <v>272</v>
      </c>
    </row>
    <row r="334" spans="1:7" x14ac:dyDescent="0.25">
      <c r="A334" t="s">
        <v>215</v>
      </c>
      <c r="B334">
        <v>5</v>
      </c>
      <c r="C334">
        <v>4.1840000000000002</v>
      </c>
      <c r="D334">
        <v>0.158580037987235</v>
      </c>
      <c r="E334">
        <v>0.23427109974424501</v>
      </c>
      <c r="F334">
        <v>5.9915882287530798E-3</v>
      </c>
      <c r="G334">
        <v>391</v>
      </c>
    </row>
    <row r="335" spans="1:7" x14ac:dyDescent="0.25">
      <c r="A335" t="s">
        <v>154</v>
      </c>
      <c r="B335">
        <v>5</v>
      </c>
      <c r="C335">
        <v>4.0839999999999996</v>
      </c>
      <c r="D335">
        <v>0.18308217540066399</v>
      </c>
      <c r="E335">
        <v>0.280745341614906</v>
      </c>
      <c r="F335">
        <v>1.7437598858068701E-2</v>
      </c>
      <c r="G335">
        <v>162</v>
      </c>
    </row>
    <row r="336" spans="1:7" x14ac:dyDescent="0.25">
      <c r="A336" t="s">
        <v>261</v>
      </c>
      <c r="B336">
        <v>5</v>
      </c>
      <c r="C336">
        <v>162.47900000000001</v>
      </c>
      <c r="D336">
        <v>0.3</v>
      </c>
      <c r="E336">
        <v>0.57803905938620903</v>
      </c>
      <c r="F336" s="1">
        <v>5.7596558328637797E-4</v>
      </c>
      <c r="G336">
        <v>79019</v>
      </c>
    </row>
    <row r="337" spans="1:8" x14ac:dyDescent="0.25">
      <c r="A337" t="s">
        <v>265</v>
      </c>
      <c r="B337">
        <v>5</v>
      </c>
      <c r="C337">
        <v>4.1429999999999998</v>
      </c>
      <c r="D337">
        <v>0.182911077373938</v>
      </c>
      <c r="E337">
        <v>0.34222222222222198</v>
      </c>
      <c r="F337">
        <v>1.9012345679012301E-2</v>
      </c>
      <c r="G337">
        <v>199</v>
      </c>
    </row>
    <row r="338" spans="1:8" x14ac:dyDescent="0.25">
      <c r="A338" t="s">
        <v>329</v>
      </c>
      <c r="B338">
        <v>5</v>
      </c>
      <c r="C338">
        <v>7.9349999999999996</v>
      </c>
      <c r="D338">
        <v>0.20106139760212499</v>
      </c>
      <c r="E338">
        <v>0.102548357384095</v>
      </c>
      <c r="F338" s="1">
        <v>3.1485525755018599E-4</v>
      </c>
      <c r="G338">
        <v>3257</v>
      </c>
    </row>
    <row r="339" spans="1:8" x14ac:dyDescent="0.25">
      <c r="A339" t="s">
        <v>393</v>
      </c>
      <c r="B339">
        <v>5</v>
      </c>
      <c r="C339">
        <v>4.1900000000000004</v>
      </c>
      <c r="D339">
        <v>0.155142973198752</v>
      </c>
      <c r="E339">
        <v>0.25211267605633803</v>
      </c>
      <c r="F339">
        <v>8.8772069033921808E-3</v>
      </c>
      <c r="G339">
        <v>285</v>
      </c>
    </row>
    <row r="340" spans="1:8" x14ac:dyDescent="0.25">
      <c r="A340" t="s">
        <v>415</v>
      </c>
      <c r="B340">
        <v>5</v>
      </c>
      <c r="C340">
        <v>6.1970000000000001</v>
      </c>
      <c r="D340">
        <v>0.113465578648361</v>
      </c>
      <c r="E340">
        <v>0.20616740088105701</v>
      </c>
      <c r="F340">
        <v>9.0822643559937098E-3</v>
      </c>
      <c r="G340">
        <v>227</v>
      </c>
    </row>
    <row r="341" spans="1:8" x14ac:dyDescent="0.25">
      <c r="A341" t="s">
        <v>417</v>
      </c>
      <c r="B341">
        <v>5</v>
      </c>
      <c r="C341">
        <v>14.646000000000001</v>
      </c>
      <c r="D341">
        <v>0.18783404744423801</v>
      </c>
      <c r="E341">
        <v>0.227424749163879</v>
      </c>
      <c r="F341">
        <v>3.8030894509009901E-3</v>
      </c>
      <c r="G341">
        <v>630</v>
      </c>
    </row>
    <row r="342" spans="1:8" x14ac:dyDescent="0.25">
      <c r="A342" t="s">
        <v>424</v>
      </c>
      <c r="B342">
        <v>5</v>
      </c>
      <c r="C342">
        <v>224.21600000000001</v>
      </c>
      <c r="D342">
        <v>0.14679037862448999</v>
      </c>
      <c r="E342">
        <v>0.144262295081967</v>
      </c>
      <c r="F342">
        <v>7.8831855236047594E-3</v>
      </c>
      <c r="G342">
        <v>183</v>
      </c>
    </row>
    <row r="343" spans="1:8" x14ac:dyDescent="0.25">
      <c r="A343" t="s">
        <v>433</v>
      </c>
      <c r="B343">
        <v>5</v>
      </c>
      <c r="C343">
        <v>4.1180000000000003</v>
      </c>
      <c r="D343">
        <v>0.3</v>
      </c>
      <c r="E343">
        <v>0.23469387755102</v>
      </c>
      <c r="F343">
        <v>1.19741774260724E-2</v>
      </c>
      <c r="G343">
        <v>0</v>
      </c>
      <c r="H343">
        <v>196</v>
      </c>
    </row>
    <row r="344" spans="1:8" x14ac:dyDescent="0.25">
      <c r="A344" t="s">
        <v>435</v>
      </c>
      <c r="B344">
        <v>5</v>
      </c>
      <c r="C344">
        <v>242.733</v>
      </c>
      <c r="D344">
        <v>0.25596740610208002</v>
      </c>
      <c r="E344">
        <v>4.6045962117458698E-2</v>
      </c>
      <c r="F344" s="1">
        <v>8.7743363156863302E-6</v>
      </c>
      <c r="G344">
        <v>104454</v>
      </c>
    </row>
    <row r="345" spans="1:8" x14ac:dyDescent="0.25">
      <c r="A345" t="s">
        <v>457</v>
      </c>
      <c r="B345">
        <v>5</v>
      </c>
      <c r="C345">
        <v>4.1509999999999998</v>
      </c>
      <c r="D345">
        <v>0.14234706003702</v>
      </c>
      <c r="E345">
        <v>0.236781609195402</v>
      </c>
      <c r="F345">
        <v>1.36081384595058E-2</v>
      </c>
      <c r="G345">
        <v>178</v>
      </c>
    </row>
    <row r="346" spans="1:8" x14ac:dyDescent="0.25">
      <c r="A346" t="s">
        <v>468</v>
      </c>
      <c r="B346">
        <v>5</v>
      </c>
      <c r="C346">
        <v>350.767</v>
      </c>
      <c r="D346">
        <v>0.24238679015936601</v>
      </c>
      <c r="E346">
        <v>0.60276316712251898</v>
      </c>
      <c r="F346" s="1">
        <v>4.2272471219757199E-4</v>
      </c>
      <c r="G346">
        <v>14259</v>
      </c>
    </row>
    <row r="347" spans="1:8" x14ac:dyDescent="0.25">
      <c r="A347" t="s">
        <v>502</v>
      </c>
      <c r="B347">
        <v>5</v>
      </c>
      <c r="C347">
        <v>4.33</v>
      </c>
      <c r="D347">
        <v>0.22833877787442</v>
      </c>
      <c r="E347">
        <v>0.73863636363636298</v>
      </c>
      <c r="F347">
        <v>1.39893250688705E-2</v>
      </c>
      <c r="G347">
        <v>528</v>
      </c>
    </row>
    <row r="348" spans="1:8" x14ac:dyDescent="0.25">
      <c r="A348" t="s">
        <v>526</v>
      </c>
      <c r="B348">
        <v>5</v>
      </c>
      <c r="C348">
        <v>4.0919999999999996</v>
      </c>
      <c r="D348">
        <v>0.26409395973154298</v>
      </c>
      <c r="E348">
        <v>0.78428571428571403</v>
      </c>
      <c r="F348">
        <v>2.80102040816326E-2</v>
      </c>
      <c r="G348">
        <v>280</v>
      </c>
      <c r="H348">
        <v>280</v>
      </c>
    </row>
    <row r="349" spans="1:8" x14ac:dyDescent="0.25">
      <c r="A349" t="s">
        <v>540</v>
      </c>
      <c r="B349">
        <v>5</v>
      </c>
      <c r="C349">
        <v>7.5819999999999999</v>
      </c>
      <c r="D349">
        <v>0.27805919745729002</v>
      </c>
      <c r="E349">
        <v>0.79602385685884702</v>
      </c>
      <c r="F349">
        <v>5.2751746644058703E-3</v>
      </c>
      <c r="G349">
        <v>1545</v>
      </c>
    </row>
    <row r="350" spans="1:8" x14ac:dyDescent="0.25">
      <c r="A350" t="s">
        <v>566</v>
      </c>
      <c r="B350">
        <v>5</v>
      </c>
      <c r="C350">
        <v>4.28</v>
      </c>
      <c r="D350">
        <v>0.13193571196772799</v>
      </c>
      <c r="E350">
        <v>0.21828908554572199</v>
      </c>
      <c r="F350">
        <v>6.4392060632956502E-3</v>
      </c>
      <c r="G350">
        <v>339</v>
      </c>
    </row>
    <row r="351" spans="1:8" x14ac:dyDescent="0.25">
      <c r="A351" t="s">
        <v>584</v>
      </c>
      <c r="B351">
        <v>5</v>
      </c>
      <c r="C351">
        <v>6.2039999999999997</v>
      </c>
      <c r="D351">
        <v>0.16393293189322899</v>
      </c>
      <c r="E351">
        <v>0.150898203592814</v>
      </c>
      <c r="F351">
        <v>9.0358205744200202E-3</v>
      </c>
      <c r="G351">
        <v>167</v>
      </c>
    </row>
    <row r="352" spans="1:8" x14ac:dyDescent="0.25">
      <c r="A352" t="s">
        <v>49</v>
      </c>
      <c r="B352">
        <v>6</v>
      </c>
      <c r="C352">
        <v>7.4180000000000001</v>
      </c>
      <c r="D352">
        <v>0.220399048846349</v>
      </c>
      <c r="E352">
        <v>0.71376011773362702</v>
      </c>
      <c r="F352">
        <v>9.4537763938228794E-3</v>
      </c>
    </row>
    <row r="353" spans="1:8" x14ac:dyDescent="0.25">
      <c r="A353" t="s">
        <v>77</v>
      </c>
      <c r="B353">
        <v>6</v>
      </c>
      <c r="C353">
        <v>5.5549999999999997</v>
      </c>
      <c r="D353">
        <v>0.17035438085407101</v>
      </c>
      <c r="E353">
        <v>0.29644808743169399</v>
      </c>
      <c r="F353">
        <v>7.2897070679924696E-3</v>
      </c>
    </row>
    <row r="354" spans="1:8" x14ac:dyDescent="0.25">
      <c r="A354" t="s">
        <v>78</v>
      </c>
      <c r="B354">
        <v>6</v>
      </c>
      <c r="C354">
        <v>5.5410000000000004</v>
      </c>
      <c r="D354">
        <v>0.169208227728574</v>
      </c>
      <c r="E354">
        <v>0.287755102040816</v>
      </c>
      <c r="F354">
        <v>7.0470637234485599E-3</v>
      </c>
    </row>
    <row r="355" spans="1:8" x14ac:dyDescent="0.25">
      <c r="A355" t="s">
        <v>165</v>
      </c>
      <c r="B355">
        <v>6</v>
      </c>
      <c r="C355">
        <v>175.155</v>
      </c>
      <c r="D355">
        <v>0.13444441909558</v>
      </c>
      <c r="E355">
        <v>0.118310767246937</v>
      </c>
      <c r="F355">
        <v>2.74609130940667E-3</v>
      </c>
      <c r="G355">
        <v>517</v>
      </c>
    </row>
    <row r="356" spans="1:8" x14ac:dyDescent="0.25">
      <c r="A356" t="s">
        <v>190</v>
      </c>
      <c r="B356">
        <v>6</v>
      </c>
      <c r="C356">
        <v>5.3159999999999998</v>
      </c>
      <c r="D356">
        <v>0.142202279410205</v>
      </c>
      <c r="E356">
        <v>0.25109649122806998</v>
      </c>
      <c r="F356">
        <v>9.9117036011080305E-3</v>
      </c>
      <c r="G356">
        <v>245</v>
      </c>
    </row>
    <row r="357" spans="1:8" x14ac:dyDescent="0.25">
      <c r="A357" t="s">
        <v>209</v>
      </c>
      <c r="B357">
        <v>6</v>
      </c>
      <c r="C357">
        <v>5.2270000000000003</v>
      </c>
      <c r="D357">
        <v>0.13214891268710699</v>
      </c>
      <c r="E357">
        <v>0.38283828382838198</v>
      </c>
      <c r="F357">
        <v>2.2742868346240501E-2</v>
      </c>
      <c r="G357">
        <v>201</v>
      </c>
    </row>
    <row r="358" spans="1:8" x14ac:dyDescent="0.25">
      <c r="A358" t="s">
        <v>232</v>
      </c>
      <c r="B358">
        <v>6</v>
      </c>
      <c r="C358">
        <v>11.426</v>
      </c>
      <c r="D358">
        <v>0.13680621837618601</v>
      </c>
      <c r="E358">
        <v>0.23216885007277999</v>
      </c>
      <c r="F358">
        <v>1.21660532789229E-2</v>
      </c>
      <c r="G358">
        <v>229</v>
      </c>
    </row>
    <row r="359" spans="1:8" x14ac:dyDescent="0.25">
      <c r="A359" t="s">
        <v>294</v>
      </c>
      <c r="B359">
        <v>6</v>
      </c>
      <c r="C359">
        <v>5.2320000000000002</v>
      </c>
      <c r="D359">
        <v>0.13228477733686</v>
      </c>
      <c r="E359">
        <v>0.37953795379537902</v>
      </c>
      <c r="F359">
        <v>2.2546809136359099E-2</v>
      </c>
      <c r="G359">
        <v>201</v>
      </c>
    </row>
    <row r="360" spans="1:8" x14ac:dyDescent="0.25">
      <c r="A360" t="s">
        <v>296</v>
      </c>
      <c r="B360">
        <v>6</v>
      </c>
      <c r="C360">
        <v>4.6189999999999998</v>
      </c>
      <c r="D360">
        <v>0.139328041885454</v>
      </c>
      <c r="E360">
        <v>0.34803921568627399</v>
      </c>
      <c r="F360">
        <v>2.0472895040369001E-2</v>
      </c>
      <c r="G360">
        <v>202</v>
      </c>
    </row>
    <row r="361" spans="1:8" x14ac:dyDescent="0.25">
      <c r="A361" t="s">
        <v>297</v>
      </c>
      <c r="B361">
        <v>6</v>
      </c>
      <c r="C361">
        <v>4.1269999999999998</v>
      </c>
      <c r="D361">
        <v>0.13242349233890499</v>
      </c>
      <c r="E361">
        <v>0.37953795379537902</v>
      </c>
      <c r="F361">
        <v>2.2546809136359099E-2</v>
      </c>
      <c r="G361">
        <v>201</v>
      </c>
    </row>
    <row r="362" spans="1:8" x14ac:dyDescent="0.25">
      <c r="A362" t="s">
        <v>314</v>
      </c>
      <c r="B362">
        <v>6</v>
      </c>
      <c r="C362">
        <v>4.4939999999999998</v>
      </c>
      <c r="D362">
        <v>0.13881753439344999</v>
      </c>
      <c r="E362">
        <v>0.52040816326530603</v>
      </c>
      <c r="F362">
        <v>2.1241149521032902E-2</v>
      </c>
      <c r="G362">
        <v>294</v>
      </c>
    </row>
    <row r="363" spans="1:8" x14ac:dyDescent="0.25">
      <c r="A363" t="s">
        <v>323</v>
      </c>
      <c r="B363">
        <v>6</v>
      </c>
      <c r="C363">
        <v>4.1399999999999997</v>
      </c>
      <c r="D363">
        <v>0.29166666666666602</v>
      </c>
      <c r="E363">
        <v>0.17289719626168201</v>
      </c>
      <c r="F363">
        <v>9.6951698838326494E-3</v>
      </c>
      <c r="G363">
        <v>0</v>
      </c>
      <c r="H363">
        <v>214</v>
      </c>
    </row>
    <row r="364" spans="1:8" x14ac:dyDescent="0.25">
      <c r="A364" t="s">
        <v>338</v>
      </c>
      <c r="B364">
        <v>6</v>
      </c>
      <c r="C364">
        <v>5.1929999999999996</v>
      </c>
      <c r="D364">
        <v>0.19236730278618</v>
      </c>
      <c r="E364">
        <v>0.51645021645021605</v>
      </c>
      <c r="F364">
        <v>1.6097149603643099E-2</v>
      </c>
      <c r="G364">
        <v>385</v>
      </c>
    </row>
    <row r="365" spans="1:8" x14ac:dyDescent="0.25">
      <c r="A365" t="s">
        <v>355</v>
      </c>
      <c r="B365">
        <v>6</v>
      </c>
      <c r="C365">
        <v>4.4160000000000004</v>
      </c>
      <c r="D365">
        <v>0.12901412275347901</v>
      </c>
      <c r="E365">
        <v>0.25278622087132702</v>
      </c>
      <c r="F365">
        <v>9.2201661108082898E-3</v>
      </c>
      <c r="G365">
        <v>329</v>
      </c>
    </row>
    <row r="366" spans="1:8" x14ac:dyDescent="0.25">
      <c r="A366" t="s">
        <v>377</v>
      </c>
      <c r="B366">
        <v>6</v>
      </c>
      <c r="C366">
        <v>4.1769999999999996</v>
      </c>
      <c r="D366">
        <v>0.163673197161191</v>
      </c>
      <c r="E366">
        <v>0.35380116959064301</v>
      </c>
      <c r="F366">
        <v>2.4828152251974898E-2</v>
      </c>
      <c r="G366">
        <v>126</v>
      </c>
    </row>
    <row r="367" spans="1:8" x14ac:dyDescent="0.25">
      <c r="A367" t="s">
        <v>387</v>
      </c>
      <c r="B367">
        <v>6</v>
      </c>
      <c r="C367">
        <v>4.1040000000000001</v>
      </c>
      <c r="D367">
        <v>0.16300276701469499</v>
      </c>
      <c r="E367">
        <v>0.21083333333333301</v>
      </c>
      <c r="F367">
        <v>6.3249999999999999E-3</v>
      </c>
      <c r="G367">
        <v>400</v>
      </c>
    </row>
    <row r="368" spans="1:8" x14ac:dyDescent="0.25">
      <c r="A368" t="s">
        <v>392</v>
      </c>
      <c r="B368">
        <v>6</v>
      </c>
      <c r="C368">
        <v>4.2699999999999996</v>
      </c>
      <c r="D368">
        <v>0.113183888739274</v>
      </c>
      <c r="E368">
        <v>0.35493827160493802</v>
      </c>
      <c r="F368">
        <v>1.3145861911294E-2</v>
      </c>
      <c r="G368">
        <v>324</v>
      </c>
    </row>
    <row r="369" spans="1:8" x14ac:dyDescent="0.25">
      <c r="A369" t="s">
        <v>403</v>
      </c>
      <c r="B369">
        <v>6</v>
      </c>
      <c r="C369">
        <v>6.4</v>
      </c>
      <c r="D369">
        <v>0.171393017156212</v>
      </c>
      <c r="E369">
        <v>0.40653432588916399</v>
      </c>
      <c r="F369">
        <v>1.2105240473126401E-2</v>
      </c>
      <c r="G369">
        <v>410</v>
      </c>
    </row>
    <row r="370" spans="1:8" x14ac:dyDescent="0.25">
      <c r="A370" t="s">
        <v>440</v>
      </c>
      <c r="B370">
        <v>6</v>
      </c>
      <c r="C370">
        <v>4.1719999999999997</v>
      </c>
      <c r="D370">
        <v>0.13996747717790001</v>
      </c>
      <c r="E370">
        <v>0.24852071005917101</v>
      </c>
      <c r="F370">
        <v>8.8232204754735404E-3</v>
      </c>
      <c r="G370">
        <v>339</v>
      </c>
    </row>
    <row r="371" spans="1:8" x14ac:dyDescent="0.25">
      <c r="A371" t="s">
        <v>620</v>
      </c>
      <c r="B371">
        <v>6</v>
      </c>
      <c r="C371">
        <v>4.6130000000000004</v>
      </c>
      <c r="D371">
        <v>0.21291771862592801</v>
      </c>
      <c r="E371">
        <v>7.8900709219858103E-2</v>
      </c>
      <c r="F371">
        <v>1.2590538705296501E-3</v>
      </c>
      <c r="G371">
        <v>752</v>
      </c>
    </row>
    <row r="372" spans="1:8" x14ac:dyDescent="0.25">
      <c r="A372" t="s">
        <v>15</v>
      </c>
      <c r="B372">
        <v>7</v>
      </c>
      <c r="C372">
        <v>4.2149999999999999</v>
      </c>
      <c r="D372">
        <v>0.178937332758904</v>
      </c>
      <c r="E372">
        <v>0.61596958174904903</v>
      </c>
      <c r="F372">
        <v>3.2789255302230702E-2</v>
      </c>
    </row>
    <row r="373" spans="1:8" x14ac:dyDescent="0.25">
      <c r="A373" t="s">
        <v>57</v>
      </c>
      <c r="B373">
        <v>7</v>
      </c>
      <c r="C373">
        <v>55.753</v>
      </c>
      <c r="D373">
        <v>0.13301468486001899</v>
      </c>
      <c r="E373">
        <v>0.25173408152131499</v>
      </c>
      <c r="F373" s="1">
        <v>9.6134128240546002E-4</v>
      </c>
    </row>
    <row r="374" spans="1:8" x14ac:dyDescent="0.25">
      <c r="A374" t="s">
        <v>61</v>
      </c>
      <c r="B374">
        <v>7</v>
      </c>
      <c r="C374">
        <v>4.702</v>
      </c>
      <c r="D374">
        <v>0.142653130505562</v>
      </c>
      <c r="E374">
        <v>0.24467245461720499</v>
      </c>
      <c r="F374">
        <v>6.3083137470366099E-3</v>
      </c>
    </row>
    <row r="375" spans="1:8" x14ac:dyDescent="0.25">
      <c r="A375" t="s">
        <v>86</v>
      </c>
      <c r="B375">
        <v>7</v>
      </c>
      <c r="C375">
        <v>4.1589999999999998</v>
      </c>
      <c r="D375">
        <v>0.153496805984524</v>
      </c>
      <c r="E375">
        <v>0.228298017771702</v>
      </c>
      <c r="F375">
        <v>1.52926901856642E-2</v>
      </c>
    </row>
    <row r="376" spans="1:8" x14ac:dyDescent="0.25">
      <c r="A376" t="s">
        <v>110</v>
      </c>
      <c r="B376">
        <v>7</v>
      </c>
      <c r="C376">
        <v>4.5030000000000001</v>
      </c>
      <c r="D376">
        <v>0.12233970753920501</v>
      </c>
      <c r="E376">
        <v>0.49878015722417901</v>
      </c>
      <c r="F376">
        <v>1.32503267573785E-2</v>
      </c>
      <c r="G376">
        <v>537</v>
      </c>
    </row>
    <row r="377" spans="1:8" x14ac:dyDescent="0.25">
      <c r="A377" t="s">
        <v>258</v>
      </c>
      <c r="B377">
        <v>7</v>
      </c>
      <c r="C377">
        <v>49.371000000000002</v>
      </c>
      <c r="D377">
        <v>0.243651107766654</v>
      </c>
      <c r="E377">
        <v>0.427402045679944</v>
      </c>
      <c r="F377" s="1">
        <v>6.2000089519419904E-4</v>
      </c>
      <c r="G377">
        <v>9651</v>
      </c>
      <c r="H377">
        <v>9651</v>
      </c>
    </row>
    <row r="378" spans="1:8" x14ac:dyDescent="0.25">
      <c r="A378" t="s">
        <v>270</v>
      </c>
      <c r="B378">
        <v>7</v>
      </c>
      <c r="C378">
        <v>5.923</v>
      </c>
      <c r="D378">
        <v>0.28571428571428498</v>
      </c>
      <c r="E378">
        <v>0.38950437317784198</v>
      </c>
      <c r="F378">
        <v>2.2257392753019498E-2</v>
      </c>
      <c r="G378">
        <v>0</v>
      </c>
      <c r="H378">
        <v>245</v>
      </c>
    </row>
    <row r="379" spans="1:8" x14ac:dyDescent="0.25">
      <c r="A379" t="s">
        <v>276</v>
      </c>
      <c r="B379">
        <v>7</v>
      </c>
      <c r="C379">
        <v>174.042</v>
      </c>
      <c r="D379">
        <v>0.12597227887593901</v>
      </c>
      <c r="E379">
        <v>0.27083333333333298</v>
      </c>
      <c r="F379">
        <v>1.31655092592592E-2</v>
      </c>
      <c r="G379">
        <v>292</v>
      </c>
    </row>
    <row r="380" spans="1:8" x14ac:dyDescent="0.25">
      <c r="A380" t="s">
        <v>279</v>
      </c>
      <c r="B380">
        <v>7</v>
      </c>
      <c r="C380">
        <v>26.196000000000002</v>
      </c>
      <c r="D380">
        <v>0.117462935597846</v>
      </c>
      <c r="E380">
        <v>0.162085643505957</v>
      </c>
      <c r="F380" s="1">
        <v>4.6845561706924E-4</v>
      </c>
      <c r="G380">
        <v>1594</v>
      </c>
    </row>
    <row r="381" spans="1:8" x14ac:dyDescent="0.25">
      <c r="A381" t="s">
        <v>288</v>
      </c>
      <c r="B381">
        <v>7</v>
      </c>
      <c r="C381">
        <v>4.1139999999999999</v>
      </c>
      <c r="D381">
        <v>0.12588474727011301</v>
      </c>
      <c r="E381">
        <v>0.337362637362637</v>
      </c>
      <c r="F381">
        <v>1.8165680473372699E-2</v>
      </c>
      <c r="G381">
        <v>260</v>
      </c>
    </row>
    <row r="382" spans="1:8" x14ac:dyDescent="0.25">
      <c r="A382" t="s">
        <v>318</v>
      </c>
      <c r="B382">
        <v>7</v>
      </c>
      <c r="C382">
        <v>4.3310000000000004</v>
      </c>
      <c r="D382">
        <v>0.26747443163311801</v>
      </c>
      <c r="E382">
        <v>0.85054132558753603</v>
      </c>
      <c r="F382">
        <v>1.10051557839422E-2</v>
      </c>
      <c r="G382">
        <v>1082</v>
      </c>
      <c r="H382">
        <v>1082</v>
      </c>
    </row>
    <row r="383" spans="1:8" x14ac:dyDescent="0.25">
      <c r="A383" t="s">
        <v>356</v>
      </c>
      <c r="B383">
        <v>7</v>
      </c>
      <c r="C383">
        <v>5.2770000000000001</v>
      </c>
      <c r="D383">
        <v>0.143451600518017</v>
      </c>
      <c r="E383">
        <v>8.5287846481876303E-2</v>
      </c>
      <c r="F383" s="1">
        <v>7.7484091547454096E-4</v>
      </c>
      <c r="G383">
        <v>1541</v>
      </c>
    </row>
    <row r="384" spans="1:8" x14ac:dyDescent="0.25">
      <c r="A384" t="s">
        <v>390</v>
      </c>
      <c r="B384">
        <v>7</v>
      </c>
      <c r="C384">
        <v>4.4989999999999997</v>
      </c>
      <c r="D384">
        <v>7.9305352228390899E-2</v>
      </c>
      <c r="E384">
        <v>0.230626516340802</v>
      </c>
      <c r="F384">
        <v>3.2255456830881401E-3</v>
      </c>
      <c r="G384">
        <v>1001</v>
      </c>
    </row>
    <row r="385" spans="1:7" x14ac:dyDescent="0.25">
      <c r="A385" t="s">
        <v>500</v>
      </c>
      <c r="B385">
        <v>7</v>
      </c>
      <c r="C385">
        <v>4.8810000000000002</v>
      </c>
      <c r="D385">
        <v>0.119659488298374</v>
      </c>
      <c r="E385">
        <v>0.33828571428571402</v>
      </c>
      <c r="F385">
        <v>1.26293333333333E-2</v>
      </c>
      <c r="G385">
        <v>375</v>
      </c>
    </row>
    <row r="386" spans="1:7" x14ac:dyDescent="0.25">
      <c r="A386" t="s">
        <v>515</v>
      </c>
      <c r="B386">
        <v>7</v>
      </c>
      <c r="C386">
        <v>4.4930000000000003</v>
      </c>
      <c r="D386">
        <v>0.124871804841203</v>
      </c>
      <c r="E386">
        <v>0.20786749482401601</v>
      </c>
      <c r="F386">
        <v>8.4352026885108101E-3</v>
      </c>
      <c r="G386">
        <v>345</v>
      </c>
    </row>
    <row r="387" spans="1:7" x14ac:dyDescent="0.25">
      <c r="A387" t="s">
        <v>539</v>
      </c>
      <c r="B387">
        <v>7</v>
      </c>
      <c r="C387">
        <v>4.3959999999999999</v>
      </c>
      <c r="D387">
        <v>0.12943376884622401</v>
      </c>
      <c r="E387">
        <v>0.364268335071254</v>
      </c>
      <c r="F387">
        <v>1.24081671313809E-2</v>
      </c>
      <c r="G387">
        <v>415</v>
      </c>
    </row>
    <row r="388" spans="1:7" x14ac:dyDescent="0.25">
      <c r="A388" t="s">
        <v>565</v>
      </c>
      <c r="B388">
        <v>7</v>
      </c>
      <c r="C388">
        <v>4.5810000000000004</v>
      </c>
      <c r="D388">
        <v>0.15578458962012001</v>
      </c>
      <c r="E388">
        <v>0.12980769230769201</v>
      </c>
      <c r="F388">
        <v>2.1842640532544299E-3</v>
      </c>
      <c r="G388">
        <v>832</v>
      </c>
    </row>
    <row r="389" spans="1:7" x14ac:dyDescent="0.25">
      <c r="A389" t="s">
        <v>574</v>
      </c>
      <c r="B389">
        <v>7</v>
      </c>
      <c r="C389">
        <v>5.4749999999999996</v>
      </c>
      <c r="D389">
        <v>0.172414714327526</v>
      </c>
      <c r="E389">
        <v>0.28878648233486898</v>
      </c>
      <c r="F389">
        <v>1.4491077966624201E-2</v>
      </c>
      <c r="G389">
        <v>310</v>
      </c>
    </row>
    <row r="390" spans="1:7" x14ac:dyDescent="0.25">
      <c r="A390" t="s">
        <v>613</v>
      </c>
      <c r="B390">
        <v>7</v>
      </c>
      <c r="C390">
        <v>4.4960000000000004</v>
      </c>
      <c r="D390">
        <v>0.16943265558807399</v>
      </c>
      <c r="E390">
        <v>0.273721340388007</v>
      </c>
      <c r="F390">
        <v>9.4619722603261694E-3</v>
      </c>
      <c r="G390">
        <v>413</v>
      </c>
    </row>
    <row r="391" spans="1:7" x14ac:dyDescent="0.25">
      <c r="A391" t="s">
        <v>16</v>
      </c>
      <c r="B391">
        <v>8</v>
      </c>
      <c r="C391">
        <v>4.2839999999999998</v>
      </c>
      <c r="D391">
        <v>0.185479638096503</v>
      </c>
      <c r="E391">
        <v>0.63726415094339595</v>
      </c>
      <c r="F391">
        <v>3.8476326094695597E-2</v>
      </c>
    </row>
    <row r="392" spans="1:7" x14ac:dyDescent="0.25">
      <c r="A392" t="s">
        <v>27</v>
      </c>
      <c r="B392">
        <v>8</v>
      </c>
      <c r="C392">
        <v>4.2699999999999996</v>
      </c>
      <c r="D392">
        <v>0.22046960231460999</v>
      </c>
      <c r="E392">
        <v>0.68606870229007599</v>
      </c>
      <c r="F392">
        <v>8.3794650661383294E-2</v>
      </c>
    </row>
    <row r="393" spans="1:7" x14ac:dyDescent="0.25">
      <c r="A393" t="s">
        <v>149</v>
      </c>
      <c r="B393">
        <v>8</v>
      </c>
      <c r="C393">
        <v>4.2270000000000003</v>
      </c>
      <c r="D393">
        <v>0.156053866251322</v>
      </c>
      <c r="E393">
        <v>0.20854922279792701</v>
      </c>
      <c r="F393">
        <v>8.6445273698622701E-3</v>
      </c>
      <c r="G393">
        <v>386</v>
      </c>
    </row>
    <row r="394" spans="1:7" x14ac:dyDescent="0.25">
      <c r="A394" t="s">
        <v>227</v>
      </c>
      <c r="B394">
        <v>8</v>
      </c>
      <c r="C394">
        <v>5.2839999999999998</v>
      </c>
      <c r="D394">
        <v>0.12740180279531199</v>
      </c>
      <c r="E394">
        <v>0.13317757009345699</v>
      </c>
      <c r="F394">
        <v>4.9786007511573001E-3</v>
      </c>
      <c r="G394">
        <v>431</v>
      </c>
    </row>
    <row r="395" spans="1:7" x14ac:dyDescent="0.25">
      <c r="A395" t="s">
        <v>284</v>
      </c>
      <c r="B395">
        <v>8</v>
      </c>
      <c r="C395">
        <v>4.5220000000000002</v>
      </c>
      <c r="D395">
        <v>0.13227862448966299</v>
      </c>
      <c r="E395">
        <v>0.35907335907335902</v>
      </c>
      <c r="F395">
        <v>1.10910690061269E-2</v>
      </c>
      <c r="G395">
        <v>518</v>
      </c>
    </row>
    <row r="396" spans="1:7" x14ac:dyDescent="0.25">
      <c r="A396" t="s">
        <v>292</v>
      </c>
      <c r="B396">
        <v>8</v>
      </c>
      <c r="C396">
        <v>4.2510000000000003</v>
      </c>
      <c r="D396">
        <v>0.130685785126369</v>
      </c>
      <c r="E396">
        <v>0.27734375</v>
      </c>
      <c r="F396">
        <v>1.3867187499999999E-2</v>
      </c>
      <c r="G396">
        <v>320</v>
      </c>
    </row>
    <row r="397" spans="1:7" x14ac:dyDescent="0.25">
      <c r="A397" t="s">
        <v>348</v>
      </c>
      <c r="B397">
        <v>8</v>
      </c>
      <c r="C397">
        <v>10.285</v>
      </c>
      <c r="D397">
        <v>0.119471928303717</v>
      </c>
      <c r="E397">
        <v>0.309782608695652</v>
      </c>
      <c r="F397">
        <v>1.26765261870343E-2</v>
      </c>
      <c r="G397">
        <v>391</v>
      </c>
    </row>
    <row r="398" spans="1:7" x14ac:dyDescent="0.25">
      <c r="A398" t="s">
        <v>398</v>
      </c>
      <c r="B398">
        <v>8</v>
      </c>
      <c r="C398">
        <v>12.253</v>
      </c>
      <c r="D398">
        <v>0.171674940615857</v>
      </c>
      <c r="E398">
        <v>0.68003978779840801</v>
      </c>
      <c r="F398">
        <v>2.8861105052452301E-2</v>
      </c>
      <c r="G398">
        <v>374</v>
      </c>
    </row>
    <row r="399" spans="1:7" x14ac:dyDescent="0.25">
      <c r="A399" t="s">
        <v>400</v>
      </c>
      <c r="B399">
        <v>8</v>
      </c>
      <c r="C399">
        <v>12.301</v>
      </c>
      <c r="D399">
        <v>0.146716495088594</v>
      </c>
      <c r="E399">
        <v>0.364709443099273</v>
      </c>
      <c r="F399">
        <v>1.4129179393676399E-2</v>
      </c>
      <c r="G399">
        <v>412</v>
      </c>
    </row>
    <row r="400" spans="1:7" x14ac:dyDescent="0.25">
      <c r="A400" t="s">
        <v>429</v>
      </c>
      <c r="B400">
        <v>8</v>
      </c>
      <c r="C400">
        <v>4.8979999999999997</v>
      </c>
      <c r="D400">
        <v>0.111352076592811</v>
      </c>
      <c r="E400">
        <v>0.155963302752293</v>
      </c>
      <c r="F400">
        <v>5.7234239542125996E-3</v>
      </c>
      <c r="G400">
        <v>387</v>
      </c>
    </row>
    <row r="401" spans="1:8" x14ac:dyDescent="0.25">
      <c r="A401" t="s">
        <v>451</v>
      </c>
      <c r="B401">
        <v>8</v>
      </c>
      <c r="C401">
        <v>4.2930000000000001</v>
      </c>
      <c r="D401">
        <v>0.12872563787962099</v>
      </c>
      <c r="E401">
        <v>0.22977941176470501</v>
      </c>
      <c r="F401">
        <v>9.01095732410611E-3</v>
      </c>
      <c r="G401">
        <v>408</v>
      </c>
    </row>
    <row r="402" spans="1:8" x14ac:dyDescent="0.25">
      <c r="A402" t="s">
        <v>480</v>
      </c>
      <c r="B402">
        <v>8</v>
      </c>
      <c r="C402">
        <v>15.236000000000001</v>
      </c>
      <c r="D402">
        <v>8.5207833621243401E-2</v>
      </c>
      <c r="E402">
        <v>9.5037453183520595E-2</v>
      </c>
      <c r="F402">
        <v>5.6951282806604097E-3</v>
      </c>
      <c r="G402">
        <v>243</v>
      </c>
    </row>
    <row r="403" spans="1:8" x14ac:dyDescent="0.25">
      <c r="A403" t="s">
        <v>481</v>
      </c>
      <c r="B403">
        <v>8</v>
      </c>
      <c r="C403">
        <v>4.2</v>
      </c>
      <c r="D403">
        <v>8.2608477514765605E-2</v>
      </c>
      <c r="E403">
        <v>0.39110824742268002</v>
      </c>
      <c r="F403">
        <v>1.6128175151450701E-2</v>
      </c>
      <c r="G403">
        <v>388</v>
      </c>
    </row>
    <row r="404" spans="1:8" x14ac:dyDescent="0.25">
      <c r="A404" t="s">
        <v>482</v>
      </c>
      <c r="B404">
        <v>8</v>
      </c>
      <c r="C404">
        <v>4.3959999999999999</v>
      </c>
      <c r="D404">
        <v>0.130382433677147</v>
      </c>
      <c r="E404">
        <v>0.283908507223113</v>
      </c>
      <c r="F404">
        <v>7.29139023365942E-3</v>
      </c>
      <c r="G404">
        <v>631</v>
      </c>
    </row>
    <row r="405" spans="1:8" x14ac:dyDescent="0.25">
      <c r="A405" t="s">
        <v>564</v>
      </c>
      <c r="B405">
        <v>8</v>
      </c>
      <c r="C405">
        <v>4.5090000000000003</v>
      </c>
      <c r="D405">
        <v>0.140448887990588</v>
      </c>
      <c r="E405">
        <v>0.31927710843373402</v>
      </c>
      <c r="F405">
        <v>1.0257899066143999E-2</v>
      </c>
      <c r="G405">
        <v>507</v>
      </c>
    </row>
    <row r="406" spans="1:8" x14ac:dyDescent="0.25">
      <c r="A406" t="s">
        <v>38</v>
      </c>
      <c r="B406">
        <v>9</v>
      </c>
      <c r="C406">
        <v>9.6340000000000003</v>
      </c>
      <c r="D406">
        <v>0.29003038318319802</v>
      </c>
      <c r="E406">
        <v>0.25918873694535799</v>
      </c>
      <c r="F406" s="1">
        <v>8.0758131643005797E-4</v>
      </c>
      <c r="G406">
        <v>6037</v>
      </c>
      <c r="H406">
        <v>6037</v>
      </c>
    </row>
    <row r="407" spans="1:8" x14ac:dyDescent="0.25">
      <c r="A407" t="s">
        <v>76</v>
      </c>
      <c r="B407">
        <v>9</v>
      </c>
      <c r="C407">
        <v>28.241</v>
      </c>
      <c r="D407">
        <v>0.278219086779876</v>
      </c>
      <c r="E407">
        <v>0.37819216655433202</v>
      </c>
      <c r="F407">
        <v>1.5294223765396501E-3</v>
      </c>
      <c r="G407">
        <v>314</v>
      </c>
      <c r="H407">
        <v>7413</v>
      </c>
    </row>
    <row r="408" spans="1:8" x14ac:dyDescent="0.25">
      <c r="A408" t="s">
        <v>92</v>
      </c>
      <c r="B408">
        <v>9</v>
      </c>
      <c r="C408">
        <v>8.6809999999999992</v>
      </c>
      <c r="D408">
        <v>0.171783403056428</v>
      </c>
      <c r="E408">
        <v>0.80942521936310696</v>
      </c>
      <c r="F408">
        <v>1.29278207174231E-2</v>
      </c>
      <c r="G408">
        <v>1133</v>
      </c>
    </row>
    <row r="409" spans="1:8" x14ac:dyDescent="0.25">
      <c r="A409" t="s">
        <v>111</v>
      </c>
      <c r="B409">
        <v>9</v>
      </c>
      <c r="C409">
        <v>29.128</v>
      </c>
      <c r="D409">
        <v>0.12407822612118399</v>
      </c>
      <c r="E409">
        <v>0.231958762886597</v>
      </c>
      <c r="F409">
        <v>1.07609735359761E-2</v>
      </c>
      <c r="G409">
        <v>385</v>
      </c>
    </row>
    <row r="410" spans="1:8" x14ac:dyDescent="0.25">
      <c r="A410" t="s">
        <v>161</v>
      </c>
      <c r="B410">
        <v>9</v>
      </c>
      <c r="C410">
        <v>4.1710000000000003</v>
      </c>
      <c r="D410">
        <v>0.12296810095942801</v>
      </c>
      <c r="E410">
        <v>0.42299672326481902</v>
      </c>
      <c r="F410">
        <v>2.0412710506077E-2</v>
      </c>
      <c r="G410">
        <v>377</v>
      </c>
    </row>
    <row r="411" spans="1:8" x14ac:dyDescent="0.25">
      <c r="A411" t="s">
        <v>201</v>
      </c>
      <c r="B411">
        <v>9</v>
      </c>
      <c r="C411">
        <v>13.976000000000001</v>
      </c>
      <c r="D411">
        <v>0.27777777777777701</v>
      </c>
      <c r="E411">
        <v>0.14982680522248801</v>
      </c>
      <c r="F411" s="1">
        <v>3.23367205516162E-4</v>
      </c>
      <c r="G411">
        <v>8340</v>
      </c>
      <c r="H411">
        <v>8340</v>
      </c>
    </row>
    <row r="412" spans="1:8" x14ac:dyDescent="0.25">
      <c r="A412" t="s">
        <v>205</v>
      </c>
      <c r="B412">
        <v>9</v>
      </c>
      <c r="C412">
        <v>59.744999999999997</v>
      </c>
      <c r="D412">
        <v>0.27777777777777701</v>
      </c>
      <c r="E412">
        <v>0.13515737502571401</v>
      </c>
      <c r="F412" s="1">
        <v>1.25119972766039E-4</v>
      </c>
      <c r="G412">
        <v>19444</v>
      </c>
      <c r="H412">
        <v>19444</v>
      </c>
    </row>
    <row r="413" spans="1:8" x14ac:dyDescent="0.25">
      <c r="A413" t="s">
        <v>322</v>
      </c>
      <c r="B413">
        <v>9</v>
      </c>
      <c r="C413">
        <v>4.2539999999999996</v>
      </c>
      <c r="D413">
        <v>0.133768630841685</v>
      </c>
      <c r="E413">
        <v>0.34343434343434298</v>
      </c>
      <c r="F413">
        <v>2.00708382526564E-2</v>
      </c>
      <c r="G413">
        <v>308</v>
      </c>
    </row>
    <row r="414" spans="1:8" x14ac:dyDescent="0.25">
      <c r="A414" t="s">
        <v>324</v>
      </c>
      <c r="B414">
        <v>9</v>
      </c>
      <c r="C414">
        <v>4.3310000000000004</v>
      </c>
      <c r="D414">
        <v>0.114754925474273</v>
      </c>
      <c r="E414">
        <v>0.31608005521048999</v>
      </c>
      <c r="F414">
        <v>1.17793809395213E-2</v>
      </c>
      <c r="G414">
        <v>483</v>
      </c>
    </row>
    <row r="415" spans="1:8" x14ac:dyDescent="0.25">
      <c r="A415" t="s">
        <v>410</v>
      </c>
      <c r="B415">
        <v>9</v>
      </c>
      <c r="C415">
        <v>5.5220000000000002</v>
      </c>
      <c r="D415">
        <v>0.117840415413084</v>
      </c>
      <c r="E415">
        <v>0.41910966340933697</v>
      </c>
      <c r="F415">
        <v>2.4573205020742901E-2</v>
      </c>
      <c r="G415">
        <v>308</v>
      </c>
    </row>
    <row r="416" spans="1:8" x14ac:dyDescent="0.25">
      <c r="A416" t="s">
        <v>423</v>
      </c>
      <c r="B416">
        <v>9</v>
      </c>
      <c r="C416">
        <v>599.08500000000004</v>
      </c>
      <c r="D416">
        <v>0.14736162837273101</v>
      </c>
      <c r="E416">
        <v>0.27646544181977201</v>
      </c>
      <c r="F416">
        <v>1.3061359456052199E-2</v>
      </c>
      <c r="G416">
        <v>384</v>
      </c>
    </row>
    <row r="417" spans="1:7" x14ac:dyDescent="0.25">
      <c r="A417" t="s">
        <v>438</v>
      </c>
      <c r="B417">
        <v>9</v>
      </c>
      <c r="C417">
        <v>9.0860000000000003</v>
      </c>
      <c r="D417">
        <v>0.10049802158924601</v>
      </c>
      <c r="E417">
        <v>0.182978723404255</v>
      </c>
      <c r="F417">
        <v>7.0076957899502003E-3</v>
      </c>
      <c r="G417">
        <v>435</v>
      </c>
    </row>
    <row r="418" spans="1:7" x14ac:dyDescent="0.25">
      <c r="A418" t="s">
        <v>478</v>
      </c>
      <c r="B418">
        <v>9</v>
      </c>
      <c r="C418">
        <v>4.3460000000000001</v>
      </c>
      <c r="D418">
        <v>0.111156978342593</v>
      </c>
      <c r="E418">
        <v>0.43071786310517501</v>
      </c>
      <c r="F418">
        <v>1.29431077393875E-2</v>
      </c>
      <c r="G418">
        <v>636</v>
      </c>
    </row>
    <row r="419" spans="1:7" x14ac:dyDescent="0.25">
      <c r="A419" t="s">
        <v>491</v>
      </c>
      <c r="B419">
        <v>9</v>
      </c>
      <c r="C419">
        <v>7.4379999999999997</v>
      </c>
      <c r="D419">
        <v>0.123142948773243</v>
      </c>
      <c r="E419">
        <v>0.38317639673571802</v>
      </c>
      <c r="F419">
        <v>3.8967091193462902E-3</v>
      </c>
      <c r="G419">
        <v>1771</v>
      </c>
    </row>
    <row r="420" spans="1:7" x14ac:dyDescent="0.25">
      <c r="A420" t="s">
        <v>508</v>
      </c>
      <c r="B420">
        <v>9</v>
      </c>
      <c r="C420">
        <v>5.0259999999999998</v>
      </c>
      <c r="D420">
        <v>9.3077269649301797E-2</v>
      </c>
      <c r="E420">
        <v>0.50980392156862697</v>
      </c>
      <c r="F420">
        <v>2.07612456747404E-2</v>
      </c>
      <c r="G420">
        <v>442</v>
      </c>
    </row>
    <row r="421" spans="1:7" x14ac:dyDescent="0.25">
      <c r="A421" t="s">
        <v>518</v>
      </c>
      <c r="B421">
        <v>9</v>
      </c>
      <c r="C421">
        <v>4.6029999999999998</v>
      </c>
      <c r="D421">
        <v>0.14503968761324701</v>
      </c>
      <c r="E421">
        <v>0.55876454071399895</v>
      </c>
      <c r="F421">
        <v>1.8154804571934899E-2</v>
      </c>
      <c r="G421">
        <v>567</v>
      </c>
    </row>
    <row r="422" spans="1:7" x14ac:dyDescent="0.25">
      <c r="A422" t="s">
        <v>577</v>
      </c>
      <c r="B422">
        <v>9</v>
      </c>
      <c r="C422">
        <v>7.0389999999999997</v>
      </c>
      <c r="D422">
        <v>0.12965687308121401</v>
      </c>
      <c r="E422">
        <v>0.41383061383061298</v>
      </c>
      <c r="F422">
        <v>1.7363522258627101E-3</v>
      </c>
      <c r="G422">
        <v>4426</v>
      </c>
    </row>
    <row r="423" spans="1:7" x14ac:dyDescent="0.25">
      <c r="A423" t="s">
        <v>615</v>
      </c>
      <c r="B423">
        <v>9</v>
      </c>
      <c r="C423">
        <v>4.2320000000000002</v>
      </c>
      <c r="D423">
        <v>0.115460788478982</v>
      </c>
      <c r="E423">
        <v>0.21656050955414</v>
      </c>
      <c r="F423">
        <v>1.2414296726033501E-2</v>
      </c>
      <c r="G423">
        <v>314</v>
      </c>
    </row>
    <row r="424" spans="1:7" x14ac:dyDescent="0.25">
      <c r="A424" t="s">
        <v>243</v>
      </c>
      <c r="B424">
        <v>10</v>
      </c>
      <c r="C424">
        <v>4.4349999999999996</v>
      </c>
      <c r="D424">
        <v>0.12724158770385399</v>
      </c>
      <c r="E424">
        <v>0.23913043478260801</v>
      </c>
      <c r="F424">
        <v>9.4517958412098299E-3</v>
      </c>
      <c r="G424">
        <v>506</v>
      </c>
    </row>
    <row r="425" spans="1:7" x14ac:dyDescent="0.25">
      <c r="A425" t="s">
        <v>339</v>
      </c>
      <c r="B425">
        <v>10</v>
      </c>
      <c r="C425">
        <v>31.904</v>
      </c>
      <c r="D425">
        <v>0.14484672921805</v>
      </c>
      <c r="E425">
        <v>0.70384113369382795</v>
      </c>
      <c r="F425">
        <v>2.6248037803238001E-3</v>
      </c>
      <c r="G425">
        <v>5474</v>
      </c>
    </row>
    <row r="426" spans="1:7" x14ac:dyDescent="0.25">
      <c r="A426" t="s">
        <v>367</v>
      </c>
      <c r="B426">
        <v>10</v>
      </c>
      <c r="C426">
        <v>7.9450000000000003</v>
      </c>
      <c r="D426">
        <v>0.18101862162569099</v>
      </c>
      <c r="E426">
        <v>0.24388646288209601</v>
      </c>
      <c r="F426">
        <v>5.3250319406571199E-3</v>
      </c>
      <c r="G426">
        <v>235</v>
      </c>
    </row>
    <row r="427" spans="1:7" x14ac:dyDescent="0.25">
      <c r="A427" t="s">
        <v>378</v>
      </c>
      <c r="B427">
        <v>10</v>
      </c>
      <c r="C427">
        <v>19.815999999999999</v>
      </c>
      <c r="D427">
        <v>0.13257418872934901</v>
      </c>
      <c r="E427">
        <v>0.17223506107626199</v>
      </c>
      <c r="F427" s="1">
        <v>5.6862020824121002E-4</v>
      </c>
      <c r="G427">
        <v>6058</v>
      </c>
    </row>
    <row r="428" spans="1:7" x14ac:dyDescent="0.25">
      <c r="A428" t="s">
        <v>465</v>
      </c>
      <c r="B428">
        <v>10</v>
      </c>
      <c r="C428">
        <v>4.4050000000000002</v>
      </c>
      <c r="D428">
        <v>0.15416666889987399</v>
      </c>
      <c r="E428">
        <v>0.42166666666666602</v>
      </c>
      <c r="F428">
        <v>2.3425925925925899E-2</v>
      </c>
      <c r="G428">
        <v>360</v>
      </c>
    </row>
    <row r="429" spans="1:7" x14ac:dyDescent="0.25">
      <c r="A429" t="s">
        <v>513</v>
      </c>
      <c r="B429">
        <v>10</v>
      </c>
      <c r="C429">
        <v>8.2929999999999993</v>
      </c>
      <c r="D429">
        <v>0.1215334320716</v>
      </c>
      <c r="E429">
        <v>0.22700000000000001</v>
      </c>
      <c r="F429">
        <v>1.1350000000000001E-2</v>
      </c>
      <c r="G429">
        <v>400</v>
      </c>
    </row>
    <row r="430" spans="1:7" x14ac:dyDescent="0.25">
      <c r="A430" t="s">
        <v>533</v>
      </c>
      <c r="B430">
        <v>10</v>
      </c>
      <c r="C430">
        <v>4.3390000000000004</v>
      </c>
      <c r="D430">
        <v>0.102046857690603</v>
      </c>
      <c r="E430">
        <v>0.260507246376811</v>
      </c>
      <c r="F430">
        <v>9.4386683469859199E-3</v>
      </c>
      <c r="G430">
        <v>552</v>
      </c>
    </row>
    <row r="431" spans="1:7" x14ac:dyDescent="0.25">
      <c r="A431" t="s">
        <v>544</v>
      </c>
      <c r="B431">
        <v>10</v>
      </c>
      <c r="C431">
        <v>4.9269999999999996</v>
      </c>
      <c r="D431">
        <v>0.10721566323506999</v>
      </c>
      <c r="E431">
        <v>0.51912442396313296</v>
      </c>
      <c r="F431">
        <v>1.1961392257215001E-2</v>
      </c>
      <c r="G431">
        <v>868</v>
      </c>
    </row>
    <row r="432" spans="1:7" x14ac:dyDescent="0.25">
      <c r="A432" t="s">
        <v>545</v>
      </c>
      <c r="B432">
        <v>10</v>
      </c>
      <c r="C432">
        <v>6.367</v>
      </c>
      <c r="D432">
        <v>0.12155365851656599</v>
      </c>
      <c r="E432">
        <v>0.22765399737876801</v>
      </c>
      <c r="F432">
        <v>5.9673393808327103E-3</v>
      </c>
      <c r="G432">
        <v>763</v>
      </c>
    </row>
    <row r="433" spans="1:7" x14ac:dyDescent="0.25">
      <c r="A433" t="s">
        <v>585</v>
      </c>
      <c r="B433">
        <v>10</v>
      </c>
      <c r="C433">
        <v>7.1180000000000003</v>
      </c>
      <c r="D433">
        <v>0.14464170244799901</v>
      </c>
      <c r="E433">
        <v>0.47910085054677998</v>
      </c>
      <c r="F433">
        <v>1.16427910217929E-2</v>
      </c>
      <c r="G433">
        <v>707</v>
      </c>
    </row>
    <row r="434" spans="1:7" x14ac:dyDescent="0.25">
      <c r="A434" t="s">
        <v>595</v>
      </c>
      <c r="B434">
        <v>10</v>
      </c>
      <c r="C434">
        <v>6.5019999999999998</v>
      </c>
      <c r="D434">
        <v>0.14097803075884099</v>
      </c>
      <c r="E434">
        <v>0.27037037037036998</v>
      </c>
      <c r="F434">
        <v>1.17808440248527E-2</v>
      </c>
      <c r="G434">
        <v>458</v>
      </c>
    </row>
    <row r="435" spans="1:7" x14ac:dyDescent="0.25">
      <c r="A435" t="s">
        <v>607</v>
      </c>
      <c r="B435">
        <v>10</v>
      </c>
      <c r="C435">
        <v>4.7480000000000002</v>
      </c>
      <c r="D435">
        <v>0.11011729407451901</v>
      </c>
      <c r="E435">
        <v>0.18131868131868101</v>
      </c>
      <c r="F435">
        <v>7.9700519260958794E-3</v>
      </c>
      <c r="G435">
        <v>455</v>
      </c>
    </row>
    <row r="436" spans="1:7" x14ac:dyDescent="0.25">
      <c r="A436" t="s">
        <v>626</v>
      </c>
      <c r="B436">
        <v>10</v>
      </c>
      <c r="C436">
        <v>4.4980000000000002</v>
      </c>
      <c r="D436">
        <v>0.112881356541155</v>
      </c>
      <c r="E436">
        <v>0.40673076923076901</v>
      </c>
      <c r="F436">
        <v>1.3036242603550199E-2</v>
      </c>
      <c r="G436">
        <v>624</v>
      </c>
    </row>
    <row r="437" spans="1:7" x14ac:dyDescent="0.25">
      <c r="A437" t="s">
        <v>119</v>
      </c>
      <c r="B437">
        <v>11</v>
      </c>
      <c r="C437">
        <v>6.6040000000000001</v>
      </c>
      <c r="D437">
        <v>0.15557302856125901</v>
      </c>
      <c r="E437">
        <v>0.38062871707731499</v>
      </c>
      <c r="F437">
        <v>7.11455545938907E-3</v>
      </c>
      <c r="G437">
        <v>1711</v>
      </c>
    </row>
    <row r="438" spans="1:7" x14ac:dyDescent="0.25">
      <c r="A438" t="s">
        <v>192</v>
      </c>
      <c r="B438">
        <v>11</v>
      </c>
      <c r="C438">
        <v>5.2869999999999999</v>
      </c>
      <c r="D438">
        <v>0.119259714183094</v>
      </c>
      <c r="E438">
        <v>0.39655885515758099</v>
      </c>
      <c r="F438">
        <v>7.9383938248105395E-3</v>
      </c>
      <c r="G438">
        <v>1123</v>
      </c>
    </row>
    <row r="439" spans="1:7" x14ac:dyDescent="0.25">
      <c r="A439" t="s">
        <v>145</v>
      </c>
      <c r="B439">
        <v>11</v>
      </c>
      <c r="C439">
        <v>4.3150000000000004</v>
      </c>
      <c r="D439">
        <v>0.115770532907551</v>
      </c>
      <c r="E439">
        <v>0.33857719615759402</v>
      </c>
      <c r="F439">
        <v>1.14068886913737E-2</v>
      </c>
      <c r="G439">
        <v>648</v>
      </c>
    </row>
    <row r="440" spans="1:7" x14ac:dyDescent="0.25">
      <c r="A440" t="s">
        <v>264</v>
      </c>
      <c r="B440">
        <v>11</v>
      </c>
      <c r="C440">
        <v>41.279000000000003</v>
      </c>
      <c r="D440">
        <v>0.235062981804291</v>
      </c>
      <c r="E440">
        <v>0.54999999999999905</v>
      </c>
      <c r="F440">
        <v>0.30249999999999899</v>
      </c>
      <c r="G440">
        <v>275</v>
      </c>
    </row>
    <row r="441" spans="1:7" x14ac:dyDescent="0.25">
      <c r="A441" t="s">
        <v>351</v>
      </c>
      <c r="B441">
        <v>11</v>
      </c>
      <c r="C441">
        <v>6.6509999999999998</v>
      </c>
      <c r="D441">
        <v>0.11663817370068599</v>
      </c>
      <c r="E441">
        <v>0.35285307772951902</v>
      </c>
      <c r="F441">
        <v>1.27887441681209E-2</v>
      </c>
      <c r="G441">
        <v>607</v>
      </c>
    </row>
    <row r="442" spans="1:7" x14ac:dyDescent="0.25">
      <c r="A442" t="s">
        <v>450</v>
      </c>
      <c r="B442">
        <v>11</v>
      </c>
      <c r="C442">
        <v>5.0170000000000003</v>
      </c>
      <c r="D442">
        <v>0.137986576575585</v>
      </c>
      <c r="E442">
        <v>0.36739811912225701</v>
      </c>
      <c r="F442">
        <v>1.8581054300435901E-2</v>
      </c>
      <c r="G442">
        <v>437</v>
      </c>
    </row>
    <row r="443" spans="1:7" x14ac:dyDescent="0.25">
      <c r="A443" t="s">
        <v>456</v>
      </c>
      <c r="B443">
        <v>11</v>
      </c>
      <c r="C443">
        <v>4.6349999999999998</v>
      </c>
      <c r="D443">
        <v>2.3722081389406902E-2</v>
      </c>
      <c r="E443">
        <v>0.248347430521003</v>
      </c>
      <c r="F443">
        <v>4.2718088127146796E-3</v>
      </c>
      <c r="G443">
        <v>1281</v>
      </c>
    </row>
    <row r="444" spans="1:7" x14ac:dyDescent="0.25">
      <c r="A444" t="s">
        <v>464</v>
      </c>
      <c r="B444">
        <v>11</v>
      </c>
      <c r="C444">
        <v>5.8250000000000002</v>
      </c>
      <c r="D444">
        <v>0.16801776562543899</v>
      </c>
      <c r="E444">
        <v>0.58668575518969202</v>
      </c>
      <c r="F444">
        <v>2.0326120652241299E-2</v>
      </c>
      <c r="G444">
        <v>633</v>
      </c>
    </row>
    <row r="445" spans="1:7" x14ac:dyDescent="0.25">
      <c r="A445" t="s">
        <v>475</v>
      </c>
      <c r="B445">
        <v>11</v>
      </c>
      <c r="C445">
        <v>6.5330000000000004</v>
      </c>
      <c r="D445">
        <v>0.22785063496014199</v>
      </c>
      <c r="E445">
        <v>0.29350649350649299</v>
      </c>
      <c r="F445">
        <v>2.3652537938252199E-3</v>
      </c>
      <c r="G445">
        <v>2730</v>
      </c>
    </row>
    <row r="446" spans="1:7" x14ac:dyDescent="0.25">
      <c r="A446" t="s">
        <v>22</v>
      </c>
      <c r="B446">
        <v>12</v>
      </c>
      <c r="C446">
        <v>7.3289999999999997</v>
      </c>
      <c r="D446">
        <v>0.115831072824206</v>
      </c>
      <c r="E446">
        <v>0.30412541254125403</v>
      </c>
      <c r="F446">
        <v>1.44534849524556E-2</v>
      </c>
    </row>
    <row r="447" spans="1:7" x14ac:dyDescent="0.25">
      <c r="A447" t="s">
        <v>108</v>
      </c>
      <c r="B447">
        <v>12</v>
      </c>
      <c r="C447">
        <v>6.3179999999999996</v>
      </c>
      <c r="D447">
        <v>0.10061003797005801</v>
      </c>
      <c r="E447">
        <v>0.234419844198441</v>
      </c>
      <c r="F447">
        <v>6.9201430021680202E-3</v>
      </c>
      <c r="G447">
        <v>813</v>
      </c>
    </row>
    <row r="448" spans="1:7" x14ac:dyDescent="0.25">
      <c r="A448" t="s">
        <v>176</v>
      </c>
      <c r="B448">
        <v>12</v>
      </c>
      <c r="C448">
        <v>4.8239999999999998</v>
      </c>
      <c r="D448">
        <v>0.10154847292456599</v>
      </c>
      <c r="E448">
        <v>0.29638715432649398</v>
      </c>
      <c r="F448">
        <v>6.3454876929847099E-3</v>
      </c>
      <c r="G448">
        <v>1121</v>
      </c>
    </row>
    <row r="449" spans="1:8" x14ac:dyDescent="0.25">
      <c r="A449" t="s">
        <v>197</v>
      </c>
      <c r="B449">
        <v>12</v>
      </c>
      <c r="C449">
        <v>6.7009999999999996</v>
      </c>
      <c r="D449">
        <v>0.128842822988255</v>
      </c>
      <c r="E449">
        <v>0.36176935229067902</v>
      </c>
      <c r="F449">
        <v>2.5718200399811298E-3</v>
      </c>
      <c r="G449">
        <v>3376</v>
      </c>
    </row>
    <row r="450" spans="1:8" x14ac:dyDescent="0.25">
      <c r="A450" t="s">
        <v>142</v>
      </c>
      <c r="B450">
        <v>12</v>
      </c>
      <c r="C450">
        <v>4.694</v>
      </c>
      <c r="D450">
        <v>9.4928043359529798E-2</v>
      </c>
      <c r="E450">
        <v>0.44321817018553999</v>
      </c>
      <c r="F450">
        <v>2.04169598549961E-2</v>
      </c>
      <c r="G450">
        <v>521</v>
      </c>
    </row>
    <row r="451" spans="1:8" x14ac:dyDescent="0.25">
      <c r="A451" t="s">
        <v>236</v>
      </c>
      <c r="B451">
        <v>12</v>
      </c>
      <c r="C451">
        <v>5.0510000000000002</v>
      </c>
      <c r="D451">
        <v>0.122525148638366</v>
      </c>
      <c r="E451">
        <v>0.54377637130801604</v>
      </c>
      <c r="F451">
        <v>6.8832452064305901E-3</v>
      </c>
      <c r="G451">
        <v>1896</v>
      </c>
    </row>
    <row r="452" spans="1:8" x14ac:dyDescent="0.25">
      <c r="A452" t="s">
        <v>363</v>
      </c>
      <c r="B452">
        <v>12</v>
      </c>
      <c r="C452">
        <v>4.2300000000000004</v>
      </c>
      <c r="D452">
        <v>0.26057276057276002</v>
      </c>
      <c r="E452">
        <v>0.89547206165703297</v>
      </c>
      <c r="F452">
        <v>4.1409112677781801E-2</v>
      </c>
      <c r="G452">
        <v>519</v>
      </c>
      <c r="H452">
        <v>519</v>
      </c>
    </row>
    <row r="453" spans="1:8" x14ac:dyDescent="0.25">
      <c r="A453" t="s">
        <v>441</v>
      </c>
      <c r="B453">
        <v>12</v>
      </c>
      <c r="C453">
        <v>5.5609999999999999</v>
      </c>
      <c r="D453">
        <v>0.105196879489134</v>
      </c>
      <c r="E453">
        <v>0.33379715522572601</v>
      </c>
      <c r="F453">
        <v>1.4862953108381099E-2</v>
      </c>
      <c r="G453">
        <v>541</v>
      </c>
    </row>
    <row r="454" spans="1:8" x14ac:dyDescent="0.25">
      <c r="A454" t="s">
        <v>489</v>
      </c>
      <c r="B454">
        <v>12</v>
      </c>
      <c r="C454">
        <v>9.74</v>
      </c>
      <c r="D454">
        <v>0.10283515986408701</v>
      </c>
      <c r="E454">
        <v>0.228382464096749</v>
      </c>
      <c r="F454">
        <v>2.4857955275836702E-3</v>
      </c>
      <c r="G454">
        <v>2296</v>
      </c>
    </row>
    <row r="455" spans="1:8" x14ac:dyDescent="0.25">
      <c r="A455" t="s">
        <v>527</v>
      </c>
      <c r="B455">
        <v>12</v>
      </c>
      <c r="C455">
        <v>12.11</v>
      </c>
      <c r="D455">
        <v>0.115466323701104</v>
      </c>
      <c r="E455">
        <v>0.27314001171646102</v>
      </c>
      <c r="F455">
        <v>1.15208440794289E-2</v>
      </c>
      <c r="G455">
        <v>572</v>
      </c>
    </row>
    <row r="456" spans="1:8" x14ac:dyDescent="0.25">
      <c r="A456" t="s">
        <v>563</v>
      </c>
      <c r="B456">
        <v>12</v>
      </c>
      <c r="C456">
        <v>5.59</v>
      </c>
      <c r="D456">
        <v>0.126809381350207</v>
      </c>
      <c r="E456">
        <v>0.68215258855585803</v>
      </c>
      <c r="F456">
        <v>8.9218867168068608E-3</v>
      </c>
      <c r="G456">
        <v>1835</v>
      </c>
    </row>
    <row r="457" spans="1:8" x14ac:dyDescent="0.25">
      <c r="A457" t="s">
        <v>29</v>
      </c>
      <c r="B457">
        <v>13</v>
      </c>
      <c r="C457">
        <v>7.3220000000000001</v>
      </c>
      <c r="D457">
        <v>0.20102050600823801</v>
      </c>
      <c r="E457">
        <v>0.46532777567260297</v>
      </c>
      <c r="F457">
        <v>1.48996578417336E-2</v>
      </c>
    </row>
    <row r="458" spans="1:8" x14ac:dyDescent="0.25">
      <c r="A458" t="s">
        <v>45</v>
      </c>
      <c r="B458">
        <v>13</v>
      </c>
      <c r="C458">
        <v>17.600000000000001</v>
      </c>
      <c r="D458">
        <v>0.112865377652947</v>
      </c>
      <c r="E458">
        <v>0.15925930461832299</v>
      </c>
      <c r="F458" s="1">
        <v>6.5924883300054395E-4</v>
      </c>
    </row>
    <row r="459" spans="1:8" x14ac:dyDescent="0.25">
      <c r="A459" t="s">
        <v>160</v>
      </c>
      <c r="B459">
        <v>13</v>
      </c>
      <c r="C459">
        <v>9.8719999999999999</v>
      </c>
      <c r="D459">
        <v>0.117975979617674</v>
      </c>
      <c r="E459">
        <v>0.21076446773041099</v>
      </c>
      <c r="F459">
        <v>8.4827804349701403E-3</v>
      </c>
      <c r="G459">
        <v>646</v>
      </c>
    </row>
    <row r="460" spans="1:8" x14ac:dyDescent="0.25">
      <c r="A460" t="s">
        <v>183</v>
      </c>
      <c r="B460">
        <v>13</v>
      </c>
      <c r="C460">
        <v>718.04</v>
      </c>
      <c r="D460">
        <v>0.16891260601038799</v>
      </c>
      <c r="E460">
        <v>0.73579378707674803</v>
      </c>
      <c r="F460" s="1">
        <v>6.7894518451202905E-4</v>
      </c>
      <c r="G460">
        <v>28177</v>
      </c>
    </row>
    <row r="461" spans="1:8" x14ac:dyDescent="0.25">
      <c r="A461" t="s">
        <v>242</v>
      </c>
      <c r="B461">
        <v>13</v>
      </c>
      <c r="C461">
        <v>6.7359999999999998</v>
      </c>
      <c r="D461">
        <v>9.9949648135520097E-2</v>
      </c>
      <c r="E461">
        <v>0.30977936791890198</v>
      </c>
      <c r="F461">
        <v>5.2030126394647701E-3</v>
      </c>
      <c r="G461">
        <v>1548</v>
      </c>
    </row>
    <row r="462" spans="1:8" x14ac:dyDescent="0.25">
      <c r="A462" t="s">
        <v>257</v>
      </c>
      <c r="B462">
        <v>13</v>
      </c>
      <c r="C462">
        <v>11.252000000000001</v>
      </c>
      <c r="D462">
        <v>6.8349688834299593E-2</v>
      </c>
      <c r="E462">
        <v>0.24384568849178601</v>
      </c>
      <c r="F462">
        <v>3.83544337615635E-3</v>
      </c>
      <c r="G462">
        <v>1661</v>
      </c>
    </row>
    <row r="463" spans="1:8" x14ac:dyDescent="0.25">
      <c r="A463" t="s">
        <v>280</v>
      </c>
      <c r="B463">
        <v>13</v>
      </c>
      <c r="C463">
        <v>4.883</v>
      </c>
      <c r="D463">
        <v>0.118473012032893</v>
      </c>
      <c r="E463">
        <v>0.47155313821980399</v>
      </c>
      <c r="F463">
        <v>1.3760248702261399E-2</v>
      </c>
      <c r="G463">
        <v>892</v>
      </c>
    </row>
    <row r="464" spans="1:8" x14ac:dyDescent="0.25">
      <c r="A464" t="s">
        <v>360</v>
      </c>
      <c r="B464">
        <v>13</v>
      </c>
      <c r="C464">
        <v>4.41</v>
      </c>
      <c r="D464">
        <v>0.119126999009982</v>
      </c>
      <c r="E464">
        <v>0.38883190883190799</v>
      </c>
      <c r="F464">
        <v>1.49772290809327E-2</v>
      </c>
      <c r="G464">
        <v>676</v>
      </c>
    </row>
    <row r="465" spans="1:8" x14ac:dyDescent="0.25">
      <c r="A465" t="s">
        <v>455</v>
      </c>
      <c r="B465">
        <v>13</v>
      </c>
      <c r="C465">
        <v>6.1870000000000003</v>
      </c>
      <c r="D465">
        <v>3.0372947972806898E-2</v>
      </c>
      <c r="E465">
        <v>0.22909978168742701</v>
      </c>
      <c r="F465">
        <v>2.4860577311657402E-3</v>
      </c>
      <c r="G465">
        <v>2384</v>
      </c>
    </row>
    <row r="466" spans="1:8" x14ac:dyDescent="0.25">
      <c r="A466" t="s">
        <v>473</v>
      </c>
      <c r="B466">
        <v>13</v>
      </c>
      <c r="C466">
        <v>7.085</v>
      </c>
      <c r="D466">
        <v>9.8880759855050293E-2</v>
      </c>
      <c r="E466">
        <v>0.30391572252037302</v>
      </c>
      <c r="F466">
        <v>5.1045276392310797E-3</v>
      </c>
      <c r="G466">
        <v>1548</v>
      </c>
    </row>
    <row r="467" spans="1:8" x14ac:dyDescent="0.25">
      <c r="A467" t="s">
        <v>499</v>
      </c>
      <c r="B467">
        <v>13</v>
      </c>
      <c r="C467">
        <v>5.1680000000000001</v>
      </c>
      <c r="D467">
        <v>0.112406925688468</v>
      </c>
      <c r="E467">
        <v>0.37282878411910603</v>
      </c>
      <c r="F467">
        <v>1.95434443288241E-2</v>
      </c>
      <c r="G467">
        <v>491</v>
      </c>
    </row>
    <row r="468" spans="1:8" x14ac:dyDescent="0.25">
      <c r="A468" t="s">
        <v>506</v>
      </c>
      <c r="B468">
        <v>13</v>
      </c>
      <c r="C468">
        <v>8.3940000000000001</v>
      </c>
      <c r="D468">
        <v>0.12515558801118001</v>
      </c>
      <c r="E468">
        <v>0.30385032990896099</v>
      </c>
      <c r="F468">
        <v>8.5777508986243298E-3</v>
      </c>
      <c r="G468">
        <v>921</v>
      </c>
    </row>
    <row r="469" spans="1:8" x14ac:dyDescent="0.25">
      <c r="A469" t="s">
        <v>534</v>
      </c>
      <c r="B469">
        <v>13</v>
      </c>
      <c r="C469">
        <v>4.4640000000000004</v>
      </c>
      <c r="D469">
        <v>0.113382380148754</v>
      </c>
      <c r="E469">
        <v>0.25166740773677099</v>
      </c>
      <c r="F469">
        <v>9.4557118513815992E-3</v>
      </c>
      <c r="G469">
        <v>692</v>
      </c>
    </row>
    <row r="470" spans="1:8" x14ac:dyDescent="0.25">
      <c r="A470" t="s">
        <v>538</v>
      </c>
      <c r="B470">
        <v>13</v>
      </c>
      <c r="C470">
        <v>4.835</v>
      </c>
      <c r="D470">
        <v>0.108324080069523</v>
      </c>
      <c r="E470">
        <v>0.32376225924613</v>
      </c>
      <c r="F470">
        <v>6.4652985717353097E-3</v>
      </c>
      <c r="G470">
        <v>1306</v>
      </c>
    </row>
    <row r="471" spans="1:8" x14ac:dyDescent="0.25">
      <c r="A471" t="s">
        <v>547</v>
      </c>
      <c r="B471">
        <v>13</v>
      </c>
      <c r="C471">
        <v>7.1260000000000003</v>
      </c>
      <c r="D471">
        <v>9.8094053297300601E-2</v>
      </c>
      <c r="E471">
        <v>0.39125341663412699</v>
      </c>
      <c r="F471">
        <v>6.4546883454868701E-3</v>
      </c>
      <c r="G471">
        <v>1574</v>
      </c>
    </row>
    <row r="472" spans="1:8" x14ac:dyDescent="0.25">
      <c r="A472" t="s">
        <v>576</v>
      </c>
      <c r="B472">
        <v>13</v>
      </c>
      <c r="C472">
        <v>137.88499999999999</v>
      </c>
      <c r="D472">
        <v>5.9325090130750303E-2</v>
      </c>
      <c r="E472">
        <v>0.27308132875143099</v>
      </c>
      <c r="F472">
        <v>1.62660127091345E-3</v>
      </c>
      <c r="G472">
        <v>4529</v>
      </c>
    </row>
    <row r="473" spans="1:8" x14ac:dyDescent="0.25">
      <c r="A473" t="s">
        <v>608</v>
      </c>
      <c r="B473">
        <v>13</v>
      </c>
      <c r="C473">
        <v>7.29</v>
      </c>
      <c r="D473">
        <v>8.9138543242251594E-2</v>
      </c>
      <c r="E473">
        <v>0.201770451770451</v>
      </c>
      <c r="F473">
        <v>1.04087931468883E-2</v>
      </c>
      <c r="G473">
        <v>505</v>
      </c>
    </row>
    <row r="474" spans="1:8" x14ac:dyDescent="0.25">
      <c r="A474" t="s">
        <v>625</v>
      </c>
      <c r="B474">
        <v>13</v>
      </c>
      <c r="C474">
        <v>8.609</v>
      </c>
      <c r="D474">
        <v>9.9209661318007805E-2</v>
      </c>
      <c r="E474">
        <v>0.52352028375083104</v>
      </c>
      <c r="F474">
        <v>7.8452607363236893E-3</v>
      </c>
      <c r="G474">
        <v>1735</v>
      </c>
    </row>
    <row r="475" spans="1:8" x14ac:dyDescent="0.25">
      <c r="A475" t="s">
        <v>13</v>
      </c>
      <c r="B475">
        <v>14</v>
      </c>
      <c r="C475">
        <v>14.238</v>
      </c>
      <c r="D475">
        <v>0.124662043287948</v>
      </c>
      <c r="E475">
        <v>0.36242236024844698</v>
      </c>
      <c r="F475">
        <v>2.20604914933837E-2</v>
      </c>
      <c r="G475">
        <v>460</v>
      </c>
      <c r="H475">
        <v>460</v>
      </c>
    </row>
    <row r="476" spans="1:8" x14ac:dyDescent="0.25">
      <c r="A476" t="s">
        <v>48</v>
      </c>
      <c r="B476">
        <v>14</v>
      </c>
      <c r="C476">
        <v>372.90899999999999</v>
      </c>
      <c r="D476">
        <v>0.17365574910409301</v>
      </c>
      <c r="E476">
        <v>0.81324578604806397</v>
      </c>
      <c r="F476" s="1">
        <v>8.3129680232716795E-4</v>
      </c>
      <c r="G476">
        <v>27396</v>
      </c>
      <c r="H476">
        <v>27396</v>
      </c>
    </row>
    <row r="477" spans="1:8" x14ac:dyDescent="0.25">
      <c r="A477" t="s">
        <v>116</v>
      </c>
      <c r="B477">
        <v>14</v>
      </c>
      <c r="C477">
        <v>4.5540000000000003</v>
      </c>
      <c r="D477">
        <v>0.178086564150543</v>
      </c>
      <c r="E477">
        <v>0.61374407582938395</v>
      </c>
      <c r="F477">
        <v>1.6288942296893601E-2</v>
      </c>
      <c r="G477">
        <v>1056</v>
      </c>
    </row>
    <row r="478" spans="1:8" x14ac:dyDescent="0.25">
      <c r="A478" t="s">
        <v>181</v>
      </c>
      <c r="B478">
        <v>14</v>
      </c>
      <c r="C478">
        <v>8.4849999999999994</v>
      </c>
      <c r="D478">
        <v>9.3070182286259004E-2</v>
      </c>
      <c r="E478">
        <v>0.44272342322264302</v>
      </c>
      <c r="F478">
        <v>1.93389326836724E-2</v>
      </c>
      <c r="G478">
        <v>616</v>
      </c>
    </row>
    <row r="479" spans="1:8" x14ac:dyDescent="0.25">
      <c r="A479" t="s">
        <v>193</v>
      </c>
      <c r="B479">
        <v>14</v>
      </c>
      <c r="C479">
        <v>10.471</v>
      </c>
      <c r="D479">
        <v>9.8256926893393895E-2</v>
      </c>
      <c r="E479">
        <v>0.51719576719576699</v>
      </c>
      <c r="F479">
        <v>7.8875171467764002E-3</v>
      </c>
      <c r="G479">
        <v>1836</v>
      </c>
    </row>
    <row r="480" spans="1:8" x14ac:dyDescent="0.25">
      <c r="A480" t="s">
        <v>213</v>
      </c>
      <c r="B480">
        <v>14</v>
      </c>
      <c r="C480">
        <v>4.3</v>
      </c>
      <c r="D480">
        <v>0.10233780458995501</v>
      </c>
      <c r="E480">
        <v>0.19775132275132201</v>
      </c>
      <c r="F480">
        <v>8.5448102423411002E-3</v>
      </c>
      <c r="G480">
        <v>648</v>
      </c>
    </row>
    <row r="481" spans="1:8" x14ac:dyDescent="0.25">
      <c r="A481" t="s">
        <v>266</v>
      </c>
      <c r="B481">
        <v>14</v>
      </c>
      <c r="C481">
        <v>231.697</v>
      </c>
      <c r="D481">
        <v>0.17419723871637</v>
      </c>
      <c r="E481">
        <v>0.79527397043461701</v>
      </c>
      <c r="F481">
        <v>1.6447057516928299E-3</v>
      </c>
      <c r="G481">
        <v>13539</v>
      </c>
    </row>
    <row r="482" spans="1:8" x14ac:dyDescent="0.25">
      <c r="A482" t="s">
        <v>277</v>
      </c>
      <c r="B482">
        <v>14</v>
      </c>
      <c r="C482">
        <v>11.592000000000001</v>
      </c>
      <c r="D482">
        <v>0.209745075582013</v>
      </c>
      <c r="E482">
        <v>0.81883408071748898</v>
      </c>
      <c r="F482">
        <v>1.0281324780309201E-2</v>
      </c>
      <c r="G482">
        <v>2230</v>
      </c>
    </row>
    <row r="483" spans="1:8" x14ac:dyDescent="0.25">
      <c r="A483" t="s">
        <v>289</v>
      </c>
      <c r="B483">
        <v>14</v>
      </c>
      <c r="C483">
        <v>6.2350000000000003</v>
      </c>
      <c r="D483">
        <v>0.100075875249362</v>
      </c>
      <c r="E483">
        <v>0.35001696640651497</v>
      </c>
      <c r="F483">
        <v>7.7596793819338199E-3</v>
      </c>
      <c r="G483">
        <v>4530</v>
      </c>
    </row>
    <row r="484" spans="1:8" x14ac:dyDescent="0.25">
      <c r="A484" t="s">
        <v>375</v>
      </c>
      <c r="B484">
        <v>14</v>
      </c>
      <c r="C484">
        <v>5.0439999999999996</v>
      </c>
      <c r="D484">
        <v>0.103453029996005</v>
      </c>
      <c r="E484">
        <v>0.47702072955166303</v>
      </c>
      <c r="F484">
        <v>1.5024274946509E-2</v>
      </c>
      <c r="G484">
        <v>889</v>
      </c>
    </row>
    <row r="485" spans="1:8" x14ac:dyDescent="0.25">
      <c r="A485" t="s">
        <v>437</v>
      </c>
      <c r="B485">
        <v>14</v>
      </c>
      <c r="C485">
        <v>6.3</v>
      </c>
      <c r="D485">
        <v>9.0764559556202801E-2</v>
      </c>
      <c r="E485">
        <v>0.337471952131638</v>
      </c>
      <c r="F485">
        <v>4.9472328061182496E-3</v>
      </c>
      <c r="G485">
        <v>1910</v>
      </c>
    </row>
    <row r="486" spans="1:8" x14ac:dyDescent="0.25">
      <c r="A486" t="s">
        <v>462</v>
      </c>
      <c r="B486">
        <v>14</v>
      </c>
      <c r="C486">
        <v>6.7089999999999996</v>
      </c>
      <c r="D486">
        <v>0.133523563025855</v>
      </c>
      <c r="E486">
        <v>0.41220943353644701</v>
      </c>
      <c r="F486">
        <v>1.82335926366833E-2</v>
      </c>
      <c r="G486">
        <v>640</v>
      </c>
    </row>
    <row r="487" spans="1:8" x14ac:dyDescent="0.25">
      <c r="A487" t="s">
        <v>466</v>
      </c>
      <c r="B487">
        <v>14</v>
      </c>
      <c r="C487">
        <v>4.9160000000000004</v>
      </c>
      <c r="D487">
        <v>0.26785714285714202</v>
      </c>
      <c r="E487">
        <v>0.43839285714285697</v>
      </c>
      <c r="F487">
        <v>5.4799107142857097E-3</v>
      </c>
      <c r="G487">
        <v>0</v>
      </c>
      <c r="H487">
        <v>2240</v>
      </c>
    </row>
    <row r="488" spans="1:8" x14ac:dyDescent="0.25">
      <c r="A488" t="s">
        <v>505</v>
      </c>
      <c r="B488">
        <v>14</v>
      </c>
      <c r="C488">
        <v>10.574999999999999</v>
      </c>
      <c r="D488">
        <v>9.2364358908598607E-2</v>
      </c>
      <c r="E488">
        <v>0.26712522045855303</v>
      </c>
      <c r="F488">
        <v>3.6935832952293799E-3</v>
      </c>
      <c r="G488">
        <v>2020</v>
      </c>
    </row>
    <row r="489" spans="1:8" x14ac:dyDescent="0.25">
      <c r="A489" t="s">
        <v>536</v>
      </c>
      <c r="B489">
        <v>14</v>
      </c>
      <c r="C489">
        <v>4.4089999999999998</v>
      </c>
      <c r="D489">
        <v>0.24547510890321</v>
      </c>
      <c r="E489">
        <v>0.60358835477318895</v>
      </c>
      <c r="F489">
        <v>8.0097032860897102E-2</v>
      </c>
      <c r="G489">
        <v>2310</v>
      </c>
    </row>
    <row r="490" spans="1:8" x14ac:dyDescent="0.25">
      <c r="A490" t="s">
        <v>611</v>
      </c>
      <c r="B490">
        <v>14</v>
      </c>
      <c r="C490">
        <v>5.2560000000000002</v>
      </c>
      <c r="D490">
        <v>0.102327889947416</v>
      </c>
      <c r="E490">
        <v>0.23665048543689299</v>
      </c>
      <c r="F490">
        <v>8.0415213497973398E-3</v>
      </c>
      <c r="G490">
        <v>709</v>
      </c>
    </row>
    <row r="491" spans="1:8" x14ac:dyDescent="0.25">
      <c r="A491" t="s">
        <v>619</v>
      </c>
      <c r="B491">
        <v>14</v>
      </c>
      <c r="C491">
        <v>24.719000000000001</v>
      </c>
      <c r="D491">
        <v>0.103515983115278</v>
      </c>
      <c r="E491">
        <v>0.73993083616817301</v>
      </c>
      <c r="F491">
        <v>2.7257023303129601E-3</v>
      </c>
      <c r="G491">
        <v>7601</v>
      </c>
    </row>
    <row r="492" spans="1:8" x14ac:dyDescent="0.25">
      <c r="A492" t="s">
        <v>164</v>
      </c>
      <c r="B492">
        <v>15</v>
      </c>
      <c r="C492">
        <v>7.7060000000000004</v>
      </c>
      <c r="D492">
        <v>8.6600332428791907E-2</v>
      </c>
      <c r="E492">
        <v>0.24009351256575001</v>
      </c>
      <c r="F492">
        <v>4.2097050712872697E-3</v>
      </c>
      <c r="G492">
        <v>1711</v>
      </c>
    </row>
    <row r="493" spans="1:8" x14ac:dyDescent="0.25">
      <c r="A493" t="s">
        <v>189</v>
      </c>
      <c r="B493">
        <v>15</v>
      </c>
      <c r="C493">
        <v>190.75299999999999</v>
      </c>
      <c r="D493">
        <v>9.8204868186031205E-2</v>
      </c>
      <c r="E493">
        <v>0.30669975186104198</v>
      </c>
      <c r="F493" s="1">
        <v>9.1324988147208498E-4</v>
      </c>
      <c r="G493">
        <v>10074</v>
      </c>
    </row>
    <row r="494" spans="1:8" x14ac:dyDescent="0.25">
      <c r="A494" t="s">
        <v>152</v>
      </c>
      <c r="B494">
        <v>15</v>
      </c>
      <c r="C494">
        <v>16.943999999999999</v>
      </c>
      <c r="D494">
        <v>7.8475623365218197E-2</v>
      </c>
      <c r="E494">
        <v>0.32415699281370902</v>
      </c>
      <c r="F494">
        <v>1.6127213572821299E-2</v>
      </c>
      <c r="G494">
        <v>432</v>
      </c>
    </row>
    <row r="495" spans="1:8" x14ac:dyDescent="0.25">
      <c r="A495" t="s">
        <v>262</v>
      </c>
      <c r="B495">
        <v>15</v>
      </c>
      <c r="C495">
        <v>1353.64</v>
      </c>
      <c r="D495">
        <v>0.11750863841117901</v>
      </c>
      <c r="E495">
        <v>0.47769178629599202</v>
      </c>
      <c r="F495" s="1">
        <v>4.3493743630701302E-4</v>
      </c>
      <c r="G495">
        <v>29650</v>
      </c>
    </row>
    <row r="496" spans="1:8" x14ac:dyDescent="0.25">
      <c r="A496" t="s">
        <v>487</v>
      </c>
      <c r="B496">
        <v>15</v>
      </c>
      <c r="C496">
        <v>4.6020000000000003</v>
      </c>
      <c r="D496">
        <v>0.137693350773962</v>
      </c>
      <c r="E496">
        <v>0.58211902855617803</v>
      </c>
      <c r="F496">
        <v>1.3982042319203599E-2</v>
      </c>
      <c r="G496">
        <v>1250</v>
      </c>
    </row>
    <row r="497" spans="1:8" x14ac:dyDescent="0.25">
      <c r="A497" t="s">
        <v>523</v>
      </c>
      <c r="B497">
        <v>15</v>
      </c>
      <c r="C497">
        <v>6.89</v>
      </c>
      <c r="D497">
        <v>9.72754666170704E-2</v>
      </c>
      <c r="E497">
        <v>0.26979560938682801</v>
      </c>
      <c r="F497">
        <v>3.0635383352024398E-3</v>
      </c>
      <c r="G497">
        <v>2642</v>
      </c>
    </row>
    <row r="498" spans="1:8" x14ac:dyDescent="0.25">
      <c r="A498" t="s">
        <v>572</v>
      </c>
      <c r="B498">
        <v>15</v>
      </c>
      <c r="C498">
        <v>5.9870000000000001</v>
      </c>
      <c r="D498">
        <v>8.6435667829793394E-2</v>
      </c>
      <c r="E498">
        <v>0.232534580167543</v>
      </c>
      <c r="F498">
        <v>4.0771697282444702E-3</v>
      </c>
      <c r="G498">
        <v>1711</v>
      </c>
    </row>
    <row r="499" spans="1:8" x14ac:dyDescent="0.25">
      <c r="A499" t="s">
        <v>578</v>
      </c>
      <c r="B499">
        <v>15</v>
      </c>
      <c r="C499">
        <v>4.3620000000000001</v>
      </c>
      <c r="D499">
        <v>0.124528503130808</v>
      </c>
      <c r="E499">
        <v>0.68192090395480198</v>
      </c>
      <c r="F499">
        <v>2.1671215168055102E-2</v>
      </c>
      <c r="G499">
        <v>944</v>
      </c>
    </row>
    <row r="500" spans="1:8" x14ac:dyDescent="0.25">
      <c r="A500" t="s">
        <v>581</v>
      </c>
      <c r="B500">
        <v>15</v>
      </c>
      <c r="C500">
        <v>7.6749999999999998</v>
      </c>
      <c r="D500">
        <v>9.1399804296736498E-2</v>
      </c>
      <c r="E500">
        <v>0.32679891092959901</v>
      </c>
      <c r="F500">
        <v>2.8599671318226298E-3</v>
      </c>
      <c r="G500">
        <v>3428</v>
      </c>
    </row>
    <row r="501" spans="1:8" x14ac:dyDescent="0.25">
      <c r="A501" t="s">
        <v>14</v>
      </c>
      <c r="B501">
        <v>16</v>
      </c>
      <c r="C501">
        <v>23.667999999999999</v>
      </c>
      <c r="D501">
        <v>9.7255829411960898E-2</v>
      </c>
      <c r="E501">
        <v>0.18145877754086701</v>
      </c>
      <c r="F501">
        <v>4.1269942297851797E-3</v>
      </c>
    </row>
    <row r="502" spans="1:8" x14ac:dyDescent="0.25">
      <c r="A502" t="s">
        <v>75</v>
      </c>
      <c r="B502">
        <v>16</v>
      </c>
      <c r="C502">
        <v>45.951999999999998</v>
      </c>
      <c r="D502">
        <v>0.104735344587678</v>
      </c>
      <c r="E502">
        <v>0.53299453883495096</v>
      </c>
      <c r="F502">
        <v>1.0349408521066999E-2</v>
      </c>
    </row>
    <row r="503" spans="1:8" x14ac:dyDescent="0.25">
      <c r="A503" t="s">
        <v>212</v>
      </c>
      <c r="B503">
        <v>16</v>
      </c>
      <c r="C503">
        <v>4.2670000000000003</v>
      </c>
      <c r="D503">
        <v>0.18653065065801799</v>
      </c>
      <c r="E503">
        <v>0.75260416666666596</v>
      </c>
      <c r="F503">
        <v>3.1358506944444399E-2</v>
      </c>
      <c r="G503">
        <v>768</v>
      </c>
    </row>
    <row r="504" spans="1:8" x14ac:dyDescent="0.25">
      <c r="A504" t="s">
        <v>247</v>
      </c>
      <c r="B504">
        <v>16</v>
      </c>
      <c r="C504">
        <v>33.643999999999998</v>
      </c>
      <c r="D504">
        <v>9.66388235789786E-2</v>
      </c>
      <c r="E504">
        <v>0.60678317535545001</v>
      </c>
      <c r="F504">
        <v>7.6686657232916296E-3</v>
      </c>
      <c r="G504">
        <v>2533</v>
      </c>
    </row>
    <row r="505" spans="1:8" x14ac:dyDescent="0.25">
      <c r="A505" t="s">
        <v>346</v>
      </c>
      <c r="B505">
        <v>16</v>
      </c>
      <c r="C505">
        <v>7.6630000000000003</v>
      </c>
      <c r="D505">
        <v>9.3957963123200899E-2</v>
      </c>
      <c r="E505">
        <v>0.22868640699522999</v>
      </c>
      <c r="F505">
        <v>2.9085711541523701E-3</v>
      </c>
      <c r="G505">
        <v>2516</v>
      </c>
    </row>
    <row r="506" spans="1:8" x14ac:dyDescent="0.25">
      <c r="A506" t="s">
        <v>354</v>
      </c>
      <c r="B506">
        <v>16</v>
      </c>
      <c r="C506">
        <v>5.8780000000000001</v>
      </c>
      <c r="D506">
        <v>0.265625</v>
      </c>
      <c r="E506">
        <v>0.41624318294496698</v>
      </c>
      <c r="F506">
        <v>6.6037589758249698E-3</v>
      </c>
      <c r="G506">
        <v>0</v>
      </c>
      <c r="H506">
        <v>2017</v>
      </c>
    </row>
    <row r="507" spans="1:8" x14ac:dyDescent="0.25">
      <c r="A507" t="s">
        <v>406</v>
      </c>
      <c r="B507">
        <v>16</v>
      </c>
      <c r="C507">
        <v>7.0880000000000001</v>
      </c>
      <c r="D507">
        <v>0.24017065602836801</v>
      </c>
      <c r="E507">
        <v>0.55729166666666596</v>
      </c>
      <c r="F507">
        <v>0.37152777777777701</v>
      </c>
      <c r="G507">
        <v>786</v>
      </c>
    </row>
    <row r="508" spans="1:8" x14ac:dyDescent="0.25">
      <c r="A508" t="s">
        <v>420</v>
      </c>
      <c r="B508">
        <v>16</v>
      </c>
      <c r="C508">
        <v>16.585999999999999</v>
      </c>
      <c r="D508">
        <v>8.8327368602277995E-2</v>
      </c>
      <c r="E508">
        <v>0.41649017282277201</v>
      </c>
      <c r="F508">
        <v>4.5163285429782101E-3</v>
      </c>
      <c r="G508">
        <v>2948</v>
      </c>
    </row>
    <row r="509" spans="1:8" x14ac:dyDescent="0.25">
      <c r="A509" t="s">
        <v>436</v>
      </c>
      <c r="B509">
        <v>16</v>
      </c>
      <c r="C509">
        <v>9.9789999999999992</v>
      </c>
      <c r="D509">
        <v>9.9978326059044803E-2</v>
      </c>
      <c r="E509">
        <v>0.56160152740341396</v>
      </c>
      <c r="F509">
        <v>8.0733373211631793E-3</v>
      </c>
      <c r="G509">
        <v>2226</v>
      </c>
    </row>
    <row r="510" spans="1:8" x14ac:dyDescent="0.25">
      <c r="A510" t="s">
        <v>443</v>
      </c>
      <c r="B510">
        <v>16</v>
      </c>
      <c r="C510">
        <v>11.269</v>
      </c>
      <c r="D510">
        <v>0.14807310543248101</v>
      </c>
      <c r="E510">
        <v>0.65935863874345502</v>
      </c>
      <c r="F510">
        <v>2.7617115758888099E-2</v>
      </c>
      <c r="G510">
        <v>769</v>
      </c>
    </row>
    <row r="511" spans="1:8" x14ac:dyDescent="0.25">
      <c r="A511" t="s">
        <v>571</v>
      </c>
      <c r="B511">
        <v>16</v>
      </c>
      <c r="C511">
        <v>5.0949999999999998</v>
      </c>
      <c r="D511">
        <v>0.265625</v>
      </c>
      <c r="E511">
        <v>0.56573761261261202</v>
      </c>
      <c r="F511">
        <v>2.0386940995049101E-2</v>
      </c>
      <c r="G511">
        <v>0</v>
      </c>
      <c r="H511">
        <v>888</v>
      </c>
    </row>
    <row r="512" spans="1:8" x14ac:dyDescent="0.25">
      <c r="A512" t="s">
        <v>630</v>
      </c>
      <c r="B512">
        <v>16</v>
      </c>
      <c r="C512">
        <v>12.861000000000001</v>
      </c>
      <c r="D512">
        <v>9.6288746310526904E-2</v>
      </c>
      <c r="E512">
        <v>0.49281249999999999</v>
      </c>
      <c r="F512">
        <v>4.9281250000000002E-3</v>
      </c>
      <c r="G512">
        <v>3200</v>
      </c>
    </row>
    <row r="513" spans="1:8" x14ac:dyDescent="0.25">
      <c r="A513" t="s">
        <v>8</v>
      </c>
      <c r="B513">
        <v>17</v>
      </c>
      <c r="C513">
        <v>7.6609999999999996</v>
      </c>
      <c r="D513">
        <v>0.10647908052746601</v>
      </c>
      <c r="E513">
        <v>0.41350428451775001</v>
      </c>
      <c r="F513">
        <v>1.5398845206575499E-2</v>
      </c>
    </row>
    <row r="514" spans="1:8" x14ac:dyDescent="0.25">
      <c r="A514" t="s">
        <v>46</v>
      </c>
      <c r="B514">
        <v>17</v>
      </c>
      <c r="C514">
        <v>18.622</v>
      </c>
      <c r="D514">
        <v>0.12313583436039199</v>
      </c>
      <c r="E514">
        <v>0.65435543410518204</v>
      </c>
      <c r="F514">
        <v>3.6264196837124999E-3</v>
      </c>
    </row>
    <row r="515" spans="1:8" x14ac:dyDescent="0.25">
      <c r="A515" t="s">
        <v>60</v>
      </c>
      <c r="B515">
        <v>17</v>
      </c>
      <c r="C515">
        <v>5.6520000000000001</v>
      </c>
      <c r="D515">
        <v>0.25534508885521401</v>
      </c>
      <c r="E515">
        <v>0.93097238895558099</v>
      </c>
      <c r="F515">
        <v>2.0186901291128601E-2</v>
      </c>
      <c r="G515">
        <v>2534</v>
      </c>
      <c r="H515">
        <v>2534</v>
      </c>
    </row>
    <row r="516" spans="1:8" x14ac:dyDescent="0.25">
      <c r="A516" t="s">
        <v>122</v>
      </c>
      <c r="B516">
        <v>17</v>
      </c>
      <c r="C516">
        <v>121.464</v>
      </c>
      <c r="D516">
        <v>0.14169016596096701</v>
      </c>
      <c r="E516">
        <v>0.18839427662957001</v>
      </c>
      <c r="F516">
        <v>4.3279766252739202E-2</v>
      </c>
      <c r="G516">
        <v>9043</v>
      </c>
    </row>
    <row r="517" spans="1:8" x14ac:dyDescent="0.25">
      <c r="A517" t="s">
        <v>178</v>
      </c>
      <c r="B517">
        <v>17</v>
      </c>
      <c r="C517">
        <v>9.8019999999999996</v>
      </c>
      <c r="D517">
        <v>8.2640367154653005E-2</v>
      </c>
      <c r="E517">
        <v>0.34809629617254401</v>
      </c>
      <c r="F517">
        <v>3.3613388440404701E-3</v>
      </c>
      <c r="G517">
        <v>3521</v>
      </c>
    </row>
    <row r="518" spans="1:8" x14ac:dyDescent="0.25">
      <c r="A518" t="s">
        <v>132</v>
      </c>
      <c r="B518">
        <v>17</v>
      </c>
      <c r="C518">
        <v>4.5819999999999999</v>
      </c>
      <c r="D518">
        <v>0.26470588235294101</v>
      </c>
      <c r="E518">
        <v>0.50397456279809205</v>
      </c>
      <c r="F518">
        <v>1.0525267282023999E-2</v>
      </c>
      <c r="G518">
        <v>0</v>
      </c>
    </row>
    <row r="519" spans="1:8" x14ac:dyDescent="0.25">
      <c r="A519" t="s">
        <v>291</v>
      </c>
      <c r="B519">
        <v>17</v>
      </c>
      <c r="C519">
        <v>17.454999999999998</v>
      </c>
      <c r="D519">
        <v>0.143417315279531</v>
      </c>
      <c r="E519">
        <v>0.43015263768633399</v>
      </c>
      <c r="F519">
        <v>1.1096502034397E-2</v>
      </c>
      <c r="G519">
        <v>1413</v>
      </c>
    </row>
    <row r="520" spans="1:8" x14ac:dyDescent="0.25">
      <c r="A520" t="s">
        <v>364</v>
      </c>
      <c r="B520">
        <v>17</v>
      </c>
      <c r="C520">
        <v>4.5259999999999998</v>
      </c>
      <c r="D520">
        <v>0.102055142701307</v>
      </c>
      <c r="E520">
        <v>0.461979913916786</v>
      </c>
      <c r="F520">
        <v>2.2535605556916399E-2</v>
      </c>
      <c r="G520">
        <v>697</v>
      </c>
    </row>
    <row r="521" spans="1:8" x14ac:dyDescent="0.25">
      <c r="A521" t="s">
        <v>412</v>
      </c>
      <c r="B521">
        <v>17</v>
      </c>
      <c r="C521">
        <v>4.923</v>
      </c>
      <c r="D521">
        <v>0.11341630688196599</v>
      </c>
      <c r="E521">
        <v>0.46559806441856899</v>
      </c>
      <c r="F521">
        <v>2.0347473252225301E-2</v>
      </c>
      <c r="G521">
        <v>778</v>
      </c>
    </row>
    <row r="522" spans="1:8" x14ac:dyDescent="0.25">
      <c r="A522" t="s">
        <v>442</v>
      </c>
      <c r="B522">
        <v>17</v>
      </c>
      <c r="C522">
        <v>5.2350000000000003</v>
      </c>
      <c r="D522">
        <v>0.10075663954182699</v>
      </c>
      <c r="E522">
        <v>0.38698803303556301</v>
      </c>
      <c r="F522">
        <v>1.8850419947290999E-2</v>
      </c>
      <c r="G522">
        <v>702</v>
      </c>
    </row>
    <row r="523" spans="1:8" x14ac:dyDescent="0.25">
      <c r="A523" t="s">
        <v>460</v>
      </c>
      <c r="B523">
        <v>17</v>
      </c>
      <c r="C523">
        <v>6.8529999999999998</v>
      </c>
      <c r="D523">
        <v>0.100904360123635</v>
      </c>
      <c r="E523">
        <v>0.384628349907298</v>
      </c>
      <c r="F523">
        <v>1.8735478362246601E-2</v>
      </c>
      <c r="G523">
        <v>702</v>
      </c>
    </row>
    <row r="524" spans="1:8" x14ac:dyDescent="0.25">
      <c r="A524" t="s">
        <v>528</v>
      </c>
      <c r="B524">
        <v>17</v>
      </c>
      <c r="C524">
        <v>1367.8710000000001</v>
      </c>
      <c r="D524">
        <v>0.174566914801214</v>
      </c>
      <c r="E524">
        <v>0.148456820894877</v>
      </c>
      <c r="F524" s="1">
        <v>7.57080576326412E-5</v>
      </c>
      <c r="G524">
        <v>88854</v>
      </c>
    </row>
    <row r="525" spans="1:8" x14ac:dyDescent="0.25">
      <c r="A525" t="s">
        <v>560</v>
      </c>
      <c r="B525">
        <v>17</v>
      </c>
      <c r="C525">
        <v>7.7720000000000002</v>
      </c>
      <c r="D525">
        <v>9.79655735743684E-2</v>
      </c>
      <c r="E525">
        <v>0.27597581088510098</v>
      </c>
      <c r="F525">
        <v>3.6538853466095999E-3</v>
      </c>
      <c r="G525">
        <v>2568</v>
      </c>
    </row>
    <row r="526" spans="1:8" x14ac:dyDescent="0.25">
      <c r="A526" t="s">
        <v>599</v>
      </c>
      <c r="B526">
        <v>17</v>
      </c>
      <c r="C526">
        <v>5.282</v>
      </c>
      <c r="D526">
        <v>0.104042726736402</v>
      </c>
      <c r="E526">
        <v>0.44815604998476</v>
      </c>
      <c r="F526">
        <v>1.57899540927273E-2</v>
      </c>
      <c r="G526">
        <v>965</v>
      </c>
    </row>
    <row r="527" spans="1:8" x14ac:dyDescent="0.25">
      <c r="A527" t="s">
        <v>19</v>
      </c>
      <c r="B527">
        <v>18</v>
      </c>
      <c r="C527">
        <v>4.9509999999999996</v>
      </c>
      <c r="D527">
        <v>0.135633041087342</v>
      </c>
      <c r="E527">
        <v>0.59084421608506299</v>
      </c>
      <c r="F527">
        <v>1.36611379441633E-2</v>
      </c>
    </row>
    <row r="528" spans="1:8" x14ac:dyDescent="0.25">
      <c r="A528" t="s">
        <v>66</v>
      </c>
      <c r="B528">
        <v>18</v>
      </c>
      <c r="C528">
        <v>6.3029999999999999</v>
      </c>
      <c r="D528">
        <v>5.9902715163907702E-2</v>
      </c>
      <c r="E528">
        <v>0.204512996286775</v>
      </c>
      <c r="F528">
        <v>4.7316631531644599E-3</v>
      </c>
    </row>
    <row r="529" spans="1:8" x14ac:dyDescent="0.25">
      <c r="A529" t="s">
        <v>98</v>
      </c>
      <c r="B529">
        <v>18</v>
      </c>
      <c r="C529">
        <v>6.681</v>
      </c>
      <c r="D529">
        <v>0.109069749710358</v>
      </c>
      <c r="E529">
        <v>0.479306708844075</v>
      </c>
      <c r="F529">
        <v>2.04686139008146E-2</v>
      </c>
      <c r="G529">
        <v>598</v>
      </c>
    </row>
    <row r="530" spans="1:8" x14ac:dyDescent="0.25">
      <c r="A530" t="s">
        <v>159</v>
      </c>
      <c r="B530">
        <v>18</v>
      </c>
      <c r="C530">
        <v>16.129000000000001</v>
      </c>
      <c r="D530">
        <v>0.25498531113682898</v>
      </c>
      <c r="E530">
        <v>0.94024587689690098</v>
      </c>
      <c r="F530">
        <v>8.3598052774236705E-3</v>
      </c>
      <c r="G530">
        <v>4049</v>
      </c>
      <c r="H530">
        <v>4049</v>
      </c>
    </row>
    <row r="531" spans="1:8" x14ac:dyDescent="0.25">
      <c r="A531" t="s">
        <v>187</v>
      </c>
      <c r="B531">
        <v>18</v>
      </c>
      <c r="C531">
        <v>62.206000000000003</v>
      </c>
      <c r="D531">
        <v>8.7665325489958201E-2</v>
      </c>
      <c r="E531">
        <v>0.138595661992542</v>
      </c>
      <c r="F531" s="1">
        <v>3.9305528846159799E-4</v>
      </c>
      <c r="G531">
        <v>12694</v>
      </c>
    </row>
    <row r="532" spans="1:8" x14ac:dyDescent="0.25">
      <c r="A532" t="s">
        <v>275</v>
      </c>
      <c r="B532">
        <v>18</v>
      </c>
      <c r="C532">
        <v>156.83000000000001</v>
      </c>
      <c r="D532">
        <v>0.15968782401092499</v>
      </c>
      <c r="E532">
        <v>0.14212701575703901</v>
      </c>
      <c r="F532">
        <v>1.69929344644749E-3</v>
      </c>
      <c r="G532">
        <v>22537</v>
      </c>
    </row>
    <row r="533" spans="1:8" x14ac:dyDescent="0.25">
      <c r="A533" t="s">
        <v>352</v>
      </c>
      <c r="B533">
        <v>18</v>
      </c>
      <c r="C533">
        <v>14.688000000000001</v>
      </c>
      <c r="D533">
        <v>0.106804187029235</v>
      </c>
      <c r="E533">
        <v>0.385457904460279</v>
      </c>
      <c r="F533">
        <v>1.6480385463859899E-2</v>
      </c>
      <c r="G533">
        <v>842</v>
      </c>
    </row>
    <row r="534" spans="1:8" x14ac:dyDescent="0.25">
      <c r="A534" t="s">
        <v>414</v>
      </c>
      <c r="B534">
        <v>18</v>
      </c>
      <c r="C534">
        <v>7.218</v>
      </c>
      <c r="D534">
        <v>0.26388888888888801</v>
      </c>
      <c r="E534">
        <v>0.641845434543454</v>
      </c>
      <c r="F534">
        <v>1.4298536908146199E-2</v>
      </c>
      <c r="G534">
        <v>0</v>
      </c>
      <c r="H534">
        <v>1616</v>
      </c>
    </row>
    <row r="535" spans="1:8" x14ac:dyDescent="0.25">
      <c r="A535" t="s">
        <v>463</v>
      </c>
      <c r="B535">
        <v>18</v>
      </c>
      <c r="C535">
        <v>4.6660000000000004</v>
      </c>
      <c r="D535">
        <v>9.6686164149976397E-2</v>
      </c>
      <c r="E535">
        <v>0.18459206537498299</v>
      </c>
      <c r="F535">
        <v>7.8829351761558804E-3</v>
      </c>
      <c r="G535">
        <v>843</v>
      </c>
    </row>
    <row r="536" spans="1:8" x14ac:dyDescent="0.25">
      <c r="A536" t="s">
        <v>504</v>
      </c>
      <c r="B536">
        <v>18</v>
      </c>
      <c r="C536">
        <v>7.4770000000000003</v>
      </c>
      <c r="D536">
        <v>0.10244239530907601</v>
      </c>
      <c r="E536">
        <v>0.38627372091463802</v>
      </c>
      <c r="F536">
        <v>8.3921870566849507E-3</v>
      </c>
      <c r="G536">
        <v>1597</v>
      </c>
    </row>
    <row r="537" spans="1:8" x14ac:dyDescent="0.25">
      <c r="A537" t="s">
        <v>556</v>
      </c>
      <c r="B537">
        <v>18</v>
      </c>
      <c r="C537">
        <v>5.7030000000000003</v>
      </c>
      <c r="D537">
        <v>4.8262592628756498E-2</v>
      </c>
      <c r="E537">
        <v>0.219847438111686</v>
      </c>
      <c r="F537">
        <v>5.1259765362828497E-3</v>
      </c>
      <c r="G537">
        <v>1544</v>
      </c>
    </row>
    <row r="538" spans="1:8" x14ac:dyDescent="0.25">
      <c r="A538" t="s">
        <v>23</v>
      </c>
      <c r="B538">
        <v>19</v>
      </c>
      <c r="C538">
        <v>4.8730000000000002</v>
      </c>
      <c r="D538">
        <v>9.0609081931988897E-2</v>
      </c>
      <c r="E538">
        <v>0.40724762726488301</v>
      </c>
      <c r="F538">
        <v>1.05706351339245E-2</v>
      </c>
    </row>
    <row r="539" spans="1:8" x14ac:dyDescent="0.25">
      <c r="A539" t="s">
        <v>47</v>
      </c>
      <c r="B539">
        <v>19</v>
      </c>
      <c r="C539">
        <v>5.5659999999999998</v>
      </c>
      <c r="D539">
        <v>9.3346583908692701E-2</v>
      </c>
      <c r="E539">
        <v>0.13275801515227501</v>
      </c>
      <c r="F539">
        <v>2.4045779674863898E-3</v>
      </c>
    </row>
    <row r="540" spans="1:8" x14ac:dyDescent="0.25">
      <c r="A540" t="s">
        <v>50</v>
      </c>
      <c r="B540">
        <v>19</v>
      </c>
      <c r="C540">
        <v>80.055000000000007</v>
      </c>
      <c r="D540">
        <v>9.8636840224740396E-2</v>
      </c>
      <c r="E540">
        <v>0.25064943570040799</v>
      </c>
      <c r="F540">
        <v>1.31683652103076E-3</v>
      </c>
    </row>
    <row r="541" spans="1:8" x14ac:dyDescent="0.25">
      <c r="A541" t="s">
        <v>99</v>
      </c>
      <c r="B541">
        <v>19</v>
      </c>
      <c r="C541">
        <v>9.3879999999999999</v>
      </c>
      <c r="D541">
        <v>0.111652068759343</v>
      </c>
      <c r="E541">
        <v>0.30836838685407397</v>
      </c>
      <c r="F541">
        <v>3.8070171216552399E-3</v>
      </c>
      <c r="G541">
        <v>3078</v>
      </c>
    </row>
    <row r="542" spans="1:8" x14ac:dyDescent="0.25">
      <c r="A542" t="s">
        <v>385</v>
      </c>
      <c r="B542">
        <v>19</v>
      </c>
      <c r="C542">
        <v>32.231999999999999</v>
      </c>
      <c r="D542">
        <v>8.4559440543711006E-2</v>
      </c>
      <c r="E542">
        <v>0.47098252453746398</v>
      </c>
      <c r="F542">
        <v>5.8145990683637601E-3</v>
      </c>
      <c r="G542">
        <v>3073</v>
      </c>
    </row>
    <row r="543" spans="1:8" x14ac:dyDescent="0.25">
      <c r="A543" t="s">
        <v>517</v>
      </c>
      <c r="B543">
        <v>19</v>
      </c>
      <c r="C543">
        <v>19.902000000000001</v>
      </c>
      <c r="D543">
        <v>9.9471890519230499E-2</v>
      </c>
      <c r="E543">
        <v>0.77156158762723903</v>
      </c>
      <c r="F543">
        <v>1.4652343992921001E-2</v>
      </c>
      <c r="G543">
        <v>2001</v>
      </c>
    </row>
    <row r="544" spans="1:8" x14ac:dyDescent="0.25">
      <c r="A544" t="s">
        <v>609</v>
      </c>
      <c r="B544">
        <v>19</v>
      </c>
      <c r="C544">
        <v>9.3480000000000008</v>
      </c>
      <c r="D544">
        <v>9.8562050585678698E-2</v>
      </c>
      <c r="E544">
        <v>0.42413565293988098</v>
      </c>
      <c r="F544">
        <v>2.2478598063759299E-2</v>
      </c>
      <c r="G544">
        <v>717</v>
      </c>
    </row>
    <row r="545" spans="1:7" x14ac:dyDescent="0.25">
      <c r="A545" t="s">
        <v>203</v>
      </c>
      <c r="B545">
        <v>20</v>
      </c>
      <c r="C545">
        <v>11.779</v>
      </c>
      <c r="D545">
        <v>0.103525544286794</v>
      </c>
      <c r="E545">
        <v>0.716089466089466</v>
      </c>
      <c r="F545">
        <v>1.03331813288523E-2</v>
      </c>
      <c r="G545">
        <v>2772</v>
      </c>
    </row>
    <row r="546" spans="1:7" x14ac:dyDescent="0.25">
      <c r="A546" t="s">
        <v>131</v>
      </c>
      <c r="B546">
        <v>20</v>
      </c>
      <c r="C546">
        <v>7.4279999999999999</v>
      </c>
      <c r="D546">
        <v>5.6654606377699E-2</v>
      </c>
      <c r="E546">
        <v>0.47390497401633203</v>
      </c>
      <c r="F546">
        <v>7.0364509876218598E-3</v>
      </c>
      <c r="G546">
        <v>2705</v>
      </c>
    </row>
    <row r="547" spans="1:7" x14ac:dyDescent="0.25">
      <c r="A547" t="s">
        <v>219</v>
      </c>
      <c r="B547">
        <v>20</v>
      </c>
      <c r="C547">
        <v>235.619</v>
      </c>
      <c r="D547">
        <v>6.1383914007618001E-2</v>
      </c>
      <c r="E547">
        <v>0.21620284343805299</v>
      </c>
      <c r="F547" s="1">
        <v>3.7371391631831503E-4</v>
      </c>
      <c r="G547">
        <v>23141</v>
      </c>
    </row>
    <row r="548" spans="1:7" x14ac:dyDescent="0.25">
      <c r="A548" t="s">
        <v>399</v>
      </c>
      <c r="B548">
        <v>20</v>
      </c>
      <c r="C548">
        <v>85.745999999999995</v>
      </c>
      <c r="D548">
        <v>0.188385087777247</v>
      </c>
      <c r="E548">
        <v>0.37814753189129202</v>
      </c>
      <c r="F548">
        <v>4.1946481629649701E-3</v>
      </c>
      <c r="G548">
        <v>3075</v>
      </c>
    </row>
    <row r="549" spans="1:7" x14ac:dyDescent="0.25">
      <c r="A549" t="s">
        <v>401</v>
      </c>
      <c r="B549">
        <v>20</v>
      </c>
      <c r="C549">
        <v>25.257000000000001</v>
      </c>
      <c r="D549">
        <v>7.6779159251219697E-2</v>
      </c>
      <c r="E549">
        <v>0.24522924411400199</v>
      </c>
      <c r="F549">
        <v>2.0258508394382598E-3</v>
      </c>
      <c r="G549">
        <v>4842</v>
      </c>
    </row>
    <row r="550" spans="1:7" x14ac:dyDescent="0.25">
      <c r="A550" t="s">
        <v>416</v>
      </c>
      <c r="B550">
        <v>20</v>
      </c>
      <c r="C550">
        <v>8.4619999999999997</v>
      </c>
      <c r="D550">
        <v>9.9742905268463203E-2</v>
      </c>
      <c r="E550">
        <v>0.29887615689731101</v>
      </c>
      <c r="F550">
        <v>5.2688612939147004E-3</v>
      </c>
      <c r="G550">
        <v>2269</v>
      </c>
    </row>
    <row r="551" spans="1:7" x14ac:dyDescent="0.25">
      <c r="A551" t="s">
        <v>454</v>
      </c>
      <c r="B551">
        <v>20</v>
      </c>
      <c r="C551">
        <v>19.63</v>
      </c>
      <c r="D551">
        <v>9.4781264629339598E-2</v>
      </c>
      <c r="E551">
        <v>0.261817670230725</v>
      </c>
      <c r="F551">
        <v>5.8934759759308002E-3</v>
      </c>
      <c r="G551">
        <v>1767</v>
      </c>
    </row>
    <row r="552" spans="1:7" x14ac:dyDescent="0.25">
      <c r="A552" t="s">
        <v>541</v>
      </c>
      <c r="B552">
        <v>20</v>
      </c>
      <c r="C552">
        <v>9.1509999999999998</v>
      </c>
      <c r="D552">
        <v>8.9820021764319496E-2</v>
      </c>
      <c r="E552">
        <v>0.70368241805023402</v>
      </c>
      <c r="F552">
        <v>5.99133604129616E-3</v>
      </c>
      <c r="G552">
        <v>4698</v>
      </c>
    </row>
    <row r="553" spans="1:7" x14ac:dyDescent="0.25">
      <c r="A553" t="s">
        <v>596</v>
      </c>
      <c r="B553">
        <v>20</v>
      </c>
      <c r="C553">
        <v>5.6390000000000002</v>
      </c>
      <c r="D553">
        <v>9.9817326279225405E-2</v>
      </c>
      <c r="E553">
        <v>0.26575046324891899</v>
      </c>
      <c r="F553">
        <v>6.5657927918201103E-3</v>
      </c>
      <c r="G553">
        <v>1619</v>
      </c>
    </row>
    <row r="554" spans="1:7" x14ac:dyDescent="0.25">
      <c r="A554" t="s">
        <v>200</v>
      </c>
      <c r="B554">
        <v>21</v>
      </c>
      <c r="C554">
        <v>222.73599999999999</v>
      </c>
      <c r="D554">
        <v>9.9721605469581795E-2</v>
      </c>
      <c r="E554">
        <v>0.37249152387061302</v>
      </c>
      <c r="F554">
        <v>5.0175253375772102E-3</v>
      </c>
      <c r="G554">
        <v>2952</v>
      </c>
    </row>
    <row r="555" spans="1:7" x14ac:dyDescent="0.25">
      <c r="A555" t="s">
        <v>150</v>
      </c>
      <c r="B555">
        <v>21</v>
      </c>
      <c r="C555">
        <v>4.673</v>
      </c>
      <c r="D555">
        <v>8.3209747692827199E-2</v>
      </c>
      <c r="E555">
        <v>0.33173647791016603</v>
      </c>
      <c r="F555">
        <v>1.1980165152387701E-2</v>
      </c>
      <c r="G555">
        <v>1163</v>
      </c>
    </row>
    <row r="556" spans="1:7" x14ac:dyDescent="0.25">
      <c r="A556" t="s">
        <v>249</v>
      </c>
      <c r="B556">
        <v>21</v>
      </c>
      <c r="C556">
        <v>48.256</v>
      </c>
      <c r="D556">
        <v>7.5465409642655301E-2</v>
      </c>
      <c r="E556">
        <v>0.26907279327980499</v>
      </c>
      <c r="F556">
        <v>6.2888465875079597E-3</v>
      </c>
      <c r="G556">
        <v>1791</v>
      </c>
    </row>
    <row r="557" spans="1:7" x14ac:dyDescent="0.25">
      <c r="A557" t="s">
        <v>421</v>
      </c>
      <c r="B557">
        <v>21</v>
      </c>
      <c r="C557">
        <v>56.039000000000001</v>
      </c>
      <c r="D557">
        <v>0.10050294759523</v>
      </c>
      <c r="E557">
        <v>0.34233322958813101</v>
      </c>
      <c r="F557">
        <v>3.9155761554197999E-3</v>
      </c>
      <c r="G557">
        <v>3672</v>
      </c>
    </row>
    <row r="558" spans="1:7" x14ac:dyDescent="0.25">
      <c r="A558" t="s">
        <v>448</v>
      </c>
      <c r="B558">
        <v>21</v>
      </c>
      <c r="C558">
        <v>8.07</v>
      </c>
      <c r="D558">
        <v>0.120575621823724</v>
      </c>
      <c r="E558">
        <v>0.351348904580843</v>
      </c>
      <c r="F558">
        <v>1.40272376353568E-2</v>
      </c>
      <c r="G558">
        <v>448</v>
      </c>
    </row>
    <row r="559" spans="1:7" x14ac:dyDescent="0.25">
      <c r="A559" t="s">
        <v>519</v>
      </c>
      <c r="B559">
        <v>21</v>
      </c>
      <c r="C559">
        <v>5.6820000000000004</v>
      </c>
      <c r="D559">
        <v>9.3820295252792701E-2</v>
      </c>
      <c r="E559">
        <v>0.31629588772445899</v>
      </c>
      <c r="F559">
        <v>8.5485375060664597E-3</v>
      </c>
      <c r="G559">
        <v>1554</v>
      </c>
    </row>
    <row r="560" spans="1:7" x14ac:dyDescent="0.25">
      <c r="A560" t="s">
        <v>621</v>
      </c>
      <c r="B560">
        <v>21</v>
      </c>
      <c r="C560">
        <v>7.1870000000000003</v>
      </c>
      <c r="D560">
        <v>8.6844310711218106E-2</v>
      </c>
      <c r="E560">
        <v>0.28832763995445199</v>
      </c>
      <c r="F560">
        <v>4.7470642407240297E-3</v>
      </c>
      <c r="G560">
        <v>2551</v>
      </c>
    </row>
    <row r="561" spans="1:8" x14ac:dyDescent="0.25">
      <c r="A561" t="s">
        <v>18</v>
      </c>
      <c r="B561">
        <v>22</v>
      </c>
      <c r="C561">
        <v>13.866</v>
      </c>
      <c r="D561">
        <v>0.160519650650818</v>
      </c>
      <c r="E561">
        <v>0.77421889566630198</v>
      </c>
      <c r="F561">
        <v>9.9811401726684207E-3</v>
      </c>
    </row>
    <row r="562" spans="1:8" x14ac:dyDescent="0.25">
      <c r="A562" t="s">
        <v>177</v>
      </c>
      <c r="B562">
        <v>22</v>
      </c>
      <c r="C562">
        <v>62.615000000000002</v>
      </c>
      <c r="D562">
        <v>9.0561035186899605E-2</v>
      </c>
      <c r="E562">
        <v>0.46985583224115302</v>
      </c>
      <c r="F562">
        <v>3.3869031157619102E-3</v>
      </c>
      <c r="G562">
        <v>6104</v>
      </c>
    </row>
    <row r="563" spans="1:8" x14ac:dyDescent="0.25">
      <c r="A563" t="s">
        <v>128</v>
      </c>
      <c r="B563">
        <v>22</v>
      </c>
      <c r="C563">
        <v>7.016</v>
      </c>
      <c r="D563">
        <v>8.6710641509003997E-2</v>
      </c>
      <c r="E563">
        <v>0.54009117725931799</v>
      </c>
      <c r="F563">
        <v>1.75250824479425E-2</v>
      </c>
      <c r="G563">
        <v>1356</v>
      </c>
    </row>
    <row r="564" spans="1:8" x14ac:dyDescent="0.25">
      <c r="A564" t="s">
        <v>389</v>
      </c>
      <c r="B564">
        <v>22</v>
      </c>
      <c r="C564">
        <v>16.364999999999998</v>
      </c>
      <c r="D564">
        <v>0.103239931081765</v>
      </c>
      <c r="E564">
        <v>0.29028534944256101</v>
      </c>
      <c r="F564">
        <v>6.9003540656254504E-3</v>
      </c>
      <c r="G564">
        <v>1851</v>
      </c>
    </row>
    <row r="565" spans="1:8" x14ac:dyDescent="0.25">
      <c r="A565" t="s">
        <v>413</v>
      </c>
      <c r="B565">
        <v>22</v>
      </c>
      <c r="C565">
        <v>7.2</v>
      </c>
      <c r="D565">
        <v>0.26136363636363602</v>
      </c>
      <c r="E565">
        <v>0.434377055650572</v>
      </c>
      <c r="F565">
        <v>5.5318640951158198E-3</v>
      </c>
      <c r="G565">
        <v>0</v>
      </c>
      <c r="H565">
        <v>3455</v>
      </c>
    </row>
    <row r="566" spans="1:8" x14ac:dyDescent="0.25">
      <c r="A566" t="s">
        <v>458</v>
      </c>
      <c r="B566">
        <v>22</v>
      </c>
      <c r="C566">
        <v>4.5140000000000002</v>
      </c>
      <c r="D566">
        <v>0.12381921575720201</v>
      </c>
      <c r="E566">
        <v>0.50488843333596101</v>
      </c>
      <c r="F566">
        <v>1.9267208210565701E-2</v>
      </c>
      <c r="G566">
        <v>1153</v>
      </c>
    </row>
    <row r="567" spans="1:8" x14ac:dyDescent="0.25">
      <c r="A567" t="s">
        <v>24</v>
      </c>
      <c r="B567">
        <v>23</v>
      </c>
      <c r="C567">
        <v>9.1110000000000007</v>
      </c>
      <c r="D567">
        <v>0.26086956521739102</v>
      </c>
      <c r="E567">
        <v>0.29202511043943202</v>
      </c>
      <c r="F567">
        <v>7.98167265609857E-3</v>
      </c>
      <c r="G567">
        <v>0</v>
      </c>
    </row>
    <row r="568" spans="1:8" x14ac:dyDescent="0.25">
      <c r="A568" t="s">
        <v>269</v>
      </c>
      <c r="B568">
        <v>23</v>
      </c>
      <c r="C568">
        <v>11.266</v>
      </c>
      <c r="D568">
        <v>0.100551214492272</v>
      </c>
      <c r="E568">
        <v>0.36213501065716702</v>
      </c>
      <c r="F568">
        <v>5.7107337985017699E-3</v>
      </c>
      <c r="G568">
        <v>2919</v>
      </c>
    </row>
    <row r="569" spans="1:8" x14ac:dyDescent="0.25">
      <c r="A569" t="s">
        <v>374</v>
      </c>
      <c r="B569">
        <v>23</v>
      </c>
      <c r="C569">
        <v>112.258</v>
      </c>
      <c r="D569">
        <v>7.38655963546445E-2</v>
      </c>
      <c r="E569">
        <v>0.119115549215406</v>
      </c>
      <c r="F569" s="1">
        <v>3.9082134549990702E-4</v>
      </c>
      <c r="G569">
        <v>14020</v>
      </c>
    </row>
    <row r="570" spans="1:8" x14ac:dyDescent="0.25">
      <c r="A570" t="s">
        <v>636</v>
      </c>
      <c r="B570">
        <v>23</v>
      </c>
      <c r="C570">
        <v>305.45100000000002</v>
      </c>
      <c r="D570">
        <v>0.25931677018633498</v>
      </c>
      <c r="E570">
        <v>0.84814419613559899</v>
      </c>
      <c r="F570" s="1">
        <v>5.6191141004490104E-4</v>
      </c>
      <c r="G570">
        <v>69432</v>
      </c>
    </row>
    <row r="571" spans="1:8" x14ac:dyDescent="0.25">
      <c r="A571" t="s">
        <v>431</v>
      </c>
      <c r="B571">
        <v>23</v>
      </c>
      <c r="C571">
        <v>5.36</v>
      </c>
      <c r="D571">
        <v>0.26086956521739102</v>
      </c>
      <c r="E571">
        <v>0.38068012117591798</v>
      </c>
      <c r="F571">
        <v>1.7184774851906E-2</v>
      </c>
      <c r="G571">
        <v>0</v>
      </c>
      <c r="H571">
        <v>1019</v>
      </c>
    </row>
    <row r="572" spans="1:8" x14ac:dyDescent="0.25">
      <c r="A572" t="s">
        <v>579</v>
      </c>
      <c r="B572">
        <v>23</v>
      </c>
      <c r="C572">
        <v>32.337000000000003</v>
      </c>
      <c r="D572">
        <v>0.10373905938090799</v>
      </c>
      <c r="E572">
        <v>0.30994481292696202</v>
      </c>
      <c r="F572" s="1">
        <v>9.8729045042865796E-4</v>
      </c>
      <c r="G572">
        <v>14462</v>
      </c>
    </row>
    <row r="573" spans="1:8" x14ac:dyDescent="0.25">
      <c r="A573" t="s">
        <v>614</v>
      </c>
      <c r="B573">
        <v>23</v>
      </c>
      <c r="C573">
        <v>32.944000000000003</v>
      </c>
      <c r="D573">
        <v>9.3235590812496105E-2</v>
      </c>
      <c r="E573">
        <v>0.47595273756032602</v>
      </c>
      <c r="F573">
        <v>3.6435057293684398E-3</v>
      </c>
      <c r="G573">
        <v>6010</v>
      </c>
    </row>
    <row r="574" spans="1:8" x14ac:dyDescent="0.25">
      <c r="A574" t="s">
        <v>617</v>
      </c>
      <c r="B574">
        <v>23</v>
      </c>
      <c r="C574">
        <v>8.7189999999999994</v>
      </c>
      <c r="D574">
        <v>7.5659996131318699E-2</v>
      </c>
      <c r="E574">
        <v>0.16388334388237</v>
      </c>
      <c r="F574">
        <v>2.11047979243813E-3</v>
      </c>
      <c r="G574">
        <v>3572</v>
      </c>
    </row>
    <row r="575" spans="1:8" x14ac:dyDescent="0.25">
      <c r="A575" t="s">
        <v>129</v>
      </c>
      <c r="B575">
        <v>24</v>
      </c>
      <c r="C575">
        <v>8.1890000000000001</v>
      </c>
      <c r="D575">
        <v>0.102044736245038</v>
      </c>
      <c r="E575">
        <v>0.62759965337954904</v>
      </c>
      <c r="F575">
        <v>7.4584757024556397E-3</v>
      </c>
      <c r="G575">
        <v>4060</v>
      </c>
    </row>
    <row r="576" spans="1:8" x14ac:dyDescent="0.25">
      <c r="A576" t="s">
        <v>361</v>
      </c>
      <c r="B576">
        <v>24</v>
      </c>
      <c r="C576">
        <v>7.9720000000000004</v>
      </c>
      <c r="D576">
        <v>0.114908247105988</v>
      </c>
      <c r="E576">
        <v>0.68920579118469705</v>
      </c>
      <c r="F576">
        <v>7.5032610516818999E-3</v>
      </c>
      <c r="G576">
        <v>4409</v>
      </c>
    </row>
    <row r="577" spans="1:7" x14ac:dyDescent="0.25">
      <c r="A577" t="s">
        <v>490</v>
      </c>
      <c r="B577">
        <v>24</v>
      </c>
      <c r="C577">
        <v>31.341999999999999</v>
      </c>
      <c r="D577">
        <v>6.5205960182789499E-2</v>
      </c>
      <c r="E577">
        <v>0.16844117970727401</v>
      </c>
      <c r="F577">
        <v>2.6692560666718899E-3</v>
      </c>
      <c r="G577">
        <v>3024</v>
      </c>
    </row>
    <row r="578" spans="1:7" x14ac:dyDescent="0.25">
      <c r="A578" t="s">
        <v>43</v>
      </c>
      <c r="B578">
        <v>25</v>
      </c>
      <c r="C578">
        <v>11.829000000000001</v>
      </c>
      <c r="D578">
        <v>5.4592805848935798E-2</v>
      </c>
      <c r="E578">
        <v>0.32729005360333502</v>
      </c>
      <c r="F578">
        <v>9.7465769387532798E-3</v>
      </c>
    </row>
    <row r="579" spans="1:7" x14ac:dyDescent="0.25">
      <c r="A579" t="s">
        <v>67</v>
      </c>
      <c r="B579">
        <v>25</v>
      </c>
      <c r="C579">
        <v>10.542999999999999</v>
      </c>
      <c r="D579">
        <v>9.2421544721468699E-2</v>
      </c>
      <c r="E579">
        <v>0.224429223744292</v>
      </c>
      <c r="F579">
        <v>6.4049436000083396E-3</v>
      </c>
    </row>
    <row r="580" spans="1:7" x14ac:dyDescent="0.25">
      <c r="A580" t="s">
        <v>471</v>
      </c>
      <c r="B580">
        <v>25</v>
      </c>
      <c r="C580">
        <v>9.7119999999999997</v>
      </c>
      <c r="D580">
        <v>9.8446602133560698E-2</v>
      </c>
      <c r="E580">
        <v>0.596602316602316</v>
      </c>
      <c r="F580">
        <v>1.91956987323782E-2</v>
      </c>
      <c r="G580">
        <v>1554</v>
      </c>
    </row>
    <row r="581" spans="1:7" x14ac:dyDescent="0.25">
      <c r="A581" t="s">
        <v>521</v>
      </c>
      <c r="B581">
        <v>25</v>
      </c>
      <c r="C581">
        <v>111.872</v>
      </c>
      <c r="D581">
        <v>9.8001344349659E-2</v>
      </c>
      <c r="E581">
        <v>0.516858954998489</v>
      </c>
      <c r="F581">
        <v>3.90258951222055E-3</v>
      </c>
      <c r="G581">
        <v>6622</v>
      </c>
    </row>
    <row r="582" spans="1:7" x14ac:dyDescent="0.25">
      <c r="A582" t="s">
        <v>238</v>
      </c>
      <c r="B582">
        <v>26</v>
      </c>
      <c r="C582">
        <v>1723.4480000000001</v>
      </c>
      <c r="D582">
        <v>7.74382957364569E-2</v>
      </c>
      <c r="E582">
        <v>0.14155600204996599</v>
      </c>
      <c r="F582" s="1">
        <v>2.0519365836696801E-4</v>
      </c>
      <c r="G582">
        <v>35873</v>
      </c>
    </row>
    <row r="583" spans="1:7" x14ac:dyDescent="0.25">
      <c r="A583" t="s">
        <v>263</v>
      </c>
      <c r="B583">
        <v>26</v>
      </c>
      <c r="C583">
        <v>200.61799999999999</v>
      </c>
      <c r="D583">
        <v>7.7460930981651702E-2</v>
      </c>
      <c r="E583">
        <v>0.12255828340437699</v>
      </c>
      <c r="F583" s="1">
        <v>3.5105380285488797E-4</v>
      </c>
      <c r="G583">
        <v>18154</v>
      </c>
    </row>
    <row r="584" spans="1:7" x14ac:dyDescent="0.25">
      <c r="A584" t="s">
        <v>285</v>
      </c>
      <c r="B584">
        <v>26</v>
      </c>
      <c r="C584">
        <v>11.098000000000001</v>
      </c>
      <c r="D584">
        <v>0.11075465949437401</v>
      </c>
      <c r="E584">
        <v>0.70193204371009699</v>
      </c>
      <c r="F584">
        <v>1.1346119450707201E-2</v>
      </c>
      <c r="G584">
        <v>3212</v>
      </c>
    </row>
    <row r="585" spans="1:7" x14ac:dyDescent="0.25">
      <c r="A585" t="s">
        <v>287</v>
      </c>
      <c r="B585">
        <v>26</v>
      </c>
      <c r="C585">
        <v>7.1029999999999998</v>
      </c>
      <c r="D585">
        <v>8.1754239155809094E-2</v>
      </c>
      <c r="E585">
        <v>0.425902469917669</v>
      </c>
      <c r="F585">
        <v>7.0129602393029797E-3</v>
      </c>
      <c r="G585">
        <v>3158</v>
      </c>
    </row>
    <row r="586" spans="1:7" x14ac:dyDescent="0.25">
      <c r="A586" t="s">
        <v>11</v>
      </c>
      <c r="B586">
        <v>27</v>
      </c>
      <c r="C586">
        <v>285.61</v>
      </c>
      <c r="D586">
        <v>9.9025748094029198E-2</v>
      </c>
      <c r="E586">
        <v>0.35136129506990399</v>
      </c>
      <c r="F586">
        <v>1.04710319722819E-2</v>
      </c>
    </row>
    <row r="587" spans="1:7" x14ac:dyDescent="0.25">
      <c r="A587" t="s">
        <v>105</v>
      </c>
      <c r="B587">
        <v>27</v>
      </c>
      <c r="C587">
        <v>396.45299999999997</v>
      </c>
      <c r="D587">
        <v>7.9337024896606101E-2</v>
      </c>
      <c r="E587">
        <v>0.47971920012816499</v>
      </c>
      <c r="F587">
        <v>2.5466807714236098E-3</v>
      </c>
      <c r="G587">
        <v>10584</v>
      </c>
    </row>
    <row r="588" spans="1:7" x14ac:dyDescent="0.25">
      <c r="A588" t="s">
        <v>226</v>
      </c>
      <c r="B588">
        <v>27</v>
      </c>
      <c r="C588">
        <v>44.34</v>
      </c>
      <c r="D588">
        <v>7.6979433681574796E-2</v>
      </c>
      <c r="E588">
        <v>0.22493845001070401</v>
      </c>
      <c r="F588">
        <v>2.1941250542951598E-3</v>
      </c>
      <c r="G588">
        <v>5032</v>
      </c>
    </row>
    <row r="589" spans="1:7" x14ac:dyDescent="0.25">
      <c r="A589" t="s">
        <v>273</v>
      </c>
      <c r="B589">
        <v>27</v>
      </c>
      <c r="C589">
        <v>6935.2370000000001</v>
      </c>
      <c r="D589">
        <v>7.6083148208036203E-2</v>
      </c>
      <c r="E589">
        <v>0.15152876645652799</v>
      </c>
      <c r="F589" s="1">
        <v>8.61647928546875E-5</v>
      </c>
      <c r="G589">
        <v>94964</v>
      </c>
    </row>
    <row r="590" spans="1:7" x14ac:dyDescent="0.25">
      <c r="A590" t="s">
        <v>411</v>
      </c>
      <c r="B590">
        <v>27</v>
      </c>
      <c r="C590">
        <v>834.36500000000001</v>
      </c>
      <c r="D590">
        <v>7.1601755442050094E-2</v>
      </c>
      <c r="E590">
        <v>0.49908137760898402</v>
      </c>
      <c r="F590">
        <v>1.5746651703701499E-3</v>
      </c>
      <c r="G590">
        <v>17115</v>
      </c>
    </row>
    <row r="591" spans="1:7" x14ac:dyDescent="0.25">
      <c r="A591" t="s">
        <v>445</v>
      </c>
      <c r="B591">
        <v>27</v>
      </c>
      <c r="C591">
        <v>23.626000000000001</v>
      </c>
      <c r="D591">
        <v>9.0051078091841694E-2</v>
      </c>
      <c r="E591">
        <v>0.47745935981230098</v>
      </c>
      <c r="F591">
        <v>7.2915173726991597E-3</v>
      </c>
      <c r="G591">
        <v>3332</v>
      </c>
    </row>
    <row r="592" spans="1:7" x14ac:dyDescent="0.25">
      <c r="A592" t="s">
        <v>95</v>
      </c>
      <c r="B592">
        <v>28</v>
      </c>
      <c r="C592">
        <v>7.7729999999999997</v>
      </c>
      <c r="D592">
        <v>9.8168971700808502E-2</v>
      </c>
      <c r="E592">
        <v>0.59275698807247501</v>
      </c>
      <c r="F592">
        <v>2.1156399829227901E-2</v>
      </c>
      <c r="G592">
        <v>1569</v>
      </c>
    </row>
    <row r="593" spans="1:8" x14ac:dyDescent="0.25">
      <c r="A593" t="s">
        <v>239</v>
      </c>
      <c r="B593">
        <v>28</v>
      </c>
      <c r="C593">
        <v>5159.2950000000001</v>
      </c>
      <c r="D593">
        <v>7.3886776613700605E-2</v>
      </c>
      <c r="E593">
        <v>0.117904420494891</v>
      </c>
      <c r="F593" s="1">
        <v>1.3223013934099501E-4</v>
      </c>
      <c r="G593">
        <v>49933</v>
      </c>
    </row>
    <row r="594" spans="1:8" x14ac:dyDescent="0.25">
      <c r="A594" t="s">
        <v>317</v>
      </c>
      <c r="B594">
        <v>29</v>
      </c>
      <c r="C594">
        <v>11.438000000000001</v>
      </c>
      <c r="D594">
        <v>0.25862068965517199</v>
      </c>
      <c r="E594">
        <v>0.36249390456287001</v>
      </c>
      <c r="F594">
        <v>4.2474033261912002E-3</v>
      </c>
      <c r="G594">
        <v>0</v>
      </c>
      <c r="H594">
        <v>4950</v>
      </c>
    </row>
    <row r="595" spans="1:8" x14ac:dyDescent="0.25">
      <c r="A595" t="s">
        <v>127</v>
      </c>
      <c r="B595">
        <v>30</v>
      </c>
      <c r="C595">
        <v>4.6689999999999996</v>
      </c>
      <c r="D595">
        <v>0.25888973880150301</v>
      </c>
      <c r="E595">
        <v>0.28868832731648603</v>
      </c>
      <c r="F595">
        <v>1.2506353529956001E-2</v>
      </c>
      <c r="G595">
        <v>0</v>
      </c>
    </row>
    <row r="596" spans="1:8" x14ac:dyDescent="0.25">
      <c r="A596" t="s">
        <v>151</v>
      </c>
      <c r="B596">
        <v>30</v>
      </c>
      <c r="C596">
        <v>898.07100000000003</v>
      </c>
      <c r="D596">
        <v>7.2577113798426796E-2</v>
      </c>
      <c r="E596">
        <v>0.296196643221316</v>
      </c>
      <c r="F596" s="1">
        <v>6.6137466388593597E-4</v>
      </c>
      <c r="G596">
        <v>26871</v>
      </c>
    </row>
    <row r="597" spans="1:8" x14ac:dyDescent="0.25">
      <c r="A597" t="s">
        <v>217</v>
      </c>
      <c r="B597">
        <v>30</v>
      </c>
      <c r="C597">
        <v>714.08900000000006</v>
      </c>
      <c r="D597">
        <v>6.0764092014083303E-2</v>
      </c>
      <c r="E597">
        <v>0.20250684339432301</v>
      </c>
      <c r="F597" s="1">
        <v>8.75263694255828E-4</v>
      </c>
      <c r="G597">
        <v>13882</v>
      </c>
    </row>
    <row r="598" spans="1:8" x14ac:dyDescent="0.25">
      <c r="A598" t="s">
        <v>405</v>
      </c>
      <c r="B598">
        <v>30</v>
      </c>
      <c r="C598">
        <v>5.2140000000000004</v>
      </c>
      <c r="D598">
        <v>0.25833333333333303</v>
      </c>
      <c r="E598">
        <v>0.66829808660624301</v>
      </c>
      <c r="F598">
        <v>2.4228329423791301E-2</v>
      </c>
      <c r="G598">
        <v>0</v>
      </c>
      <c r="H598">
        <v>1673</v>
      </c>
    </row>
    <row r="599" spans="1:8" x14ac:dyDescent="0.25">
      <c r="A599" t="s">
        <v>640</v>
      </c>
      <c r="B599">
        <v>30</v>
      </c>
      <c r="C599">
        <v>21802.963</v>
      </c>
      <c r="D599">
        <v>0.119425974749688</v>
      </c>
      <c r="E599">
        <v>9.5882827502109594E-2</v>
      </c>
      <c r="F599" s="1">
        <v>1.8841253983692101E-5</v>
      </c>
      <c r="G599">
        <v>305349</v>
      </c>
    </row>
    <row r="600" spans="1:8" x14ac:dyDescent="0.25">
      <c r="A600" t="s">
        <v>254</v>
      </c>
      <c r="B600">
        <v>31</v>
      </c>
      <c r="C600">
        <v>865.53800000000001</v>
      </c>
      <c r="D600">
        <v>0.104205733095843</v>
      </c>
      <c r="E600">
        <v>0.83074245840226901</v>
      </c>
      <c r="F600">
        <v>1.3687492006627801E-3</v>
      </c>
      <c r="G600">
        <v>37630</v>
      </c>
    </row>
    <row r="601" spans="1:8" x14ac:dyDescent="0.25">
      <c r="A601" t="s">
        <v>286</v>
      </c>
      <c r="B601">
        <v>31</v>
      </c>
      <c r="C601">
        <v>75.709999999999994</v>
      </c>
      <c r="D601">
        <v>0.124268130806601</v>
      </c>
      <c r="E601">
        <v>0.77099280797485603</v>
      </c>
      <c r="F601">
        <v>9.5241191660572003E-3</v>
      </c>
      <c r="G601">
        <v>5019</v>
      </c>
    </row>
    <row r="602" spans="1:8" x14ac:dyDescent="0.25">
      <c r="A602" t="s">
        <v>635</v>
      </c>
      <c r="B602">
        <v>31</v>
      </c>
      <c r="C602">
        <v>1984.0329999999999</v>
      </c>
      <c r="D602">
        <v>6.7663164683635701E-2</v>
      </c>
      <c r="E602">
        <v>0.20899833820019501</v>
      </c>
      <c r="F602" s="1">
        <v>5.4941263381013902E-4</v>
      </c>
      <c r="G602">
        <v>23585</v>
      </c>
    </row>
    <row r="603" spans="1:8" x14ac:dyDescent="0.25">
      <c r="A603" t="s">
        <v>446</v>
      </c>
      <c r="B603">
        <v>31</v>
      </c>
      <c r="C603">
        <v>11.199</v>
      </c>
      <c r="D603">
        <v>7.6017654706488594E-2</v>
      </c>
      <c r="E603">
        <v>0.25125332780140303</v>
      </c>
      <c r="F603">
        <v>8.3481813095857595E-3</v>
      </c>
      <c r="G603">
        <v>1865</v>
      </c>
    </row>
    <row r="604" spans="1:8" x14ac:dyDescent="0.25">
      <c r="A604" t="s">
        <v>141</v>
      </c>
      <c r="B604">
        <v>32</v>
      </c>
      <c r="C604">
        <v>186.85300000000001</v>
      </c>
      <c r="D604">
        <v>7.4734206581369103E-2</v>
      </c>
      <c r="E604">
        <v>0.39194516479839298</v>
      </c>
      <c r="F604">
        <v>2.09841814849399E-3</v>
      </c>
      <c r="G604">
        <v>11954</v>
      </c>
    </row>
    <row r="605" spans="1:8" x14ac:dyDescent="0.25">
      <c r="A605" t="s">
        <v>409</v>
      </c>
      <c r="B605">
        <v>32</v>
      </c>
      <c r="C605">
        <v>15.342000000000001</v>
      </c>
      <c r="D605">
        <v>0.2578125</v>
      </c>
      <c r="E605">
        <v>0.62463815789473698</v>
      </c>
      <c r="F605">
        <v>7.0134810710987998E-3</v>
      </c>
      <c r="G605">
        <v>0</v>
      </c>
      <c r="H605">
        <v>5700</v>
      </c>
    </row>
    <row r="606" spans="1:8" x14ac:dyDescent="0.25">
      <c r="A606" t="s">
        <v>419</v>
      </c>
      <c r="B606">
        <v>32</v>
      </c>
      <c r="C606">
        <v>18.776</v>
      </c>
      <c r="D606">
        <v>7.7492245727159195E-2</v>
      </c>
      <c r="E606">
        <v>0.34451287585590901</v>
      </c>
      <c r="F606">
        <v>6.5641036185704604E-3</v>
      </c>
      <c r="G606">
        <v>3359</v>
      </c>
    </row>
    <row r="607" spans="1:8" x14ac:dyDescent="0.25">
      <c r="A607" t="s">
        <v>278</v>
      </c>
      <c r="B607">
        <v>33</v>
      </c>
      <c r="C607">
        <v>49.768000000000001</v>
      </c>
      <c r="D607">
        <v>0.25757575757575701</v>
      </c>
      <c r="E607">
        <v>0.59964490194904896</v>
      </c>
      <c r="F607">
        <v>5.2108707740141204E-3</v>
      </c>
      <c r="G607">
        <v>0</v>
      </c>
      <c r="H607">
        <v>7595</v>
      </c>
    </row>
    <row r="608" spans="1:8" x14ac:dyDescent="0.25">
      <c r="A608" t="s">
        <v>373</v>
      </c>
      <c r="B608">
        <v>33</v>
      </c>
      <c r="C608">
        <v>11.702</v>
      </c>
      <c r="D608">
        <v>9.87071951123452E-2</v>
      </c>
      <c r="E608">
        <v>0.68845817181443003</v>
      </c>
      <c r="F608">
        <v>1.25002033947049E-2</v>
      </c>
      <c r="G608">
        <v>3635</v>
      </c>
    </row>
    <row r="609" spans="1:8" x14ac:dyDescent="0.25">
      <c r="A609" t="s">
        <v>353</v>
      </c>
      <c r="B609">
        <v>34</v>
      </c>
      <c r="C609">
        <v>18.652000000000001</v>
      </c>
      <c r="D609">
        <v>0.129332915653944</v>
      </c>
      <c r="E609">
        <v>0.75191428741022104</v>
      </c>
      <c r="F609">
        <v>6.4493152805114801E-3</v>
      </c>
      <c r="G609">
        <v>7928</v>
      </c>
    </row>
    <row r="610" spans="1:8" x14ac:dyDescent="0.25">
      <c r="A610" t="s">
        <v>384</v>
      </c>
      <c r="B610">
        <v>34</v>
      </c>
      <c r="C610">
        <v>497.99900000000002</v>
      </c>
      <c r="D610">
        <v>8.1247351237068693E-2</v>
      </c>
      <c r="E610">
        <v>0.30188245241026002</v>
      </c>
      <c r="F610">
        <v>2.16952090085581E-3</v>
      </c>
      <c r="G610">
        <v>9462</v>
      </c>
    </row>
    <row r="611" spans="1:8" x14ac:dyDescent="0.25">
      <c r="A611" t="s">
        <v>638</v>
      </c>
      <c r="B611">
        <v>35</v>
      </c>
      <c r="C611">
        <v>395.82400000000001</v>
      </c>
      <c r="D611">
        <v>0.25714285714285701</v>
      </c>
      <c r="E611">
        <v>0</v>
      </c>
      <c r="F611">
        <v>0</v>
      </c>
      <c r="G611">
        <v>147738</v>
      </c>
    </row>
    <row r="612" spans="1:8" x14ac:dyDescent="0.25">
      <c r="A612" t="s">
        <v>195</v>
      </c>
      <c r="B612">
        <v>36</v>
      </c>
      <c r="C612">
        <v>146.68600000000001</v>
      </c>
      <c r="D612">
        <v>6.1984727004720901E-2</v>
      </c>
      <c r="E612">
        <v>0.33740217337121697</v>
      </c>
      <c r="F612">
        <v>2.7246474296464401E-3</v>
      </c>
      <c r="G612">
        <v>8883</v>
      </c>
    </row>
    <row r="613" spans="1:8" x14ac:dyDescent="0.25">
      <c r="A613" t="s">
        <v>211</v>
      </c>
      <c r="B613">
        <v>36</v>
      </c>
      <c r="C613">
        <v>140.55500000000001</v>
      </c>
      <c r="D613">
        <v>7.4378388015107003E-2</v>
      </c>
      <c r="E613">
        <v>0.36691311239906799</v>
      </c>
      <c r="F613">
        <v>2.94446545839644E-3</v>
      </c>
      <c r="G613">
        <v>8967</v>
      </c>
    </row>
    <row r="614" spans="1:8" x14ac:dyDescent="0.25">
      <c r="A614" t="s">
        <v>633</v>
      </c>
      <c r="B614">
        <v>37</v>
      </c>
      <c r="C614">
        <v>2690.817</v>
      </c>
      <c r="D614">
        <v>0.15783634203181701</v>
      </c>
      <c r="E614">
        <v>0.82174514760210804</v>
      </c>
      <c r="F614" s="1">
        <v>4.8554476578826101E-4</v>
      </c>
      <c r="G614">
        <v>166254</v>
      </c>
    </row>
    <row r="615" spans="1:8" x14ac:dyDescent="0.25">
      <c r="A615" t="s">
        <v>639</v>
      </c>
      <c r="B615">
        <v>37</v>
      </c>
      <c r="C615">
        <v>2777.9589999999998</v>
      </c>
      <c r="D615">
        <v>0.157800114429543</v>
      </c>
      <c r="E615">
        <v>0.81827573171629098</v>
      </c>
      <c r="F615" s="1">
        <v>5.1205374995353704E-4</v>
      </c>
      <c r="G615">
        <v>158239</v>
      </c>
    </row>
    <row r="616" spans="1:8" x14ac:dyDescent="0.25">
      <c r="A616" t="s">
        <v>603</v>
      </c>
      <c r="B616">
        <v>37</v>
      </c>
      <c r="C616">
        <v>702.91600000000005</v>
      </c>
      <c r="D616">
        <v>6.1653949788909999E-2</v>
      </c>
      <c r="E616">
        <v>0.3000819000819</v>
      </c>
      <c r="F616">
        <v>1.10313266796128E-3</v>
      </c>
      <c r="G616">
        <v>20125</v>
      </c>
    </row>
    <row r="617" spans="1:8" x14ac:dyDescent="0.25">
      <c r="A617" t="s">
        <v>601</v>
      </c>
      <c r="B617">
        <v>38</v>
      </c>
      <c r="C617">
        <v>42.557000000000002</v>
      </c>
      <c r="D617">
        <v>2.83144022120176E-2</v>
      </c>
      <c r="E617">
        <v>0.58086950443838603</v>
      </c>
      <c r="F617">
        <v>5.8626935374923401E-3</v>
      </c>
      <c r="G617">
        <v>7529</v>
      </c>
    </row>
    <row r="618" spans="1:8" x14ac:dyDescent="0.25">
      <c r="A618" t="s">
        <v>632</v>
      </c>
      <c r="B618">
        <v>39</v>
      </c>
      <c r="C618">
        <v>2905.127</v>
      </c>
      <c r="D618">
        <v>8.3932838053614206E-2</v>
      </c>
      <c r="E618">
        <v>0.24048603682896899</v>
      </c>
      <c r="F618" s="1">
        <v>5.1346520509853197E-4</v>
      </c>
      <c r="G618">
        <v>36532</v>
      </c>
    </row>
    <row r="619" spans="1:8" x14ac:dyDescent="0.25">
      <c r="A619" t="s">
        <v>140</v>
      </c>
      <c r="B619">
        <v>39</v>
      </c>
      <c r="C619">
        <v>48.796999999999997</v>
      </c>
      <c r="D619">
        <v>8.7363188246737902E-2</v>
      </c>
      <c r="E619">
        <v>0.36234939295551399</v>
      </c>
      <c r="F619">
        <v>2.8268906431816402E-3</v>
      </c>
      <c r="G619">
        <v>9576</v>
      </c>
    </row>
    <row r="620" spans="1:8" x14ac:dyDescent="0.25">
      <c r="A620" t="s">
        <v>388</v>
      </c>
      <c r="B620">
        <v>39</v>
      </c>
      <c r="C620">
        <v>52.859000000000002</v>
      </c>
      <c r="D620">
        <v>0.14696331930241099</v>
      </c>
      <c r="E620">
        <v>0.93734111929701902</v>
      </c>
      <c r="F620">
        <v>6.1532239778797704E-3</v>
      </c>
      <c r="G620">
        <v>11882</v>
      </c>
    </row>
    <row r="621" spans="1:8" x14ac:dyDescent="0.25">
      <c r="A621" t="s">
        <v>175</v>
      </c>
      <c r="B621">
        <v>40</v>
      </c>
      <c r="C621">
        <v>15.978999999999999</v>
      </c>
      <c r="D621">
        <v>8.5201021278699995E-2</v>
      </c>
      <c r="E621">
        <v>0.24278035576179399</v>
      </c>
      <c r="F621">
        <v>3.00424260803457E-3</v>
      </c>
      <c r="G621">
        <v>6465</v>
      </c>
    </row>
    <row r="622" spans="1:8" x14ac:dyDescent="0.25">
      <c r="A622" t="s">
        <v>185</v>
      </c>
      <c r="B622">
        <v>40</v>
      </c>
      <c r="C622">
        <v>51.671999999999997</v>
      </c>
      <c r="D622">
        <v>8.1166829974795907E-2</v>
      </c>
      <c r="E622">
        <v>0.34561119573495802</v>
      </c>
      <c r="F622">
        <v>2.6322254054452201E-3</v>
      </c>
      <c r="G622">
        <v>10699</v>
      </c>
    </row>
    <row r="623" spans="1:8" x14ac:dyDescent="0.25">
      <c r="A623" t="s">
        <v>452</v>
      </c>
      <c r="B623">
        <v>40</v>
      </c>
      <c r="C623">
        <v>25.539000000000001</v>
      </c>
      <c r="D623">
        <v>8.0851692554185603E-2</v>
      </c>
      <c r="E623">
        <v>0.29866899302093702</v>
      </c>
      <c r="F623">
        <v>2.3822053281829401E-3</v>
      </c>
      <c r="G623">
        <v>10030</v>
      </c>
    </row>
    <row r="624" spans="1:8" x14ac:dyDescent="0.25">
      <c r="A624" t="s">
        <v>432</v>
      </c>
      <c r="B624">
        <v>41</v>
      </c>
      <c r="C624">
        <v>50.176000000000002</v>
      </c>
      <c r="D624">
        <v>0.25609756097560898</v>
      </c>
      <c r="E624">
        <v>0.47779231377018999</v>
      </c>
      <c r="F624">
        <v>3.4677792289923501E-3</v>
      </c>
      <c r="G624">
        <v>0</v>
      </c>
      <c r="H624">
        <v>11298</v>
      </c>
    </row>
    <row r="625" spans="1:8" x14ac:dyDescent="0.25">
      <c r="A625" t="s">
        <v>637</v>
      </c>
      <c r="B625">
        <v>42</v>
      </c>
      <c r="C625">
        <v>353.69099999999997</v>
      </c>
      <c r="D625">
        <v>0.25228375779106599</v>
      </c>
      <c r="E625">
        <v>0.85968479918657803</v>
      </c>
      <c r="F625">
        <v>1.03624043065768E-3</v>
      </c>
      <c r="G625">
        <v>69688</v>
      </c>
    </row>
    <row r="626" spans="1:8" x14ac:dyDescent="0.25">
      <c r="A626" t="s">
        <v>430</v>
      </c>
      <c r="B626">
        <v>42</v>
      </c>
      <c r="C626">
        <v>10.544</v>
      </c>
      <c r="D626">
        <v>0.11482898119790801</v>
      </c>
      <c r="E626">
        <v>0.64260158446204896</v>
      </c>
      <c r="F626">
        <v>1.9312534202079401E-2</v>
      </c>
      <c r="G626">
        <v>2745</v>
      </c>
    </row>
    <row r="627" spans="1:8" x14ac:dyDescent="0.25">
      <c r="A627" t="s">
        <v>68</v>
      </c>
      <c r="B627">
        <v>43</v>
      </c>
      <c r="C627">
        <v>7.125</v>
      </c>
      <c r="D627">
        <v>6.0724638077300497E-2</v>
      </c>
      <c r="E627">
        <v>0.24891516175133099</v>
      </c>
      <c r="F627">
        <v>5.9795262320152297E-3</v>
      </c>
    </row>
    <row r="628" spans="1:8" x14ac:dyDescent="0.25">
      <c r="A628" t="s">
        <v>447</v>
      </c>
      <c r="B628">
        <v>44</v>
      </c>
      <c r="C628">
        <v>25.562999999999999</v>
      </c>
      <c r="D628">
        <v>6.2186364193845899E-2</v>
      </c>
      <c r="E628">
        <v>0.366445006087318</v>
      </c>
      <c r="F628">
        <v>5.4665469631605401E-3</v>
      </c>
      <c r="G628">
        <v>5899</v>
      </c>
    </row>
    <row r="629" spans="1:8" x14ac:dyDescent="0.25">
      <c r="A629" t="s">
        <v>124</v>
      </c>
      <c r="B629">
        <v>47</v>
      </c>
      <c r="C629">
        <v>153.63999999999999</v>
      </c>
      <c r="D629">
        <v>8.6882760261123002E-2</v>
      </c>
      <c r="E629">
        <v>0.23578608303627299</v>
      </c>
      <c r="F629">
        <v>1.1081391833113201E-3</v>
      </c>
      <c r="G629">
        <v>20085</v>
      </c>
    </row>
    <row r="630" spans="1:8" x14ac:dyDescent="0.25">
      <c r="A630" t="s">
        <v>525</v>
      </c>
      <c r="B630">
        <v>49</v>
      </c>
      <c r="C630">
        <v>3870.8130000000001</v>
      </c>
      <c r="D630">
        <v>6.2314397632405899E-2</v>
      </c>
      <c r="E630">
        <v>0.14799408195209801</v>
      </c>
      <c r="F630" s="1">
        <v>3.10985269878114E-4</v>
      </c>
      <c r="G630">
        <v>46636</v>
      </c>
      <c r="H630">
        <v>46637</v>
      </c>
    </row>
    <row r="631" spans="1:8" x14ac:dyDescent="0.25">
      <c r="A631" t="s">
        <v>634</v>
      </c>
      <c r="B631">
        <v>50</v>
      </c>
      <c r="C631">
        <v>11873.968000000001</v>
      </c>
      <c r="D631">
        <v>8.5949362343155394E-2</v>
      </c>
      <c r="E631">
        <v>0.178418034013266</v>
      </c>
      <c r="F631" s="1">
        <v>2.22455281548633E-4</v>
      </c>
      <c r="G631">
        <v>80199</v>
      </c>
    </row>
    <row r="632" spans="1:8" x14ac:dyDescent="0.25">
      <c r="A632" t="s">
        <v>404</v>
      </c>
      <c r="B632">
        <v>50</v>
      </c>
      <c r="C632">
        <v>40.186</v>
      </c>
      <c r="D632">
        <v>9.92798221062932E-2</v>
      </c>
      <c r="E632">
        <v>0.65855324074073995</v>
      </c>
      <c r="F632">
        <v>1.90553599751371E-2</v>
      </c>
      <c r="G632">
        <v>3251</v>
      </c>
    </row>
    <row r="633" spans="1:8" x14ac:dyDescent="0.25">
      <c r="A633" t="s">
        <v>600</v>
      </c>
      <c r="B633">
        <v>73</v>
      </c>
      <c r="C633">
        <v>433.44900000000001</v>
      </c>
      <c r="D633">
        <v>0.112093556273707</v>
      </c>
      <c r="E633">
        <v>0.282958734226047</v>
      </c>
      <c r="F633">
        <v>1.0673549979848299E-3</v>
      </c>
      <c r="G633">
        <v>38705</v>
      </c>
    </row>
    <row r="634" spans="1:8" x14ac:dyDescent="0.25">
      <c r="A634" t="s">
        <v>144</v>
      </c>
      <c r="B634">
        <v>76</v>
      </c>
      <c r="C634">
        <v>10.722</v>
      </c>
      <c r="D634">
        <v>4.8436943545735203E-2</v>
      </c>
      <c r="E634">
        <v>0.53602870813397097</v>
      </c>
      <c r="F634">
        <v>1.23449035812672E-2</v>
      </c>
      <c r="G634">
        <v>6600</v>
      </c>
    </row>
    <row r="635" spans="1:8" x14ac:dyDescent="0.25">
      <c r="A635" t="s">
        <v>106</v>
      </c>
      <c r="B635">
        <v>87</v>
      </c>
      <c r="C635">
        <v>658.49099999999999</v>
      </c>
      <c r="D635">
        <v>0.25287356321839</v>
      </c>
      <c r="E635">
        <v>0.80939335560308001</v>
      </c>
      <c r="F635">
        <v>3.1385118863221902E-3</v>
      </c>
      <c r="G635">
        <v>44874</v>
      </c>
      <c r="H635">
        <v>44874</v>
      </c>
    </row>
    <row r="636" spans="1:8" x14ac:dyDescent="0.25">
      <c r="A636" t="s">
        <v>618</v>
      </c>
      <c r="B636">
        <v>109</v>
      </c>
      <c r="C636">
        <v>6610.0429999999997</v>
      </c>
      <c r="D636">
        <v>4.49377527779736E-2</v>
      </c>
      <c r="E636">
        <v>0.116711921536114</v>
      </c>
      <c r="F636" s="1">
        <v>2.3748283874733199E-4</v>
      </c>
      <c r="G636">
        <v>107137</v>
      </c>
    </row>
  </sheetData>
  <sortState ref="A2:H636">
    <sortCondition ref="B2:B6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N636"/>
  <sheetViews>
    <sheetView tabSelected="1" topLeftCell="F1" zoomScale="120" zoomScaleNormal="120" workbookViewId="0">
      <selection activeCell="M15" sqref="M15"/>
    </sheetView>
  </sheetViews>
  <sheetFormatPr defaultRowHeight="15" x14ac:dyDescent="0.25"/>
  <cols>
    <col min="5" max="5" width="36.5703125" customWidth="1"/>
    <col min="6" max="6" width="31.7109375" customWidth="1"/>
    <col min="7" max="7" width="20.7109375" customWidth="1"/>
    <col min="10" max="10" width="16.5703125" customWidth="1"/>
    <col min="11" max="11" width="18" customWidth="1"/>
  </cols>
  <sheetData>
    <row r="1" spans="5:14" x14ac:dyDescent="0.25">
      <c r="E1" t="s">
        <v>0</v>
      </c>
      <c r="F1" t="s">
        <v>1</v>
      </c>
      <c r="G1" t="s">
        <v>2</v>
      </c>
    </row>
    <row r="2" spans="5:14" x14ac:dyDescent="0.25">
      <c r="E2" t="s">
        <v>208</v>
      </c>
      <c r="F2">
        <v>0</v>
      </c>
      <c r="G2">
        <v>12.792</v>
      </c>
    </row>
    <row r="3" spans="5:14" x14ac:dyDescent="0.25">
      <c r="E3" t="s">
        <v>553</v>
      </c>
      <c r="F3">
        <v>0</v>
      </c>
      <c r="G3">
        <v>4.3099999999999996</v>
      </c>
    </row>
    <row r="4" spans="5:14" x14ac:dyDescent="0.25">
      <c r="E4" t="s">
        <v>558</v>
      </c>
      <c r="F4">
        <v>0</v>
      </c>
      <c r="G4">
        <v>5.9290000000000003</v>
      </c>
      <c r="J4" t="s">
        <v>642</v>
      </c>
      <c r="K4" t="s">
        <v>643</v>
      </c>
      <c r="L4" t="s">
        <v>656</v>
      </c>
      <c r="M4" t="s">
        <v>657</v>
      </c>
    </row>
    <row r="5" spans="5:14" x14ac:dyDescent="0.25">
      <c r="E5" t="s">
        <v>12</v>
      </c>
      <c r="F5">
        <v>1</v>
      </c>
      <c r="G5">
        <v>15.339</v>
      </c>
      <c r="J5">
        <v>0</v>
      </c>
      <c r="K5">
        <f>COUNTIF(F2:F636, 0)</f>
        <v>3</v>
      </c>
      <c r="L5">
        <f>SUMIF(F2:F670,"=0",G2:G670)</f>
        <v>23.030999999999999</v>
      </c>
      <c r="M5">
        <f>L5/K5</f>
        <v>7.6769999999999996</v>
      </c>
    </row>
    <row r="6" spans="5:14" x14ac:dyDescent="0.25">
      <c r="E6" t="s">
        <v>26</v>
      </c>
      <c r="F6">
        <v>1</v>
      </c>
      <c r="G6">
        <v>4.5590000000000002</v>
      </c>
      <c r="J6">
        <v>1</v>
      </c>
      <c r="K6">
        <f>COUNTIF(F2:F637, 1)</f>
        <v>142</v>
      </c>
      <c r="L6">
        <f>SUMIF(F3:F671,"=1",G3:G671)</f>
        <v>5133.3409999999994</v>
      </c>
      <c r="M6">
        <f t="shared" ref="M6:M34" si="0">L6/K6</f>
        <v>36.150288732394365</v>
      </c>
    </row>
    <row r="7" spans="5:14" x14ac:dyDescent="0.25">
      <c r="E7" t="s">
        <v>28</v>
      </c>
      <c r="F7">
        <v>1</v>
      </c>
      <c r="G7">
        <v>4.07</v>
      </c>
      <c r="J7">
        <v>2</v>
      </c>
      <c r="K7">
        <f>COUNTIF(F2:F638, 2)</f>
        <v>104</v>
      </c>
      <c r="L7">
        <f>SUMIF(F4:F672,"=2",G4:G672)</f>
        <v>2507.77</v>
      </c>
      <c r="M7">
        <f t="shared" si="0"/>
        <v>24.113173076923076</v>
      </c>
    </row>
    <row r="8" spans="5:14" x14ac:dyDescent="0.25">
      <c r="E8" t="s">
        <v>30</v>
      </c>
      <c r="F8">
        <v>1</v>
      </c>
      <c r="G8">
        <v>4.4859999999999998</v>
      </c>
      <c r="J8">
        <v>3</v>
      </c>
      <c r="K8">
        <f>COUNTIF(F5:F639, 3)</f>
        <v>44</v>
      </c>
      <c r="L8">
        <f>SUMIF(F5:F673,"=3",G5:G673)</f>
        <v>683.83400000000017</v>
      </c>
      <c r="M8">
        <f t="shared" si="0"/>
        <v>15.541681818181821</v>
      </c>
    </row>
    <row r="9" spans="5:14" x14ac:dyDescent="0.25">
      <c r="E9" t="s">
        <v>53</v>
      </c>
      <c r="F9">
        <v>1</v>
      </c>
      <c r="G9">
        <v>6.1369999999999996</v>
      </c>
      <c r="J9">
        <v>4</v>
      </c>
      <c r="K9">
        <f>COUNTIF(F6:F640, 4)</f>
        <v>30</v>
      </c>
      <c r="L9">
        <f>SUMIF(F6:F674,"=4",G6:G674)</f>
        <v>281.89699999999999</v>
      </c>
      <c r="M9">
        <f t="shared" si="0"/>
        <v>9.3965666666666667</v>
      </c>
    </row>
    <row r="10" spans="5:14" x14ac:dyDescent="0.25">
      <c r="E10" t="s">
        <v>54</v>
      </c>
      <c r="F10">
        <v>1</v>
      </c>
      <c r="G10">
        <v>5.3849999999999998</v>
      </c>
      <c r="J10">
        <v>5</v>
      </c>
      <c r="K10">
        <f>COUNTIF(F7:F641,5)</f>
        <v>27</v>
      </c>
      <c r="L10">
        <f>SUMIF(F7:F675,"=5",G7:G675)</f>
        <v>1114.22</v>
      </c>
      <c r="M10">
        <f t="shared" si="0"/>
        <v>41.267407407407411</v>
      </c>
      <c r="N10">
        <f>SUM(K6:K10)</f>
        <v>347</v>
      </c>
    </row>
    <row r="11" spans="5:14" x14ac:dyDescent="0.25">
      <c r="E11" t="s">
        <v>58</v>
      </c>
      <c r="F11">
        <v>1</v>
      </c>
      <c r="G11">
        <v>7.1980000000000004</v>
      </c>
      <c r="J11">
        <v>6</v>
      </c>
      <c r="K11">
        <f>COUNTIF(F8:F642, 6)</f>
        <v>20</v>
      </c>
      <c r="L11">
        <f>SUMIF(F8:F676,"=6",G8:G676)</f>
        <v>275.59499999999997</v>
      </c>
      <c r="M11">
        <f t="shared" si="0"/>
        <v>13.779749999999998</v>
      </c>
    </row>
    <row r="12" spans="5:14" x14ac:dyDescent="0.25">
      <c r="E12" t="s">
        <v>59</v>
      </c>
      <c r="F12">
        <v>1</v>
      </c>
      <c r="G12">
        <v>4.0410000000000004</v>
      </c>
      <c r="J12">
        <v>7</v>
      </c>
      <c r="K12">
        <f>COUNTIF(F9:F643,7)</f>
        <v>19</v>
      </c>
      <c r="L12">
        <f>SUMIF(F9:F677,"=7",G9:G677)</f>
        <v>375.40700000000004</v>
      </c>
      <c r="M12">
        <f t="shared" si="0"/>
        <v>19.758263157894739</v>
      </c>
    </row>
    <row r="13" spans="5:14" x14ac:dyDescent="0.25">
      <c r="E13" t="s">
        <v>62</v>
      </c>
      <c r="F13">
        <v>1</v>
      </c>
      <c r="G13">
        <v>4.03</v>
      </c>
      <c r="J13">
        <v>8</v>
      </c>
      <c r="K13">
        <f>COUNTIF(F10:F644, 8)</f>
        <v>15</v>
      </c>
      <c r="L13">
        <f>SUMIF(F10:F678,"=8",G10:G678)</f>
        <v>99.209000000000017</v>
      </c>
      <c r="M13">
        <f t="shared" si="0"/>
        <v>6.6139333333333346</v>
      </c>
    </row>
    <row r="14" spans="5:14" x14ac:dyDescent="0.25">
      <c r="E14" t="s">
        <v>71</v>
      </c>
      <c r="F14">
        <v>1</v>
      </c>
      <c r="G14">
        <v>4.04</v>
      </c>
      <c r="J14">
        <v>9</v>
      </c>
      <c r="K14">
        <f>COUNTIF(F11:F645, 9)</f>
        <v>18</v>
      </c>
      <c r="L14">
        <f>SUMIF(F11:F679,"=9",G11:G679)</f>
        <v>808.5379999999999</v>
      </c>
      <c r="M14">
        <f t="shared" si="0"/>
        <v>44.91877777777777</v>
      </c>
    </row>
    <row r="15" spans="5:14" x14ac:dyDescent="0.25">
      <c r="E15" t="s">
        <v>73</v>
      </c>
      <c r="F15">
        <v>1</v>
      </c>
      <c r="G15">
        <v>36.000999999999998</v>
      </c>
      <c r="J15">
        <v>10</v>
      </c>
      <c r="K15">
        <f>COUNTIF(F12:F646, 10)</f>
        <v>13</v>
      </c>
      <c r="L15">
        <f>SUMIF(F12:F680,"=10",G12:G680)</f>
        <v>115.297</v>
      </c>
      <c r="M15">
        <f t="shared" si="0"/>
        <v>8.8689999999999998</v>
      </c>
    </row>
    <row r="16" spans="5:14" x14ac:dyDescent="0.25">
      <c r="E16" t="s">
        <v>79</v>
      </c>
      <c r="F16">
        <v>1</v>
      </c>
      <c r="G16">
        <v>4.0979999999999999</v>
      </c>
      <c r="J16">
        <v>11</v>
      </c>
      <c r="K16">
        <f>COUNTIF(F13:F647, 11)</f>
        <v>9</v>
      </c>
      <c r="L16">
        <f>SUMIF(F13:F681,"=11",G13:G681)</f>
        <v>86.146000000000001</v>
      </c>
      <c r="M16">
        <f t="shared" si="0"/>
        <v>9.5717777777777773</v>
      </c>
    </row>
    <row r="17" spans="5:13" x14ac:dyDescent="0.25">
      <c r="E17" t="s">
        <v>85</v>
      </c>
      <c r="F17">
        <v>1</v>
      </c>
      <c r="G17">
        <v>4.0309999999999997</v>
      </c>
      <c r="J17">
        <v>12</v>
      </c>
      <c r="K17">
        <f>COUNTIF(F14:F648, 12)</f>
        <v>11</v>
      </c>
      <c r="L17">
        <f>SUMIF(F14:F682,"=12",G14:G682)</f>
        <v>72.147999999999996</v>
      </c>
      <c r="M17">
        <f t="shared" si="0"/>
        <v>6.5589090909090908</v>
      </c>
    </row>
    <row r="18" spans="5:13" x14ac:dyDescent="0.25">
      <c r="E18" t="s">
        <v>89</v>
      </c>
      <c r="F18">
        <v>1</v>
      </c>
      <c r="G18">
        <v>4.1210000000000004</v>
      </c>
      <c r="J18">
        <v>13</v>
      </c>
      <c r="K18">
        <f>COUNTIF(F15:F649, 13)</f>
        <v>18</v>
      </c>
      <c r="L18">
        <f>SUMIF(F15:F683,"=13",G15:G683)</f>
        <v>977.15800000000002</v>
      </c>
      <c r="M18">
        <f t="shared" si="0"/>
        <v>54.286555555555559</v>
      </c>
    </row>
    <row r="19" spans="5:13" x14ac:dyDescent="0.25">
      <c r="E19" t="s">
        <v>94</v>
      </c>
      <c r="F19">
        <v>1</v>
      </c>
      <c r="G19">
        <v>4.0229999999999997</v>
      </c>
      <c r="J19">
        <v>14</v>
      </c>
      <c r="K19">
        <f>COUNTIF(F16:F650, 14)</f>
        <v>17</v>
      </c>
      <c r="L19">
        <f>SUMIF(F16:F684,"=14",G16:G684)</f>
        <v>732.40899999999999</v>
      </c>
      <c r="M19">
        <f t="shared" si="0"/>
        <v>43.082882352941176</v>
      </c>
    </row>
    <row r="20" spans="5:13" x14ac:dyDescent="0.25">
      <c r="E20" t="s">
        <v>102</v>
      </c>
      <c r="F20">
        <v>1</v>
      </c>
      <c r="G20">
        <v>4.101</v>
      </c>
      <c r="J20">
        <v>15</v>
      </c>
      <c r="K20">
        <f>COUNTIF(F17:F651, 15)</f>
        <v>9</v>
      </c>
      <c r="L20">
        <f>SUMIF(F17:F685,"=15",G17:G685)</f>
        <v>1598.5590000000004</v>
      </c>
      <c r="M20">
        <f t="shared" si="0"/>
        <v>177.61766666666671</v>
      </c>
    </row>
    <row r="21" spans="5:13" x14ac:dyDescent="0.25">
      <c r="E21" t="s">
        <v>121</v>
      </c>
      <c r="F21">
        <v>1</v>
      </c>
      <c r="G21">
        <v>4.258</v>
      </c>
      <c r="J21">
        <v>16</v>
      </c>
      <c r="K21">
        <f>COUNTIF(F18:F652, 16)</f>
        <v>12</v>
      </c>
      <c r="L21">
        <f>SUMIF(F18:F686,"=16",G18:G686)</f>
        <v>183.94999999999996</v>
      </c>
      <c r="M21">
        <f t="shared" si="0"/>
        <v>15.329166666666664</v>
      </c>
    </row>
    <row r="22" spans="5:13" x14ac:dyDescent="0.25">
      <c r="E22" t="s">
        <v>125</v>
      </c>
      <c r="F22">
        <v>1</v>
      </c>
      <c r="G22">
        <v>4.0350000000000001</v>
      </c>
      <c r="J22">
        <v>17</v>
      </c>
      <c r="K22">
        <f>COUNTIF(F19:F653, 17)</f>
        <v>14</v>
      </c>
      <c r="L22">
        <f>SUMIF(F19:F687,"=17",G19:G687)</f>
        <v>1587.7</v>
      </c>
      <c r="M22">
        <f t="shared" si="0"/>
        <v>113.40714285714286</v>
      </c>
    </row>
    <row r="23" spans="5:13" x14ac:dyDescent="0.25">
      <c r="E23" t="s">
        <v>158</v>
      </c>
      <c r="F23">
        <v>1</v>
      </c>
      <c r="G23">
        <v>4.2409999999999997</v>
      </c>
      <c r="J23">
        <v>18</v>
      </c>
      <c r="K23">
        <f>COUNTIF(F20:F654, 18)</f>
        <v>11</v>
      </c>
      <c r="L23">
        <f>SUMIF(F20:F688,"=18",G20:G688)</f>
        <v>292.85199999999998</v>
      </c>
      <c r="M23">
        <f t="shared" si="0"/>
        <v>26.62290909090909</v>
      </c>
    </row>
    <row r="24" spans="5:13" x14ac:dyDescent="0.25">
      <c r="E24" t="s">
        <v>162</v>
      </c>
      <c r="F24">
        <v>1</v>
      </c>
      <c r="G24">
        <v>6.8390000000000004</v>
      </c>
      <c r="J24">
        <v>19</v>
      </c>
      <c r="K24">
        <f>COUNTIF(F21:F655, 19)</f>
        <v>7</v>
      </c>
      <c r="L24">
        <f>SUMIF(F21:F689,"=19",G21:G689)</f>
        <v>161.36400000000003</v>
      </c>
      <c r="M24">
        <f t="shared" si="0"/>
        <v>23.052000000000003</v>
      </c>
    </row>
    <row r="25" spans="5:13" x14ac:dyDescent="0.25">
      <c r="E25" t="s">
        <v>163</v>
      </c>
      <c r="F25">
        <v>1</v>
      </c>
      <c r="G25">
        <v>925.74400000000003</v>
      </c>
      <c r="J25">
        <v>20</v>
      </c>
      <c r="K25">
        <f>COUNTIF(F22:F656, 20)</f>
        <v>9</v>
      </c>
      <c r="L25">
        <f>SUMIF(F22:F690,"=20",G22:G690)</f>
        <v>408.71100000000001</v>
      </c>
      <c r="M25">
        <f t="shared" si="0"/>
        <v>45.412333333333336</v>
      </c>
    </row>
    <row r="26" spans="5:13" x14ac:dyDescent="0.25">
      <c r="E26" t="s">
        <v>166</v>
      </c>
      <c r="F26">
        <v>1</v>
      </c>
      <c r="G26">
        <v>4.04</v>
      </c>
      <c r="J26">
        <v>21</v>
      </c>
      <c r="K26">
        <f>COUNTIF(F23:F657, 21)</f>
        <v>7</v>
      </c>
      <c r="L26">
        <f>SUMIF(F23:F691,"=21",G23:G691)</f>
        <v>352.64299999999997</v>
      </c>
      <c r="M26">
        <f t="shared" si="0"/>
        <v>50.377571428571422</v>
      </c>
    </row>
    <row r="27" spans="5:13" x14ac:dyDescent="0.25">
      <c r="E27" t="s">
        <v>168</v>
      </c>
      <c r="F27">
        <v>1</v>
      </c>
      <c r="G27">
        <v>4.0149999999999997</v>
      </c>
      <c r="J27">
        <v>22</v>
      </c>
      <c r="K27">
        <f>COUNTIF(F24:F658, 22)</f>
        <v>6</v>
      </c>
      <c r="L27">
        <f>SUMIF(F24:F692,"=22",G24:G692)</f>
        <v>111.57599999999999</v>
      </c>
      <c r="M27">
        <f t="shared" si="0"/>
        <v>18.596</v>
      </c>
    </row>
    <row r="28" spans="5:13" x14ac:dyDescent="0.25">
      <c r="E28" t="s">
        <v>170</v>
      </c>
      <c r="F28">
        <v>1</v>
      </c>
      <c r="G28">
        <v>4.0439999999999996</v>
      </c>
      <c r="J28">
        <v>23</v>
      </c>
      <c r="K28">
        <f>COUNTIF(F25:F659, 23)</f>
        <v>8</v>
      </c>
      <c r="L28">
        <f>SUMIF(F25:F693,"=23",G25:G693)</f>
        <v>517.44600000000003</v>
      </c>
      <c r="M28">
        <f t="shared" si="0"/>
        <v>64.680750000000003</v>
      </c>
    </row>
    <row r="29" spans="5:13" x14ac:dyDescent="0.25">
      <c r="E29" t="s">
        <v>171</v>
      </c>
      <c r="F29">
        <v>1</v>
      </c>
      <c r="G29">
        <v>5.7590000000000003</v>
      </c>
      <c r="J29">
        <v>24</v>
      </c>
      <c r="K29">
        <f>COUNTIF(F26:F660, 24)</f>
        <v>3</v>
      </c>
      <c r="L29">
        <f>SUMIF(F26:F694,"=24",G26:G694)</f>
        <v>47.503</v>
      </c>
      <c r="M29">
        <f t="shared" si="0"/>
        <v>15.834333333333333</v>
      </c>
    </row>
    <row r="30" spans="5:13" x14ac:dyDescent="0.25">
      <c r="E30" t="s">
        <v>172</v>
      </c>
      <c r="F30">
        <v>1</v>
      </c>
      <c r="G30">
        <v>4.1390000000000002</v>
      </c>
      <c r="J30">
        <v>25</v>
      </c>
      <c r="K30">
        <f>COUNTIF(F27:F661, 25)</f>
        <v>4</v>
      </c>
      <c r="L30">
        <f>SUMIF(F27:F695,"=25",G27:G695)</f>
        <v>143.95600000000002</v>
      </c>
      <c r="M30">
        <f t="shared" si="0"/>
        <v>35.989000000000004</v>
      </c>
    </row>
    <row r="31" spans="5:13" x14ac:dyDescent="0.25">
      <c r="E31" t="s">
        <v>173</v>
      </c>
      <c r="F31">
        <v>1</v>
      </c>
      <c r="G31">
        <v>4.1260000000000003</v>
      </c>
      <c r="J31">
        <v>26</v>
      </c>
      <c r="K31">
        <f>COUNTIF(F28:F662, 26)</f>
        <v>4</v>
      </c>
      <c r="L31">
        <f>SUMIF(F28:F696,"=26",G28:G696)</f>
        <v>1942.2670000000001</v>
      </c>
      <c r="M31">
        <f t="shared" si="0"/>
        <v>485.56675000000001</v>
      </c>
    </row>
    <row r="32" spans="5:13" x14ac:dyDescent="0.25">
      <c r="E32" t="s">
        <v>180</v>
      </c>
      <c r="F32">
        <v>1</v>
      </c>
      <c r="G32">
        <v>4.09</v>
      </c>
      <c r="J32">
        <v>27</v>
      </c>
      <c r="K32">
        <f>COUNTIF(F29:F663, 27)</f>
        <v>6</v>
      </c>
      <c r="L32">
        <f>SUMIF(F29:F697,"=27",G29:G697)</f>
        <v>8519.6310000000012</v>
      </c>
      <c r="M32">
        <f t="shared" si="0"/>
        <v>1419.9385000000002</v>
      </c>
    </row>
    <row r="33" spans="5:13" x14ac:dyDescent="0.25">
      <c r="E33" t="s">
        <v>188</v>
      </c>
      <c r="F33">
        <v>1</v>
      </c>
      <c r="G33">
        <v>4.0549999999999997</v>
      </c>
      <c r="J33">
        <v>28</v>
      </c>
      <c r="K33">
        <f>COUNTIF(F30:F664, 28)</f>
        <v>2</v>
      </c>
      <c r="L33">
        <f>SUMIF(F30:F698,"=28",G30:G698)</f>
        <v>5167.0680000000002</v>
      </c>
      <c r="M33">
        <f t="shared" si="0"/>
        <v>2583.5340000000001</v>
      </c>
    </row>
    <row r="34" spans="5:13" x14ac:dyDescent="0.25">
      <c r="E34" t="s">
        <v>191</v>
      </c>
      <c r="F34">
        <v>1</v>
      </c>
      <c r="G34">
        <v>4.2460000000000004</v>
      </c>
      <c r="J34">
        <v>29</v>
      </c>
      <c r="K34">
        <f>COUNTIF(F31:F665, 29)</f>
        <v>1</v>
      </c>
      <c r="L34">
        <f>SUMIF(F31:F699,"=29",G31:G699)</f>
        <v>11.438000000000001</v>
      </c>
      <c r="M34">
        <f t="shared" si="0"/>
        <v>11.438000000000001</v>
      </c>
    </row>
    <row r="35" spans="5:13" x14ac:dyDescent="0.25">
      <c r="E35" t="s">
        <v>194</v>
      </c>
      <c r="F35">
        <v>1</v>
      </c>
      <c r="G35">
        <v>4.0919999999999996</v>
      </c>
      <c r="J35" t="s">
        <v>644</v>
      </c>
      <c r="K35">
        <f>COUNTIFS(F2:F655,"&gt;29", F2:F655,"&lt;40")</f>
        <v>26</v>
      </c>
      <c r="L35">
        <f>SUMIF(F32:F700,"&gt;30",G32:G700)</f>
        <v>37831.270000000004</v>
      </c>
      <c r="M35">
        <f>(L35-L36)/K35</f>
        <v>528.18688461538477</v>
      </c>
    </row>
    <row r="36" spans="5:13" x14ac:dyDescent="0.25">
      <c r="E36" t="s">
        <v>199</v>
      </c>
      <c r="F36">
        <v>1</v>
      </c>
      <c r="G36">
        <v>8.5389999999999997</v>
      </c>
      <c r="J36" t="s">
        <v>645</v>
      </c>
      <c r="K36">
        <f>COUNTIFS(F2:F655,"&gt;39", F2:F655,"&lt;50")</f>
        <v>10</v>
      </c>
      <c r="L36">
        <f>SUMIF(F33:F701,"&gt;40",G33:G701)</f>
        <v>24098.411</v>
      </c>
      <c r="M36">
        <f>(L36-L37)/K36</f>
        <v>1638.5705999999998</v>
      </c>
    </row>
    <row r="37" spans="5:13" x14ac:dyDescent="0.25">
      <c r="E37" t="s">
        <v>204</v>
      </c>
      <c r="F37">
        <v>1</v>
      </c>
      <c r="G37">
        <v>4.0259999999999998</v>
      </c>
      <c r="J37" t="s">
        <v>646</v>
      </c>
      <c r="K37">
        <f>COUNTIFS(F34:F668, "&gt;49", F34:F668,"&lt;100")</f>
        <v>5</v>
      </c>
      <c r="L37">
        <f>SUMIF(F34:F702,"&gt;50",G34:G702)</f>
        <v>7712.7049999999999</v>
      </c>
      <c r="M37">
        <f>(L37-L38)/K37</f>
        <v>220.53240000000005</v>
      </c>
    </row>
    <row r="38" spans="5:13" x14ac:dyDescent="0.25">
      <c r="E38" t="s">
        <v>210</v>
      </c>
      <c r="F38">
        <v>1</v>
      </c>
      <c r="G38">
        <v>4.16</v>
      </c>
      <c r="J38" t="s">
        <v>647</v>
      </c>
      <c r="K38">
        <f>COUNTIF(F35:F669, "&gt;99")</f>
        <v>1</v>
      </c>
      <c r="L38">
        <f>SUMIF(F35:F703,"&gt;100",G35:G703)</f>
        <v>6610.0429999999997</v>
      </c>
      <c r="M38">
        <f>L38/K38</f>
        <v>6610.0429999999997</v>
      </c>
    </row>
    <row r="39" spans="5:13" x14ac:dyDescent="0.25">
      <c r="E39" t="s">
        <v>130</v>
      </c>
      <c r="F39">
        <v>1</v>
      </c>
      <c r="G39">
        <v>4.1130000000000004</v>
      </c>
    </row>
    <row r="40" spans="5:13" x14ac:dyDescent="0.25">
      <c r="E40" t="s">
        <v>135</v>
      </c>
      <c r="F40">
        <v>1</v>
      </c>
      <c r="G40">
        <v>4.0410000000000004</v>
      </c>
    </row>
    <row r="41" spans="5:13" x14ac:dyDescent="0.25">
      <c r="E41" t="s">
        <v>136</v>
      </c>
      <c r="F41">
        <v>1</v>
      </c>
      <c r="G41">
        <v>4.0380000000000003</v>
      </c>
      <c r="K41">
        <f>SUM(K5:K38)</f>
        <v>635</v>
      </c>
      <c r="L41">
        <f>K41/657</f>
        <v>0.9665144596651446</v>
      </c>
    </row>
    <row r="42" spans="5:13" x14ac:dyDescent="0.25">
      <c r="E42" t="s">
        <v>137</v>
      </c>
      <c r="F42">
        <v>1</v>
      </c>
      <c r="G42">
        <v>171.05600000000001</v>
      </c>
    </row>
    <row r="43" spans="5:13" x14ac:dyDescent="0.25">
      <c r="E43" t="s">
        <v>139</v>
      </c>
      <c r="F43">
        <v>1</v>
      </c>
      <c r="G43">
        <v>1286.2329999999999</v>
      </c>
    </row>
    <row r="44" spans="5:13" x14ac:dyDescent="0.25">
      <c r="E44" t="s">
        <v>146</v>
      </c>
      <c r="F44">
        <v>1</v>
      </c>
      <c r="G44">
        <v>4.7510000000000003</v>
      </c>
    </row>
    <row r="45" spans="5:13" x14ac:dyDescent="0.25">
      <c r="E45" t="s">
        <v>155</v>
      </c>
      <c r="F45">
        <v>1</v>
      </c>
      <c r="G45">
        <v>4.0490000000000004</v>
      </c>
    </row>
    <row r="46" spans="5:13" x14ac:dyDescent="0.25">
      <c r="E46" t="s">
        <v>156</v>
      </c>
      <c r="F46">
        <v>1</v>
      </c>
      <c r="G46">
        <v>4.0149999999999997</v>
      </c>
    </row>
    <row r="47" spans="5:13" x14ac:dyDescent="0.25">
      <c r="E47" t="s">
        <v>223</v>
      </c>
      <c r="F47">
        <v>1</v>
      </c>
      <c r="G47">
        <v>4.0309999999999997</v>
      </c>
    </row>
    <row r="48" spans="5:13" x14ac:dyDescent="0.25">
      <c r="E48" t="s">
        <v>230</v>
      </c>
      <c r="F48">
        <v>1</v>
      </c>
      <c r="G48">
        <v>4.056</v>
      </c>
    </row>
    <row r="49" spans="5:7" x14ac:dyDescent="0.25">
      <c r="E49" t="s">
        <v>233</v>
      </c>
      <c r="F49">
        <v>1</v>
      </c>
      <c r="G49">
        <v>4.0469999999999997</v>
      </c>
    </row>
    <row r="50" spans="5:7" x14ac:dyDescent="0.25">
      <c r="E50" t="s">
        <v>240</v>
      </c>
      <c r="F50">
        <v>1</v>
      </c>
      <c r="G50">
        <v>4.0620000000000003</v>
      </c>
    </row>
    <row r="51" spans="5:7" x14ac:dyDescent="0.25">
      <c r="E51" t="s">
        <v>250</v>
      </c>
      <c r="F51">
        <v>1</v>
      </c>
      <c r="G51">
        <v>15.65</v>
      </c>
    </row>
    <row r="52" spans="5:7" x14ac:dyDescent="0.25">
      <c r="E52" t="s">
        <v>255</v>
      </c>
      <c r="F52">
        <v>1</v>
      </c>
      <c r="G52">
        <v>4.0199999999999996</v>
      </c>
    </row>
    <row r="53" spans="5:7" x14ac:dyDescent="0.25">
      <c r="E53" t="s">
        <v>256</v>
      </c>
      <c r="F53">
        <v>1</v>
      </c>
      <c r="G53">
        <v>15.346</v>
      </c>
    </row>
    <row r="54" spans="5:7" x14ac:dyDescent="0.25">
      <c r="E54" t="s">
        <v>260</v>
      </c>
      <c r="F54">
        <v>1</v>
      </c>
      <c r="G54">
        <v>4.0449999999999999</v>
      </c>
    </row>
    <row r="55" spans="5:7" x14ac:dyDescent="0.25">
      <c r="E55" t="s">
        <v>268</v>
      </c>
      <c r="F55">
        <v>1</v>
      </c>
      <c r="G55">
        <v>8.9510000000000005</v>
      </c>
    </row>
    <row r="56" spans="5:7" x14ac:dyDescent="0.25">
      <c r="E56" t="s">
        <v>274</v>
      </c>
      <c r="F56">
        <v>1</v>
      </c>
      <c r="G56">
        <v>4.0229999999999997</v>
      </c>
    </row>
    <row r="57" spans="5:7" x14ac:dyDescent="0.25">
      <c r="E57" t="s">
        <v>282</v>
      </c>
      <c r="F57">
        <v>1</v>
      </c>
      <c r="G57">
        <v>4.0449999999999999</v>
      </c>
    </row>
    <row r="58" spans="5:7" x14ac:dyDescent="0.25">
      <c r="E58" t="s">
        <v>290</v>
      </c>
      <c r="F58">
        <v>1</v>
      </c>
      <c r="G58">
        <v>4.37</v>
      </c>
    </row>
    <row r="59" spans="5:7" x14ac:dyDescent="0.25">
      <c r="E59" t="s">
        <v>295</v>
      </c>
      <c r="F59">
        <v>1</v>
      </c>
      <c r="G59">
        <v>4.0209999999999999</v>
      </c>
    </row>
    <row r="60" spans="5:7" x14ac:dyDescent="0.25">
      <c r="E60" t="s">
        <v>299</v>
      </c>
      <c r="F60">
        <v>1</v>
      </c>
      <c r="G60">
        <v>4.0890000000000004</v>
      </c>
    </row>
    <row r="61" spans="5:7" x14ac:dyDescent="0.25">
      <c r="E61" t="s">
        <v>300</v>
      </c>
      <c r="F61">
        <v>1</v>
      </c>
      <c r="G61">
        <v>251.69200000000001</v>
      </c>
    </row>
    <row r="62" spans="5:7" x14ac:dyDescent="0.25">
      <c r="E62" t="s">
        <v>301</v>
      </c>
      <c r="F62">
        <v>1</v>
      </c>
      <c r="G62">
        <v>4.0659999999999998</v>
      </c>
    </row>
    <row r="63" spans="5:7" x14ac:dyDescent="0.25">
      <c r="E63" t="s">
        <v>302</v>
      </c>
      <c r="F63">
        <v>1</v>
      </c>
      <c r="G63">
        <v>4.2439999999999998</v>
      </c>
    </row>
    <row r="64" spans="5:7" x14ac:dyDescent="0.25">
      <c r="E64" t="s">
        <v>303</v>
      </c>
      <c r="F64">
        <v>1</v>
      </c>
      <c r="G64">
        <v>5.2640000000000002</v>
      </c>
    </row>
    <row r="65" spans="5:7" x14ac:dyDescent="0.25">
      <c r="E65" t="s">
        <v>304</v>
      </c>
      <c r="F65">
        <v>1</v>
      </c>
      <c r="G65">
        <v>4.0449999999999999</v>
      </c>
    </row>
    <row r="66" spans="5:7" x14ac:dyDescent="0.25">
      <c r="E66" t="s">
        <v>305</v>
      </c>
      <c r="F66">
        <v>1</v>
      </c>
      <c r="G66">
        <v>4.0330000000000004</v>
      </c>
    </row>
    <row r="67" spans="5:7" x14ac:dyDescent="0.25">
      <c r="E67" t="s">
        <v>306</v>
      </c>
      <c r="F67">
        <v>1</v>
      </c>
      <c r="G67">
        <v>4.0419999999999998</v>
      </c>
    </row>
    <row r="68" spans="5:7" x14ac:dyDescent="0.25">
      <c r="E68" t="s">
        <v>307</v>
      </c>
      <c r="F68">
        <v>1</v>
      </c>
      <c r="G68">
        <v>6.0119999999999996</v>
      </c>
    </row>
    <row r="69" spans="5:7" x14ac:dyDescent="0.25">
      <c r="E69" t="s">
        <v>308</v>
      </c>
      <c r="F69">
        <v>1</v>
      </c>
      <c r="G69">
        <v>9.02</v>
      </c>
    </row>
    <row r="70" spans="5:7" x14ac:dyDescent="0.25">
      <c r="E70" t="s">
        <v>309</v>
      </c>
      <c r="F70">
        <v>1</v>
      </c>
      <c r="G70">
        <v>7.2</v>
      </c>
    </row>
    <row r="71" spans="5:7" x14ac:dyDescent="0.25">
      <c r="E71" t="s">
        <v>310</v>
      </c>
      <c r="F71">
        <v>1</v>
      </c>
      <c r="G71">
        <v>4.1710000000000003</v>
      </c>
    </row>
    <row r="72" spans="5:7" x14ac:dyDescent="0.25">
      <c r="E72" t="s">
        <v>311</v>
      </c>
      <c r="F72">
        <v>1</v>
      </c>
      <c r="G72">
        <v>4.0259999999999998</v>
      </c>
    </row>
    <row r="73" spans="5:7" x14ac:dyDescent="0.25">
      <c r="E73" t="s">
        <v>312</v>
      </c>
      <c r="F73">
        <v>1</v>
      </c>
      <c r="G73">
        <v>6.3179999999999996</v>
      </c>
    </row>
    <row r="74" spans="5:7" x14ac:dyDescent="0.25">
      <c r="E74" t="s">
        <v>313</v>
      </c>
      <c r="F74">
        <v>1</v>
      </c>
      <c r="G74">
        <v>4.0640000000000001</v>
      </c>
    </row>
    <row r="75" spans="5:7" x14ac:dyDescent="0.25">
      <c r="E75" t="s">
        <v>319</v>
      </c>
      <c r="F75">
        <v>1</v>
      </c>
      <c r="G75">
        <v>4.0460000000000003</v>
      </c>
    </row>
    <row r="76" spans="5:7" x14ac:dyDescent="0.25">
      <c r="E76" t="s">
        <v>327</v>
      </c>
      <c r="F76">
        <v>1</v>
      </c>
      <c r="G76">
        <v>4.0469999999999997</v>
      </c>
    </row>
    <row r="77" spans="5:7" x14ac:dyDescent="0.25">
      <c r="E77" t="s">
        <v>328</v>
      </c>
      <c r="F77">
        <v>1</v>
      </c>
      <c r="G77">
        <v>4.0570000000000004</v>
      </c>
    </row>
    <row r="78" spans="5:7" x14ac:dyDescent="0.25">
      <c r="E78" t="s">
        <v>325</v>
      </c>
      <c r="F78">
        <v>1</v>
      </c>
      <c r="G78">
        <v>4.2169999999999996</v>
      </c>
    </row>
    <row r="79" spans="5:7" x14ac:dyDescent="0.25">
      <c r="E79" t="s">
        <v>331</v>
      </c>
      <c r="F79">
        <v>1</v>
      </c>
      <c r="G79">
        <v>4.1040000000000001</v>
      </c>
    </row>
    <row r="80" spans="5:7" x14ac:dyDescent="0.25">
      <c r="E80" t="s">
        <v>333</v>
      </c>
      <c r="F80">
        <v>1</v>
      </c>
      <c r="G80">
        <v>170.71199999999999</v>
      </c>
    </row>
    <row r="81" spans="5:7" x14ac:dyDescent="0.25">
      <c r="E81" t="s">
        <v>334</v>
      </c>
      <c r="F81">
        <v>1</v>
      </c>
      <c r="G81">
        <v>249.227</v>
      </c>
    </row>
    <row r="82" spans="5:7" x14ac:dyDescent="0.25">
      <c r="E82" t="s">
        <v>335</v>
      </c>
      <c r="F82">
        <v>1</v>
      </c>
      <c r="G82">
        <v>44.082999999999998</v>
      </c>
    </row>
    <row r="83" spans="5:7" x14ac:dyDescent="0.25">
      <c r="E83" t="s">
        <v>336</v>
      </c>
      <c r="F83">
        <v>1</v>
      </c>
      <c r="G83">
        <v>146.05699999999999</v>
      </c>
    </row>
    <row r="84" spans="5:7" x14ac:dyDescent="0.25">
      <c r="E84" t="s">
        <v>337</v>
      </c>
      <c r="F84">
        <v>1</v>
      </c>
      <c r="G84">
        <v>188.12100000000001</v>
      </c>
    </row>
    <row r="85" spans="5:7" x14ac:dyDescent="0.25">
      <c r="E85" t="s">
        <v>340</v>
      </c>
      <c r="F85">
        <v>1</v>
      </c>
      <c r="G85">
        <v>4.0709999999999997</v>
      </c>
    </row>
    <row r="86" spans="5:7" x14ac:dyDescent="0.25">
      <c r="E86" t="s">
        <v>341</v>
      </c>
      <c r="F86">
        <v>1</v>
      </c>
      <c r="G86">
        <v>4.0419999999999998</v>
      </c>
    </row>
    <row r="87" spans="5:7" x14ac:dyDescent="0.25">
      <c r="E87" t="s">
        <v>347</v>
      </c>
      <c r="F87">
        <v>1</v>
      </c>
      <c r="G87">
        <v>4.0430000000000001</v>
      </c>
    </row>
    <row r="88" spans="5:7" x14ac:dyDescent="0.25">
      <c r="E88" t="s">
        <v>359</v>
      </c>
      <c r="F88">
        <v>1</v>
      </c>
      <c r="G88">
        <v>44.023000000000003</v>
      </c>
    </row>
    <row r="89" spans="5:7" x14ac:dyDescent="0.25">
      <c r="E89" t="s">
        <v>362</v>
      </c>
      <c r="F89">
        <v>1</v>
      </c>
      <c r="G89">
        <v>4.0599999999999996</v>
      </c>
    </row>
    <row r="90" spans="5:7" x14ac:dyDescent="0.25">
      <c r="E90" t="s">
        <v>365</v>
      </c>
      <c r="F90">
        <v>1</v>
      </c>
      <c r="G90">
        <v>4.1059999999999999</v>
      </c>
    </row>
    <row r="91" spans="5:7" x14ac:dyDescent="0.25">
      <c r="E91" t="s">
        <v>366</v>
      </c>
      <c r="F91">
        <v>1</v>
      </c>
      <c r="G91">
        <v>167.55099999999999</v>
      </c>
    </row>
    <row r="92" spans="5:7" x14ac:dyDescent="0.25">
      <c r="E92" t="s">
        <v>368</v>
      </c>
      <c r="F92">
        <v>1</v>
      </c>
      <c r="G92">
        <v>206.2</v>
      </c>
    </row>
    <row r="93" spans="5:7" x14ac:dyDescent="0.25">
      <c r="E93" t="s">
        <v>369</v>
      </c>
      <c r="F93">
        <v>1</v>
      </c>
      <c r="G93">
        <v>118.26300000000001</v>
      </c>
    </row>
    <row r="94" spans="5:7" x14ac:dyDescent="0.25">
      <c r="E94" t="s">
        <v>382</v>
      </c>
      <c r="F94">
        <v>1</v>
      </c>
      <c r="G94">
        <v>4.484</v>
      </c>
    </row>
    <row r="95" spans="5:7" x14ac:dyDescent="0.25">
      <c r="E95" t="s">
        <v>383</v>
      </c>
      <c r="F95">
        <v>1</v>
      </c>
      <c r="G95">
        <v>4.2320000000000002</v>
      </c>
    </row>
    <row r="96" spans="5:7" x14ac:dyDescent="0.25">
      <c r="E96" t="s">
        <v>386</v>
      </c>
      <c r="F96">
        <v>1</v>
      </c>
      <c r="G96">
        <v>4.0730000000000004</v>
      </c>
    </row>
    <row r="97" spans="5:7" x14ac:dyDescent="0.25">
      <c r="E97" t="s">
        <v>391</v>
      </c>
      <c r="F97">
        <v>1</v>
      </c>
      <c r="G97">
        <v>4.3239999999999998</v>
      </c>
    </row>
    <row r="98" spans="5:7" x14ac:dyDescent="0.25">
      <c r="E98" t="s">
        <v>394</v>
      </c>
      <c r="F98">
        <v>1</v>
      </c>
      <c r="G98">
        <v>4.0650000000000004</v>
      </c>
    </row>
    <row r="99" spans="5:7" x14ac:dyDescent="0.25">
      <c r="E99" t="s">
        <v>395</v>
      </c>
      <c r="F99">
        <v>1</v>
      </c>
      <c r="G99">
        <v>45.316000000000003</v>
      </c>
    </row>
    <row r="100" spans="5:7" x14ac:dyDescent="0.25">
      <c r="E100" t="s">
        <v>396</v>
      </c>
      <c r="F100">
        <v>1</v>
      </c>
      <c r="G100">
        <v>4.2530000000000001</v>
      </c>
    </row>
    <row r="101" spans="5:7" x14ac:dyDescent="0.25">
      <c r="E101" t="s">
        <v>402</v>
      </c>
      <c r="F101">
        <v>1</v>
      </c>
      <c r="G101">
        <v>4.1619999999999999</v>
      </c>
    </row>
    <row r="102" spans="5:7" x14ac:dyDescent="0.25">
      <c r="E102" t="s">
        <v>407</v>
      </c>
      <c r="F102">
        <v>1</v>
      </c>
      <c r="G102">
        <v>4.0339999999999998</v>
      </c>
    </row>
    <row r="103" spans="5:7" x14ac:dyDescent="0.25">
      <c r="E103" t="s">
        <v>408</v>
      </c>
      <c r="F103">
        <v>1</v>
      </c>
      <c r="G103">
        <v>4.01</v>
      </c>
    </row>
    <row r="104" spans="5:7" x14ac:dyDescent="0.25">
      <c r="E104" t="s">
        <v>427</v>
      </c>
      <c r="F104">
        <v>1</v>
      </c>
      <c r="G104">
        <v>4.0170000000000003</v>
      </c>
    </row>
    <row r="105" spans="5:7" x14ac:dyDescent="0.25">
      <c r="E105" t="s">
        <v>428</v>
      </c>
      <c r="F105">
        <v>1</v>
      </c>
      <c r="G105">
        <v>4.0380000000000003</v>
      </c>
    </row>
    <row r="106" spans="5:7" x14ac:dyDescent="0.25">
      <c r="E106" t="s">
        <v>434</v>
      </c>
      <c r="F106">
        <v>1</v>
      </c>
      <c r="G106">
        <v>4.0469999999999997</v>
      </c>
    </row>
    <row r="107" spans="5:7" x14ac:dyDescent="0.25">
      <c r="E107" t="s">
        <v>439</v>
      </c>
      <c r="F107">
        <v>1</v>
      </c>
      <c r="G107">
        <v>4.1580000000000004</v>
      </c>
    </row>
    <row r="108" spans="5:7" x14ac:dyDescent="0.25">
      <c r="E108" t="s">
        <v>469</v>
      </c>
      <c r="F108">
        <v>1</v>
      </c>
      <c r="G108">
        <v>4.04</v>
      </c>
    </row>
    <row r="109" spans="5:7" x14ac:dyDescent="0.25">
      <c r="E109" t="s">
        <v>476</v>
      </c>
      <c r="F109">
        <v>1</v>
      </c>
      <c r="G109">
        <v>4.0140000000000002</v>
      </c>
    </row>
    <row r="110" spans="5:7" x14ac:dyDescent="0.25">
      <c r="E110" t="s">
        <v>479</v>
      </c>
      <c r="F110">
        <v>1</v>
      </c>
      <c r="G110">
        <v>5.69</v>
      </c>
    </row>
    <row r="111" spans="5:7" x14ac:dyDescent="0.25">
      <c r="E111" t="s">
        <v>486</v>
      </c>
      <c r="F111">
        <v>1</v>
      </c>
      <c r="G111">
        <v>4.0289999999999999</v>
      </c>
    </row>
    <row r="112" spans="5:7" x14ac:dyDescent="0.25">
      <c r="E112" t="s">
        <v>488</v>
      </c>
      <c r="F112">
        <v>1</v>
      </c>
      <c r="G112">
        <v>4.0460000000000003</v>
      </c>
    </row>
    <row r="113" spans="5:7" x14ac:dyDescent="0.25">
      <c r="E113" t="s">
        <v>493</v>
      </c>
      <c r="F113">
        <v>1</v>
      </c>
      <c r="G113">
        <v>4.0289999999999999</v>
      </c>
    </row>
    <row r="114" spans="5:7" x14ac:dyDescent="0.25">
      <c r="E114" t="s">
        <v>498</v>
      </c>
      <c r="F114">
        <v>1</v>
      </c>
      <c r="G114">
        <v>4.0609999999999999</v>
      </c>
    </row>
    <row r="115" spans="5:7" x14ac:dyDescent="0.25">
      <c r="E115" t="s">
        <v>503</v>
      </c>
      <c r="F115">
        <v>1</v>
      </c>
      <c r="G115">
        <v>4.0309999999999997</v>
      </c>
    </row>
    <row r="116" spans="5:7" x14ac:dyDescent="0.25">
      <c r="E116" t="s">
        <v>507</v>
      </c>
      <c r="F116">
        <v>1</v>
      </c>
      <c r="G116">
        <v>5.1820000000000004</v>
      </c>
    </row>
    <row r="117" spans="5:7" x14ac:dyDescent="0.25">
      <c r="E117" t="s">
        <v>509</v>
      </c>
      <c r="F117">
        <v>1</v>
      </c>
      <c r="G117">
        <v>4.0270000000000001</v>
      </c>
    </row>
    <row r="118" spans="5:7" x14ac:dyDescent="0.25">
      <c r="E118" t="s">
        <v>512</v>
      </c>
      <c r="F118">
        <v>1</v>
      </c>
      <c r="G118">
        <v>472.32600000000002</v>
      </c>
    </row>
    <row r="119" spans="5:7" x14ac:dyDescent="0.25">
      <c r="E119" t="s">
        <v>514</v>
      </c>
      <c r="F119">
        <v>1</v>
      </c>
      <c r="G119">
        <v>4.0730000000000004</v>
      </c>
    </row>
    <row r="120" spans="5:7" x14ac:dyDescent="0.25">
      <c r="E120" t="s">
        <v>516</v>
      </c>
      <c r="F120">
        <v>1</v>
      </c>
      <c r="G120">
        <v>4.0289999999999999</v>
      </c>
    </row>
    <row r="121" spans="5:7" x14ac:dyDescent="0.25">
      <c r="E121" t="s">
        <v>520</v>
      </c>
      <c r="F121">
        <v>1</v>
      </c>
      <c r="G121">
        <v>4.0279999999999996</v>
      </c>
    </row>
    <row r="122" spans="5:7" x14ac:dyDescent="0.25">
      <c r="E122" t="s">
        <v>522</v>
      </c>
      <c r="F122">
        <v>1</v>
      </c>
      <c r="G122">
        <v>24.050999999999998</v>
      </c>
    </row>
    <row r="123" spans="5:7" x14ac:dyDescent="0.25">
      <c r="E123" t="s">
        <v>529</v>
      </c>
      <c r="F123">
        <v>1</v>
      </c>
      <c r="G123">
        <v>4.0389999999999997</v>
      </c>
    </row>
    <row r="124" spans="5:7" x14ac:dyDescent="0.25">
      <c r="E124" t="s">
        <v>530</v>
      </c>
      <c r="F124">
        <v>1</v>
      </c>
      <c r="G124">
        <v>5.085</v>
      </c>
    </row>
    <row r="125" spans="5:7" x14ac:dyDescent="0.25">
      <c r="E125" t="s">
        <v>542</v>
      </c>
      <c r="F125">
        <v>1</v>
      </c>
      <c r="G125">
        <v>4.0289999999999999</v>
      </c>
    </row>
    <row r="126" spans="5:7" x14ac:dyDescent="0.25">
      <c r="E126" t="s">
        <v>543</v>
      </c>
      <c r="F126">
        <v>1</v>
      </c>
      <c r="G126">
        <v>4.008</v>
      </c>
    </row>
    <row r="127" spans="5:7" x14ac:dyDescent="0.25">
      <c r="E127" t="s">
        <v>546</v>
      </c>
      <c r="F127">
        <v>1</v>
      </c>
      <c r="G127">
        <v>4.0380000000000003</v>
      </c>
    </row>
    <row r="128" spans="5:7" x14ac:dyDescent="0.25">
      <c r="E128" t="s">
        <v>550</v>
      </c>
      <c r="F128">
        <v>1</v>
      </c>
      <c r="G128">
        <v>5.3929999999999998</v>
      </c>
    </row>
    <row r="129" spans="5:7" x14ac:dyDescent="0.25">
      <c r="E129" t="s">
        <v>561</v>
      </c>
      <c r="F129">
        <v>1</v>
      </c>
      <c r="G129">
        <v>4.04</v>
      </c>
    </row>
    <row r="130" spans="5:7" x14ac:dyDescent="0.25">
      <c r="E130" t="s">
        <v>569</v>
      </c>
      <c r="F130">
        <v>1</v>
      </c>
      <c r="G130">
        <v>5.2359999999999998</v>
      </c>
    </row>
    <row r="131" spans="5:7" x14ac:dyDescent="0.25">
      <c r="E131" t="s">
        <v>569</v>
      </c>
      <c r="F131">
        <v>1</v>
      </c>
      <c r="G131">
        <v>5.2060000000000004</v>
      </c>
    </row>
    <row r="132" spans="5:7" x14ac:dyDescent="0.25">
      <c r="E132" t="s">
        <v>575</v>
      </c>
      <c r="F132">
        <v>1</v>
      </c>
      <c r="G132">
        <v>4.0549999999999997</v>
      </c>
    </row>
    <row r="133" spans="5:7" x14ac:dyDescent="0.25">
      <c r="E133" t="s">
        <v>582</v>
      </c>
      <c r="F133">
        <v>1</v>
      </c>
      <c r="G133">
        <v>4.0380000000000003</v>
      </c>
    </row>
    <row r="134" spans="5:7" x14ac:dyDescent="0.25">
      <c r="E134" t="s">
        <v>583</v>
      </c>
      <c r="F134">
        <v>1</v>
      </c>
      <c r="G134">
        <v>4.05</v>
      </c>
    </row>
    <row r="135" spans="5:7" x14ac:dyDescent="0.25">
      <c r="E135" t="s">
        <v>587</v>
      </c>
      <c r="F135">
        <v>1</v>
      </c>
      <c r="G135">
        <v>4.093</v>
      </c>
    </row>
    <row r="136" spans="5:7" x14ac:dyDescent="0.25">
      <c r="E136" t="s">
        <v>592</v>
      </c>
      <c r="F136">
        <v>1</v>
      </c>
      <c r="G136">
        <v>4.0380000000000003</v>
      </c>
    </row>
    <row r="137" spans="5:7" x14ac:dyDescent="0.25">
      <c r="E137" t="s">
        <v>588</v>
      </c>
      <c r="F137">
        <v>1</v>
      </c>
      <c r="G137">
        <v>4.0279999999999996</v>
      </c>
    </row>
    <row r="138" spans="5:7" x14ac:dyDescent="0.25">
      <c r="E138" t="s">
        <v>589</v>
      </c>
      <c r="F138">
        <v>1</v>
      </c>
      <c r="G138">
        <v>4.0389999999999997</v>
      </c>
    </row>
    <row r="139" spans="5:7" x14ac:dyDescent="0.25">
      <c r="E139" t="s">
        <v>590</v>
      </c>
      <c r="F139">
        <v>1</v>
      </c>
      <c r="G139">
        <v>4.0110000000000001</v>
      </c>
    </row>
    <row r="140" spans="5:7" x14ac:dyDescent="0.25">
      <c r="E140" t="s">
        <v>591</v>
      </c>
      <c r="F140">
        <v>1</v>
      </c>
      <c r="G140">
        <v>4.0819999999999999</v>
      </c>
    </row>
    <row r="141" spans="5:7" x14ac:dyDescent="0.25">
      <c r="E141" t="s">
        <v>598</v>
      </c>
      <c r="F141">
        <v>1</v>
      </c>
      <c r="G141">
        <v>4.2359999999999998</v>
      </c>
    </row>
    <row r="142" spans="5:7" x14ac:dyDescent="0.25">
      <c r="E142" t="s">
        <v>623</v>
      </c>
      <c r="F142">
        <v>1</v>
      </c>
      <c r="G142">
        <v>4.0110000000000001</v>
      </c>
    </row>
    <row r="143" spans="5:7" x14ac:dyDescent="0.25">
      <c r="E143" t="s">
        <v>624</v>
      </c>
      <c r="F143">
        <v>1</v>
      </c>
      <c r="G143">
        <v>4.056</v>
      </c>
    </row>
    <row r="144" spans="5:7" x14ac:dyDescent="0.25">
      <c r="E144" t="s">
        <v>628</v>
      </c>
      <c r="F144">
        <v>1</v>
      </c>
      <c r="G144">
        <v>4.1500000000000004</v>
      </c>
    </row>
    <row r="145" spans="5:7" x14ac:dyDescent="0.25">
      <c r="E145" t="s">
        <v>629</v>
      </c>
      <c r="F145">
        <v>1</v>
      </c>
      <c r="G145">
        <v>4.0679999999999996</v>
      </c>
    </row>
    <row r="146" spans="5:7" x14ac:dyDescent="0.25">
      <c r="E146" t="s">
        <v>631</v>
      </c>
      <c r="F146">
        <v>1</v>
      </c>
      <c r="G146">
        <v>4.056</v>
      </c>
    </row>
    <row r="147" spans="5:7" x14ac:dyDescent="0.25">
      <c r="E147" t="s">
        <v>9</v>
      </c>
      <c r="F147">
        <v>2</v>
      </c>
      <c r="G147">
        <v>5.9420000000000002</v>
      </c>
    </row>
    <row r="148" spans="5:7" x14ac:dyDescent="0.25">
      <c r="E148" t="s">
        <v>17</v>
      </c>
      <c r="F148">
        <v>2</v>
      </c>
      <c r="G148">
        <v>4.1909999999999998</v>
      </c>
    </row>
    <row r="149" spans="5:7" x14ac:dyDescent="0.25">
      <c r="E149" t="s">
        <v>31</v>
      </c>
      <c r="F149">
        <v>2</v>
      </c>
      <c r="G149">
        <v>4.2480000000000002</v>
      </c>
    </row>
    <row r="150" spans="5:7" x14ac:dyDescent="0.25">
      <c r="E150" t="s">
        <v>32</v>
      </c>
      <c r="F150">
        <v>2</v>
      </c>
      <c r="G150">
        <v>4.085</v>
      </c>
    </row>
    <row r="151" spans="5:7" x14ac:dyDescent="0.25">
      <c r="E151" t="s">
        <v>33</v>
      </c>
      <c r="F151">
        <v>2</v>
      </c>
      <c r="G151">
        <v>4.1379999999999999</v>
      </c>
    </row>
    <row r="152" spans="5:7" x14ac:dyDescent="0.25">
      <c r="E152" t="s">
        <v>34</v>
      </c>
      <c r="F152">
        <v>2</v>
      </c>
      <c r="G152">
        <v>4.1539999999999999</v>
      </c>
    </row>
    <row r="153" spans="5:7" x14ac:dyDescent="0.25">
      <c r="E153" t="s">
        <v>35</v>
      </c>
      <c r="F153">
        <v>2</v>
      </c>
      <c r="G153">
        <v>4.2320000000000002</v>
      </c>
    </row>
    <row r="154" spans="5:7" x14ac:dyDescent="0.25">
      <c r="E154" t="s">
        <v>37</v>
      </c>
      <c r="F154">
        <v>2</v>
      </c>
      <c r="G154">
        <v>4.1459999999999999</v>
      </c>
    </row>
    <row r="155" spans="5:7" x14ac:dyDescent="0.25">
      <c r="E155" t="s">
        <v>39</v>
      </c>
      <c r="F155">
        <v>2</v>
      </c>
      <c r="G155">
        <v>4.0549999999999997</v>
      </c>
    </row>
    <row r="156" spans="5:7" x14ac:dyDescent="0.25">
      <c r="E156" t="s">
        <v>40</v>
      </c>
      <c r="F156">
        <v>2</v>
      </c>
      <c r="G156">
        <v>4.1120000000000001</v>
      </c>
    </row>
    <row r="157" spans="5:7" x14ac:dyDescent="0.25">
      <c r="E157" t="s">
        <v>41</v>
      </c>
      <c r="F157">
        <v>2</v>
      </c>
      <c r="G157">
        <v>4.6849999999999996</v>
      </c>
    </row>
    <row r="158" spans="5:7" x14ac:dyDescent="0.25">
      <c r="E158" t="s">
        <v>42</v>
      </c>
      <c r="F158">
        <v>2</v>
      </c>
      <c r="G158">
        <v>4.3120000000000003</v>
      </c>
    </row>
    <row r="159" spans="5:7" x14ac:dyDescent="0.25">
      <c r="E159" t="s">
        <v>55</v>
      </c>
      <c r="F159">
        <v>2</v>
      </c>
      <c r="G159">
        <v>4.2560000000000002</v>
      </c>
    </row>
    <row r="160" spans="5:7" x14ac:dyDescent="0.25">
      <c r="E160" t="s">
        <v>56</v>
      </c>
      <c r="F160">
        <v>2</v>
      </c>
      <c r="G160">
        <v>4.0330000000000004</v>
      </c>
    </row>
    <row r="161" spans="5:7" x14ac:dyDescent="0.25">
      <c r="E161" t="s">
        <v>63</v>
      </c>
      <c r="F161">
        <v>2</v>
      </c>
      <c r="G161">
        <v>4.117</v>
      </c>
    </row>
    <row r="162" spans="5:7" x14ac:dyDescent="0.25">
      <c r="E162" t="s">
        <v>64</v>
      </c>
      <c r="F162">
        <v>2</v>
      </c>
      <c r="G162">
        <v>4.0720000000000001</v>
      </c>
    </row>
    <row r="163" spans="5:7" x14ac:dyDescent="0.25">
      <c r="E163" t="s">
        <v>65</v>
      </c>
      <c r="F163">
        <v>2</v>
      </c>
      <c r="G163">
        <v>6.4349999999999996</v>
      </c>
    </row>
    <row r="164" spans="5:7" x14ac:dyDescent="0.25">
      <c r="E164" t="s">
        <v>69</v>
      </c>
      <c r="F164">
        <v>2</v>
      </c>
      <c r="G164">
        <v>4.1719999999999997</v>
      </c>
    </row>
    <row r="165" spans="5:7" x14ac:dyDescent="0.25">
      <c r="E165" t="s">
        <v>72</v>
      </c>
      <c r="F165">
        <v>2</v>
      </c>
      <c r="G165">
        <v>6.03</v>
      </c>
    </row>
    <row r="166" spans="5:7" x14ac:dyDescent="0.25">
      <c r="E166" t="s">
        <v>74</v>
      </c>
      <c r="F166">
        <v>2</v>
      </c>
      <c r="G166">
        <v>4.125</v>
      </c>
    </row>
    <row r="167" spans="5:7" x14ac:dyDescent="0.25">
      <c r="E167" t="s">
        <v>80</v>
      </c>
      <c r="F167">
        <v>2</v>
      </c>
      <c r="G167">
        <v>4.12</v>
      </c>
    </row>
    <row r="168" spans="5:7" x14ac:dyDescent="0.25">
      <c r="E168" t="s">
        <v>83</v>
      </c>
      <c r="F168">
        <v>2</v>
      </c>
      <c r="G168">
        <v>4.0620000000000003</v>
      </c>
    </row>
    <row r="169" spans="5:7" x14ac:dyDescent="0.25">
      <c r="E169" t="s">
        <v>87</v>
      </c>
      <c r="F169">
        <v>2</v>
      </c>
      <c r="G169">
        <v>4.2560000000000002</v>
      </c>
    </row>
    <row r="170" spans="5:7" x14ac:dyDescent="0.25">
      <c r="E170" t="s">
        <v>91</v>
      </c>
      <c r="F170">
        <v>2</v>
      </c>
      <c r="G170">
        <v>4.1550000000000002</v>
      </c>
    </row>
    <row r="171" spans="5:7" x14ac:dyDescent="0.25">
      <c r="E171" t="s">
        <v>93</v>
      </c>
      <c r="F171">
        <v>2</v>
      </c>
      <c r="G171">
        <v>5.5819999999999999</v>
      </c>
    </row>
    <row r="172" spans="5:7" x14ac:dyDescent="0.25">
      <c r="E172" t="s">
        <v>97</v>
      </c>
      <c r="F172">
        <v>2</v>
      </c>
      <c r="G172">
        <v>6.3609999999999998</v>
      </c>
    </row>
    <row r="173" spans="5:7" x14ac:dyDescent="0.25">
      <c r="E173" t="s">
        <v>100</v>
      </c>
      <c r="F173">
        <v>2</v>
      </c>
      <c r="G173">
        <v>4.367</v>
      </c>
    </row>
    <row r="174" spans="5:7" x14ac:dyDescent="0.25">
      <c r="E174" t="s">
        <v>101</v>
      </c>
      <c r="F174">
        <v>2</v>
      </c>
      <c r="G174">
        <v>5.6059999999999999</v>
      </c>
    </row>
    <row r="175" spans="5:7" x14ac:dyDescent="0.25">
      <c r="E175" t="s">
        <v>103</v>
      </c>
      <c r="F175">
        <v>2</v>
      </c>
      <c r="G175">
        <v>5.6369999999999996</v>
      </c>
    </row>
    <row r="176" spans="5:7" x14ac:dyDescent="0.25">
      <c r="E176" t="s">
        <v>109</v>
      </c>
      <c r="F176">
        <v>2</v>
      </c>
      <c r="G176">
        <v>4.1639999999999997</v>
      </c>
    </row>
    <row r="177" spans="5:7" x14ac:dyDescent="0.25">
      <c r="E177" t="s">
        <v>115</v>
      </c>
      <c r="F177">
        <v>2</v>
      </c>
      <c r="G177">
        <v>911.71699999999998</v>
      </c>
    </row>
    <row r="178" spans="5:7" x14ac:dyDescent="0.25">
      <c r="E178" t="s">
        <v>117</v>
      </c>
      <c r="F178">
        <v>2</v>
      </c>
      <c r="G178">
        <v>4.0339999999999998</v>
      </c>
    </row>
    <row r="179" spans="5:7" x14ac:dyDescent="0.25">
      <c r="E179" t="s">
        <v>118</v>
      </c>
      <c r="F179">
        <v>2</v>
      </c>
      <c r="G179">
        <v>4.0490000000000004</v>
      </c>
    </row>
    <row r="180" spans="5:7" x14ac:dyDescent="0.25">
      <c r="E180" t="s">
        <v>123</v>
      </c>
      <c r="F180">
        <v>2</v>
      </c>
      <c r="G180">
        <v>5.4729999999999999</v>
      </c>
    </row>
    <row r="181" spans="5:7" x14ac:dyDescent="0.25">
      <c r="E181" t="s">
        <v>167</v>
      </c>
      <c r="F181">
        <v>2</v>
      </c>
      <c r="G181">
        <v>4.2350000000000003</v>
      </c>
    </row>
    <row r="182" spans="5:7" x14ac:dyDescent="0.25">
      <c r="E182" t="s">
        <v>179</v>
      </c>
      <c r="F182">
        <v>2</v>
      </c>
      <c r="G182">
        <v>4.4409999999999998</v>
      </c>
    </row>
    <row r="183" spans="5:7" x14ac:dyDescent="0.25">
      <c r="E183" t="s">
        <v>182</v>
      </c>
      <c r="F183">
        <v>2</v>
      </c>
      <c r="G183">
        <v>17.923999999999999</v>
      </c>
    </row>
    <row r="184" spans="5:7" x14ac:dyDescent="0.25">
      <c r="E184" t="s">
        <v>186</v>
      </c>
      <c r="F184">
        <v>2</v>
      </c>
      <c r="G184">
        <v>4.085</v>
      </c>
    </row>
    <row r="185" spans="5:7" x14ac:dyDescent="0.25">
      <c r="E185" t="s">
        <v>198</v>
      </c>
      <c r="F185">
        <v>2</v>
      </c>
      <c r="G185">
        <v>11.629</v>
      </c>
    </row>
    <row r="186" spans="5:7" x14ac:dyDescent="0.25">
      <c r="E186" t="s">
        <v>207</v>
      </c>
      <c r="F186">
        <v>2</v>
      </c>
      <c r="G186">
        <v>4.09</v>
      </c>
    </row>
    <row r="187" spans="5:7" x14ac:dyDescent="0.25">
      <c r="E187" t="s">
        <v>216</v>
      </c>
      <c r="F187">
        <v>2</v>
      </c>
      <c r="G187">
        <v>4.0529999999999999</v>
      </c>
    </row>
    <row r="188" spans="5:7" x14ac:dyDescent="0.25">
      <c r="E188" t="s">
        <v>133</v>
      </c>
      <c r="F188">
        <v>2</v>
      </c>
      <c r="G188">
        <v>5.6950000000000003</v>
      </c>
    </row>
    <row r="189" spans="5:7" x14ac:dyDescent="0.25">
      <c r="E189" t="s">
        <v>147</v>
      </c>
      <c r="F189">
        <v>2</v>
      </c>
      <c r="G189">
        <v>499.80799999999999</v>
      </c>
    </row>
    <row r="190" spans="5:7" x14ac:dyDescent="0.25">
      <c r="E190" t="s">
        <v>148</v>
      </c>
      <c r="F190">
        <v>2</v>
      </c>
      <c r="G190">
        <v>4.1029999999999998</v>
      </c>
    </row>
    <row r="191" spans="5:7" x14ac:dyDescent="0.25">
      <c r="E191" t="s">
        <v>153</v>
      </c>
      <c r="F191">
        <v>2</v>
      </c>
      <c r="G191">
        <v>4.6950000000000003</v>
      </c>
    </row>
    <row r="192" spans="5:7" x14ac:dyDescent="0.25">
      <c r="E192" t="s">
        <v>221</v>
      </c>
      <c r="F192">
        <v>2</v>
      </c>
      <c r="G192">
        <v>4.1159999999999997</v>
      </c>
    </row>
    <row r="193" spans="5:7" x14ac:dyDescent="0.25">
      <c r="E193" t="s">
        <v>222</v>
      </c>
      <c r="F193">
        <v>2</v>
      </c>
      <c r="G193">
        <v>6.556</v>
      </c>
    </row>
    <row r="194" spans="5:7" x14ac:dyDescent="0.25">
      <c r="E194" t="s">
        <v>231</v>
      </c>
      <c r="F194">
        <v>2</v>
      </c>
      <c r="G194">
        <v>4.2770000000000001</v>
      </c>
    </row>
    <row r="195" spans="5:7" x14ac:dyDescent="0.25">
      <c r="E195" t="s">
        <v>234</v>
      </c>
      <c r="F195">
        <v>2</v>
      </c>
      <c r="G195">
        <v>4.0739999999999998</v>
      </c>
    </row>
    <row r="196" spans="5:7" x14ac:dyDescent="0.25">
      <c r="E196" t="s">
        <v>235</v>
      </c>
      <c r="F196">
        <v>2</v>
      </c>
      <c r="G196">
        <v>7.3529999999999998</v>
      </c>
    </row>
    <row r="197" spans="5:7" x14ac:dyDescent="0.25">
      <c r="E197" t="s">
        <v>218</v>
      </c>
      <c r="F197">
        <v>2</v>
      </c>
      <c r="G197">
        <v>19.486000000000001</v>
      </c>
    </row>
    <row r="198" spans="5:7" x14ac:dyDescent="0.25">
      <c r="E198" t="s">
        <v>244</v>
      </c>
      <c r="F198">
        <v>2</v>
      </c>
      <c r="G198">
        <v>5.274</v>
      </c>
    </row>
    <row r="199" spans="5:7" x14ac:dyDescent="0.25">
      <c r="E199" t="s">
        <v>246</v>
      </c>
      <c r="F199">
        <v>2</v>
      </c>
      <c r="G199">
        <v>4.1740000000000004</v>
      </c>
    </row>
    <row r="200" spans="5:7" x14ac:dyDescent="0.25">
      <c r="E200" t="s">
        <v>248</v>
      </c>
      <c r="F200">
        <v>2</v>
      </c>
      <c r="G200">
        <v>5.09</v>
      </c>
    </row>
    <row r="201" spans="5:7" x14ac:dyDescent="0.25">
      <c r="E201" t="s">
        <v>252</v>
      </c>
      <c r="F201">
        <v>2</v>
      </c>
      <c r="G201">
        <v>5.5620000000000003</v>
      </c>
    </row>
    <row r="202" spans="5:7" x14ac:dyDescent="0.25">
      <c r="E202" t="s">
        <v>259</v>
      </c>
      <c r="F202">
        <v>2</v>
      </c>
      <c r="G202">
        <v>8.125</v>
      </c>
    </row>
    <row r="203" spans="5:7" x14ac:dyDescent="0.25">
      <c r="E203" t="s">
        <v>267</v>
      </c>
      <c r="F203">
        <v>2</v>
      </c>
      <c r="G203">
        <v>4.2089999999999996</v>
      </c>
    </row>
    <row r="204" spans="5:7" x14ac:dyDescent="0.25">
      <c r="E204" t="s">
        <v>271</v>
      </c>
      <c r="F204">
        <v>2</v>
      </c>
      <c r="G204">
        <v>4.0869999999999997</v>
      </c>
    </row>
    <row r="205" spans="5:7" x14ac:dyDescent="0.25">
      <c r="E205" t="s">
        <v>272</v>
      </c>
      <c r="F205">
        <v>2</v>
      </c>
      <c r="G205">
        <v>4.1619999999999999</v>
      </c>
    </row>
    <row r="206" spans="5:7" x14ac:dyDescent="0.25">
      <c r="E206" t="s">
        <v>281</v>
      </c>
      <c r="F206">
        <v>2</v>
      </c>
      <c r="G206">
        <v>5.8049999999999997</v>
      </c>
    </row>
    <row r="207" spans="5:7" x14ac:dyDescent="0.25">
      <c r="E207" t="s">
        <v>283</v>
      </c>
      <c r="F207">
        <v>2</v>
      </c>
      <c r="G207">
        <v>4.0960000000000001</v>
      </c>
    </row>
    <row r="208" spans="5:7" x14ac:dyDescent="0.25">
      <c r="E208" t="s">
        <v>293</v>
      </c>
      <c r="F208">
        <v>2</v>
      </c>
      <c r="G208">
        <v>4.1120000000000001</v>
      </c>
    </row>
    <row r="209" spans="5:7" x14ac:dyDescent="0.25">
      <c r="E209" t="s">
        <v>298</v>
      </c>
      <c r="F209">
        <v>2</v>
      </c>
      <c r="G209">
        <v>4.7119999999999997</v>
      </c>
    </row>
    <row r="210" spans="5:7" x14ac:dyDescent="0.25">
      <c r="E210" t="s">
        <v>312</v>
      </c>
      <c r="F210">
        <v>2</v>
      </c>
      <c r="G210">
        <v>4.4459999999999997</v>
      </c>
    </row>
    <row r="211" spans="5:7" x14ac:dyDescent="0.25">
      <c r="E211" t="s">
        <v>326</v>
      </c>
      <c r="F211">
        <v>2</v>
      </c>
      <c r="G211">
        <v>4.2430000000000003</v>
      </c>
    </row>
    <row r="212" spans="5:7" x14ac:dyDescent="0.25">
      <c r="E212" t="s">
        <v>330</v>
      </c>
      <c r="F212">
        <v>2</v>
      </c>
      <c r="G212">
        <v>4.0640000000000001</v>
      </c>
    </row>
    <row r="213" spans="5:7" x14ac:dyDescent="0.25">
      <c r="E213" t="s">
        <v>342</v>
      </c>
      <c r="F213">
        <v>2</v>
      </c>
      <c r="G213">
        <v>10.984999999999999</v>
      </c>
    </row>
    <row r="214" spans="5:7" x14ac:dyDescent="0.25">
      <c r="E214" t="s">
        <v>345</v>
      </c>
      <c r="F214">
        <v>2</v>
      </c>
      <c r="G214">
        <v>4.1909999999999998</v>
      </c>
    </row>
    <row r="215" spans="5:7" x14ac:dyDescent="0.25">
      <c r="E215" t="s">
        <v>357</v>
      </c>
      <c r="F215">
        <v>2</v>
      </c>
      <c r="G215">
        <v>6.5789999999999997</v>
      </c>
    </row>
    <row r="216" spans="5:7" x14ac:dyDescent="0.25">
      <c r="E216" t="s">
        <v>358</v>
      </c>
      <c r="F216">
        <v>2</v>
      </c>
      <c r="G216">
        <v>387.49200000000002</v>
      </c>
    </row>
    <row r="217" spans="5:7" x14ac:dyDescent="0.25">
      <c r="E217" t="s">
        <v>370</v>
      </c>
      <c r="F217">
        <v>2</v>
      </c>
      <c r="G217">
        <v>5.05</v>
      </c>
    </row>
    <row r="218" spans="5:7" x14ac:dyDescent="0.25">
      <c r="E218" t="s">
        <v>371</v>
      </c>
      <c r="F218">
        <v>2</v>
      </c>
      <c r="G218">
        <v>5.1029999999999998</v>
      </c>
    </row>
    <row r="219" spans="5:7" x14ac:dyDescent="0.25">
      <c r="E219" t="s">
        <v>372</v>
      </c>
      <c r="F219">
        <v>2</v>
      </c>
      <c r="G219">
        <v>5.2089999999999996</v>
      </c>
    </row>
    <row r="220" spans="5:7" x14ac:dyDescent="0.25">
      <c r="E220" t="s">
        <v>379</v>
      </c>
      <c r="F220">
        <v>2</v>
      </c>
      <c r="G220">
        <v>5.1310000000000002</v>
      </c>
    </row>
    <row r="221" spans="5:7" x14ac:dyDescent="0.25">
      <c r="E221" t="s">
        <v>397</v>
      </c>
      <c r="F221">
        <v>2</v>
      </c>
      <c r="G221">
        <v>4.1920000000000002</v>
      </c>
    </row>
    <row r="222" spans="5:7" x14ac:dyDescent="0.25">
      <c r="E222" t="s">
        <v>444</v>
      </c>
      <c r="F222">
        <v>2</v>
      </c>
      <c r="G222">
        <v>4.1109999999999998</v>
      </c>
    </row>
    <row r="223" spans="5:7" x14ac:dyDescent="0.25">
      <c r="E223" t="s">
        <v>453</v>
      </c>
      <c r="F223">
        <v>2</v>
      </c>
      <c r="G223">
        <v>4.1459999999999999</v>
      </c>
    </row>
    <row r="224" spans="5:7" x14ac:dyDescent="0.25">
      <c r="E224" t="s">
        <v>461</v>
      </c>
      <c r="F224">
        <v>2</v>
      </c>
      <c r="G224">
        <v>5.2140000000000004</v>
      </c>
    </row>
    <row r="225" spans="5:7" x14ac:dyDescent="0.25">
      <c r="E225" t="s">
        <v>467</v>
      </c>
      <c r="F225">
        <v>2</v>
      </c>
      <c r="G225">
        <v>5.2850000000000001</v>
      </c>
    </row>
    <row r="226" spans="5:7" x14ac:dyDescent="0.25">
      <c r="E226" t="s">
        <v>470</v>
      </c>
      <c r="F226">
        <v>2</v>
      </c>
      <c r="G226">
        <v>6.0129999999999999</v>
      </c>
    </row>
    <row r="227" spans="5:7" x14ac:dyDescent="0.25">
      <c r="E227" t="s">
        <v>474</v>
      </c>
      <c r="F227">
        <v>2</v>
      </c>
      <c r="G227">
        <v>4.3</v>
      </c>
    </row>
    <row r="228" spans="5:7" x14ac:dyDescent="0.25">
      <c r="E228" t="s">
        <v>492</v>
      </c>
      <c r="F228">
        <v>2</v>
      </c>
      <c r="G228">
        <v>5.3719999999999999</v>
      </c>
    </row>
    <row r="229" spans="5:7" x14ac:dyDescent="0.25">
      <c r="E229" t="s">
        <v>494</v>
      </c>
      <c r="F229">
        <v>2</v>
      </c>
      <c r="G229">
        <v>4.2430000000000003</v>
      </c>
    </row>
    <row r="230" spans="5:7" x14ac:dyDescent="0.25">
      <c r="E230" t="s">
        <v>495</v>
      </c>
      <c r="F230">
        <v>2</v>
      </c>
      <c r="G230">
        <v>6.1429999999999998</v>
      </c>
    </row>
    <row r="231" spans="5:7" x14ac:dyDescent="0.25">
      <c r="E231" t="s">
        <v>496</v>
      </c>
      <c r="F231">
        <v>2</v>
      </c>
      <c r="G231">
        <v>5.5110000000000001</v>
      </c>
    </row>
    <row r="232" spans="5:7" x14ac:dyDescent="0.25">
      <c r="E232" t="s">
        <v>531</v>
      </c>
      <c r="F232">
        <v>2</v>
      </c>
      <c r="G232">
        <v>4.0659999999999998</v>
      </c>
    </row>
    <row r="233" spans="5:7" x14ac:dyDescent="0.25">
      <c r="E233" t="s">
        <v>532</v>
      </c>
      <c r="F233">
        <v>2</v>
      </c>
      <c r="G233">
        <v>12.487</v>
      </c>
    </row>
    <row r="234" spans="5:7" x14ac:dyDescent="0.25">
      <c r="E234" t="s">
        <v>535</v>
      </c>
      <c r="F234">
        <v>2</v>
      </c>
      <c r="G234">
        <v>4.0519999999999996</v>
      </c>
    </row>
    <row r="235" spans="5:7" x14ac:dyDescent="0.25">
      <c r="E235" t="s">
        <v>641</v>
      </c>
      <c r="F235">
        <v>2</v>
      </c>
      <c r="G235">
        <v>114.31399999999999</v>
      </c>
    </row>
    <row r="236" spans="5:7" x14ac:dyDescent="0.25">
      <c r="E236" t="s">
        <v>551</v>
      </c>
      <c r="F236">
        <v>2</v>
      </c>
      <c r="G236">
        <v>4.7069999999999999</v>
      </c>
    </row>
    <row r="237" spans="5:7" x14ac:dyDescent="0.25">
      <c r="E237" t="s">
        <v>552</v>
      </c>
      <c r="F237">
        <v>2</v>
      </c>
      <c r="G237">
        <v>9.7899999999999991</v>
      </c>
    </row>
    <row r="238" spans="5:7" x14ac:dyDescent="0.25">
      <c r="E238" t="s">
        <v>557</v>
      </c>
      <c r="F238">
        <v>2</v>
      </c>
      <c r="G238">
        <v>4.4020000000000001</v>
      </c>
    </row>
    <row r="239" spans="5:7" x14ac:dyDescent="0.25">
      <c r="E239" t="s">
        <v>559</v>
      </c>
      <c r="F239">
        <v>2</v>
      </c>
      <c r="G239">
        <v>42.661000000000001</v>
      </c>
    </row>
    <row r="240" spans="5:7" x14ac:dyDescent="0.25">
      <c r="E240" t="s">
        <v>562</v>
      </c>
      <c r="F240">
        <v>2</v>
      </c>
      <c r="G240">
        <v>4.1360000000000001</v>
      </c>
    </row>
    <row r="241" spans="5:7" x14ac:dyDescent="0.25">
      <c r="E241" t="s">
        <v>568</v>
      </c>
      <c r="F241">
        <v>2</v>
      </c>
      <c r="G241">
        <v>8.5269999999999992</v>
      </c>
    </row>
    <row r="242" spans="5:7" x14ac:dyDescent="0.25">
      <c r="E242" t="s">
        <v>570</v>
      </c>
      <c r="F242">
        <v>2</v>
      </c>
      <c r="G242">
        <v>4.1440000000000001</v>
      </c>
    </row>
    <row r="243" spans="5:7" x14ac:dyDescent="0.25">
      <c r="E243" t="s">
        <v>580</v>
      </c>
      <c r="F243">
        <v>2</v>
      </c>
      <c r="G243">
        <v>4.3019999999999996</v>
      </c>
    </row>
    <row r="244" spans="5:7" x14ac:dyDescent="0.25">
      <c r="E244" t="s">
        <v>594</v>
      </c>
      <c r="F244">
        <v>2</v>
      </c>
      <c r="G244">
        <v>5.125</v>
      </c>
    </row>
    <row r="245" spans="5:7" x14ac:dyDescent="0.25">
      <c r="E245" t="s">
        <v>597</v>
      </c>
      <c r="F245">
        <v>2</v>
      </c>
      <c r="G245">
        <v>4.0679999999999996</v>
      </c>
    </row>
    <row r="246" spans="5:7" x14ac:dyDescent="0.25">
      <c r="E246" t="s">
        <v>602</v>
      </c>
      <c r="F246">
        <v>2</v>
      </c>
      <c r="G246">
        <v>5.26</v>
      </c>
    </row>
    <row r="247" spans="5:7" x14ac:dyDescent="0.25">
      <c r="E247" t="s">
        <v>604</v>
      </c>
      <c r="F247">
        <v>2</v>
      </c>
      <c r="G247">
        <v>4.0449999999999999</v>
      </c>
    </row>
    <row r="248" spans="5:7" x14ac:dyDescent="0.25">
      <c r="E248" t="s">
        <v>605</v>
      </c>
      <c r="F248">
        <v>2</v>
      </c>
      <c r="G248">
        <v>4.1639999999999997</v>
      </c>
    </row>
    <row r="249" spans="5:7" x14ac:dyDescent="0.25">
      <c r="E249" t="s">
        <v>606</v>
      </c>
      <c r="F249">
        <v>2</v>
      </c>
      <c r="G249">
        <v>33.222999999999999</v>
      </c>
    </row>
    <row r="250" spans="5:7" x14ac:dyDescent="0.25">
      <c r="E250" t="s">
        <v>622</v>
      </c>
      <c r="F250">
        <v>2</v>
      </c>
      <c r="G250">
        <v>4.1230000000000002</v>
      </c>
    </row>
    <row r="251" spans="5:7" x14ac:dyDescent="0.25">
      <c r="E251" t="s">
        <v>20</v>
      </c>
      <c r="F251">
        <v>3</v>
      </c>
      <c r="G251">
        <v>6.7130000000000001</v>
      </c>
    </row>
    <row r="252" spans="5:7" x14ac:dyDescent="0.25">
      <c r="E252" t="s">
        <v>36</v>
      </c>
      <c r="F252">
        <v>3</v>
      </c>
      <c r="G252">
        <v>4.1239999999999997</v>
      </c>
    </row>
    <row r="253" spans="5:7" x14ac:dyDescent="0.25">
      <c r="E253" t="s">
        <v>44</v>
      </c>
      <c r="F253">
        <v>3</v>
      </c>
      <c r="G253">
        <v>4.1580000000000004</v>
      </c>
    </row>
    <row r="254" spans="5:7" x14ac:dyDescent="0.25">
      <c r="E254" t="s">
        <v>70</v>
      </c>
      <c r="F254">
        <v>3</v>
      </c>
      <c r="G254">
        <v>4.1079999999999997</v>
      </c>
    </row>
    <row r="255" spans="5:7" x14ac:dyDescent="0.25">
      <c r="E255" t="s">
        <v>84</v>
      </c>
      <c r="F255">
        <v>3</v>
      </c>
      <c r="G255">
        <v>4.7130000000000001</v>
      </c>
    </row>
    <row r="256" spans="5:7" x14ac:dyDescent="0.25">
      <c r="E256" t="s">
        <v>96</v>
      </c>
      <c r="F256">
        <v>3</v>
      </c>
      <c r="G256">
        <v>4.1550000000000002</v>
      </c>
    </row>
    <row r="257" spans="5:7" x14ac:dyDescent="0.25">
      <c r="E257" t="s">
        <v>107</v>
      </c>
      <c r="F257">
        <v>3</v>
      </c>
      <c r="G257">
        <v>6.0060000000000002</v>
      </c>
    </row>
    <row r="258" spans="5:7" x14ac:dyDescent="0.25">
      <c r="E258" t="s">
        <v>114</v>
      </c>
      <c r="F258">
        <v>3</v>
      </c>
      <c r="G258">
        <v>7.9169999999999998</v>
      </c>
    </row>
    <row r="259" spans="5:7" x14ac:dyDescent="0.25">
      <c r="E259" t="s">
        <v>120</v>
      </c>
      <c r="F259">
        <v>3</v>
      </c>
      <c r="G259">
        <v>49.741</v>
      </c>
    </row>
    <row r="260" spans="5:7" x14ac:dyDescent="0.25">
      <c r="E260" t="s">
        <v>157</v>
      </c>
      <c r="F260">
        <v>3</v>
      </c>
      <c r="G260">
        <v>4.1070000000000002</v>
      </c>
    </row>
    <row r="261" spans="5:7" x14ac:dyDescent="0.25">
      <c r="E261" t="s">
        <v>169</v>
      </c>
      <c r="F261">
        <v>3</v>
      </c>
      <c r="G261">
        <v>6.4240000000000004</v>
      </c>
    </row>
    <row r="262" spans="5:7" x14ac:dyDescent="0.25">
      <c r="E262" t="s">
        <v>202</v>
      </c>
      <c r="F262">
        <v>3</v>
      </c>
      <c r="G262">
        <v>5.35</v>
      </c>
    </row>
    <row r="263" spans="5:7" x14ac:dyDescent="0.25">
      <c r="E263" t="s">
        <v>214</v>
      </c>
      <c r="F263">
        <v>3</v>
      </c>
      <c r="G263">
        <v>61.387</v>
      </c>
    </row>
    <row r="264" spans="5:7" x14ac:dyDescent="0.25">
      <c r="E264" t="s">
        <v>126</v>
      </c>
      <c r="F264">
        <v>3</v>
      </c>
      <c r="G264">
        <v>9.3339999999999996</v>
      </c>
    </row>
    <row r="265" spans="5:7" x14ac:dyDescent="0.25">
      <c r="E265" t="s">
        <v>134</v>
      </c>
      <c r="F265">
        <v>3</v>
      </c>
      <c r="G265">
        <v>4.1669999999999998</v>
      </c>
    </row>
    <row r="266" spans="5:7" x14ac:dyDescent="0.25">
      <c r="E266" t="s">
        <v>220</v>
      </c>
      <c r="F266">
        <v>3</v>
      </c>
      <c r="G266">
        <v>14.837</v>
      </c>
    </row>
    <row r="267" spans="5:7" x14ac:dyDescent="0.25">
      <c r="E267" t="s">
        <v>224</v>
      </c>
      <c r="F267">
        <v>3</v>
      </c>
      <c r="G267">
        <v>4.085</v>
      </c>
    </row>
    <row r="268" spans="5:7" x14ac:dyDescent="0.25">
      <c r="E268" t="s">
        <v>228</v>
      </c>
      <c r="F268">
        <v>3</v>
      </c>
      <c r="G268">
        <v>152.27600000000001</v>
      </c>
    </row>
    <row r="269" spans="5:7" x14ac:dyDescent="0.25">
      <c r="E269" t="s">
        <v>229</v>
      </c>
      <c r="F269">
        <v>3</v>
      </c>
      <c r="G269">
        <v>6.2729999999999997</v>
      </c>
    </row>
    <row r="270" spans="5:7" x14ac:dyDescent="0.25">
      <c r="E270" t="s">
        <v>237</v>
      </c>
      <c r="F270">
        <v>3</v>
      </c>
      <c r="G270">
        <v>23.559000000000001</v>
      </c>
    </row>
    <row r="271" spans="5:7" x14ac:dyDescent="0.25">
      <c r="E271" t="s">
        <v>251</v>
      </c>
      <c r="F271">
        <v>3</v>
      </c>
      <c r="G271">
        <v>8.5340000000000007</v>
      </c>
    </row>
    <row r="272" spans="5:7" x14ac:dyDescent="0.25">
      <c r="E272" t="s">
        <v>315</v>
      </c>
      <c r="F272">
        <v>3</v>
      </c>
      <c r="G272">
        <v>4.577</v>
      </c>
    </row>
    <row r="273" spans="5:7" x14ac:dyDescent="0.25">
      <c r="E273" t="s">
        <v>316</v>
      </c>
      <c r="F273">
        <v>3</v>
      </c>
      <c r="G273">
        <v>4.165</v>
      </c>
    </row>
    <row r="274" spans="5:7" x14ac:dyDescent="0.25">
      <c r="E274" t="s">
        <v>320</v>
      </c>
      <c r="F274">
        <v>3</v>
      </c>
      <c r="G274">
        <v>4.1139999999999999</v>
      </c>
    </row>
    <row r="275" spans="5:7" x14ac:dyDescent="0.25">
      <c r="E275" t="s">
        <v>321</v>
      </c>
      <c r="F275">
        <v>3</v>
      </c>
      <c r="G275">
        <v>5.665</v>
      </c>
    </row>
    <row r="276" spans="5:7" x14ac:dyDescent="0.25">
      <c r="E276" t="s">
        <v>332</v>
      </c>
      <c r="F276">
        <v>3</v>
      </c>
      <c r="G276">
        <v>4.6020000000000003</v>
      </c>
    </row>
    <row r="277" spans="5:7" x14ac:dyDescent="0.25">
      <c r="E277" t="s">
        <v>343</v>
      </c>
      <c r="F277">
        <v>3</v>
      </c>
      <c r="G277">
        <v>4.1429999999999998</v>
      </c>
    </row>
    <row r="278" spans="5:7" x14ac:dyDescent="0.25">
      <c r="E278" t="s">
        <v>349</v>
      </c>
      <c r="F278">
        <v>3</v>
      </c>
      <c r="G278">
        <v>17.265999999999998</v>
      </c>
    </row>
    <row r="279" spans="5:7" x14ac:dyDescent="0.25">
      <c r="E279" t="s">
        <v>350</v>
      </c>
      <c r="F279">
        <v>3</v>
      </c>
      <c r="G279">
        <v>6.9219999999999997</v>
      </c>
    </row>
    <row r="280" spans="5:7" x14ac:dyDescent="0.25">
      <c r="E280" t="s">
        <v>376</v>
      </c>
      <c r="F280">
        <v>3</v>
      </c>
      <c r="G280">
        <v>4.2569999999999997</v>
      </c>
    </row>
    <row r="281" spans="5:7" x14ac:dyDescent="0.25">
      <c r="E281" t="s">
        <v>381</v>
      </c>
      <c r="F281">
        <v>3</v>
      </c>
      <c r="G281">
        <v>6.0060000000000002</v>
      </c>
    </row>
    <row r="282" spans="5:7" x14ac:dyDescent="0.25">
      <c r="E282" t="s">
        <v>380</v>
      </c>
      <c r="F282">
        <v>3</v>
      </c>
      <c r="G282">
        <v>6.726</v>
      </c>
    </row>
    <row r="283" spans="5:7" x14ac:dyDescent="0.25">
      <c r="E283" t="s">
        <v>418</v>
      </c>
      <c r="F283">
        <v>3</v>
      </c>
      <c r="G283">
        <v>14.788</v>
      </c>
    </row>
    <row r="284" spans="5:7" x14ac:dyDescent="0.25">
      <c r="E284" t="s">
        <v>422</v>
      </c>
      <c r="F284">
        <v>3</v>
      </c>
      <c r="G284">
        <v>5.6909999999999998</v>
      </c>
    </row>
    <row r="285" spans="5:7" x14ac:dyDescent="0.25">
      <c r="E285" t="s">
        <v>425</v>
      </c>
      <c r="F285">
        <v>3</v>
      </c>
      <c r="G285">
        <v>4.1109999999999998</v>
      </c>
    </row>
    <row r="286" spans="5:7" x14ac:dyDescent="0.25">
      <c r="E286" t="s">
        <v>483</v>
      </c>
      <c r="F286">
        <v>3</v>
      </c>
      <c r="G286">
        <v>162.49799999999999</v>
      </c>
    </row>
    <row r="287" spans="5:7" x14ac:dyDescent="0.25">
      <c r="E287" t="s">
        <v>497</v>
      </c>
      <c r="F287">
        <v>3</v>
      </c>
      <c r="G287">
        <v>4.3250000000000002</v>
      </c>
    </row>
    <row r="288" spans="5:7" x14ac:dyDescent="0.25">
      <c r="E288" t="s">
        <v>501</v>
      </c>
      <c r="F288">
        <v>3</v>
      </c>
      <c r="G288">
        <v>5.9749999999999996</v>
      </c>
    </row>
    <row r="289" spans="5:7" x14ac:dyDescent="0.25">
      <c r="E289" t="s">
        <v>537</v>
      </c>
      <c r="F289">
        <v>3</v>
      </c>
      <c r="G289">
        <v>5.024</v>
      </c>
    </row>
    <row r="290" spans="5:7" x14ac:dyDescent="0.25">
      <c r="E290" t="s">
        <v>554</v>
      </c>
      <c r="F290">
        <v>3</v>
      </c>
      <c r="G290">
        <v>4.1859999999999999</v>
      </c>
    </row>
    <row r="291" spans="5:7" x14ac:dyDescent="0.25">
      <c r="E291" t="s">
        <v>555</v>
      </c>
      <c r="F291">
        <v>3</v>
      </c>
      <c r="G291">
        <v>4.3440000000000003</v>
      </c>
    </row>
    <row r="292" spans="5:7" x14ac:dyDescent="0.25">
      <c r="E292" t="s">
        <v>567</v>
      </c>
      <c r="F292">
        <v>3</v>
      </c>
      <c r="G292">
        <v>4.2910000000000004</v>
      </c>
    </row>
    <row r="293" spans="5:7" x14ac:dyDescent="0.25">
      <c r="E293" t="s">
        <v>573</v>
      </c>
      <c r="F293">
        <v>3</v>
      </c>
      <c r="G293">
        <v>4.0490000000000004</v>
      </c>
    </row>
    <row r="294" spans="5:7" x14ac:dyDescent="0.25">
      <c r="E294" t="s">
        <v>612</v>
      </c>
      <c r="F294">
        <v>3</v>
      </c>
      <c r="G294">
        <v>4.141</v>
      </c>
    </row>
    <row r="295" spans="5:7" x14ac:dyDescent="0.25">
      <c r="E295" t="s">
        <v>10</v>
      </c>
      <c r="F295">
        <v>4</v>
      </c>
      <c r="G295">
        <v>4.3029999999999999</v>
      </c>
    </row>
    <row r="296" spans="5:7" x14ac:dyDescent="0.25">
      <c r="E296" t="s">
        <v>51</v>
      </c>
      <c r="F296">
        <v>4</v>
      </c>
      <c r="G296">
        <v>8.9740000000000002</v>
      </c>
    </row>
    <row r="297" spans="5:7" x14ac:dyDescent="0.25">
      <c r="E297" t="s">
        <v>88</v>
      </c>
      <c r="F297">
        <v>4</v>
      </c>
      <c r="G297">
        <v>47.011000000000003</v>
      </c>
    </row>
    <row r="298" spans="5:7" x14ac:dyDescent="0.25">
      <c r="E298" t="s">
        <v>90</v>
      </c>
      <c r="F298">
        <v>4</v>
      </c>
      <c r="G298">
        <v>4.12</v>
      </c>
    </row>
    <row r="299" spans="5:7" x14ac:dyDescent="0.25">
      <c r="E299" t="s">
        <v>104</v>
      </c>
      <c r="F299">
        <v>4</v>
      </c>
      <c r="G299">
        <v>4.2190000000000003</v>
      </c>
    </row>
    <row r="300" spans="5:7" x14ac:dyDescent="0.25">
      <c r="E300" t="s">
        <v>206</v>
      </c>
      <c r="F300">
        <v>4</v>
      </c>
      <c r="G300">
        <v>52.375</v>
      </c>
    </row>
    <row r="301" spans="5:7" x14ac:dyDescent="0.25">
      <c r="E301" t="s">
        <v>138</v>
      </c>
      <c r="F301">
        <v>4</v>
      </c>
      <c r="G301">
        <v>5.1349999999999998</v>
      </c>
    </row>
    <row r="302" spans="5:7" x14ac:dyDescent="0.25">
      <c r="E302" t="s">
        <v>143</v>
      </c>
      <c r="F302">
        <v>4</v>
      </c>
      <c r="G302">
        <v>4.1710000000000003</v>
      </c>
    </row>
    <row r="303" spans="5:7" x14ac:dyDescent="0.25">
      <c r="E303" t="s">
        <v>225</v>
      </c>
      <c r="F303">
        <v>4</v>
      </c>
      <c r="G303">
        <v>10.715999999999999</v>
      </c>
    </row>
    <row r="304" spans="5:7" x14ac:dyDescent="0.25">
      <c r="E304" t="s">
        <v>241</v>
      </c>
      <c r="F304">
        <v>4</v>
      </c>
      <c r="G304">
        <v>4.173</v>
      </c>
    </row>
    <row r="305" spans="5:7" x14ac:dyDescent="0.25">
      <c r="E305" t="s">
        <v>245</v>
      </c>
      <c r="F305">
        <v>4</v>
      </c>
      <c r="G305">
        <v>4.1920000000000002</v>
      </c>
    </row>
    <row r="306" spans="5:7" x14ac:dyDescent="0.25">
      <c r="E306" t="s">
        <v>253</v>
      </c>
      <c r="F306">
        <v>4</v>
      </c>
      <c r="G306">
        <v>5.0990000000000002</v>
      </c>
    </row>
    <row r="307" spans="5:7" x14ac:dyDescent="0.25">
      <c r="E307" t="s">
        <v>344</v>
      </c>
      <c r="F307">
        <v>4</v>
      </c>
      <c r="G307">
        <v>5.5339999999999998</v>
      </c>
    </row>
    <row r="308" spans="5:7" x14ac:dyDescent="0.25">
      <c r="E308" t="s">
        <v>426</v>
      </c>
      <c r="F308">
        <v>4</v>
      </c>
      <c r="G308">
        <v>8.7520000000000007</v>
      </c>
    </row>
    <row r="309" spans="5:7" x14ac:dyDescent="0.25">
      <c r="E309" t="s">
        <v>449</v>
      </c>
      <c r="F309">
        <v>4</v>
      </c>
      <c r="G309">
        <v>4.2210000000000001</v>
      </c>
    </row>
    <row r="310" spans="5:7" x14ac:dyDescent="0.25">
      <c r="E310" t="s">
        <v>459</v>
      </c>
      <c r="F310">
        <v>4</v>
      </c>
      <c r="G310">
        <v>4.1920000000000002</v>
      </c>
    </row>
    <row r="311" spans="5:7" x14ac:dyDescent="0.25">
      <c r="E311" t="s">
        <v>472</v>
      </c>
      <c r="F311">
        <v>4</v>
      </c>
      <c r="G311">
        <v>4.2880000000000003</v>
      </c>
    </row>
    <row r="312" spans="5:7" x14ac:dyDescent="0.25">
      <c r="E312" t="s">
        <v>477</v>
      </c>
      <c r="F312">
        <v>4</v>
      </c>
      <c r="G312">
        <v>4.22</v>
      </c>
    </row>
    <row r="313" spans="5:7" x14ac:dyDescent="0.25">
      <c r="E313" t="s">
        <v>484</v>
      </c>
      <c r="F313">
        <v>4</v>
      </c>
      <c r="G313">
        <v>17.166</v>
      </c>
    </row>
    <row r="314" spans="5:7" x14ac:dyDescent="0.25">
      <c r="E314" t="s">
        <v>485</v>
      </c>
      <c r="F314">
        <v>4</v>
      </c>
      <c r="G314">
        <v>4.165</v>
      </c>
    </row>
    <row r="315" spans="5:7" x14ac:dyDescent="0.25">
      <c r="E315" t="s">
        <v>510</v>
      </c>
      <c r="F315">
        <v>4</v>
      </c>
      <c r="G315">
        <v>6.5179999999999998</v>
      </c>
    </row>
    <row r="316" spans="5:7" x14ac:dyDescent="0.25">
      <c r="E316" t="s">
        <v>511</v>
      </c>
      <c r="F316">
        <v>4</v>
      </c>
      <c r="G316">
        <v>4.415</v>
      </c>
    </row>
    <row r="317" spans="5:7" x14ac:dyDescent="0.25">
      <c r="E317" t="s">
        <v>524</v>
      </c>
      <c r="F317">
        <v>4</v>
      </c>
      <c r="G317">
        <v>7.0620000000000003</v>
      </c>
    </row>
    <row r="318" spans="5:7" x14ac:dyDescent="0.25">
      <c r="E318" t="s">
        <v>548</v>
      </c>
      <c r="F318">
        <v>4</v>
      </c>
      <c r="G318">
        <v>6.6050000000000004</v>
      </c>
    </row>
    <row r="319" spans="5:7" x14ac:dyDescent="0.25">
      <c r="E319" t="s">
        <v>549</v>
      </c>
      <c r="F319">
        <v>4</v>
      </c>
      <c r="G319">
        <v>11.615</v>
      </c>
    </row>
    <row r="320" spans="5:7" x14ac:dyDescent="0.25">
      <c r="E320" t="s">
        <v>586</v>
      </c>
      <c r="F320">
        <v>4</v>
      </c>
      <c r="G320">
        <v>5.7629999999999999</v>
      </c>
    </row>
    <row r="321" spans="5:7" x14ac:dyDescent="0.25">
      <c r="E321" t="s">
        <v>593</v>
      </c>
      <c r="F321">
        <v>4</v>
      </c>
      <c r="G321">
        <v>4.8380000000000001</v>
      </c>
    </row>
    <row r="322" spans="5:7" x14ac:dyDescent="0.25">
      <c r="E322" t="s">
        <v>610</v>
      </c>
      <c r="F322">
        <v>4</v>
      </c>
      <c r="G322">
        <v>4.87</v>
      </c>
    </row>
    <row r="323" spans="5:7" x14ac:dyDescent="0.25">
      <c r="E323" t="s">
        <v>616</v>
      </c>
      <c r="F323">
        <v>4</v>
      </c>
      <c r="G323">
        <v>19.018999999999998</v>
      </c>
    </row>
    <row r="324" spans="5:7" x14ac:dyDescent="0.25">
      <c r="E324" t="s">
        <v>627</v>
      </c>
      <c r="F324">
        <v>4</v>
      </c>
      <c r="G324">
        <v>4.1660000000000004</v>
      </c>
    </row>
    <row r="325" spans="5:7" x14ac:dyDescent="0.25">
      <c r="E325" t="s">
        <v>21</v>
      </c>
      <c r="F325">
        <v>5</v>
      </c>
      <c r="G325">
        <v>4.1829999999999998</v>
      </c>
    </row>
    <row r="326" spans="5:7" x14ac:dyDescent="0.25">
      <c r="E326" t="s">
        <v>52</v>
      </c>
      <c r="F326">
        <v>5</v>
      </c>
      <c r="G326">
        <v>4.1619999999999999</v>
      </c>
    </row>
    <row r="327" spans="5:7" x14ac:dyDescent="0.25">
      <c r="E327" t="s">
        <v>81</v>
      </c>
      <c r="F327">
        <v>5</v>
      </c>
      <c r="G327">
        <v>4.6040000000000001</v>
      </c>
    </row>
    <row r="328" spans="5:7" x14ac:dyDescent="0.25">
      <c r="E328" t="s">
        <v>82</v>
      </c>
      <c r="F328">
        <v>5</v>
      </c>
      <c r="G328">
        <v>11.992000000000001</v>
      </c>
    </row>
    <row r="329" spans="5:7" x14ac:dyDescent="0.25">
      <c r="E329" t="s">
        <v>112</v>
      </c>
      <c r="F329">
        <v>5</v>
      </c>
      <c r="G329">
        <v>5.5359999999999996</v>
      </c>
    </row>
    <row r="330" spans="5:7" x14ac:dyDescent="0.25">
      <c r="E330" t="s">
        <v>113</v>
      </c>
      <c r="F330">
        <v>5</v>
      </c>
      <c r="G330">
        <v>4.1189999999999998</v>
      </c>
    </row>
    <row r="331" spans="5:7" x14ac:dyDescent="0.25">
      <c r="E331" t="s">
        <v>174</v>
      </c>
      <c r="F331">
        <v>5</v>
      </c>
      <c r="G331">
        <v>10.917999999999999</v>
      </c>
    </row>
    <row r="332" spans="5:7" x14ac:dyDescent="0.25">
      <c r="E332" t="s">
        <v>184</v>
      </c>
      <c r="F332">
        <v>5</v>
      </c>
      <c r="G332">
        <v>4.1870000000000003</v>
      </c>
    </row>
    <row r="333" spans="5:7" x14ac:dyDescent="0.25">
      <c r="E333" t="s">
        <v>196</v>
      </c>
      <c r="F333">
        <v>5</v>
      </c>
      <c r="G333">
        <v>4.1879999999999997</v>
      </c>
    </row>
    <row r="334" spans="5:7" x14ac:dyDescent="0.25">
      <c r="E334" t="s">
        <v>215</v>
      </c>
      <c r="F334">
        <v>5</v>
      </c>
      <c r="G334">
        <v>4.1840000000000002</v>
      </c>
    </row>
    <row r="335" spans="5:7" x14ac:dyDescent="0.25">
      <c r="E335" t="s">
        <v>154</v>
      </c>
      <c r="F335">
        <v>5</v>
      </c>
      <c r="G335">
        <v>4.0839999999999996</v>
      </c>
    </row>
    <row r="336" spans="5:7" x14ac:dyDescent="0.25">
      <c r="E336" t="s">
        <v>261</v>
      </c>
      <c r="F336">
        <v>5</v>
      </c>
      <c r="G336">
        <v>162.47900000000001</v>
      </c>
    </row>
    <row r="337" spans="5:7" x14ac:dyDescent="0.25">
      <c r="E337" t="s">
        <v>265</v>
      </c>
      <c r="F337">
        <v>5</v>
      </c>
      <c r="G337">
        <v>4.1429999999999998</v>
      </c>
    </row>
    <row r="338" spans="5:7" x14ac:dyDescent="0.25">
      <c r="E338" t="s">
        <v>329</v>
      </c>
      <c r="F338">
        <v>5</v>
      </c>
      <c r="G338">
        <v>7.9349999999999996</v>
      </c>
    </row>
    <row r="339" spans="5:7" x14ac:dyDescent="0.25">
      <c r="E339" t="s">
        <v>393</v>
      </c>
      <c r="F339">
        <v>5</v>
      </c>
      <c r="G339">
        <v>4.1900000000000004</v>
      </c>
    </row>
    <row r="340" spans="5:7" x14ac:dyDescent="0.25">
      <c r="E340" t="s">
        <v>415</v>
      </c>
      <c r="F340">
        <v>5</v>
      </c>
      <c r="G340">
        <v>6.1970000000000001</v>
      </c>
    </row>
    <row r="341" spans="5:7" x14ac:dyDescent="0.25">
      <c r="E341" t="s">
        <v>417</v>
      </c>
      <c r="F341">
        <v>5</v>
      </c>
      <c r="G341">
        <v>14.646000000000001</v>
      </c>
    </row>
    <row r="342" spans="5:7" x14ac:dyDescent="0.25">
      <c r="E342" t="s">
        <v>424</v>
      </c>
      <c r="F342">
        <v>5</v>
      </c>
      <c r="G342">
        <v>224.21600000000001</v>
      </c>
    </row>
    <row r="343" spans="5:7" x14ac:dyDescent="0.25">
      <c r="E343" t="s">
        <v>433</v>
      </c>
      <c r="F343">
        <v>5</v>
      </c>
      <c r="G343">
        <v>4.1180000000000003</v>
      </c>
    </row>
    <row r="344" spans="5:7" x14ac:dyDescent="0.25">
      <c r="E344" t="s">
        <v>435</v>
      </c>
      <c r="F344">
        <v>5</v>
      </c>
      <c r="G344">
        <v>242.733</v>
      </c>
    </row>
    <row r="345" spans="5:7" x14ac:dyDescent="0.25">
      <c r="E345" t="s">
        <v>457</v>
      </c>
      <c r="F345">
        <v>5</v>
      </c>
      <c r="G345">
        <v>4.1509999999999998</v>
      </c>
    </row>
    <row r="346" spans="5:7" x14ac:dyDescent="0.25">
      <c r="E346" t="s">
        <v>468</v>
      </c>
      <c r="F346">
        <v>5</v>
      </c>
      <c r="G346">
        <v>350.767</v>
      </c>
    </row>
    <row r="347" spans="5:7" x14ac:dyDescent="0.25">
      <c r="E347" t="s">
        <v>502</v>
      </c>
      <c r="F347">
        <v>5</v>
      </c>
      <c r="G347">
        <v>4.33</v>
      </c>
    </row>
    <row r="348" spans="5:7" x14ac:dyDescent="0.25">
      <c r="E348" t="s">
        <v>526</v>
      </c>
      <c r="F348">
        <v>5</v>
      </c>
      <c r="G348">
        <v>4.0919999999999996</v>
      </c>
    </row>
    <row r="349" spans="5:7" x14ac:dyDescent="0.25">
      <c r="E349" t="s">
        <v>540</v>
      </c>
      <c r="F349">
        <v>5</v>
      </c>
      <c r="G349">
        <v>7.5819999999999999</v>
      </c>
    </row>
    <row r="350" spans="5:7" x14ac:dyDescent="0.25">
      <c r="E350" t="s">
        <v>566</v>
      </c>
      <c r="F350">
        <v>5</v>
      </c>
      <c r="G350">
        <v>4.28</v>
      </c>
    </row>
    <row r="351" spans="5:7" x14ac:dyDescent="0.25">
      <c r="E351" t="s">
        <v>584</v>
      </c>
      <c r="F351">
        <v>5</v>
      </c>
      <c r="G351">
        <v>6.2039999999999997</v>
      </c>
    </row>
    <row r="352" spans="5:7" x14ac:dyDescent="0.25">
      <c r="E352" t="s">
        <v>49</v>
      </c>
      <c r="F352">
        <v>6</v>
      </c>
      <c r="G352">
        <v>7.4180000000000001</v>
      </c>
    </row>
    <row r="353" spans="5:7" x14ac:dyDescent="0.25">
      <c r="E353" t="s">
        <v>77</v>
      </c>
      <c r="F353">
        <v>6</v>
      </c>
      <c r="G353">
        <v>5.5549999999999997</v>
      </c>
    </row>
    <row r="354" spans="5:7" x14ac:dyDescent="0.25">
      <c r="E354" t="s">
        <v>78</v>
      </c>
      <c r="F354">
        <v>6</v>
      </c>
      <c r="G354">
        <v>5.5410000000000004</v>
      </c>
    </row>
    <row r="355" spans="5:7" x14ac:dyDescent="0.25">
      <c r="E355" t="s">
        <v>165</v>
      </c>
      <c r="F355">
        <v>6</v>
      </c>
      <c r="G355">
        <v>175.155</v>
      </c>
    </row>
    <row r="356" spans="5:7" x14ac:dyDescent="0.25">
      <c r="E356" t="s">
        <v>190</v>
      </c>
      <c r="F356">
        <v>6</v>
      </c>
      <c r="G356">
        <v>5.3159999999999998</v>
      </c>
    </row>
    <row r="357" spans="5:7" x14ac:dyDescent="0.25">
      <c r="E357" t="s">
        <v>209</v>
      </c>
      <c r="F357">
        <v>6</v>
      </c>
      <c r="G357">
        <v>5.2270000000000003</v>
      </c>
    </row>
    <row r="358" spans="5:7" x14ac:dyDescent="0.25">
      <c r="E358" t="s">
        <v>232</v>
      </c>
      <c r="F358">
        <v>6</v>
      </c>
      <c r="G358">
        <v>11.426</v>
      </c>
    </row>
    <row r="359" spans="5:7" x14ac:dyDescent="0.25">
      <c r="E359" t="s">
        <v>294</v>
      </c>
      <c r="F359">
        <v>6</v>
      </c>
      <c r="G359">
        <v>5.2320000000000002</v>
      </c>
    </row>
    <row r="360" spans="5:7" x14ac:dyDescent="0.25">
      <c r="E360" t="s">
        <v>296</v>
      </c>
      <c r="F360">
        <v>6</v>
      </c>
      <c r="G360">
        <v>4.6189999999999998</v>
      </c>
    </row>
    <row r="361" spans="5:7" x14ac:dyDescent="0.25">
      <c r="E361" t="s">
        <v>297</v>
      </c>
      <c r="F361">
        <v>6</v>
      </c>
      <c r="G361">
        <v>4.1269999999999998</v>
      </c>
    </row>
    <row r="362" spans="5:7" x14ac:dyDescent="0.25">
      <c r="E362" t="s">
        <v>314</v>
      </c>
      <c r="F362">
        <v>6</v>
      </c>
      <c r="G362">
        <v>4.4939999999999998</v>
      </c>
    </row>
    <row r="363" spans="5:7" x14ac:dyDescent="0.25">
      <c r="E363" t="s">
        <v>323</v>
      </c>
      <c r="F363">
        <v>6</v>
      </c>
      <c r="G363">
        <v>4.1399999999999997</v>
      </c>
    </row>
    <row r="364" spans="5:7" x14ac:dyDescent="0.25">
      <c r="E364" t="s">
        <v>338</v>
      </c>
      <c r="F364">
        <v>6</v>
      </c>
      <c r="G364">
        <v>5.1929999999999996</v>
      </c>
    </row>
    <row r="365" spans="5:7" x14ac:dyDescent="0.25">
      <c r="E365" t="s">
        <v>355</v>
      </c>
      <c r="F365">
        <v>6</v>
      </c>
      <c r="G365">
        <v>4.4160000000000004</v>
      </c>
    </row>
    <row r="366" spans="5:7" x14ac:dyDescent="0.25">
      <c r="E366" t="s">
        <v>377</v>
      </c>
      <c r="F366">
        <v>6</v>
      </c>
      <c r="G366">
        <v>4.1769999999999996</v>
      </c>
    </row>
    <row r="367" spans="5:7" x14ac:dyDescent="0.25">
      <c r="E367" t="s">
        <v>387</v>
      </c>
      <c r="F367">
        <v>6</v>
      </c>
      <c r="G367">
        <v>4.1040000000000001</v>
      </c>
    </row>
    <row r="368" spans="5:7" x14ac:dyDescent="0.25">
      <c r="E368" t="s">
        <v>392</v>
      </c>
      <c r="F368">
        <v>6</v>
      </c>
      <c r="G368">
        <v>4.2699999999999996</v>
      </c>
    </row>
    <row r="369" spans="5:7" x14ac:dyDescent="0.25">
      <c r="E369" t="s">
        <v>403</v>
      </c>
      <c r="F369">
        <v>6</v>
      </c>
      <c r="G369">
        <v>6.4</v>
      </c>
    </row>
    <row r="370" spans="5:7" x14ac:dyDescent="0.25">
      <c r="E370" t="s">
        <v>440</v>
      </c>
      <c r="F370">
        <v>6</v>
      </c>
      <c r="G370">
        <v>4.1719999999999997</v>
      </c>
    </row>
    <row r="371" spans="5:7" x14ac:dyDescent="0.25">
      <c r="E371" t="s">
        <v>620</v>
      </c>
      <c r="F371">
        <v>6</v>
      </c>
      <c r="G371">
        <v>4.6130000000000004</v>
      </c>
    </row>
    <row r="372" spans="5:7" x14ac:dyDescent="0.25">
      <c r="E372" t="s">
        <v>15</v>
      </c>
      <c r="F372">
        <v>7</v>
      </c>
      <c r="G372">
        <v>4.2149999999999999</v>
      </c>
    </row>
    <row r="373" spans="5:7" x14ac:dyDescent="0.25">
      <c r="E373" t="s">
        <v>57</v>
      </c>
      <c r="F373">
        <v>7</v>
      </c>
      <c r="G373">
        <v>55.753</v>
      </c>
    </row>
    <row r="374" spans="5:7" x14ac:dyDescent="0.25">
      <c r="E374" t="s">
        <v>61</v>
      </c>
      <c r="F374">
        <v>7</v>
      </c>
      <c r="G374">
        <v>4.702</v>
      </c>
    </row>
    <row r="375" spans="5:7" x14ac:dyDescent="0.25">
      <c r="E375" t="s">
        <v>86</v>
      </c>
      <c r="F375">
        <v>7</v>
      </c>
      <c r="G375">
        <v>4.1589999999999998</v>
      </c>
    </row>
    <row r="376" spans="5:7" x14ac:dyDescent="0.25">
      <c r="E376" t="s">
        <v>110</v>
      </c>
      <c r="F376">
        <v>7</v>
      </c>
      <c r="G376">
        <v>4.5030000000000001</v>
      </c>
    </row>
    <row r="377" spans="5:7" x14ac:dyDescent="0.25">
      <c r="E377" t="s">
        <v>258</v>
      </c>
      <c r="F377">
        <v>7</v>
      </c>
      <c r="G377">
        <v>49.371000000000002</v>
      </c>
    </row>
    <row r="378" spans="5:7" x14ac:dyDescent="0.25">
      <c r="E378" t="s">
        <v>270</v>
      </c>
      <c r="F378">
        <v>7</v>
      </c>
      <c r="G378">
        <v>5.923</v>
      </c>
    </row>
    <row r="379" spans="5:7" x14ac:dyDescent="0.25">
      <c r="E379" t="s">
        <v>276</v>
      </c>
      <c r="F379">
        <v>7</v>
      </c>
      <c r="G379">
        <v>174.042</v>
      </c>
    </row>
    <row r="380" spans="5:7" x14ac:dyDescent="0.25">
      <c r="E380" t="s">
        <v>279</v>
      </c>
      <c r="F380">
        <v>7</v>
      </c>
      <c r="G380">
        <v>26.196000000000002</v>
      </c>
    </row>
    <row r="381" spans="5:7" x14ac:dyDescent="0.25">
      <c r="E381" t="s">
        <v>288</v>
      </c>
      <c r="F381">
        <v>7</v>
      </c>
      <c r="G381">
        <v>4.1139999999999999</v>
      </c>
    </row>
    <row r="382" spans="5:7" x14ac:dyDescent="0.25">
      <c r="E382" t="s">
        <v>318</v>
      </c>
      <c r="F382">
        <v>7</v>
      </c>
      <c r="G382">
        <v>4.3310000000000004</v>
      </c>
    </row>
    <row r="383" spans="5:7" x14ac:dyDescent="0.25">
      <c r="E383" t="s">
        <v>356</v>
      </c>
      <c r="F383">
        <v>7</v>
      </c>
      <c r="G383">
        <v>5.2770000000000001</v>
      </c>
    </row>
    <row r="384" spans="5:7" x14ac:dyDescent="0.25">
      <c r="E384" t="s">
        <v>390</v>
      </c>
      <c r="F384">
        <v>7</v>
      </c>
      <c r="G384">
        <v>4.4989999999999997</v>
      </c>
    </row>
    <row r="385" spans="5:7" x14ac:dyDescent="0.25">
      <c r="E385" t="s">
        <v>500</v>
      </c>
      <c r="F385">
        <v>7</v>
      </c>
      <c r="G385">
        <v>4.8810000000000002</v>
      </c>
    </row>
    <row r="386" spans="5:7" x14ac:dyDescent="0.25">
      <c r="E386" t="s">
        <v>515</v>
      </c>
      <c r="F386">
        <v>7</v>
      </c>
      <c r="G386">
        <v>4.4930000000000003</v>
      </c>
    </row>
    <row r="387" spans="5:7" x14ac:dyDescent="0.25">
      <c r="E387" t="s">
        <v>539</v>
      </c>
      <c r="F387">
        <v>7</v>
      </c>
      <c r="G387">
        <v>4.3959999999999999</v>
      </c>
    </row>
    <row r="388" spans="5:7" x14ac:dyDescent="0.25">
      <c r="E388" t="s">
        <v>565</v>
      </c>
      <c r="F388">
        <v>7</v>
      </c>
      <c r="G388">
        <v>4.5810000000000004</v>
      </c>
    </row>
    <row r="389" spans="5:7" x14ac:dyDescent="0.25">
      <c r="E389" t="s">
        <v>574</v>
      </c>
      <c r="F389">
        <v>7</v>
      </c>
      <c r="G389">
        <v>5.4749999999999996</v>
      </c>
    </row>
    <row r="390" spans="5:7" x14ac:dyDescent="0.25">
      <c r="E390" t="s">
        <v>613</v>
      </c>
      <c r="F390">
        <v>7</v>
      </c>
      <c r="G390">
        <v>4.4960000000000004</v>
      </c>
    </row>
    <row r="391" spans="5:7" x14ac:dyDescent="0.25">
      <c r="E391" t="s">
        <v>16</v>
      </c>
      <c r="F391">
        <v>8</v>
      </c>
      <c r="G391">
        <v>4.2839999999999998</v>
      </c>
    </row>
    <row r="392" spans="5:7" x14ac:dyDescent="0.25">
      <c r="E392" t="s">
        <v>27</v>
      </c>
      <c r="F392">
        <v>8</v>
      </c>
      <c r="G392">
        <v>4.2699999999999996</v>
      </c>
    </row>
    <row r="393" spans="5:7" x14ac:dyDescent="0.25">
      <c r="E393" t="s">
        <v>149</v>
      </c>
      <c r="F393">
        <v>8</v>
      </c>
      <c r="G393">
        <v>4.2270000000000003</v>
      </c>
    </row>
    <row r="394" spans="5:7" x14ac:dyDescent="0.25">
      <c r="E394" t="s">
        <v>227</v>
      </c>
      <c r="F394">
        <v>8</v>
      </c>
      <c r="G394">
        <v>5.2839999999999998</v>
      </c>
    </row>
    <row r="395" spans="5:7" x14ac:dyDescent="0.25">
      <c r="E395" t="s">
        <v>284</v>
      </c>
      <c r="F395">
        <v>8</v>
      </c>
      <c r="G395">
        <v>4.5220000000000002</v>
      </c>
    </row>
    <row r="396" spans="5:7" x14ac:dyDescent="0.25">
      <c r="E396" t="s">
        <v>292</v>
      </c>
      <c r="F396">
        <v>8</v>
      </c>
      <c r="G396">
        <v>4.2510000000000003</v>
      </c>
    </row>
    <row r="397" spans="5:7" x14ac:dyDescent="0.25">
      <c r="E397" t="s">
        <v>348</v>
      </c>
      <c r="F397">
        <v>8</v>
      </c>
      <c r="G397">
        <v>10.285</v>
      </c>
    </row>
    <row r="398" spans="5:7" x14ac:dyDescent="0.25">
      <c r="E398" t="s">
        <v>398</v>
      </c>
      <c r="F398">
        <v>8</v>
      </c>
      <c r="G398">
        <v>12.253</v>
      </c>
    </row>
    <row r="399" spans="5:7" x14ac:dyDescent="0.25">
      <c r="E399" t="s">
        <v>400</v>
      </c>
      <c r="F399">
        <v>8</v>
      </c>
      <c r="G399">
        <v>12.301</v>
      </c>
    </row>
    <row r="400" spans="5:7" x14ac:dyDescent="0.25">
      <c r="E400" t="s">
        <v>429</v>
      </c>
      <c r="F400">
        <v>8</v>
      </c>
      <c r="G400">
        <v>4.8979999999999997</v>
      </c>
    </row>
    <row r="401" spans="5:7" x14ac:dyDescent="0.25">
      <c r="E401" t="s">
        <v>451</v>
      </c>
      <c r="F401">
        <v>8</v>
      </c>
      <c r="G401">
        <v>4.2930000000000001</v>
      </c>
    </row>
    <row r="402" spans="5:7" x14ac:dyDescent="0.25">
      <c r="E402" t="s">
        <v>480</v>
      </c>
      <c r="F402">
        <v>8</v>
      </c>
      <c r="G402">
        <v>15.236000000000001</v>
      </c>
    </row>
    <row r="403" spans="5:7" x14ac:dyDescent="0.25">
      <c r="E403" t="s">
        <v>481</v>
      </c>
      <c r="F403">
        <v>8</v>
      </c>
      <c r="G403">
        <v>4.2</v>
      </c>
    </row>
    <row r="404" spans="5:7" x14ac:dyDescent="0.25">
      <c r="E404" t="s">
        <v>482</v>
      </c>
      <c r="F404">
        <v>8</v>
      </c>
      <c r="G404">
        <v>4.3959999999999999</v>
      </c>
    </row>
    <row r="405" spans="5:7" x14ac:dyDescent="0.25">
      <c r="E405" t="s">
        <v>564</v>
      </c>
      <c r="F405">
        <v>8</v>
      </c>
      <c r="G405">
        <v>4.5090000000000003</v>
      </c>
    </row>
    <row r="406" spans="5:7" x14ac:dyDescent="0.25">
      <c r="E406" t="s">
        <v>38</v>
      </c>
      <c r="F406">
        <v>9</v>
      </c>
      <c r="G406">
        <v>9.6340000000000003</v>
      </c>
    </row>
    <row r="407" spans="5:7" x14ac:dyDescent="0.25">
      <c r="E407" t="s">
        <v>76</v>
      </c>
      <c r="F407">
        <v>9</v>
      </c>
      <c r="G407">
        <v>28.241</v>
      </c>
    </row>
    <row r="408" spans="5:7" x14ac:dyDescent="0.25">
      <c r="E408" t="s">
        <v>92</v>
      </c>
      <c r="F408">
        <v>9</v>
      </c>
      <c r="G408">
        <v>8.6809999999999992</v>
      </c>
    </row>
    <row r="409" spans="5:7" x14ac:dyDescent="0.25">
      <c r="E409" t="s">
        <v>111</v>
      </c>
      <c r="F409">
        <v>9</v>
      </c>
      <c r="G409">
        <v>29.128</v>
      </c>
    </row>
    <row r="410" spans="5:7" x14ac:dyDescent="0.25">
      <c r="E410" t="s">
        <v>161</v>
      </c>
      <c r="F410">
        <v>9</v>
      </c>
      <c r="G410">
        <v>4.1710000000000003</v>
      </c>
    </row>
    <row r="411" spans="5:7" x14ac:dyDescent="0.25">
      <c r="E411" t="s">
        <v>201</v>
      </c>
      <c r="F411">
        <v>9</v>
      </c>
      <c r="G411">
        <v>13.976000000000001</v>
      </c>
    </row>
    <row r="412" spans="5:7" x14ac:dyDescent="0.25">
      <c r="E412" t="s">
        <v>205</v>
      </c>
      <c r="F412">
        <v>9</v>
      </c>
      <c r="G412">
        <v>59.744999999999997</v>
      </c>
    </row>
    <row r="413" spans="5:7" x14ac:dyDescent="0.25">
      <c r="E413" t="s">
        <v>322</v>
      </c>
      <c r="F413">
        <v>9</v>
      </c>
      <c r="G413">
        <v>4.2539999999999996</v>
      </c>
    </row>
    <row r="414" spans="5:7" x14ac:dyDescent="0.25">
      <c r="E414" t="s">
        <v>324</v>
      </c>
      <c r="F414">
        <v>9</v>
      </c>
      <c r="G414">
        <v>4.3310000000000004</v>
      </c>
    </row>
    <row r="415" spans="5:7" x14ac:dyDescent="0.25">
      <c r="E415" t="s">
        <v>410</v>
      </c>
      <c r="F415">
        <v>9</v>
      </c>
      <c r="G415">
        <v>5.5220000000000002</v>
      </c>
    </row>
    <row r="416" spans="5:7" x14ac:dyDescent="0.25">
      <c r="E416" t="s">
        <v>423</v>
      </c>
      <c r="F416">
        <v>9</v>
      </c>
      <c r="G416">
        <v>599.08500000000004</v>
      </c>
    </row>
    <row r="417" spans="5:7" x14ac:dyDescent="0.25">
      <c r="E417" t="s">
        <v>438</v>
      </c>
      <c r="F417">
        <v>9</v>
      </c>
      <c r="G417">
        <v>9.0860000000000003</v>
      </c>
    </row>
    <row r="418" spans="5:7" x14ac:dyDescent="0.25">
      <c r="E418" t="s">
        <v>478</v>
      </c>
      <c r="F418">
        <v>9</v>
      </c>
      <c r="G418">
        <v>4.3460000000000001</v>
      </c>
    </row>
    <row r="419" spans="5:7" x14ac:dyDescent="0.25">
      <c r="E419" t="s">
        <v>491</v>
      </c>
      <c r="F419">
        <v>9</v>
      </c>
      <c r="G419">
        <v>7.4379999999999997</v>
      </c>
    </row>
    <row r="420" spans="5:7" x14ac:dyDescent="0.25">
      <c r="E420" t="s">
        <v>508</v>
      </c>
      <c r="F420">
        <v>9</v>
      </c>
      <c r="G420">
        <v>5.0259999999999998</v>
      </c>
    </row>
    <row r="421" spans="5:7" x14ac:dyDescent="0.25">
      <c r="E421" t="s">
        <v>518</v>
      </c>
      <c r="F421">
        <v>9</v>
      </c>
      <c r="G421">
        <v>4.6029999999999998</v>
      </c>
    </row>
    <row r="422" spans="5:7" x14ac:dyDescent="0.25">
      <c r="E422" t="s">
        <v>577</v>
      </c>
      <c r="F422">
        <v>9</v>
      </c>
      <c r="G422">
        <v>7.0389999999999997</v>
      </c>
    </row>
    <row r="423" spans="5:7" x14ac:dyDescent="0.25">
      <c r="E423" t="s">
        <v>615</v>
      </c>
      <c r="F423">
        <v>9</v>
      </c>
      <c r="G423">
        <v>4.2320000000000002</v>
      </c>
    </row>
    <row r="424" spans="5:7" x14ac:dyDescent="0.25">
      <c r="E424" t="s">
        <v>243</v>
      </c>
      <c r="F424">
        <v>10</v>
      </c>
      <c r="G424">
        <v>4.4349999999999996</v>
      </c>
    </row>
    <row r="425" spans="5:7" x14ac:dyDescent="0.25">
      <c r="E425" t="s">
        <v>339</v>
      </c>
      <c r="F425">
        <v>10</v>
      </c>
      <c r="G425">
        <v>31.904</v>
      </c>
    </row>
    <row r="426" spans="5:7" x14ac:dyDescent="0.25">
      <c r="E426" t="s">
        <v>367</v>
      </c>
      <c r="F426">
        <v>10</v>
      </c>
      <c r="G426">
        <v>7.9450000000000003</v>
      </c>
    </row>
    <row r="427" spans="5:7" x14ac:dyDescent="0.25">
      <c r="E427" t="s">
        <v>378</v>
      </c>
      <c r="F427">
        <v>10</v>
      </c>
      <c r="G427">
        <v>19.815999999999999</v>
      </c>
    </row>
    <row r="428" spans="5:7" x14ac:dyDescent="0.25">
      <c r="E428" t="s">
        <v>465</v>
      </c>
      <c r="F428">
        <v>10</v>
      </c>
      <c r="G428">
        <v>4.4050000000000002</v>
      </c>
    </row>
    <row r="429" spans="5:7" x14ac:dyDescent="0.25">
      <c r="E429" t="s">
        <v>513</v>
      </c>
      <c r="F429">
        <v>10</v>
      </c>
      <c r="G429">
        <v>8.2929999999999993</v>
      </c>
    </row>
    <row r="430" spans="5:7" x14ac:dyDescent="0.25">
      <c r="E430" t="s">
        <v>533</v>
      </c>
      <c r="F430">
        <v>10</v>
      </c>
      <c r="G430">
        <v>4.3390000000000004</v>
      </c>
    </row>
    <row r="431" spans="5:7" x14ac:dyDescent="0.25">
      <c r="E431" t="s">
        <v>544</v>
      </c>
      <c r="F431">
        <v>10</v>
      </c>
      <c r="G431">
        <v>4.9269999999999996</v>
      </c>
    </row>
    <row r="432" spans="5:7" x14ac:dyDescent="0.25">
      <c r="E432" t="s">
        <v>545</v>
      </c>
      <c r="F432">
        <v>10</v>
      </c>
      <c r="G432">
        <v>6.367</v>
      </c>
    </row>
    <row r="433" spans="5:7" x14ac:dyDescent="0.25">
      <c r="E433" t="s">
        <v>585</v>
      </c>
      <c r="F433">
        <v>10</v>
      </c>
      <c r="G433">
        <v>7.1180000000000003</v>
      </c>
    </row>
    <row r="434" spans="5:7" x14ac:dyDescent="0.25">
      <c r="E434" t="s">
        <v>595</v>
      </c>
      <c r="F434">
        <v>10</v>
      </c>
      <c r="G434">
        <v>6.5019999999999998</v>
      </c>
    </row>
    <row r="435" spans="5:7" x14ac:dyDescent="0.25">
      <c r="E435" t="s">
        <v>607</v>
      </c>
      <c r="F435">
        <v>10</v>
      </c>
      <c r="G435">
        <v>4.7480000000000002</v>
      </c>
    </row>
    <row r="436" spans="5:7" x14ac:dyDescent="0.25">
      <c r="E436" t="s">
        <v>626</v>
      </c>
      <c r="F436">
        <v>10</v>
      </c>
      <c r="G436">
        <v>4.4980000000000002</v>
      </c>
    </row>
    <row r="437" spans="5:7" x14ac:dyDescent="0.25">
      <c r="E437" t="s">
        <v>119</v>
      </c>
      <c r="F437">
        <v>11</v>
      </c>
      <c r="G437">
        <v>6.6040000000000001</v>
      </c>
    </row>
    <row r="438" spans="5:7" x14ac:dyDescent="0.25">
      <c r="E438" t="s">
        <v>192</v>
      </c>
      <c r="F438">
        <v>11</v>
      </c>
      <c r="G438">
        <v>5.2869999999999999</v>
      </c>
    </row>
    <row r="439" spans="5:7" x14ac:dyDescent="0.25">
      <c r="E439" t="s">
        <v>145</v>
      </c>
      <c r="F439">
        <v>11</v>
      </c>
      <c r="G439">
        <v>4.3150000000000004</v>
      </c>
    </row>
    <row r="440" spans="5:7" x14ac:dyDescent="0.25">
      <c r="E440" t="s">
        <v>264</v>
      </c>
      <c r="F440">
        <v>11</v>
      </c>
      <c r="G440">
        <v>41.279000000000003</v>
      </c>
    </row>
    <row r="441" spans="5:7" x14ac:dyDescent="0.25">
      <c r="E441" t="s">
        <v>351</v>
      </c>
      <c r="F441">
        <v>11</v>
      </c>
      <c r="G441">
        <v>6.6509999999999998</v>
      </c>
    </row>
    <row r="442" spans="5:7" x14ac:dyDescent="0.25">
      <c r="E442" t="s">
        <v>450</v>
      </c>
      <c r="F442">
        <v>11</v>
      </c>
      <c r="G442">
        <v>5.0170000000000003</v>
      </c>
    </row>
    <row r="443" spans="5:7" x14ac:dyDescent="0.25">
      <c r="E443" t="s">
        <v>456</v>
      </c>
      <c r="F443">
        <v>11</v>
      </c>
      <c r="G443">
        <v>4.6349999999999998</v>
      </c>
    </row>
    <row r="444" spans="5:7" x14ac:dyDescent="0.25">
      <c r="E444" t="s">
        <v>464</v>
      </c>
      <c r="F444">
        <v>11</v>
      </c>
      <c r="G444">
        <v>5.8250000000000002</v>
      </c>
    </row>
    <row r="445" spans="5:7" x14ac:dyDescent="0.25">
      <c r="E445" t="s">
        <v>475</v>
      </c>
      <c r="F445">
        <v>11</v>
      </c>
      <c r="G445">
        <v>6.5330000000000004</v>
      </c>
    </row>
    <row r="446" spans="5:7" x14ac:dyDescent="0.25">
      <c r="E446" t="s">
        <v>22</v>
      </c>
      <c r="F446">
        <v>12</v>
      </c>
      <c r="G446">
        <v>7.3289999999999997</v>
      </c>
    </row>
    <row r="447" spans="5:7" x14ac:dyDescent="0.25">
      <c r="E447" t="s">
        <v>108</v>
      </c>
      <c r="F447">
        <v>12</v>
      </c>
      <c r="G447">
        <v>6.3179999999999996</v>
      </c>
    </row>
    <row r="448" spans="5:7" x14ac:dyDescent="0.25">
      <c r="E448" t="s">
        <v>176</v>
      </c>
      <c r="F448">
        <v>12</v>
      </c>
      <c r="G448">
        <v>4.8239999999999998</v>
      </c>
    </row>
    <row r="449" spans="5:7" x14ac:dyDescent="0.25">
      <c r="E449" t="s">
        <v>197</v>
      </c>
      <c r="F449">
        <v>12</v>
      </c>
      <c r="G449">
        <v>6.7009999999999996</v>
      </c>
    </row>
    <row r="450" spans="5:7" x14ac:dyDescent="0.25">
      <c r="E450" t="s">
        <v>142</v>
      </c>
      <c r="F450">
        <v>12</v>
      </c>
      <c r="G450">
        <v>4.694</v>
      </c>
    </row>
    <row r="451" spans="5:7" x14ac:dyDescent="0.25">
      <c r="E451" t="s">
        <v>236</v>
      </c>
      <c r="F451">
        <v>12</v>
      </c>
      <c r="G451">
        <v>5.0510000000000002</v>
      </c>
    </row>
    <row r="452" spans="5:7" x14ac:dyDescent="0.25">
      <c r="E452" t="s">
        <v>363</v>
      </c>
      <c r="F452">
        <v>12</v>
      </c>
      <c r="G452">
        <v>4.2300000000000004</v>
      </c>
    </row>
    <row r="453" spans="5:7" x14ac:dyDescent="0.25">
      <c r="E453" t="s">
        <v>441</v>
      </c>
      <c r="F453">
        <v>12</v>
      </c>
      <c r="G453">
        <v>5.5609999999999999</v>
      </c>
    </row>
    <row r="454" spans="5:7" x14ac:dyDescent="0.25">
      <c r="E454" t="s">
        <v>489</v>
      </c>
      <c r="F454">
        <v>12</v>
      </c>
      <c r="G454">
        <v>9.74</v>
      </c>
    </row>
    <row r="455" spans="5:7" x14ac:dyDescent="0.25">
      <c r="E455" t="s">
        <v>527</v>
      </c>
      <c r="F455">
        <v>12</v>
      </c>
      <c r="G455">
        <v>12.11</v>
      </c>
    </row>
    <row r="456" spans="5:7" x14ac:dyDescent="0.25">
      <c r="E456" t="s">
        <v>563</v>
      </c>
      <c r="F456">
        <v>12</v>
      </c>
      <c r="G456">
        <v>5.59</v>
      </c>
    </row>
    <row r="457" spans="5:7" x14ac:dyDescent="0.25">
      <c r="E457" t="s">
        <v>29</v>
      </c>
      <c r="F457">
        <v>13</v>
      </c>
      <c r="G457">
        <v>7.3220000000000001</v>
      </c>
    </row>
    <row r="458" spans="5:7" x14ac:dyDescent="0.25">
      <c r="E458" t="s">
        <v>45</v>
      </c>
      <c r="F458">
        <v>13</v>
      </c>
      <c r="G458">
        <v>17.600000000000001</v>
      </c>
    </row>
    <row r="459" spans="5:7" x14ac:dyDescent="0.25">
      <c r="E459" t="s">
        <v>160</v>
      </c>
      <c r="F459">
        <v>13</v>
      </c>
      <c r="G459">
        <v>9.8719999999999999</v>
      </c>
    </row>
    <row r="460" spans="5:7" x14ac:dyDescent="0.25">
      <c r="E460" t="s">
        <v>183</v>
      </c>
      <c r="F460">
        <v>13</v>
      </c>
      <c r="G460">
        <v>718.04</v>
      </c>
    </row>
    <row r="461" spans="5:7" x14ac:dyDescent="0.25">
      <c r="E461" t="s">
        <v>242</v>
      </c>
      <c r="F461">
        <v>13</v>
      </c>
      <c r="G461">
        <v>6.7359999999999998</v>
      </c>
    </row>
    <row r="462" spans="5:7" x14ac:dyDescent="0.25">
      <c r="E462" t="s">
        <v>257</v>
      </c>
      <c r="F462">
        <v>13</v>
      </c>
      <c r="G462">
        <v>11.252000000000001</v>
      </c>
    </row>
    <row r="463" spans="5:7" x14ac:dyDescent="0.25">
      <c r="E463" t="s">
        <v>280</v>
      </c>
      <c r="F463">
        <v>13</v>
      </c>
      <c r="G463">
        <v>4.883</v>
      </c>
    </row>
    <row r="464" spans="5:7" x14ac:dyDescent="0.25">
      <c r="E464" t="s">
        <v>360</v>
      </c>
      <c r="F464">
        <v>13</v>
      </c>
      <c r="G464">
        <v>4.41</v>
      </c>
    </row>
    <row r="465" spans="5:7" x14ac:dyDescent="0.25">
      <c r="E465" t="s">
        <v>455</v>
      </c>
      <c r="F465">
        <v>13</v>
      </c>
      <c r="G465">
        <v>6.1870000000000003</v>
      </c>
    </row>
    <row r="466" spans="5:7" x14ac:dyDescent="0.25">
      <c r="E466" t="s">
        <v>473</v>
      </c>
      <c r="F466">
        <v>13</v>
      </c>
      <c r="G466">
        <v>7.085</v>
      </c>
    </row>
    <row r="467" spans="5:7" x14ac:dyDescent="0.25">
      <c r="E467" t="s">
        <v>499</v>
      </c>
      <c r="F467">
        <v>13</v>
      </c>
      <c r="G467">
        <v>5.1680000000000001</v>
      </c>
    </row>
    <row r="468" spans="5:7" x14ac:dyDescent="0.25">
      <c r="E468" t="s">
        <v>506</v>
      </c>
      <c r="F468">
        <v>13</v>
      </c>
      <c r="G468">
        <v>8.3940000000000001</v>
      </c>
    </row>
    <row r="469" spans="5:7" x14ac:dyDescent="0.25">
      <c r="E469" t="s">
        <v>534</v>
      </c>
      <c r="F469">
        <v>13</v>
      </c>
      <c r="G469">
        <v>4.4640000000000004</v>
      </c>
    </row>
    <row r="470" spans="5:7" x14ac:dyDescent="0.25">
      <c r="E470" t="s">
        <v>538</v>
      </c>
      <c r="F470">
        <v>13</v>
      </c>
      <c r="G470">
        <v>4.835</v>
      </c>
    </row>
    <row r="471" spans="5:7" x14ac:dyDescent="0.25">
      <c r="E471" t="s">
        <v>547</v>
      </c>
      <c r="F471">
        <v>13</v>
      </c>
      <c r="G471">
        <v>7.1260000000000003</v>
      </c>
    </row>
    <row r="472" spans="5:7" x14ac:dyDescent="0.25">
      <c r="E472" t="s">
        <v>576</v>
      </c>
      <c r="F472">
        <v>13</v>
      </c>
      <c r="G472">
        <v>137.88499999999999</v>
      </c>
    </row>
    <row r="473" spans="5:7" x14ac:dyDescent="0.25">
      <c r="E473" t="s">
        <v>608</v>
      </c>
      <c r="F473">
        <v>13</v>
      </c>
      <c r="G473">
        <v>7.29</v>
      </c>
    </row>
    <row r="474" spans="5:7" x14ac:dyDescent="0.25">
      <c r="E474" t="s">
        <v>625</v>
      </c>
      <c r="F474">
        <v>13</v>
      </c>
      <c r="G474">
        <v>8.609</v>
      </c>
    </row>
    <row r="475" spans="5:7" x14ac:dyDescent="0.25">
      <c r="E475" t="s">
        <v>13</v>
      </c>
      <c r="F475">
        <v>14</v>
      </c>
      <c r="G475">
        <v>14.238</v>
      </c>
    </row>
    <row r="476" spans="5:7" x14ac:dyDescent="0.25">
      <c r="E476" t="s">
        <v>48</v>
      </c>
      <c r="F476">
        <v>14</v>
      </c>
      <c r="G476">
        <v>372.90899999999999</v>
      </c>
    </row>
    <row r="477" spans="5:7" x14ac:dyDescent="0.25">
      <c r="E477" t="s">
        <v>116</v>
      </c>
      <c r="F477">
        <v>14</v>
      </c>
      <c r="G477">
        <v>4.5540000000000003</v>
      </c>
    </row>
    <row r="478" spans="5:7" x14ac:dyDescent="0.25">
      <c r="E478" t="s">
        <v>181</v>
      </c>
      <c r="F478">
        <v>14</v>
      </c>
      <c r="G478">
        <v>8.4849999999999994</v>
      </c>
    </row>
    <row r="479" spans="5:7" x14ac:dyDescent="0.25">
      <c r="E479" t="s">
        <v>193</v>
      </c>
      <c r="F479">
        <v>14</v>
      </c>
      <c r="G479">
        <v>10.471</v>
      </c>
    </row>
    <row r="480" spans="5:7" x14ac:dyDescent="0.25">
      <c r="E480" t="s">
        <v>213</v>
      </c>
      <c r="F480">
        <v>14</v>
      </c>
      <c r="G480">
        <v>4.3</v>
      </c>
    </row>
    <row r="481" spans="5:7" x14ac:dyDescent="0.25">
      <c r="E481" t="s">
        <v>266</v>
      </c>
      <c r="F481">
        <v>14</v>
      </c>
      <c r="G481">
        <v>231.697</v>
      </c>
    </row>
    <row r="482" spans="5:7" x14ac:dyDescent="0.25">
      <c r="E482" t="s">
        <v>277</v>
      </c>
      <c r="F482">
        <v>14</v>
      </c>
      <c r="G482">
        <v>11.592000000000001</v>
      </c>
    </row>
    <row r="483" spans="5:7" x14ac:dyDescent="0.25">
      <c r="E483" t="s">
        <v>289</v>
      </c>
      <c r="F483">
        <v>14</v>
      </c>
      <c r="G483">
        <v>6.2350000000000003</v>
      </c>
    </row>
    <row r="484" spans="5:7" x14ac:dyDescent="0.25">
      <c r="E484" t="s">
        <v>375</v>
      </c>
      <c r="F484">
        <v>14</v>
      </c>
      <c r="G484">
        <v>5.0439999999999996</v>
      </c>
    </row>
    <row r="485" spans="5:7" x14ac:dyDescent="0.25">
      <c r="E485" t="s">
        <v>437</v>
      </c>
      <c r="F485">
        <v>14</v>
      </c>
      <c r="G485">
        <v>6.3</v>
      </c>
    </row>
    <row r="486" spans="5:7" x14ac:dyDescent="0.25">
      <c r="E486" t="s">
        <v>462</v>
      </c>
      <c r="F486">
        <v>14</v>
      </c>
      <c r="G486">
        <v>6.7089999999999996</v>
      </c>
    </row>
    <row r="487" spans="5:7" x14ac:dyDescent="0.25">
      <c r="E487" t="s">
        <v>466</v>
      </c>
      <c r="F487">
        <v>14</v>
      </c>
      <c r="G487">
        <v>4.9160000000000004</v>
      </c>
    </row>
    <row r="488" spans="5:7" x14ac:dyDescent="0.25">
      <c r="E488" t="s">
        <v>505</v>
      </c>
      <c r="F488">
        <v>14</v>
      </c>
      <c r="G488">
        <v>10.574999999999999</v>
      </c>
    </row>
    <row r="489" spans="5:7" x14ac:dyDescent="0.25">
      <c r="E489" t="s">
        <v>536</v>
      </c>
      <c r="F489">
        <v>14</v>
      </c>
      <c r="G489">
        <v>4.4089999999999998</v>
      </c>
    </row>
    <row r="490" spans="5:7" x14ac:dyDescent="0.25">
      <c r="E490" t="s">
        <v>611</v>
      </c>
      <c r="F490">
        <v>14</v>
      </c>
      <c r="G490">
        <v>5.2560000000000002</v>
      </c>
    </row>
    <row r="491" spans="5:7" x14ac:dyDescent="0.25">
      <c r="E491" t="s">
        <v>619</v>
      </c>
      <c r="F491">
        <v>14</v>
      </c>
      <c r="G491">
        <v>24.719000000000001</v>
      </c>
    </row>
    <row r="492" spans="5:7" x14ac:dyDescent="0.25">
      <c r="E492" t="s">
        <v>164</v>
      </c>
      <c r="F492">
        <v>15</v>
      </c>
      <c r="G492">
        <v>7.7060000000000004</v>
      </c>
    </row>
    <row r="493" spans="5:7" x14ac:dyDescent="0.25">
      <c r="E493" t="s">
        <v>189</v>
      </c>
      <c r="F493">
        <v>15</v>
      </c>
      <c r="G493">
        <v>190.75299999999999</v>
      </c>
    </row>
    <row r="494" spans="5:7" x14ac:dyDescent="0.25">
      <c r="E494" t="s">
        <v>152</v>
      </c>
      <c r="F494">
        <v>15</v>
      </c>
      <c r="G494">
        <v>16.943999999999999</v>
      </c>
    </row>
    <row r="495" spans="5:7" x14ac:dyDescent="0.25">
      <c r="E495" t="s">
        <v>262</v>
      </c>
      <c r="F495">
        <v>15</v>
      </c>
      <c r="G495">
        <v>1353.64</v>
      </c>
    </row>
    <row r="496" spans="5:7" x14ac:dyDescent="0.25">
      <c r="E496" t="s">
        <v>487</v>
      </c>
      <c r="F496">
        <v>15</v>
      </c>
      <c r="G496">
        <v>4.6020000000000003</v>
      </c>
    </row>
    <row r="497" spans="5:7" x14ac:dyDescent="0.25">
      <c r="E497" t="s">
        <v>523</v>
      </c>
      <c r="F497">
        <v>15</v>
      </c>
      <c r="G497">
        <v>6.89</v>
      </c>
    </row>
    <row r="498" spans="5:7" x14ac:dyDescent="0.25">
      <c r="E498" t="s">
        <v>572</v>
      </c>
      <c r="F498">
        <v>15</v>
      </c>
      <c r="G498">
        <v>5.9870000000000001</v>
      </c>
    </row>
    <row r="499" spans="5:7" x14ac:dyDescent="0.25">
      <c r="E499" t="s">
        <v>578</v>
      </c>
      <c r="F499">
        <v>15</v>
      </c>
      <c r="G499">
        <v>4.3620000000000001</v>
      </c>
    </row>
    <row r="500" spans="5:7" x14ac:dyDescent="0.25">
      <c r="E500" t="s">
        <v>581</v>
      </c>
      <c r="F500">
        <v>15</v>
      </c>
      <c r="G500">
        <v>7.6749999999999998</v>
      </c>
    </row>
    <row r="501" spans="5:7" x14ac:dyDescent="0.25">
      <c r="E501" t="s">
        <v>14</v>
      </c>
      <c r="F501">
        <v>16</v>
      </c>
      <c r="G501">
        <v>23.667999999999999</v>
      </c>
    </row>
    <row r="502" spans="5:7" x14ac:dyDescent="0.25">
      <c r="E502" t="s">
        <v>75</v>
      </c>
      <c r="F502">
        <v>16</v>
      </c>
      <c r="G502">
        <v>45.951999999999998</v>
      </c>
    </row>
    <row r="503" spans="5:7" x14ac:dyDescent="0.25">
      <c r="E503" t="s">
        <v>212</v>
      </c>
      <c r="F503">
        <v>16</v>
      </c>
      <c r="G503">
        <v>4.2670000000000003</v>
      </c>
    </row>
    <row r="504" spans="5:7" x14ac:dyDescent="0.25">
      <c r="E504" t="s">
        <v>247</v>
      </c>
      <c r="F504">
        <v>16</v>
      </c>
      <c r="G504">
        <v>33.643999999999998</v>
      </c>
    </row>
    <row r="505" spans="5:7" x14ac:dyDescent="0.25">
      <c r="E505" t="s">
        <v>346</v>
      </c>
      <c r="F505">
        <v>16</v>
      </c>
      <c r="G505">
        <v>7.6630000000000003</v>
      </c>
    </row>
    <row r="506" spans="5:7" x14ac:dyDescent="0.25">
      <c r="E506" t="s">
        <v>354</v>
      </c>
      <c r="F506">
        <v>16</v>
      </c>
      <c r="G506">
        <v>5.8780000000000001</v>
      </c>
    </row>
    <row r="507" spans="5:7" x14ac:dyDescent="0.25">
      <c r="E507" t="s">
        <v>406</v>
      </c>
      <c r="F507">
        <v>16</v>
      </c>
      <c r="G507">
        <v>7.0880000000000001</v>
      </c>
    </row>
    <row r="508" spans="5:7" x14ac:dyDescent="0.25">
      <c r="E508" t="s">
        <v>420</v>
      </c>
      <c r="F508">
        <v>16</v>
      </c>
      <c r="G508">
        <v>16.585999999999999</v>
      </c>
    </row>
    <row r="509" spans="5:7" x14ac:dyDescent="0.25">
      <c r="E509" t="s">
        <v>436</v>
      </c>
      <c r="F509">
        <v>16</v>
      </c>
      <c r="G509">
        <v>9.9789999999999992</v>
      </c>
    </row>
    <row r="510" spans="5:7" x14ac:dyDescent="0.25">
      <c r="E510" t="s">
        <v>443</v>
      </c>
      <c r="F510">
        <v>16</v>
      </c>
      <c r="G510">
        <v>11.269</v>
      </c>
    </row>
    <row r="511" spans="5:7" x14ac:dyDescent="0.25">
      <c r="E511" t="s">
        <v>571</v>
      </c>
      <c r="F511">
        <v>16</v>
      </c>
      <c r="G511">
        <v>5.0949999999999998</v>
      </c>
    </row>
    <row r="512" spans="5:7" x14ac:dyDescent="0.25">
      <c r="E512" t="s">
        <v>630</v>
      </c>
      <c r="F512">
        <v>16</v>
      </c>
      <c r="G512">
        <v>12.861000000000001</v>
      </c>
    </row>
    <row r="513" spans="5:7" x14ac:dyDescent="0.25">
      <c r="E513" t="s">
        <v>8</v>
      </c>
      <c r="F513">
        <v>17</v>
      </c>
      <c r="G513">
        <v>7.6609999999999996</v>
      </c>
    </row>
    <row r="514" spans="5:7" x14ac:dyDescent="0.25">
      <c r="E514" t="s">
        <v>46</v>
      </c>
      <c r="F514">
        <v>17</v>
      </c>
      <c r="G514">
        <v>18.622</v>
      </c>
    </row>
    <row r="515" spans="5:7" x14ac:dyDescent="0.25">
      <c r="E515" t="s">
        <v>60</v>
      </c>
      <c r="F515">
        <v>17</v>
      </c>
      <c r="G515">
        <v>5.6520000000000001</v>
      </c>
    </row>
    <row r="516" spans="5:7" x14ac:dyDescent="0.25">
      <c r="E516" t="s">
        <v>122</v>
      </c>
      <c r="F516">
        <v>17</v>
      </c>
      <c r="G516">
        <v>121.464</v>
      </c>
    </row>
    <row r="517" spans="5:7" x14ac:dyDescent="0.25">
      <c r="E517" t="s">
        <v>178</v>
      </c>
      <c r="F517">
        <v>17</v>
      </c>
      <c r="G517">
        <v>9.8019999999999996</v>
      </c>
    </row>
    <row r="518" spans="5:7" x14ac:dyDescent="0.25">
      <c r="E518" t="s">
        <v>132</v>
      </c>
      <c r="F518">
        <v>17</v>
      </c>
      <c r="G518">
        <v>4.5819999999999999</v>
      </c>
    </row>
    <row r="519" spans="5:7" x14ac:dyDescent="0.25">
      <c r="E519" t="s">
        <v>291</v>
      </c>
      <c r="F519">
        <v>17</v>
      </c>
      <c r="G519">
        <v>17.454999999999998</v>
      </c>
    </row>
    <row r="520" spans="5:7" x14ac:dyDescent="0.25">
      <c r="E520" t="s">
        <v>364</v>
      </c>
      <c r="F520">
        <v>17</v>
      </c>
      <c r="G520">
        <v>4.5259999999999998</v>
      </c>
    </row>
    <row r="521" spans="5:7" x14ac:dyDescent="0.25">
      <c r="E521" t="s">
        <v>412</v>
      </c>
      <c r="F521">
        <v>17</v>
      </c>
      <c r="G521">
        <v>4.923</v>
      </c>
    </row>
    <row r="522" spans="5:7" x14ac:dyDescent="0.25">
      <c r="E522" t="s">
        <v>442</v>
      </c>
      <c r="F522">
        <v>17</v>
      </c>
      <c r="G522">
        <v>5.2350000000000003</v>
      </c>
    </row>
    <row r="523" spans="5:7" x14ac:dyDescent="0.25">
      <c r="E523" t="s">
        <v>460</v>
      </c>
      <c r="F523">
        <v>17</v>
      </c>
      <c r="G523">
        <v>6.8529999999999998</v>
      </c>
    </row>
    <row r="524" spans="5:7" x14ac:dyDescent="0.25">
      <c r="E524" t="s">
        <v>528</v>
      </c>
      <c r="F524">
        <v>17</v>
      </c>
      <c r="G524">
        <v>1367.8710000000001</v>
      </c>
    </row>
    <row r="525" spans="5:7" x14ac:dyDescent="0.25">
      <c r="E525" t="s">
        <v>560</v>
      </c>
      <c r="F525">
        <v>17</v>
      </c>
      <c r="G525">
        <v>7.7720000000000002</v>
      </c>
    </row>
    <row r="526" spans="5:7" x14ac:dyDescent="0.25">
      <c r="E526" t="s">
        <v>599</v>
      </c>
      <c r="F526">
        <v>17</v>
      </c>
      <c r="G526">
        <v>5.282</v>
      </c>
    </row>
    <row r="527" spans="5:7" x14ac:dyDescent="0.25">
      <c r="E527" t="s">
        <v>19</v>
      </c>
      <c r="F527">
        <v>18</v>
      </c>
      <c r="G527">
        <v>4.9509999999999996</v>
      </c>
    </row>
    <row r="528" spans="5:7" x14ac:dyDescent="0.25">
      <c r="E528" t="s">
        <v>66</v>
      </c>
      <c r="F528">
        <v>18</v>
      </c>
      <c r="G528">
        <v>6.3029999999999999</v>
      </c>
    </row>
    <row r="529" spans="5:7" x14ac:dyDescent="0.25">
      <c r="E529" t="s">
        <v>98</v>
      </c>
      <c r="F529">
        <v>18</v>
      </c>
      <c r="G529">
        <v>6.681</v>
      </c>
    </row>
    <row r="530" spans="5:7" x14ac:dyDescent="0.25">
      <c r="E530" t="s">
        <v>159</v>
      </c>
      <c r="F530">
        <v>18</v>
      </c>
      <c r="G530">
        <v>16.129000000000001</v>
      </c>
    </row>
    <row r="531" spans="5:7" x14ac:dyDescent="0.25">
      <c r="E531" t="s">
        <v>187</v>
      </c>
      <c r="F531">
        <v>18</v>
      </c>
      <c r="G531">
        <v>62.206000000000003</v>
      </c>
    </row>
    <row r="532" spans="5:7" x14ac:dyDescent="0.25">
      <c r="E532" t="s">
        <v>275</v>
      </c>
      <c r="F532">
        <v>18</v>
      </c>
      <c r="G532">
        <v>156.83000000000001</v>
      </c>
    </row>
    <row r="533" spans="5:7" x14ac:dyDescent="0.25">
      <c r="E533" t="s">
        <v>352</v>
      </c>
      <c r="F533">
        <v>18</v>
      </c>
      <c r="G533">
        <v>14.688000000000001</v>
      </c>
    </row>
    <row r="534" spans="5:7" x14ac:dyDescent="0.25">
      <c r="E534" t="s">
        <v>414</v>
      </c>
      <c r="F534">
        <v>18</v>
      </c>
      <c r="G534">
        <v>7.218</v>
      </c>
    </row>
    <row r="535" spans="5:7" x14ac:dyDescent="0.25">
      <c r="E535" t="s">
        <v>463</v>
      </c>
      <c r="F535">
        <v>18</v>
      </c>
      <c r="G535">
        <v>4.6660000000000004</v>
      </c>
    </row>
    <row r="536" spans="5:7" x14ac:dyDescent="0.25">
      <c r="E536" t="s">
        <v>504</v>
      </c>
      <c r="F536">
        <v>18</v>
      </c>
      <c r="G536">
        <v>7.4770000000000003</v>
      </c>
    </row>
    <row r="537" spans="5:7" x14ac:dyDescent="0.25">
      <c r="E537" t="s">
        <v>556</v>
      </c>
      <c r="F537">
        <v>18</v>
      </c>
      <c r="G537">
        <v>5.7030000000000003</v>
      </c>
    </row>
    <row r="538" spans="5:7" x14ac:dyDescent="0.25">
      <c r="E538" t="s">
        <v>23</v>
      </c>
      <c r="F538">
        <v>19</v>
      </c>
      <c r="G538">
        <v>4.8730000000000002</v>
      </c>
    </row>
    <row r="539" spans="5:7" x14ac:dyDescent="0.25">
      <c r="E539" t="s">
        <v>47</v>
      </c>
      <c r="F539">
        <v>19</v>
      </c>
      <c r="G539">
        <v>5.5659999999999998</v>
      </c>
    </row>
    <row r="540" spans="5:7" x14ac:dyDescent="0.25">
      <c r="E540" t="s">
        <v>50</v>
      </c>
      <c r="F540">
        <v>19</v>
      </c>
      <c r="G540">
        <v>80.055000000000007</v>
      </c>
    </row>
    <row r="541" spans="5:7" x14ac:dyDescent="0.25">
      <c r="E541" t="s">
        <v>99</v>
      </c>
      <c r="F541">
        <v>19</v>
      </c>
      <c r="G541">
        <v>9.3879999999999999</v>
      </c>
    </row>
    <row r="542" spans="5:7" x14ac:dyDescent="0.25">
      <c r="E542" t="s">
        <v>385</v>
      </c>
      <c r="F542">
        <v>19</v>
      </c>
      <c r="G542">
        <v>32.231999999999999</v>
      </c>
    </row>
    <row r="543" spans="5:7" x14ac:dyDescent="0.25">
      <c r="E543" t="s">
        <v>517</v>
      </c>
      <c r="F543">
        <v>19</v>
      </c>
      <c r="G543">
        <v>19.902000000000001</v>
      </c>
    </row>
    <row r="544" spans="5:7" x14ac:dyDescent="0.25">
      <c r="E544" t="s">
        <v>609</v>
      </c>
      <c r="F544">
        <v>19</v>
      </c>
      <c r="G544">
        <v>9.3480000000000008</v>
      </c>
    </row>
    <row r="545" spans="5:7" x14ac:dyDescent="0.25">
      <c r="E545" t="s">
        <v>203</v>
      </c>
      <c r="F545">
        <v>20</v>
      </c>
      <c r="G545">
        <v>11.779</v>
      </c>
    </row>
    <row r="546" spans="5:7" x14ac:dyDescent="0.25">
      <c r="E546" t="s">
        <v>131</v>
      </c>
      <c r="F546">
        <v>20</v>
      </c>
      <c r="G546">
        <v>7.4279999999999999</v>
      </c>
    </row>
    <row r="547" spans="5:7" x14ac:dyDescent="0.25">
      <c r="E547" t="s">
        <v>219</v>
      </c>
      <c r="F547">
        <v>20</v>
      </c>
      <c r="G547">
        <v>235.619</v>
      </c>
    </row>
    <row r="548" spans="5:7" x14ac:dyDescent="0.25">
      <c r="E548" t="s">
        <v>399</v>
      </c>
      <c r="F548">
        <v>20</v>
      </c>
      <c r="G548">
        <v>85.745999999999995</v>
      </c>
    </row>
    <row r="549" spans="5:7" x14ac:dyDescent="0.25">
      <c r="E549" t="s">
        <v>401</v>
      </c>
      <c r="F549">
        <v>20</v>
      </c>
      <c r="G549">
        <v>25.257000000000001</v>
      </c>
    </row>
    <row r="550" spans="5:7" x14ac:dyDescent="0.25">
      <c r="E550" t="s">
        <v>416</v>
      </c>
      <c r="F550">
        <v>20</v>
      </c>
      <c r="G550">
        <v>8.4619999999999997</v>
      </c>
    </row>
    <row r="551" spans="5:7" x14ac:dyDescent="0.25">
      <c r="E551" t="s">
        <v>454</v>
      </c>
      <c r="F551">
        <v>20</v>
      </c>
      <c r="G551">
        <v>19.63</v>
      </c>
    </row>
    <row r="552" spans="5:7" x14ac:dyDescent="0.25">
      <c r="E552" t="s">
        <v>541</v>
      </c>
      <c r="F552">
        <v>20</v>
      </c>
      <c r="G552">
        <v>9.1509999999999998</v>
      </c>
    </row>
    <row r="553" spans="5:7" x14ac:dyDescent="0.25">
      <c r="E553" t="s">
        <v>596</v>
      </c>
      <c r="F553">
        <v>20</v>
      </c>
      <c r="G553">
        <v>5.6390000000000002</v>
      </c>
    </row>
    <row r="554" spans="5:7" x14ac:dyDescent="0.25">
      <c r="E554" t="s">
        <v>200</v>
      </c>
      <c r="F554">
        <v>21</v>
      </c>
      <c r="G554">
        <v>222.73599999999999</v>
      </c>
    </row>
    <row r="555" spans="5:7" x14ac:dyDescent="0.25">
      <c r="E555" t="s">
        <v>150</v>
      </c>
      <c r="F555">
        <v>21</v>
      </c>
      <c r="G555">
        <v>4.673</v>
      </c>
    </row>
    <row r="556" spans="5:7" x14ac:dyDescent="0.25">
      <c r="E556" t="s">
        <v>249</v>
      </c>
      <c r="F556">
        <v>21</v>
      </c>
      <c r="G556">
        <v>48.256</v>
      </c>
    </row>
    <row r="557" spans="5:7" x14ac:dyDescent="0.25">
      <c r="E557" t="s">
        <v>421</v>
      </c>
      <c r="F557">
        <v>21</v>
      </c>
      <c r="G557">
        <v>56.039000000000001</v>
      </c>
    </row>
    <row r="558" spans="5:7" x14ac:dyDescent="0.25">
      <c r="E558" t="s">
        <v>448</v>
      </c>
      <c r="F558">
        <v>21</v>
      </c>
      <c r="G558">
        <v>8.07</v>
      </c>
    </row>
    <row r="559" spans="5:7" x14ac:dyDescent="0.25">
      <c r="E559" t="s">
        <v>519</v>
      </c>
      <c r="F559">
        <v>21</v>
      </c>
      <c r="G559">
        <v>5.6820000000000004</v>
      </c>
    </row>
    <row r="560" spans="5:7" x14ac:dyDescent="0.25">
      <c r="E560" t="s">
        <v>621</v>
      </c>
      <c r="F560">
        <v>21</v>
      </c>
      <c r="G560">
        <v>7.1870000000000003</v>
      </c>
    </row>
    <row r="561" spans="5:7" x14ac:dyDescent="0.25">
      <c r="E561" t="s">
        <v>18</v>
      </c>
      <c r="F561">
        <v>22</v>
      </c>
      <c r="G561">
        <v>13.866</v>
      </c>
    </row>
    <row r="562" spans="5:7" x14ac:dyDescent="0.25">
      <c r="E562" t="s">
        <v>177</v>
      </c>
      <c r="F562">
        <v>22</v>
      </c>
      <c r="G562">
        <v>62.615000000000002</v>
      </c>
    </row>
    <row r="563" spans="5:7" x14ac:dyDescent="0.25">
      <c r="E563" t="s">
        <v>128</v>
      </c>
      <c r="F563">
        <v>22</v>
      </c>
      <c r="G563">
        <v>7.016</v>
      </c>
    </row>
    <row r="564" spans="5:7" x14ac:dyDescent="0.25">
      <c r="E564" t="s">
        <v>389</v>
      </c>
      <c r="F564">
        <v>22</v>
      </c>
      <c r="G564">
        <v>16.364999999999998</v>
      </c>
    </row>
    <row r="565" spans="5:7" x14ac:dyDescent="0.25">
      <c r="E565" t="s">
        <v>413</v>
      </c>
      <c r="F565">
        <v>22</v>
      </c>
      <c r="G565">
        <v>7.2</v>
      </c>
    </row>
    <row r="566" spans="5:7" x14ac:dyDescent="0.25">
      <c r="E566" t="s">
        <v>458</v>
      </c>
      <c r="F566">
        <v>22</v>
      </c>
      <c r="G566">
        <v>4.5140000000000002</v>
      </c>
    </row>
    <row r="567" spans="5:7" x14ac:dyDescent="0.25">
      <c r="E567" t="s">
        <v>24</v>
      </c>
      <c r="F567">
        <v>23</v>
      </c>
      <c r="G567">
        <v>9.1110000000000007</v>
      </c>
    </row>
    <row r="568" spans="5:7" x14ac:dyDescent="0.25">
      <c r="E568" t="s">
        <v>269</v>
      </c>
      <c r="F568">
        <v>23</v>
      </c>
      <c r="G568">
        <v>11.266</v>
      </c>
    </row>
    <row r="569" spans="5:7" x14ac:dyDescent="0.25">
      <c r="E569" t="s">
        <v>374</v>
      </c>
      <c r="F569">
        <v>23</v>
      </c>
      <c r="G569">
        <v>112.258</v>
      </c>
    </row>
    <row r="570" spans="5:7" x14ac:dyDescent="0.25">
      <c r="E570" t="s">
        <v>636</v>
      </c>
      <c r="F570">
        <v>23</v>
      </c>
      <c r="G570">
        <v>305.45100000000002</v>
      </c>
    </row>
    <row r="571" spans="5:7" x14ac:dyDescent="0.25">
      <c r="E571" t="s">
        <v>431</v>
      </c>
      <c r="F571">
        <v>23</v>
      </c>
      <c r="G571">
        <v>5.36</v>
      </c>
    </row>
    <row r="572" spans="5:7" x14ac:dyDescent="0.25">
      <c r="E572" t="s">
        <v>579</v>
      </c>
      <c r="F572">
        <v>23</v>
      </c>
      <c r="G572">
        <v>32.337000000000003</v>
      </c>
    </row>
    <row r="573" spans="5:7" x14ac:dyDescent="0.25">
      <c r="E573" t="s">
        <v>614</v>
      </c>
      <c r="F573">
        <v>23</v>
      </c>
      <c r="G573">
        <v>32.944000000000003</v>
      </c>
    </row>
    <row r="574" spans="5:7" x14ac:dyDescent="0.25">
      <c r="E574" t="s">
        <v>617</v>
      </c>
      <c r="F574">
        <v>23</v>
      </c>
      <c r="G574">
        <v>8.7189999999999994</v>
      </c>
    </row>
    <row r="575" spans="5:7" x14ac:dyDescent="0.25">
      <c r="E575" t="s">
        <v>129</v>
      </c>
      <c r="F575">
        <v>24</v>
      </c>
      <c r="G575">
        <v>8.1890000000000001</v>
      </c>
    </row>
    <row r="576" spans="5:7" x14ac:dyDescent="0.25">
      <c r="E576" t="s">
        <v>361</v>
      </c>
      <c r="F576">
        <v>24</v>
      </c>
      <c r="G576">
        <v>7.9720000000000004</v>
      </c>
    </row>
    <row r="577" spans="5:7" x14ac:dyDescent="0.25">
      <c r="E577" t="s">
        <v>490</v>
      </c>
      <c r="F577">
        <v>24</v>
      </c>
      <c r="G577">
        <v>31.341999999999999</v>
      </c>
    </row>
    <row r="578" spans="5:7" x14ac:dyDescent="0.25">
      <c r="E578" t="s">
        <v>43</v>
      </c>
      <c r="F578">
        <v>25</v>
      </c>
      <c r="G578">
        <v>11.829000000000001</v>
      </c>
    </row>
    <row r="579" spans="5:7" x14ac:dyDescent="0.25">
      <c r="E579" t="s">
        <v>67</v>
      </c>
      <c r="F579">
        <v>25</v>
      </c>
      <c r="G579">
        <v>10.542999999999999</v>
      </c>
    </row>
    <row r="580" spans="5:7" x14ac:dyDescent="0.25">
      <c r="E580" t="s">
        <v>471</v>
      </c>
      <c r="F580">
        <v>25</v>
      </c>
      <c r="G580">
        <v>9.7119999999999997</v>
      </c>
    </row>
    <row r="581" spans="5:7" x14ac:dyDescent="0.25">
      <c r="E581" t="s">
        <v>521</v>
      </c>
      <c r="F581">
        <v>25</v>
      </c>
      <c r="G581">
        <v>111.872</v>
      </c>
    </row>
    <row r="582" spans="5:7" x14ac:dyDescent="0.25">
      <c r="E582" t="s">
        <v>238</v>
      </c>
      <c r="F582">
        <v>26</v>
      </c>
      <c r="G582">
        <v>1723.4480000000001</v>
      </c>
    </row>
    <row r="583" spans="5:7" x14ac:dyDescent="0.25">
      <c r="E583" t="s">
        <v>263</v>
      </c>
      <c r="F583">
        <v>26</v>
      </c>
      <c r="G583">
        <v>200.61799999999999</v>
      </c>
    </row>
    <row r="584" spans="5:7" x14ac:dyDescent="0.25">
      <c r="E584" t="s">
        <v>285</v>
      </c>
      <c r="F584">
        <v>26</v>
      </c>
      <c r="G584">
        <v>11.098000000000001</v>
      </c>
    </row>
    <row r="585" spans="5:7" x14ac:dyDescent="0.25">
      <c r="E585" t="s">
        <v>287</v>
      </c>
      <c r="F585">
        <v>26</v>
      </c>
      <c r="G585">
        <v>7.1029999999999998</v>
      </c>
    </row>
    <row r="586" spans="5:7" x14ac:dyDescent="0.25">
      <c r="E586" t="s">
        <v>11</v>
      </c>
      <c r="F586">
        <v>27</v>
      </c>
      <c r="G586">
        <v>285.61</v>
      </c>
    </row>
    <row r="587" spans="5:7" x14ac:dyDescent="0.25">
      <c r="E587" t="s">
        <v>105</v>
      </c>
      <c r="F587">
        <v>27</v>
      </c>
      <c r="G587">
        <v>396.45299999999997</v>
      </c>
    </row>
    <row r="588" spans="5:7" x14ac:dyDescent="0.25">
      <c r="E588" t="s">
        <v>226</v>
      </c>
      <c r="F588">
        <v>27</v>
      </c>
      <c r="G588">
        <v>44.34</v>
      </c>
    </row>
    <row r="589" spans="5:7" x14ac:dyDescent="0.25">
      <c r="E589" t="s">
        <v>273</v>
      </c>
      <c r="F589">
        <v>27</v>
      </c>
      <c r="G589">
        <v>6935.2370000000001</v>
      </c>
    </row>
    <row r="590" spans="5:7" x14ac:dyDescent="0.25">
      <c r="E590" t="s">
        <v>411</v>
      </c>
      <c r="F590">
        <v>27</v>
      </c>
      <c r="G590">
        <v>834.36500000000001</v>
      </c>
    </row>
    <row r="591" spans="5:7" x14ac:dyDescent="0.25">
      <c r="E591" t="s">
        <v>445</v>
      </c>
      <c r="F591">
        <v>27</v>
      </c>
      <c r="G591">
        <v>23.626000000000001</v>
      </c>
    </row>
    <row r="592" spans="5:7" x14ac:dyDescent="0.25">
      <c r="E592" t="s">
        <v>95</v>
      </c>
      <c r="F592">
        <v>28</v>
      </c>
      <c r="G592">
        <v>7.7729999999999997</v>
      </c>
    </row>
    <row r="593" spans="5:7" x14ac:dyDescent="0.25">
      <c r="E593" t="s">
        <v>239</v>
      </c>
      <c r="F593">
        <v>28</v>
      </c>
      <c r="G593">
        <v>5159.2950000000001</v>
      </c>
    </row>
    <row r="594" spans="5:7" x14ac:dyDescent="0.25">
      <c r="E594" t="s">
        <v>317</v>
      </c>
      <c r="F594">
        <v>29</v>
      </c>
      <c r="G594">
        <v>11.438000000000001</v>
      </c>
    </row>
    <row r="595" spans="5:7" x14ac:dyDescent="0.25">
      <c r="E595" t="s">
        <v>127</v>
      </c>
      <c r="F595">
        <v>30</v>
      </c>
      <c r="G595">
        <v>4.6689999999999996</v>
      </c>
    </row>
    <row r="596" spans="5:7" x14ac:dyDescent="0.25">
      <c r="E596" t="s">
        <v>151</v>
      </c>
      <c r="F596">
        <v>30</v>
      </c>
      <c r="G596">
        <v>898.07100000000003</v>
      </c>
    </row>
    <row r="597" spans="5:7" x14ac:dyDescent="0.25">
      <c r="E597" t="s">
        <v>217</v>
      </c>
      <c r="F597">
        <v>30</v>
      </c>
      <c r="G597">
        <v>714.08900000000006</v>
      </c>
    </row>
    <row r="598" spans="5:7" x14ac:dyDescent="0.25">
      <c r="E598" t="s">
        <v>405</v>
      </c>
      <c r="F598">
        <v>30</v>
      </c>
      <c r="G598">
        <v>5.2140000000000004</v>
      </c>
    </row>
    <row r="599" spans="5:7" x14ac:dyDescent="0.25">
      <c r="E599" t="s">
        <v>640</v>
      </c>
      <c r="F599">
        <v>30</v>
      </c>
      <c r="G599">
        <v>21802.963</v>
      </c>
    </row>
    <row r="600" spans="5:7" x14ac:dyDescent="0.25">
      <c r="E600" t="s">
        <v>254</v>
      </c>
      <c r="F600">
        <v>31</v>
      </c>
      <c r="G600">
        <v>865.53800000000001</v>
      </c>
    </row>
    <row r="601" spans="5:7" x14ac:dyDescent="0.25">
      <c r="E601" t="s">
        <v>286</v>
      </c>
      <c r="F601">
        <v>31</v>
      </c>
      <c r="G601">
        <v>75.709999999999994</v>
      </c>
    </row>
    <row r="602" spans="5:7" x14ac:dyDescent="0.25">
      <c r="E602" t="s">
        <v>635</v>
      </c>
      <c r="F602">
        <v>31</v>
      </c>
      <c r="G602">
        <v>1984.0329999999999</v>
      </c>
    </row>
    <row r="603" spans="5:7" x14ac:dyDescent="0.25">
      <c r="E603" t="s">
        <v>446</v>
      </c>
      <c r="F603">
        <v>31</v>
      </c>
      <c r="G603">
        <v>11.199</v>
      </c>
    </row>
    <row r="604" spans="5:7" x14ac:dyDescent="0.25">
      <c r="E604" t="s">
        <v>141</v>
      </c>
      <c r="F604">
        <v>32</v>
      </c>
      <c r="G604">
        <v>186.85300000000001</v>
      </c>
    </row>
    <row r="605" spans="5:7" x14ac:dyDescent="0.25">
      <c r="E605" t="s">
        <v>409</v>
      </c>
      <c r="F605">
        <v>32</v>
      </c>
      <c r="G605">
        <v>15.342000000000001</v>
      </c>
    </row>
    <row r="606" spans="5:7" x14ac:dyDescent="0.25">
      <c r="E606" t="s">
        <v>419</v>
      </c>
      <c r="F606">
        <v>32</v>
      </c>
      <c r="G606">
        <v>18.776</v>
      </c>
    </row>
    <row r="607" spans="5:7" x14ac:dyDescent="0.25">
      <c r="E607" t="s">
        <v>278</v>
      </c>
      <c r="F607">
        <v>33</v>
      </c>
      <c r="G607">
        <v>49.768000000000001</v>
      </c>
    </row>
    <row r="608" spans="5:7" x14ac:dyDescent="0.25">
      <c r="E608" t="s">
        <v>373</v>
      </c>
      <c r="F608">
        <v>33</v>
      </c>
      <c r="G608">
        <v>11.702</v>
      </c>
    </row>
    <row r="609" spans="5:7" x14ac:dyDescent="0.25">
      <c r="E609" t="s">
        <v>353</v>
      </c>
      <c r="F609">
        <v>34</v>
      </c>
      <c r="G609">
        <v>18.652000000000001</v>
      </c>
    </row>
    <row r="610" spans="5:7" x14ac:dyDescent="0.25">
      <c r="E610" t="s">
        <v>384</v>
      </c>
      <c r="F610">
        <v>34</v>
      </c>
      <c r="G610">
        <v>497.99900000000002</v>
      </c>
    </row>
    <row r="611" spans="5:7" x14ac:dyDescent="0.25">
      <c r="E611" t="s">
        <v>638</v>
      </c>
      <c r="F611">
        <v>35</v>
      </c>
      <c r="G611">
        <v>395.82400000000001</v>
      </c>
    </row>
    <row r="612" spans="5:7" x14ac:dyDescent="0.25">
      <c r="E612" t="s">
        <v>195</v>
      </c>
      <c r="F612">
        <v>36</v>
      </c>
      <c r="G612">
        <v>146.68600000000001</v>
      </c>
    </row>
    <row r="613" spans="5:7" x14ac:dyDescent="0.25">
      <c r="E613" t="s">
        <v>211</v>
      </c>
      <c r="F613">
        <v>36</v>
      </c>
      <c r="G613">
        <v>140.55500000000001</v>
      </c>
    </row>
    <row r="614" spans="5:7" x14ac:dyDescent="0.25">
      <c r="E614" t="s">
        <v>633</v>
      </c>
      <c r="F614">
        <v>37</v>
      </c>
      <c r="G614">
        <v>2690.817</v>
      </c>
    </row>
    <row r="615" spans="5:7" x14ac:dyDescent="0.25">
      <c r="E615" t="s">
        <v>639</v>
      </c>
      <c r="F615">
        <v>37</v>
      </c>
      <c r="G615">
        <v>2777.9589999999998</v>
      </c>
    </row>
    <row r="616" spans="5:7" x14ac:dyDescent="0.25">
      <c r="E616" t="s">
        <v>603</v>
      </c>
      <c r="F616">
        <v>37</v>
      </c>
      <c r="G616">
        <v>702.91600000000005</v>
      </c>
    </row>
    <row r="617" spans="5:7" x14ac:dyDescent="0.25">
      <c r="E617" t="s">
        <v>601</v>
      </c>
      <c r="F617">
        <v>38</v>
      </c>
      <c r="G617">
        <v>42.557000000000002</v>
      </c>
    </row>
    <row r="618" spans="5:7" x14ac:dyDescent="0.25">
      <c r="E618" t="s">
        <v>632</v>
      </c>
      <c r="F618">
        <v>39</v>
      </c>
      <c r="G618">
        <v>2905.127</v>
      </c>
    </row>
    <row r="619" spans="5:7" x14ac:dyDescent="0.25">
      <c r="E619" t="s">
        <v>140</v>
      </c>
      <c r="F619">
        <v>39</v>
      </c>
      <c r="G619">
        <v>48.796999999999997</v>
      </c>
    </row>
    <row r="620" spans="5:7" x14ac:dyDescent="0.25">
      <c r="E620" t="s">
        <v>388</v>
      </c>
      <c r="F620">
        <v>39</v>
      </c>
      <c r="G620">
        <v>52.859000000000002</v>
      </c>
    </row>
    <row r="621" spans="5:7" x14ac:dyDescent="0.25">
      <c r="E621" t="s">
        <v>175</v>
      </c>
      <c r="F621">
        <v>40</v>
      </c>
      <c r="G621">
        <v>15.978999999999999</v>
      </c>
    </row>
    <row r="622" spans="5:7" x14ac:dyDescent="0.25">
      <c r="E622" t="s">
        <v>185</v>
      </c>
      <c r="F622">
        <v>40</v>
      </c>
      <c r="G622">
        <v>51.671999999999997</v>
      </c>
    </row>
    <row r="623" spans="5:7" x14ac:dyDescent="0.25">
      <c r="E623" t="s">
        <v>452</v>
      </c>
      <c r="F623">
        <v>40</v>
      </c>
      <c r="G623">
        <v>25.539000000000001</v>
      </c>
    </row>
    <row r="624" spans="5:7" x14ac:dyDescent="0.25">
      <c r="E624" t="s">
        <v>432</v>
      </c>
      <c r="F624">
        <v>41</v>
      </c>
      <c r="G624">
        <v>50.176000000000002</v>
      </c>
    </row>
    <row r="625" spans="5:7" x14ac:dyDescent="0.25">
      <c r="E625" t="s">
        <v>637</v>
      </c>
      <c r="F625">
        <v>42</v>
      </c>
      <c r="G625">
        <v>353.69099999999997</v>
      </c>
    </row>
    <row r="626" spans="5:7" x14ac:dyDescent="0.25">
      <c r="E626" t="s">
        <v>430</v>
      </c>
      <c r="F626">
        <v>42</v>
      </c>
      <c r="G626">
        <v>10.544</v>
      </c>
    </row>
    <row r="627" spans="5:7" x14ac:dyDescent="0.25">
      <c r="E627" t="s">
        <v>68</v>
      </c>
      <c r="F627">
        <v>43</v>
      </c>
      <c r="G627">
        <v>7.125</v>
      </c>
    </row>
    <row r="628" spans="5:7" x14ac:dyDescent="0.25">
      <c r="E628" t="s">
        <v>447</v>
      </c>
      <c r="F628">
        <v>44</v>
      </c>
      <c r="G628">
        <v>25.562999999999999</v>
      </c>
    </row>
    <row r="629" spans="5:7" x14ac:dyDescent="0.25">
      <c r="E629" t="s">
        <v>124</v>
      </c>
      <c r="F629">
        <v>47</v>
      </c>
      <c r="G629">
        <v>153.63999999999999</v>
      </c>
    </row>
    <row r="630" spans="5:7" x14ac:dyDescent="0.25">
      <c r="E630" t="s">
        <v>525</v>
      </c>
      <c r="F630">
        <v>49</v>
      </c>
      <c r="G630">
        <v>3870.8130000000001</v>
      </c>
    </row>
    <row r="631" spans="5:7" x14ac:dyDescent="0.25">
      <c r="E631" t="s">
        <v>634</v>
      </c>
      <c r="F631">
        <v>50</v>
      </c>
      <c r="G631">
        <v>11873.968000000001</v>
      </c>
    </row>
    <row r="632" spans="5:7" x14ac:dyDescent="0.25">
      <c r="E632" t="s">
        <v>404</v>
      </c>
      <c r="F632">
        <v>50</v>
      </c>
      <c r="G632">
        <v>40.186</v>
      </c>
    </row>
    <row r="633" spans="5:7" x14ac:dyDescent="0.25">
      <c r="E633" t="s">
        <v>600</v>
      </c>
      <c r="F633">
        <v>73</v>
      </c>
      <c r="G633">
        <v>433.44900000000001</v>
      </c>
    </row>
    <row r="634" spans="5:7" x14ac:dyDescent="0.25">
      <c r="E634" t="s">
        <v>144</v>
      </c>
      <c r="F634">
        <v>76</v>
      </c>
      <c r="G634">
        <v>10.722</v>
      </c>
    </row>
    <row r="635" spans="5:7" x14ac:dyDescent="0.25">
      <c r="E635" t="s">
        <v>106</v>
      </c>
      <c r="F635">
        <v>87</v>
      </c>
      <c r="G635">
        <v>658.49099999999999</v>
      </c>
    </row>
    <row r="636" spans="5:7" x14ac:dyDescent="0.25">
      <c r="E636" t="s">
        <v>618</v>
      </c>
      <c r="F636">
        <v>109</v>
      </c>
      <c r="G636">
        <v>6610.0429999999997</v>
      </c>
    </row>
  </sheetData>
  <sortState ref="E2:F636">
    <sortCondition ref="F2:F63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6"/>
  <sheetViews>
    <sheetView topLeftCell="F1" zoomScale="140" zoomScaleNormal="140" workbookViewId="0">
      <selection activeCell="P98" sqref="P98"/>
    </sheetView>
  </sheetViews>
  <sheetFormatPr defaultRowHeight="15" x14ac:dyDescent="0.25"/>
  <cols>
    <col min="1" max="1" width="25.7109375" customWidth="1"/>
    <col min="2" max="2" width="13.85546875" customWidth="1"/>
    <col min="3" max="3" width="12.140625" customWidth="1"/>
    <col min="4" max="5" width="15.28515625" customWidth="1"/>
    <col min="6" max="6" width="15.5703125" customWidth="1"/>
    <col min="7" max="7" width="15.7109375" customWidth="1"/>
    <col min="10" max="10" width="14.28515625" customWidth="1"/>
    <col min="11" max="11" width="13.140625" customWidth="1"/>
    <col min="12" max="12" width="16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650</v>
      </c>
    </row>
    <row r="2" spans="1:14" x14ac:dyDescent="0.25">
      <c r="A2" t="s">
        <v>208</v>
      </c>
      <c r="B2">
        <v>0</v>
      </c>
      <c r="C2">
        <v>12.792</v>
      </c>
      <c r="D2" t="s">
        <v>25</v>
      </c>
      <c r="E2">
        <v>0</v>
      </c>
      <c r="G2" t="e">
        <f t="shared" ref="G2:G65" si="0">D2*E2</f>
        <v>#VALUE!</v>
      </c>
    </row>
    <row r="3" spans="1:14" x14ac:dyDescent="0.25">
      <c r="A3" t="s">
        <v>553</v>
      </c>
      <c r="B3">
        <v>0</v>
      </c>
      <c r="C3">
        <v>4.3099999999999996</v>
      </c>
      <c r="D3" t="s">
        <v>25</v>
      </c>
      <c r="E3">
        <v>0</v>
      </c>
      <c r="G3" t="e">
        <f t="shared" si="0"/>
        <v>#VALUE!</v>
      </c>
    </row>
    <row r="4" spans="1:14" x14ac:dyDescent="0.25">
      <c r="A4" t="s">
        <v>558</v>
      </c>
      <c r="B4">
        <v>0</v>
      </c>
      <c r="C4">
        <v>5.9290000000000003</v>
      </c>
      <c r="D4" t="s">
        <v>25</v>
      </c>
      <c r="E4">
        <v>0</v>
      </c>
      <c r="G4" t="e">
        <f t="shared" si="0"/>
        <v>#VALUE!</v>
      </c>
    </row>
    <row r="5" spans="1:14" x14ac:dyDescent="0.25">
      <c r="A5" t="s">
        <v>12</v>
      </c>
      <c r="B5">
        <v>1</v>
      </c>
      <c r="C5">
        <v>15.339</v>
      </c>
      <c r="D5">
        <v>0</v>
      </c>
      <c r="E5">
        <v>77</v>
      </c>
      <c r="F5">
        <v>90</v>
      </c>
      <c r="G5">
        <f t="shared" si="0"/>
        <v>0</v>
      </c>
    </row>
    <row r="6" spans="1:14" x14ac:dyDescent="0.25">
      <c r="A6" t="s">
        <v>26</v>
      </c>
      <c r="B6">
        <v>1</v>
      </c>
      <c r="C6">
        <v>4.5590000000000002</v>
      </c>
      <c r="E6">
        <v>13</v>
      </c>
      <c r="F6">
        <v>13</v>
      </c>
      <c r="G6">
        <f t="shared" si="0"/>
        <v>0</v>
      </c>
      <c r="J6" t="s">
        <v>651</v>
      </c>
      <c r="K6" t="s">
        <v>653</v>
      </c>
      <c r="L6" t="s">
        <v>643</v>
      </c>
      <c r="M6" t="s">
        <v>650</v>
      </c>
    </row>
    <row r="7" spans="1:14" x14ac:dyDescent="0.25">
      <c r="A7" t="s">
        <v>28</v>
      </c>
      <c r="B7">
        <v>1</v>
      </c>
      <c r="C7">
        <v>4.07</v>
      </c>
      <c r="E7">
        <v>38</v>
      </c>
      <c r="F7">
        <v>38</v>
      </c>
      <c r="G7">
        <f t="shared" si="0"/>
        <v>0</v>
      </c>
      <c r="J7">
        <v>1</v>
      </c>
      <c r="K7">
        <v>0</v>
      </c>
      <c r="L7">
        <v>142</v>
      </c>
      <c r="M7">
        <f>K7/L7</f>
        <v>0</v>
      </c>
    </row>
    <row r="8" spans="1:14" x14ac:dyDescent="0.25">
      <c r="A8" t="s">
        <v>30</v>
      </c>
      <c r="B8">
        <v>1</v>
      </c>
      <c r="C8">
        <v>4.4859999999999998</v>
      </c>
      <c r="E8">
        <v>11</v>
      </c>
      <c r="F8">
        <v>11</v>
      </c>
      <c r="G8">
        <f t="shared" si="0"/>
        <v>0</v>
      </c>
      <c r="J8">
        <v>2</v>
      </c>
      <c r="K8">
        <f>SUM(G148:G250)</f>
        <v>676.77224741537327</v>
      </c>
      <c r="L8">
        <v>104</v>
      </c>
      <c r="M8">
        <f t="shared" ref="M8:M39" si="1">K8/L8</f>
        <v>6.5074254559170503</v>
      </c>
    </row>
    <row r="9" spans="1:14" x14ac:dyDescent="0.25">
      <c r="A9" t="s">
        <v>37</v>
      </c>
      <c r="B9">
        <v>1</v>
      </c>
      <c r="C9">
        <v>6.1369999999999996</v>
      </c>
      <c r="E9">
        <v>22</v>
      </c>
      <c r="F9">
        <v>22</v>
      </c>
      <c r="G9">
        <f t="shared" si="0"/>
        <v>0</v>
      </c>
      <c r="J9">
        <v>3</v>
      </c>
      <c r="K9">
        <f>SUM(G251:G294)</f>
        <v>172.12385087561313</v>
      </c>
      <c r="L9">
        <v>44</v>
      </c>
      <c r="M9">
        <f t="shared" si="1"/>
        <v>3.9119057017184802</v>
      </c>
    </row>
    <row r="10" spans="1:14" x14ac:dyDescent="0.25">
      <c r="A10" t="s">
        <v>53</v>
      </c>
      <c r="B10">
        <v>1</v>
      </c>
      <c r="C10">
        <v>5.3849999999999998</v>
      </c>
      <c r="E10">
        <v>31</v>
      </c>
      <c r="F10">
        <v>31</v>
      </c>
      <c r="G10">
        <f t="shared" si="0"/>
        <v>0</v>
      </c>
      <c r="J10">
        <v>4</v>
      </c>
      <c r="K10">
        <f>SUM(G295:G324)</f>
        <v>65.823520951649726</v>
      </c>
      <c r="L10">
        <v>30</v>
      </c>
      <c r="M10">
        <f t="shared" si="1"/>
        <v>2.194117365054991</v>
      </c>
      <c r="N10" s="1"/>
    </row>
    <row r="11" spans="1:14" x14ac:dyDescent="0.25">
      <c r="A11" t="s">
        <v>54</v>
      </c>
      <c r="B11">
        <v>1</v>
      </c>
      <c r="C11">
        <v>7.1980000000000004</v>
      </c>
      <c r="E11">
        <v>205</v>
      </c>
      <c r="F11">
        <v>472</v>
      </c>
      <c r="G11">
        <f t="shared" si="0"/>
        <v>0</v>
      </c>
      <c r="J11">
        <v>5</v>
      </c>
      <c r="K11">
        <f>SUM(G325:G351)</f>
        <v>125.50300282251921</v>
      </c>
      <c r="L11">
        <v>27</v>
      </c>
      <c r="M11">
        <f t="shared" si="1"/>
        <v>4.648259363797008</v>
      </c>
    </row>
    <row r="12" spans="1:14" x14ac:dyDescent="0.25">
      <c r="A12" t="s">
        <v>58</v>
      </c>
      <c r="B12">
        <v>1</v>
      </c>
      <c r="C12">
        <v>4.0410000000000004</v>
      </c>
      <c r="E12">
        <v>35</v>
      </c>
      <c r="F12">
        <v>35</v>
      </c>
      <c r="G12">
        <f t="shared" si="0"/>
        <v>0</v>
      </c>
      <c r="J12">
        <v>6</v>
      </c>
      <c r="K12">
        <f>SUM(G352:G371)</f>
        <v>76.288045357670185</v>
      </c>
      <c r="L12">
        <v>20</v>
      </c>
      <c r="M12">
        <f t="shared" si="1"/>
        <v>3.8144022678835094</v>
      </c>
    </row>
    <row r="13" spans="1:14" x14ac:dyDescent="0.25">
      <c r="A13" t="s">
        <v>59</v>
      </c>
      <c r="B13">
        <v>1</v>
      </c>
      <c r="C13">
        <v>4.03</v>
      </c>
      <c r="E13">
        <v>188</v>
      </c>
      <c r="F13">
        <v>186</v>
      </c>
      <c r="G13">
        <f t="shared" si="0"/>
        <v>0</v>
      </c>
      <c r="J13">
        <v>7</v>
      </c>
      <c r="K13">
        <f>SUM(G372:G390)</f>
        <v>85.936214588274453</v>
      </c>
      <c r="L13">
        <v>19</v>
      </c>
      <c r="M13">
        <f t="shared" si="1"/>
        <v>4.522958662540761</v>
      </c>
    </row>
    <row r="14" spans="1:14" x14ac:dyDescent="0.25">
      <c r="A14" t="s">
        <v>62</v>
      </c>
      <c r="B14">
        <v>1</v>
      </c>
      <c r="C14">
        <v>4.04</v>
      </c>
      <c r="E14">
        <v>100</v>
      </c>
      <c r="F14">
        <v>100</v>
      </c>
      <c r="G14">
        <f t="shared" si="0"/>
        <v>0</v>
      </c>
      <c r="J14">
        <v>8</v>
      </c>
      <c r="K14">
        <f>SUM(G391:G406)</f>
        <v>104.04972242267617</v>
      </c>
      <c r="L14">
        <v>15</v>
      </c>
      <c r="M14">
        <f t="shared" si="1"/>
        <v>6.9366481615117443</v>
      </c>
    </row>
    <row r="15" spans="1:14" x14ac:dyDescent="0.25">
      <c r="A15" t="s">
        <v>71</v>
      </c>
      <c r="B15">
        <v>1</v>
      </c>
      <c r="C15">
        <v>36.000999999999998</v>
      </c>
      <c r="E15">
        <v>101</v>
      </c>
      <c r="F15">
        <v>108</v>
      </c>
      <c r="G15">
        <f t="shared" si="0"/>
        <v>0</v>
      </c>
      <c r="J15">
        <v>9</v>
      </c>
      <c r="K15">
        <f>SUM(G407:G423)</f>
        <v>105.78577471420944</v>
      </c>
      <c r="L15">
        <v>18</v>
      </c>
      <c r="M15">
        <f t="shared" si="1"/>
        <v>5.876987484122747</v>
      </c>
    </row>
    <row r="16" spans="1:14" x14ac:dyDescent="0.25">
      <c r="A16" t="s">
        <v>73</v>
      </c>
      <c r="B16">
        <v>1</v>
      </c>
      <c r="C16">
        <v>4.0979999999999999</v>
      </c>
      <c r="E16">
        <v>104</v>
      </c>
      <c r="F16">
        <v>104</v>
      </c>
      <c r="G16">
        <f t="shared" si="0"/>
        <v>0</v>
      </c>
      <c r="J16">
        <v>10</v>
      </c>
      <c r="K16">
        <f>SUM(G424:G436)</f>
        <v>82.353983831210911</v>
      </c>
      <c r="L16">
        <v>13</v>
      </c>
      <c r="M16">
        <f t="shared" si="1"/>
        <v>6.3349218331700703</v>
      </c>
    </row>
    <row r="17" spans="1:13" x14ac:dyDescent="0.25">
      <c r="A17" t="s">
        <v>79</v>
      </c>
      <c r="B17">
        <v>1</v>
      </c>
      <c r="C17">
        <v>4.0309999999999997</v>
      </c>
      <c r="E17">
        <v>56</v>
      </c>
      <c r="F17">
        <v>56</v>
      </c>
      <c r="G17">
        <f t="shared" si="0"/>
        <v>0</v>
      </c>
      <c r="J17">
        <v>11</v>
      </c>
      <c r="K17">
        <f>SUM(G437:G445)</f>
        <v>152.3454372867258</v>
      </c>
      <c r="L17">
        <v>9</v>
      </c>
      <c r="M17">
        <f t="shared" si="1"/>
        <v>16.927270809636198</v>
      </c>
    </row>
    <row r="18" spans="1:13" x14ac:dyDescent="0.25">
      <c r="A18" t="s">
        <v>85</v>
      </c>
      <c r="B18">
        <v>1</v>
      </c>
      <c r="C18">
        <v>4.1210000000000004</v>
      </c>
      <c r="E18">
        <v>175</v>
      </c>
      <c r="F18">
        <v>175</v>
      </c>
      <c r="G18">
        <f t="shared" si="0"/>
        <v>0</v>
      </c>
      <c r="J18">
        <v>12</v>
      </c>
      <c r="K18">
        <f>SUM(G446:G456)</f>
        <v>108.23949836571644</v>
      </c>
      <c r="L18">
        <v>11</v>
      </c>
      <c r="M18">
        <f t="shared" si="1"/>
        <v>9.8399543968833125</v>
      </c>
    </row>
    <row r="19" spans="1:13" x14ac:dyDescent="0.25">
      <c r="A19" t="s">
        <v>89</v>
      </c>
      <c r="B19">
        <v>1</v>
      </c>
      <c r="C19">
        <v>4.0229999999999997</v>
      </c>
      <c r="E19">
        <v>34</v>
      </c>
      <c r="F19">
        <v>34</v>
      </c>
      <c r="G19">
        <f t="shared" si="0"/>
        <v>0</v>
      </c>
      <c r="J19">
        <v>13</v>
      </c>
      <c r="K19">
        <f>SUM(G457:G474)</f>
        <v>160.3795296513855</v>
      </c>
      <c r="L19">
        <v>18</v>
      </c>
      <c r="M19">
        <f t="shared" si="1"/>
        <v>8.9099738695214157</v>
      </c>
    </row>
    <row r="20" spans="1:13" x14ac:dyDescent="0.25">
      <c r="A20" t="s">
        <v>94</v>
      </c>
      <c r="B20">
        <v>1</v>
      </c>
      <c r="C20">
        <v>4.101</v>
      </c>
      <c r="E20">
        <v>44</v>
      </c>
      <c r="F20">
        <v>44</v>
      </c>
      <c r="G20">
        <f t="shared" si="0"/>
        <v>0</v>
      </c>
      <c r="J20">
        <v>14</v>
      </c>
      <c r="K20">
        <f>SUM(G475:G492)</f>
        <v>1075.138051022471</v>
      </c>
      <c r="L20">
        <v>17</v>
      </c>
      <c r="M20">
        <f t="shared" si="1"/>
        <v>63.243414766027705</v>
      </c>
    </row>
    <row r="21" spans="1:13" x14ac:dyDescent="0.25">
      <c r="A21" t="s">
        <v>102</v>
      </c>
      <c r="B21">
        <v>1</v>
      </c>
      <c r="C21">
        <v>4.258</v>
      </c>
      <c r="E21">
        <v>19</v>
      </c>
      <c r="F21">
        <v>19</v>
      </c>
      <c r="G21">
        <f t="shared" si="0"/>
        <v>0</v>
      </c>
      <c r="J21">
        <v>15</v>
      </c>
      <c r="K21">
        <f>SUM(G493:G501)</f>
        <v>99.074788965051667</v>
      </c>
      <c r="L21">
        <v>9</v>
      </c>
      <c r="M21">
        <f t="shared" si="1"/>
        <v>11.00830988500574</v>
      </c>
    </row>
    <row r="22" spans="1:13" x14ac:dyDescent="0.25">
      <c r="A22" t="s">
        <v>121</v>
      </c>
      <c r="B22">
        <v>1</v>
      </c>
      <c r="C22">
        <v>4.0350000000000001</v>
      </c>
      <c r="E22">
        <v>37</v>
      </c>
      <c r="F22">
        <v>37</v>
      </c>
      <c r="G22">
        <f t="shared" si="0"/>
        <v>0</v>
      </c>
      <c r="J22">
        <v>16</v>
      </c>
      <c r="K22">
        <f>SUM(G502:G513)</f>
        <v>462.93109259250161</v>
      </c>
      <c r="L22">
        <v>12</v>
      </c>
      <c r="M22">
        <f t="shared" si="1"/>
        <v>38.577591049375137</v>
      </c>
    </row>
    <row r="23" spans="1:13" x14ac:dyDescent="0.25">
      <c r="A23" t="s">
        <v>125</v>
      </c>
      <c r="B23">
        <v>1</v>
      </c>
      <c r="C23">
        <v>4.2409999999999997</v>
      </c>
      <c r="E23">
        <v>97</v>
      </c>
      <c r="F23">
        <v>97</v>
      </c>
      <c r="G23">
        <f t="shared" si="0"/>
        <v>0</v>
      </c>
      <c r="J23">
        <v>17</v>
      </c>
      <c r="K23">
        <f>SUM(G514:G526)</f>
        <v>544.47118700033298</v>
      </c>
      <c r="L23">
        <v>14</v>
      </c>
      <c r="M23">
        <f t="shared" si="1"/>
        <v>38.890799071452356</v>
      </c>
    </row>
    <row r="24" spans="1:13" x14ac:dyDescent="0.25">
      <c r="A24" t="s">
        <v>158</v>
      </c>
      <c r="B24">
        <v>1</v>
      </c>
      <c r="C24">
        <v>6.8390000000000004</v>
      </c>
      <c r="E24">
        <v>42</v>
      </c>
      <c r="F24">
        <v>42</v>
      </c>
      <c r="G24">
        <f t="shared" si="0"/>
        <v>0</v>
      </c>
      <c r="J24">
        <v>18</v>
      </c>
      <c r="K24">
        <f>SUM(G527:G537)</f>
        <v>183.04905558546974</v>
      </c>
      <c r="L24">
        <v>11</v>
      </c>
      <c r="M24">
        <f t="shared" si="1"/>
        <v>16.640823235042703</v>
      </c>
    </row>
    <row r="25" spans="1:13" x14ac:dyDescent="0.25">
      <c r="A25" t="s">
        <v>162</v>
      </c>
      <c r="B25">
        <v>1</v>
      </c>
      <c r="C25">
        <v>925.74400000000003</v>
      </c>
      <c r="E25">
        <v>11</v>
      </c>
      <c r="F25">
        <v>11</v>
      </c>
      <c r="G25">
        <f t="shared" si="0"/>
        <v>0</v>
      </c>
      <c r="J25">
        <v>19</v>
      </c>
      <c r="K25">
        <f>SUM(G538:G544)</f>
        <v>105.07426987312522</v>
      </c>
      <c r="L25">
        <v>7</v>
      </c>
      <c r="M25">
        <f t="shared" si="1"/>
        <v>15.010609981875032</v>
      </c>
    </row>
    <row r="26" spans="1:13" x14ac:dyDescent="0.25">
      <c r="A26" t="s">
        <v>163</v>
      </c>
      <c r="B26">
        <v>1</v>
      </c>
      <c r="C26">
        <v>4.04</v>
      </c>
      <c r="E26">
        <v>46</v>
      </c>
      <c r="F26">
        <v>46</v>
      </c>
      <c r="G26">
        <f t="shared" si="0"/>
        <v>0</v>
      </c>
      <c r="J26">
        <v>20</v>
      </c>
      <c r="K26">
        <f>SUM(G545:G553)</f>
        <v>140.17913874562348</v>
      </c>
      <c r="L26">
        <v>9</v>
      </c>
      <c r="M26">
        <f t="shared" si="1"/>
        <v>15.57545986062483</v>
      </c>
    </row>
    <row r="27" spans="1:13" x14ac:dyDescent="0.25">
      <c r="A27" t="s">
        <v>166</v>
      </c>
      <c r="B27">
        <v>1</v>
      </c>
      <c r="C27">
        <v>4.0149999999999997</v>
      </c>
      <c r="E27">
        <v>14</v>
      </c>
      <c r="F27">
        <v>13</v>
      </c>
      <c r="G27">
        <f t="shared" si="0"/>
        <v>0</v>
      </c>
      <c r="J27">
        <v>21</v>
      </c>
      <c r="K27">
        <f>SUM(G554:G560)</f>
        <v>86.064377372837214</v>
      </c>
      <c r="L27">
        <v>7</v>
      </c>
      <c r="M27">
        <f t="shared" si="1"/>
        <v>12.294911053262458</v>
      </c>
    </row>
    <row r="28" spans="1:13" x14ac:dyDescent="0.25">
      <c r="A28" t="s">
        <v>168</v>
      </c>
      <c r="B28">
        <v>1</v>
      </c>
      <c r="C28">
        <v>4.0439999999999996</v>
      </c>
      <c r="E28">
        <v>17</v>
      </c>
      <c r="F28">
        <v>18</v>
      </c>
      <c r="G28">
        <f t="shared" si="0"/>
        <v>0</v>
      </c>
      <c r="J28">
        <v>22</v>
      </c>
      <c r="K28">
        <f>SUM(G561:G566)</f>
        <v>132.81314066184422</v>
      </c>
      <c r="L28">
        <v>6</v>
      </c>
      <c r="M28">
        <f t="shared" si="1"/>
        <v>22.135523443640704</v>
      </c>
    </row>
    <row r="29" spans="1:13" x14ac:dyDescent="0.25">
      <c r="A29" t="s">
        <v>170</v>
      </c>
      <c r="B29">
        <v>1</v>
      </c>
      <c r="C29">
        <v>5.7590000000000003</v>
      </c>
      <c r="E29">
        <v>49</v>
      </c>
      <c r="F29">
        <v>50</v>
      </c>
      <c r="G29">
        <f t="shared" si="0"/>
        <v>0</v>
      </c>
      <c r="J29">
        <v>23</v>
      </c>
      <c r="K29">
        <f>SUM(G567:G574)</f>
        <v>135.82231864447161</v>
      </c>
      <c r="L29">
        <v>8</v>
      </c>
      <c r="M29">
        <f t="shared" si="1"/>
        <v>16.977789830558951</v>
      </c>
    </row>
    <row r="30" spans="1:13" x14ac:dyDescent="0.25">
      <c r="A30" t="s">
        <v>171</v>
      </c>
      <c r="B30">
        <v>1</v>
      </c>
      <c r="C30">
        <v>4.1390000000000002</v>
      </c>
      <c r="E30">
        <v>24</v>
      </c>
      <c r="F30">
        <v>54</v>
      </c>
      <c r="G30">
        <f t="shared" si="0"/>
        <v>0</v>
      </c>
      <c r="J30">
        <v>24</v>
      </c>
      <c r="K30">
        <f>SUM(G575:G577)</f>
        <v>71.435119674451187</v>
      </c>
      <c r="L30">
        <v>3</v>
      </c>
      <c r="M30">
        <f t="shared" si="1"/>
        <v>23.811706558150394</v>
      </c>
    </row>
    <row r="31" spans="1:13" x14ac:dyDescent="0.25">
      <c r="A31" t="s">
        <v>172</v>
      </c>
      <c r="B31">
        <v>1</v>
      </c>
      <c r="C31">
        <v>4.1260000000000003</v>
      </c>
      <c r="E31">
        <v>134</v>
      </c>
      <c r="F31">
        <v>134</v>
      </c>
      <c r="G31">
        <f t="shared" si="0"/>
        <v>0</v>
      </c>
      <c r="J31">
        <v>25</v>
      </c>
      <c r="K31">
        <f>SUM(G578:G581)</f>
        <v>82.889214169903909</v>
      </c>
      <c r="L31">
        <v>4</v>
      </c>
      <c r="M31">
        <f t="shared" si="1"/>
        <v>20.722303542475977</v>
      </c>
    </row>
    <row r="32" spans="1:13" x14ac:dyDescent="0.25">
      <c r="A32" t="s">
        <v>173</v>
      </c>
      <c r="B32">
        <v>1</v>
      </c>
      <c r="C32">
        <v>4.09</v>
      </c>
      <c r="E32">
        <v>96</v>
      </c>
      <c r="F32">
        <v>96</v>
      </c>
      <c r="G32">
        <f t="shared" si="0"/>
        <v>0</v>
      </c>
      <c r="J32">
        <v>26</v>
      </c>
      <c r="K32">
        <f>SUM(G582:G585)</f>
        <v>72.324606955016208</v>
      </c>
      <c r="L32">
        <v>4</v>
      </c>
      <c r="M32">
        <f t="shared" si="1"/>
        <v>18.081151738754052</v>
      </c>
    </row>
    <row r="33" spans="1:13" x14ac:dyDescent="0.25">
      <c r="A33" t="s">
        <v>180</v>
      </c>
      <c r="B33">
        <v>1</v>
      </c>
      <c r="C33">
        <v>4.0549999999999997</v>
      </c>
      <c r="E33">
        <v>131</v>
      </c>
      <c r="F33">
        <v>131</v>
      </c>
      <c r="G33">
        <f t="shared" si="0"/>
        <v>0</v>
      </c>
      <c r="J33">
        <v>27</v>
      </c>
      <c r="K33">
        <f>SUM(G586:G591)</f>
        <v>115.94644578229867</v>
      </c>
      <c r="L33">
        <v>6</v>
      </c>
      <c r="M33">
        <f t="shared" si="1"/>
        <v>19.32440763038311</v>
      </c>
    </row>
    <row r="34" spans="1:13" x14ac:dyDescent="0.25">
      <c r="A34" t="s">
        <v>188</v>
      </c>
      <c r="B34">
        <v>1</v>
      </c>
      <c r="C34">
        <v>4.2460000000000004</v>
      </c>
      <c r="E34">
        <v>49</v>
      </c>
      <c r="F34">
        <v>49</v>
      </c>
      <c r="G34">
        <f t="shared" si="0"/>
        <v>0</v>
      </c>
      <c r="J34">
        <v>28</v>
      </c>
      <c r="K34">
        <f>SUM(G592:G593)</f>
        <v>39.797038879772487</v>
      </c>
      <c r="L34">
        <v>2</v>
      </c>
      <c r="M34">
        <f t="shared" si="1"/>
        <v>19.898519439886243</v>
      </c>
    </row>
    <row r="35" spans="1:13" x14ac:dyDescent="0.25">
      <c r="A35" t="s">
        <v>191</v>
      </c>
      <c r="B35">
        <v>1</v>
      </c>
      <c r="C35">
        <v>4.0919999999999996</v>
      </c>
      <c r="E35">
        <v>32</v>
      </c>
      <c r="F35">
        <v>32</v>
      </c>
      <c r="G35">
        <f t="shared" si="0"/>
        <v>0</v>
      </c>
      <c r="J35">
        <v>29</v>
      </c>
      <c r="K35">
        <f>SUM(G594:G594)</f>
        <v>21.024646464646441</v>
      </c>
      <c r="L35">
        <v>1</v>
      </c>
      <c r="M35">
        <f t="shared" si="1"/>
        <v>21.024646464646441</v>
      </c>
    </row>
    <row r="36" spans="1:13" x14ac:dyDescent="0.25">
      <c r="A36" t="s">
        <v>194</v>
      </c>
      <c r="B36">
        <v>1</v>
      </c>
      <c r="C36">
        <v>8.5389999999999997</v>
      </c>
      <c r="E36">
        <v>93</v>
      </c>
      <c r="F36">
        <v>93</v>
      </c>
      <c r="G36">
        <f t="shared" si="0"/>
        <v>0</v>
      </c>
      <c r="J36" t="s">
        <v>644</v>
      </c>
      <c r="K36">
        <f>SUM(G595:G620)</f>
        <v>862.79943316430274</v>
      </c>
      <c r="L36">
        <v>26</v>
      </c>
      <c r="M36">
        <f t="shared" si="1"/>
        <v>33.18459358324241</v>
      </c>
    </row>
    <row r="37" spans="1:13" x14ac:dyDescent="0.25">
      <c r="A37" t="s">
        <v>199</v>
      </c>
      <c r="B37">
        <v>1</v>
      </c>
      <c r="C37">
        <v>4.0259999999999998</v>
      </c>
      <c r="E37">
        <v>29</v>
      </c>
      <c r="F37">
        <v>29</v>
      </c>
      <c r="G37">
        <f t="shared" si="0"/>
        <v>0</v>
      </c>
      <c r="J37" t="s">
        <v>645</v>
      </c>
      <c r="K37">
        <f>SUM(G621:G630)</f>
        <v>326.29747575015483</v>
      </c>
      <c r="L37">
        <v>10</v>
      </c>
      <c r="M37">
        <f t="shared" si="1"/>
        <v>32.629747575015486</v>
      </c>
    </row>
    <row r="38" spans="1:13" x14ac:dyDescent="0.25">
      <c r="A38" t="s">
        <v>204</v>
      </c>
      <c r="B38">
        <v>1</v>
      </c>
      <c r="C38">
        <v>4.16</v>
      </c>
      <c r="E38">
        <v>45</v>
      </c>
      <c r="F38">
        <v>45</v>
      </c>
      <c r="G38">
        <f t="shared" si="0"/>
        <v>0</v>
      </c>
      <c r="J38" t="s">
        <v>646</v>
      </c>
      <c r="K38">
        <f>SUM(G631:G635)</f>
        <v>343.41558762427786</v>
      </c>
      <c r="L38">
        <v>5</v>
      </c>
      <c r="M38">
        <f t="shared" si="1"/>
        <v>68.683117524855575</v>
      </c>
    </row>
    <row r="39" spans="1:13" x14ac:dyDescent="0.25">
      <c r="A39" t="s">
        <v>210</v>
      </c>
      <c r="B39">
        <v>1</v>
      </c>
      <c r="C39">
        <v>4.1130000000000004</v>
      </c>
      <c r="E39">
        <v>21</v>
      </c>
      <c r="F39">
        <v>21</v>
      </c>
      <c r="G39">
        <f t="shared" si="0"/>
        <v>0</v>
      </c>
      <c r="J39" t="s">
        <v>647</v>
      </c>
      <c r="K39">
        <f>SUM(G636:G636)</f>
        <v>25.443198894872907</v>
      </c>
      <c r="L39">
        <v>1</v>
      </c>
      <c r="M39">
        <f t="shared" si="1"/>
        <v>25.443198894872907</v>
      </c>
    </row>
    <row r="40" spans="1:13" x14ac:dyDescent="0.25">
      <c r="A40" t="s">
        <v>130</v>
      </c>
      <c r="B40">
        <v>1</v>
      </c>
      <c r="C40">
        <v>4.0410000000000004</v>
      </c>
      <c r="E40">
        <v>5</v>
      </c>
      <c r="F40">
        <v>5</v>
      </c>
      <c r="G40">
        <f t="shared" si="0"/>
        <v>0</v>
      </c>
    </row>
    <row r="41" spans="1:13" x14ac:dyDescent="0.25">
      <c r="A41" t="s">
        <v>135</v>
      </c>
      <c r="B41">
        <v>1</v>
      </c>
      <c r="C41">
        <v>4.0380000000000003</v>
      </c>
      <c r="E41">
        <v>16</v>
      </c>
      <c r="F41">
        <v>16</v>
      </c>
      <c r="G41">
        <f t="shared" si="0"/>
        <v>0</v>
      </c>
    </row>
    <row r="42" spans="1:13" x14ac:dyDescent="0.25">
      <c r="A42" t="s">
        <v>136</v>
      </c>
      <c r="B42">
        <v>1</v>
      </c>
      <c r="C42">
        <v>171.05600000000001</v>
      </c>
      <c r="E42">
        <v>51</v>
      </c>
      <c r="F42">
        <v>56</v>
      </c>
      <c r="G42">
        <f t="shared" si="0"/>
        <v>0</v>
      </c>
    </row>
    <row r="43" spans="1:13" x14ac:dyDescent="0.25">
      <c r="A43" t="s">
        <v>137</v>
      </c>
      <c r="B43">
        <v>1</v>
      </c>
      <c r="C43">
        <v>1286.2329999999999</v>
      </c>
      <c r="E43">
        <v>4</v>
      </c>
      <c r="F43">
        <v>4</v>
      </c>
      <c r="G43">
        <f t="shared" si="0"/>
        <v>0</v>
      </c>
    </row>
    <row r="44" spans="1:13" x14ac:dyDescent="0.25">
      <c r="A44" t="s">
        <v>139</v>
      </c>
      <c r="B44">
        <v>1</v>
      </c>
      <c r="C44">
        <v>4.7510000000000003</v>
      </c>
      <c r="E44">
        <v>3</v>
      </c>
      <c r="F44">
        <v>3</v>
      </c>
      <c r="G44">
        <f t="shared" si="0"/>
        <v>0</v>
      </c>
    </row>
    <row r="45" spans="1:13" x14ac:dyDescent="0.25">
      <c r="A45" t="s">
        <v>146</v>
      </c>
      <c r="B45">
        <v>1</v>
      </c>
      <c r="C45">
        <v>4.0490000000000004</v>
      </c>
      <c r="E45">
        <v>32</v>
      </c>
      <c r="F45">
        <v>32</v>
      </c>
      <c r="G45">
        <f t="shared" si="0"/>
        <v>0</v>
      </c>
    </row>
    <row r="46" spans="1:13" x14ac:dyDescent="0.25">
      <c r="A46" t="s">
        <v>155</v>
      </c>
      <c r="B46">
        <v>1</v>
      </c>
      <c r="C46">
        <v>4.0149999999999997</v>
      </c>
      <c r="E46">
        <v>20</v>
      </c>
      <c r="F46">
        <v>7</v>
      </c>
      <c r="G46">
        <f t="shared" si="0"/>
        <v>0</v>
      </c>
    </row>
    <row r="47" spans="1:13" x14ac:dyDescent="0.25">
      <c r="A47" t="s">
        <v>156</v>
      </c>
      <c r="B47">
        <v>1</v>
      </c>
      <c r="C47">
        <v>4.0309999999999997</v>
      </c>
      <c r="E47">
        <v>4</v>
      </c>
      <c r="F47">
        <v>4</v>
      </c>
      <c r="G47">
        <f t="shared" si="0"/>
        <v>0</v>
      </c>
    </row>
    <row r="48" spans="1:13" x14ac:dyDescent="0.25">
      <c r="A48" t="s">
        <v>223</v>
      </c>
      <c r="B48">
        <v>1</v>
      </c>
      <c r="C48">
        <v>4.056</v>
      </c>
      <c r="E48">
        <v>44</v>
      </c>
      <c r="F48">
        <v>44</v>
      </c>
      <c r="G48">
        <f t="shared" si="0"/>
        <v>0</v>
      </c>
    </row>
    <row r="49" spans="1:7" x14ac:dyDescent="0.25">
      <c r="A49" t="s">
        <v>230</v>
      </c>
      <c r="B49">
        <v>1</v>
      </c>
      <c r="C49">
        <v>4.0469999999999997</v>
      </c>
      <c r="E49">
        <v>51</v>
      </c>
      <c r="F49">
        <v>51</v>
      </c>
      <c r="G49">
        <f t="shared" si="0"/>
        <v>0</v>
      </c>
    </row>
    <row r="50" spans="1:7" x14ac:dyDescent="0.25">
      <c r="A50" t="s">
        <v>233</v>
      </c>
      <c r="B50">
        <v>1</v>
      </c>
      <c r="C50">
        <v>4.0620000000000003</v>
      </c>
      <c r="E50">
        <v>19</v>
      </c>
      <c r="F50">
        <v>20</v>
      </c>
      <c r="G50">
        <f t="shared" si="0"/>
        <v>0</v>
      </c>
    </row>
    <row r="51" spans="1:7" x14ac:dyDescent="0.25">
      <c r="A51" t="s">
        <v>240</v>
      </c>
      <c r="B51">
        <v>1</v>
      </c>
      <c r="C51">
        <v>15.65</v>
      </c>
      <c r="E51">
        <v>97</v>
      </c>
      <c r="F51">
        <v>97</v>
      </c>
      <c r="G51">
        <f t="shared" si="0"/>
        <v>0</v>
      </c>
    </row>
    <row r="52" spans="1:7" x14ac:dyDescent="0.25">
      <c r="A52" t="s">
        <v>250</v>
      </c>
      <c r="B52">
        <v>1</v>
      </c>
      <c r="C52">
        <v>4.0199999999999996</v>
      </c>
      <c r="E52">
        <v>8</v>
      </c>
      <c r="F52">
        <v>8</v>
      </c>
      <c r="G52">
        <f t="shared" si="0"/>
        <v>0</v>
      </c>
    </row>
    <row r="53" spans="1:7" x14ac:dyDescent="0.25">
      <c r="A53" t="s">
        <v>255</v>
      </c>
      <c r="B53">
        <v>1</v>
      </c>
      <c r="C53">
        <v>15.346</v>
      </c>
      <c r="E53">
        <v>104</v>
      </c>
      <c r="F53">
        <v>104</v>
      </c>
      <c r="G53">
        <f t="shared" si="0"/>
        <v>0</v>
      </c>
    </row>
    <row r="54" spans="1:7" x14ac:dyDescent="0.25">
      <c r="A54" t="s">
        <v>256</v>
      </c>
      <c r="B54">
        <v>1</v>
      </c>
      <c r="C54">
        <v>4.0449999999999999</v>
      </c>
      <c r="E54">
        <v>66</v>
      </c>
      <c r="F54">
        <v>66</v>
      </c>
      <c r="G54">
        <f t="shared" si="0"/>
        <v>0</v>
      </c>
    </row>
    <row r="55" spans="1:7" x14ac:dyDescent="0.25">
      <c r="A55" t="s">
        <v>260</v>
      </c>
      <c r="B55">
        <v>1</v>
      </c>
      <c r="C55">
        <v>8.9510000000000005</v>
      </c>
      <c r="E55">
        <v>35</v>
      </c>
      <c r="F55">
        <v>409</v>
      </c>
      <c r="G55">
        <f t="shared" si="0"/>
        <v>0</v>
      </c>
    </row>
    <row r="56" spans="1:7" x14ac:dyDescent="0.25">
      <c r="A56" t="s">
        <v>268</v>
      </c>
      <c r="B56">
        <v>1</v>
      </c>
      <c r="C56">
        <v>4.0229999999999997</v>
      </c>
      <c r="E56">
        <v>29</v>
      </c>
      <c r="F56">
        <v>29</v>
      </c>
      <c r="G56">
        <f t="shared" si="0"/>
        <v>0</v>
      </c>
    </row>
    <row r="57" spans="1:7" x14ac:dyDescent="0.25">
      <c r="A57" t="s">
        <v>274</v>
      </c>
      <c r="B57">
        <v>1</v>
      </c>
      <c r="C57">
        <v>4.0449999999999999</v>
      </c>
      <c r="E57">
        <v>120</v>
      </c>
      <c r="F57">
        <v>120</v>
      </c>
      <c r="G57">
        <f t="shared" si="0"/>
        <v>0</v>
      </c>
    </row>
    <row r="58" spans="1:7" x14ac:dyDescent="0.25">
      <c r="A58" t="s">
        <v>282</v>
      </c>
      <c r="B58">
        <v>1</v>
      </c>
      <c r="C58">
        <v>4.1440000000000001</v>
      </c>
      <c r="E58">
        <v>417</v>
      </c>
      <c r="F58">
        <v>417</v>
      </c>
      <c r="G58">
        <f t="shared" si="0"/>
        <v>0</v>
      </c>
    </row>
    <row r="59" spans="1:7" x14ac:dyDescent="0.25">
      <c r="A59" t="s">
        <v>283</v>
      </c>
      <c r="B59">
        <v>1</v>
      </c>
      <c r="C59">
        <v>4.37</v>
      </c>
      <c r="E59">
        <v>21</v>
      </c>
      <c r="F59">
        <v>149</v>
      </c>
      <c r="G59">
        <f t="shared" si="0"/>
        <v>0</v>
      </c>
    </row>
    <row r="60" spans="1:7" x14ac:dyDescent="0.25">
      <c r="A60" t="s">
        <v>290</v>
      </c>
      <c r="B60">
        <v>1</v>
      </c>
      <c r="C60">
        <v>4.0209999999999999</v>
      </c>
      <c r="E60">
        <v>49</v>
      </c>
      <c r="F60">
        <v>48</v>
      </c>
      <c r="G60">
        <f t="shared" si="0"/>
        <v>0</v>
      </c>
    </row>
    <row r="61" spans="1:7" x14ac:dyDescent="0.25">
      <c r="A61" t="s">
        <v>295</v>
      </c>
      <c r="B61">
        <v>1</v>
      </c>
      <c r="C61">
        <v>4.0890000000000004</v>
      </c>
      <c r="E61">
        <v>35</v>
      </c>
      <c r="F61">
        <v>35</v>
      </c>
      <c r="G61">
        <f t="shared" si="0"/>
        <v>0</v>
      </c>
    </row>
    <row r="62" spans="1:7" x14ac:dyDescent="0.25">
      <c r="A62" t="s">
        <v>299</v>
      </c>
      <c r="B62">
        <v>1</v>
      </c>
      <c r="C62">
        <v>251.69200000000001</v>
      </c>
      <c r="E62">
        <v>134</v>
      </c>
      <c r="F62">
        <v>134</v>
      </c>
      <c r="G62">
        <f t="shared" si="0"/>
        <v>0</v>
      </c>
    </row>
    <row r="63" spans="1:7" x14ac:dyDescent="0.25">
      <c r="A63" t="s">
        <v>300</v>
      </c>
      <c r="B63">
        <v>1</v>
      </c>
      <c r="C63">
        <v>4.0659999999999998</v>
      </c>
      <c r="E63">
        <v>20</v>
      </c>
      <c r="F63">
        <v>20</v>
      </c>
      <c r="G63">
        <f t="shared" si="0"/>
        <v>0</v>
      </c>
    </row>
    <row r="64" spans="1:7" x14ac:dyDescent="0.25">
      <c r="A64" t="s">
        <v>301</v>
      </c>
      <c r="B64">
        <v>1</v>
      </c>
      <c r="C64">
        <v>4.2439999999999998</v>
      </c>
      <c r="E64">
        <v>22</v>
      </c>
      <c r="F64">
        <v>22</v>
      </c>
      <c r="G64">
        <f t="shared" si="0"/>
        <v>0</v>
      </c>
    </row>
    <row r="65" spans="1:7" x14ac:dyDescent="0.25">
      <c r="A65" t="s">
        <v>302</v>
      </c>
      <c r="B65">
        <v>1</v>
      </c>
      <c r="C65">
        <v>5.2640000000000002</v>
      </c>
      <c r="E65">
        <v>13</v>
      </c>
      <c r="F65">
        <v>13</v>
      </c>
      <c r="G65">
        <f t="shared" si="0"/>
        <v>0</v>
      </c>
    </row>
    <row r="66" spans="1:7" x14ac:dyDescent="0.25">
      <c r="A66" t="s">
        <v>303</v>
      </c>
      <c r="B66">
        <v>1</v>
      </c>
      <c r="C66">
        <v>4.0449999999999999</v>
      </c>
      <c r="E66">
        <v>17</v>
      </c>
      <c r="F66">
        <v>17</v>
      </c>
      <c r="G66">
        <f t="shared" ref="G66:G129" si="2">D66*E66</f>
        <v>0</v>
      </c>
    </row>
    <row r="67" spans="1:7" x14ac:dyDescent="0.25">
      <c r="A67" t="s">
        <v>304</v>
      </c>
      <c r="B67">
        <v>1</v>
      </c>
      <c r="C67">
        <v>4.0330000000000004</v>
      </c>
      <c r="E67">
        <v>18</v>
      </c>
      <c r="F67">
        <v>18</v>
      </c>
      <c r="G67">
        <f t="shared" si="2"/>
        <v>0</v>
      </c>
    </row>
    <row r="68" spans="1:7" x14ac:dyDescent="0.25">
      <c r="A68" t="s">
        <v>305</v>
      </c>
      <c r="B68">
        <v>1</v>
      </c>
      <c r="C68">
        <v>4.0419999999999998</v>
      </c>
      <c r="E68">
        <v>13</v>
      </c>
      <c r="F68">
        <v>13</v>
      </c>
      <c r="G68">
        <f t="shared" si="2"/>
        <v>0</v>
      </c>
    </row>
    <row r="69" spans="1:7" x14ac:dyDescent="0.25">
      <c r="A69" t="s">
        <v>306</v>
      </c>
      <c r="B69">
        <v>1</v>
      </c>
      <c r="C69">
        <v>6.0119999999999996</v>
      </c>
      <c r="E69">
        <v>29</v>
      </c>
      <c r="F69">
        <v>30</v>
      </c>
      <c r="G69">
        <f t="shared" si="2"/>
        <v>0</v>
      </c>
    </row>
    <row r="70" spans="1:7" x14ac:dyDescent="0.25">
      <c r="A70" t="s">
        <v>307</v>
      </c>
      <c r="B70">
        <v>1</v>
      </c>
      <c r="C70">
        <v>9.02</v>
      </c>
      <c r="E70">
        <v>22</v>
      </c>
      <c r="F70">
        <v>22</v>
      </c>
      <c r="G70">
        <f t="shared" si="2"/>
        <v>0</v>
      </c>
    </row>
    <row r="71" spans="1:7" x14ac:dyDescent="0.25">
      <c r="A71" t="s">
        <v>308</v>
      </c>
      <c r="B71">
        <v>1</v>
      </c>
      <c r="C71">
        <v>7.2</v>
      </c>
      <c r="E71">
        <v>45</v>
      </c>
      <c r="F71">
        <v>288</v>
      </c>
      <c r="G71">
        <f t="shared" si="2"/>
        <v>0</v>
      </c>
    </row>
    <row r="72" spans="1:7" x14ac:dyDescent="0.25">
      <c r="A72" t="s">
        <v>309</v>
      </c>
      <c r="B72">
        <v>1</v>
      </c>
      <c r="C72">
        <v>4.1710000000000003</v>
      </c>
      <c r="E72">
        <v>6</v>
      </c>
      <c r="F72">
        <v>6</v>
      </c>
      <c r="G72">
        <f t="shared" si="2"/>
        <v>0</v>
      </c>
    </row>
    <row r="73" spans="1:7" x14ac:dyDescent="0.25">
      <c r="A73" t="s">
        <v>310</v>
      </c>
      <c r="B73">
        <v>1</v>
      </c>
      <c r="C73">
        <v>4.0259999999999998</v>
      </c>
      <c r="E73">
        <v>19</v>
      </c>
      <c r="F73">
        <v>19</v>
      </c>
      <c r="G73">
        <f t="shared" si="2"/>
        <v>0</v>
      </c>
    </row>
    <row r="74" spans="1:7" x14ac:dyDescent="0.25">
      <c r="A74" t="s">
        <v>311</v>
      </c>
      <c r="B74">
        <v>1</v>
      </c>
      <c r="C74">
        <v>6.3179999999999996</v>
      </c>
      <c r="D74">
        <v>0</v>
      </c>
      <c r="E74">
        <v>133</v>
      </c>
      <c r="G74">
        <f t="shared" si="2"/>
        <v>0</v>
      </c>
    </row>
    <row r="75" spans="1:7" x14ac:dyDescent="0.25">
      <c r="A75" t="s">
        <v>312</v>
      </c>
      <c r="B75">
        <v>1</v>
      </c>
      <c r="C75">
        <v>4.0640000000000001</v>
      </c>
      <c r="E75">
        <v>64</v>
      </c>
      <c r="F75">
        <v>64</v>
      </c>
      <c r="G75">
        <f t="shared" si="2"/>
        <v>0</v>
      </c>
    </row>
    <row r="76" spans="1:7" x14ac:dyDescent="0.25">
      <c r="A76" t="s">
        <v>313</v>
      </c>
      <c r="B76">
        <v>1</v>
      </c>
      <c r="C76">
        <v>4.0460000000000003</v>
      </c>
      <c r="E76">
        <v>36</v>
      </c>
      <c r="F76">
        <v>36</v>
      </c>
      <c r="G76">
        <f t="shared" si="2"/>
        <v>0</v>
      </c>
    </row>
    <row r="77" spans="1:7" x14ac:dyDescent="0.25">
      <c r="A77" t="s">
        <v>319</v>
      </c>
      <c r="B77">
        <v>1</v>
      </c>
      <c r="C77">
        <v>4.0469999999999997</v>
      </c>
      <c r="E77">
        <v>87</v>
      </c>
      <c r="F77">
        <v>87</v>
      </c>
      <c r="G77">
        <f t="shared" si="2"/>
        <v>0</v>
      </c>
    </row>
    <row r="78" spans="1:7" x14ac:dyDescent="0.25">
      <c r="A78" t="s">
        <v>327</v>
      </c>
      <c r="B78">
        <v>1</v>
      </c>
      <c r="C78">
        <v>4.0570000000000004</v>
      </c>
      <c r="E78">
        <v>97</v>
      </c>
      <c r="F78">
        <v>97</v>
      </c>
      <c r="G78">
        <f t="shared" si="2"/>
        <v>0</v>
      </c>
    </row>
    <row r="79" spans="1:7" x14ac:dyDescent="0.25">
      <c r="A79" t="s">
        <v>328</v>
      </c>
      <c r="B79">
        <v>1</v>
      </c>
      <c r="C79">
        <v>4.2169999999999996</v>
      </c>
      <c r="E79">
        <v>312</v>
      </c>
      <c r="F79">
        <v>312</v>
      </c>
      <c r="G79">
        <f t="shared" si="2"/>
        <v>0</v>
      </c>
    </row>
    <row r="80" spans="1:7" x14ac:dyDescent="0.25">
      <c r="A80" t="s">
        <v>325</v>
      </c>
      <c r="B80">
        <v>1</v>
      </c>
      <c r="C80">
        <v>4.1040000000000001</v>
      </c>
      <c r="E80">
        <v>100</v>
      </c>
      <c r="F80">
        <v>100</v>
      </c>
      <c r="G80">
        <f t="shared" si="2"/>
        <v>0</v>
      </c>
    </row>
    <row r="81" spans="1:7" x14ac:dyDescent="0.25">
      <c r="A81" t="s">
        <v>331</v>
      </c>
      <c r="B81">
        <v>1</v>
      </c>
      <c r="C81">
        <v>170.71199999999999</v>
      </c>
      <c r="E81">
        <v>28</v>
      </c>
      <c r="F81">
        <v>28</v>
      </c>
      <c r="G81">
        <f t="shared" si="2"/>
        <v>0</v>
      </c>
    </row>
    <row r="82" spans="1:7" x14ac:dyDescent="0.25">
      <c r="A82" t="s">
        <v>333</v>
      </c>
      <c r="B82">
        <v>1</v>
      </c>
      <c r="C82">
        <v>249.227</v>
      </c>
      <c r="E82">
        <v>8</v>
      </c>
      <c r="F82">
        <v>8</v>
      </c>
      <c r="G82">
        <f t="shared" si="2"/>
        <v>0</v>
      </c>
    </row>
    <row r="83" spans="1:7" x14ac:dyDescent="0.25">
      <c r="A83" t="s">
        <v>334</v>
      </c>
      <c r="B83">
        <v>1</v>
      </c>
      <c r="C83">
        <v>44.082999999999998</v>
      </c>
      <c r="E83">
        <v>24</v>
      </c>
      <c r="F83">
        <v>24</v>
      </c>
      <c r="G83">
        <f t="shared" si="2"/>
        <v>0</v>
      </c>
    </row>
    <row r="84" spans="1:7" x14ac:dyDescent="0.25">
      <c r="A84" t="s">
        <v>335</v>
      </c>
      <c r="B84">
        <v>1</v>
      </c>
      <c r="C84">
        <v>146.05699999999999</v>
      </c>
      <c r="E84">
        <v>22</v>
      </c>
      <c r="F84">
        <v>22</v>
      </c>
      <c r="G84">
        <f t="shared" si="2"/>
        <v>0</v>
      </c>
    </row>
    <row r="85" spans="1:7" x14ac:dyDescent="0.25">
      <c r="A85" t="s">
        <v>336</v>
      </c>
      <c r="B85">
        <v>1</v>
      </c>
      <c r="C85">
        <v>188.12100000000001</v>
      </c>
      <c r="E85">
        <v>44</v>
      </c>
      <c r="F85">
        <v>44</v>
      </c>
      <c r="G85">
        <f t="shared" si="2"/>
        <v>0</v>
      </c>
    </row>
    <row r="86" spans="1:7" x14ac:dyDescent="0.25">
      <c r="A86" t="s">
        <v>337</v>
      </c>
      <c r="B86">
        <v>1</v>
      </c>
      <c r="C86">
        <v>4.0709999999999997</v>
      </c>
      <c r="E86">
        <v>21</v>
      </c>
      <c r="F86">
        <v>21</v>
      </c>
      <c r="G86">
        <f t="shared" si="2"/>
        <v>0</v>
      </c>
    </row>
    <row r="87" spans="1:7" x14ac:dyDescent="0.25">
      <c r="A87" t="s">
        <v>340</v>
      </c>
      <c r="B87">
        <v>1</v>
      </c>
      <c r="C87">
        <v>4.0419999999999998</v>
      </c>
      <c r="E87">
        <v>71</v>
      </c>
      <c r="F87">
        <v>71</v>
      </c>
      <c r="G87">
        <f t="shared" si="2"/>
        <v>0</v>
      </c>
    </row>
    <row r="88" spans="1:7" x14ac:dyDescent="0.25">
      <c r="A88" t="s">
        <v>341</v>
      </c>
      <c r="B88">
        <v>1</v>
      </c>
      <c r="C88">
        <v>4.0430000000000001</v>
      </c>
      <c r="E88">
        <v>5</v>
      </c>
      <c r="F88">
        <v>5</v>
      </c>
      <c r="G88">
        <f t="shared" si="2"/>
        <v>0</v>
      </c>
    </row>
    <row r="89" spans="1:7" x14ac:dyDescent="0.25">
      <c r="A89" t="s">
        <v>347</v>
      </c>
      <c r="B89">
        <v>1</v>
      </c>
      <c r="C89">
        <v>44.023000000000003</v>
      </c>
      <c r="E89">
        <v>16</v>
      </c>
      <c r="F89">
        <v>16</v>
      </c>
      <c r="G89">
        <f t="shared" si="2"/>
        <v>0</v>
      </c>
    </row>
    <row r="90" spans="1:7" x14ac:dyDescent="0.25">
      <c r="A90" t="s">
        <v>359</v>
      </c>
      <c r="B90">
        <v>1</v>
      </c>
      <c r="C90">
        <v>4.0599999999999996</v>
      </c>
      <c r="E90">
        <v>7</v>
      </c>
      <c r="F90">
        <v>7</v>
      </c>
      <c r="G90">
        <f t="shared" si="2"/>
        <v>0</v>
      </c>
    </row>
    <row r="91" spans="1:7" x14ac:dyDescent="0.25">
      <c r="A91" t="s">
        <v>362</v>
      </c>
      <c r="B91">
        <v>1</v>
      </c>
      <c r="C91">
        <v>4.1059999999999999</v>
      </c>
      <c r="E91">
        <v>113</v>
      </c>
      <c r="F91">
        <v>113</v>
      </c>
      <c r="G91">
        <f t="shared" si="2"/>
        <v>0</v>
      </c>
    </row>
    <row r="92" spans="1:7" x14ac:dyDescent="0.25">
      <c r="A92" t="s">
        <v>365</v>
      </c>
      <c r="B92">
        <v>1</v>
      </c>
      <c r="C92">
        <v>167.55099999999999</v>
      </c>
      <c r="E92">
        <v>23</v>
      </c>
      <c r="F92">
        <v>23</v>
      </c>
      <c r="G92">
        <f t="shared" si="2"/>
        <v>0</v>
      </c>
    </row>
    <row r="93" spans="1:7" x14ac:dyDescent="0.25">
      <c r="A93" t="s">
        <v>366</v>
      </c>
      <c r="B93">
        <v>1</v>
      </c>
      <c r="C93">
        <v>206.2</v>
      </c>
      <c r="E93">
        <v>27</v>
      </c>
      <c r="F93">
        <v>27</v>
      </c>
      <c r="G93">
        <f t="shared" si="2"/>
        <v>0</v>
      </c>
    </row>
    <row r="94" spans="1:7" x14ac:dyDescent="0.25">
      <c r="A94" t="s">
        <v>368</v>
      </c>
      <c r="B94">
        <v>1</v>
      </c>
      <c r="C94">
        <v>118.26300000000001</v>
      </c>
      <c r="E94">
        <v>18</v>
      </c>
      <c r="F94">
        <v>18</v>
      </c>
      <c r="G94">
        <f t="shared" si="2"/>
        <v>0</v>
      </c>
    </row>
    <row r="95" spans="1:7" x14ac:dyDescent="0.25">
      <c r="A95" t="s">
        <v>369</v>
      </c>
      <c r="B95">
        <v>1</v>
      </c>
      <c r="C95">
        <v>4.484</v>
      </c>
      <c r="E95">
        <v>648</v>
      </c>
      <c r="F95">
        <v>647</v>
      </c>
      <c r="G95">
        <f t="shared" si="2"/>
        <v>0</v>
      </c>
    </row>
    <row r="96" spans="1:7" x14ac:dyDescent="0.25">
      <c r="A96" t="s">
        <v>382</v>
      </c>
      <c r="B96">
        <v>1</v>
      </c>
      <c r="C96">
        <v>4.2320000000000002</v>
      </c>
      <c r="E96">
        <v>32</v>
      </c>
      <c r="F96">
        <v>257</v>
      </c>
      <c r="G96">
        <f t="shared" si="2"/>
        <v>0</v>
      </c>
    </row>
    <row r="97" spans="1:7" x14ac:dyDescent="0.25">
      <c r="A97" t="s">
        <v>383</v>
      </c>
      <c r="B97">
        <v>1</v>
      </c>
      <c r="C97">
        <v>4.0730000000000004</v>
      </c>
      <c r="E97">
        <v>14</v>
      </c>
      <c r="F97">
        <v>14</v>
      </c>
      <c r="G97">
        <f t="shared" si="2"/>
        <v>0</v>
      </c>
    </row>
    <row r="98" spans="1:7" x14ac:dyDescent="0.25">
      <c r="A98" t="s">
        <v>386</v>
      </c>
      <c r="B98">
        <v>1</v>
      </c>
      <c r="C98">
        <v>4.3239999999999998</v>
      </c>
      <c r="E98">
        <v>55</v>
      </c>
      <c r="F98">
        <v>55</v>
      </c>
      <c r="G98">
        <f t="shared" si="2"/>
        <v>0</v>
      </c>
    </row>
    <row r="99" spans="1:7" x14ac:dyDescent="0.25">
      <c r="A99" t="s">
        <v>391</v>
      </c>
      <c r="B99">
        <v>1</v>
      </c>
      <c r="C99">
        <v>4.0650000000000004</v>
      </c>
      <c r="E99">
        <v>23</v>
      </c>
      <c r="F99">
        <v>23</v>
      </c>
      <c r="G99">
        <f t="shared" si="2"/>
        <v>0</v>
      </c>
    </row>
    <row r="100" spans="1:7" x14ac:dyDescent="0.25">
      <c r="A100" t="s">
        <v>394</v>
      </c>
      <c r="B100">
        <v>1</v>
      </c>
      <c r="C100">
        <v>45.316000000000003</v>
      </c>
      <c r="E100">
        <v>33</v>
      </c>
      <c r="F100">
        <v>33</v>
      </c>
      <c r="G100">
        <f t="shared" si="2"/>
        <v>0</v>
      </c>
    </row>
    <row r="101" spans="1:7" x14ac:dyDescent="0.25">
      <c r="A101" t="s">
        <v>395</v>
      </c>
      <c r="B101">
        <v>1</v>
      </c>
      <c r="C101">
        <v>4.2530000000000001</v>
      </c>
      <c r="D101">
        <v>0</v>
      </c>
      <c r="E101">
        <v>59</v>
      </c>
      <c r="G101">
        <f t="shared" si="2"/>
        <v>0</v>
      </c>
    </row>
    <row r="102" spans="1:7" x14ac:dyDescent="0.25">
      <c r="A102" t="s">
        <v>396</v>
      </c>
      <c r="B102">
        <v>1</v>
      </c>
      <c r="C102">
        <v>4.1619999999999999</v>
      </c>
      <c r="E102">
        <v>18</v>
      </c>
      <c r="F102">
        <v>106</v>
      </c>
      <c r="G102">
        <f t="shared" si="2"/>
        <v>0</v>
      </c>
    </row>
    <row r="103" spans="1:7" x14ac:dyDescent="0.25">
      <c r="A103" t="s">
        <v>402</v>
      </c>
      <c r="B103">
        <v>1</v>
      </c>
      <c r="C103">
        <v>4.0339999999999998</v>
      </c>
      <c r="E103">
        <v>44</v>
      </c>
      <c r="F103">
        <v>44</v>
      </c>
      <c r="G103">
        <f t="shared" si="2"/>
        <v>0</v>
      </c>
    </row>
    <row r="104" spans="1:7" x14ac:dyDescent="0.25">
      <c r="A104" t="s">
        <v>407</v>
      </c>
      <c r="B104">
        <v>1</v>
      </c>
      <c r="C104">
        <v>4.01</v>
      </c>
      <c r="E104">
        <v>24</v>
      </c>
      <c r="F104">
        <v>23</v>
      </c>
      <c r="G104">
        <f t="shared" si="2"/>
        <v>0</v>
      </c>
    </row>
    <row r="105" spans="1:7" x14ac:dyDescent="0.25">
      <c r="A105" t="s">
        <v>408</v>
      </c>
      <c r="B105">
        <v>1</v>
      </c>
      <c r="C105">
        <v>4.0170000000000003</v>
      </c>
      <c r="E105">
        <v>39</v>
      </c>
      <c r="F105">
        <v>39</v>
      </c>
      <c r="G105">
        <f t="shared" si="2"/>
        <v>0</v>
      </c>
    </row>
    <row r="106" spans="1:7" x14ac:dyDescent="0.25">
      <c r="A106" t="s">
        <v>427</v>
      </c>
      <c r="B106">
        <v>1</v>
      </c>
      <c r="C106">
        <v>4.0380000000000003</v>
      </c>
      <c r="E106">
        <v>4</v>
      </c>
      <c r="F106">
        <v>4</v>
      </c>
      <c r="G106">
        <f t="shared" si="2"/>
        <v>0</v>
      </c>
    </row>
    <row r="107" spans="1:7" x14ac:dyDescent="0.25">
      <c r="A107" t="s">
        <v>428</v>
      </c>
      <c r="B107">
        <v>1</v>
      </c>
      <c r="C107">
        <v>4.0469999999999997</v>
      </c>
      <c r="E107">
        <v>47</v>
      </c>
      <c r="F107">
        <v>47</v>
      </c>
      <c r="G107">
        <f t="shared" si="2"/>
        <v>0</v>
      </c>
    </row>
    <row r="108" spans="1:7" x14ac:dyDescent="0.25">
      <c r="A108" t="s">
        <v>434</v>
      </c>
      <c r="B108">
        <v>1</v>
      </c>
      <c r="C108">
        <v>4.1580000000000004</v>
      </c>
      <c r="E108">
        <v>15</v>
      </c>
      <c r="F108">
        <v>15</v>
      </c>
      <c r="G108">
        <f t="shared" si="2"/>
        <v>0</v>
      </c>
    </row>
    <row r="109" spans="1:7" x14ac:dyDescent="0.25">
      <c r="A109" t="s">
        <v>439</v>
      </c>
      <c r="B109">
        <v>1</v>
      </c>
      <c r="C109">
        <v>4.04</v>
      </c>
      <c r="E109">
        <v>30</v>
      </c>
      <c r="F109">
        <v>30</v>
      </c>
      <c r="G109">
        <f t="shared" si="2"/>
        <v>0</v>
      </c>
    </row>
    <row r="110" spans="1:7" x14ac:dyDescent="0.25">
      <c r="A110" t="s">
        <v>469</v>
      </c>
      <c r="B110">
        <v>1</v>
      </c>
      <c r="C110">
        <v>4.0140000000000002</v>
      </c>
      <c r="E110">
        <v>2</v>
      </c>
      <c r="F110">
        <v>1</v>
      </c>
      <c r="G110">
        <f t="shared" si="2"/>
        <v>0</v>
      </c>
    </row>
    <row r="111" spans="1:7" x14ac:dyDescent="0.25">
      <c r="A111" t="s">
        <v>476</v>
      </c>
      <c r="B111">
        <v>1</v>
      </c>
      <c r="C111">
        <v>5.69</v>
      </c>
      <c r="E111">
        <v>20</v>
      </c>
      <c r="F111">
        <v>27</v>
      </c>
      <c r="G111">
        <f t="shared" si="2"/>
        <v>0</v>
      </c>
    </row>
    <row r="112" spans="1:7" x14ac:dyDescent="0.25">
      <c r="A112" t="s">
        <v>479</v>
      </c>
      <c r="B112">
        <v>1</v>
      </c>
      <c r="C112">
        <v>4.0289999999999999</v>
      </c>
      <c r="E112">
        <v>21</v>
      </c>
      <c r="F112">
        <v>21</v>
      </c>
      <c r="G112">
        <f t="shared" si="2"/>
        <v>0</v>
      </c>
    </row>
    <row r="113" spans="1:7" x14ac:dyDescent="0.25">
      <c r="A113" t="s">
        <v>486</v>
      </c>
      <c r="B113">
        <v>1</v>
      </c>
      <c r="C113">
        <v>4.0460000000000003</v>
      </c>
      <c r="E113">
        <v>97</v>
      </c>
      <c r="F113">
        <v>97</v>
      </c>
      <c r="G113">
        <f t="shared" si="2"/>
        <v>0</v>
      </c>
    </row>
    <row r="114" spans="1:7" x14ac:dyDescent="0.25">
      <c r="A114" t="s">
        <v>488</v>
      </c>
      <c r="B114">
        <v>1</v>
      </c>
      <c r="C114">
        <v>4.0289999999999999</v>
      </c>
      <c r="E114">
        <v>15</v>
      </c>
      <c r="F114">
        <v>15</v>
      </c>
      <c r="G114">
        <f t="shared" si="2"/>
        <v>0</v>
      </c>
    </row>
    <row r="115" spans="1:7" x14ac:dyDescent="0.25">
      <c r="A115" t="s">
        <v>493</v>
      </c>
      <c r="B115">
        <v>1</v>
      </c>
      <c r="C115">
        <v>4.0609999999999999</v>
      </c>
      <c r="E115">
        <v>35</v>
      </c>
      <c r="F115">
        <v>35</v>
      </c>
      <c r="G115">
        <f t="shared" si="2"/>
        <v>0</v>
      </c>
    </row>
    <row r="116" spans="1:7" x14ac:dyDescent="0.25">
      <c r="A116" t="s">
        <v>498</v>
      </c>
      <c r="B116">
        <v>1</v>
      </c>
      <c r="C116">
        <v>4.0309999999999997</v>
      </c>
      <c r="E116">
        <v>45</v>
      </c>
      <c r="F116">
        <v>45</v>
      </c>
      <c r="G116">
        <f t="shared" si="2"/>
        <v>0</v>
      </c>
    </row>
    <row r="117" spans="1:7" x14ac:dyDescent="0.25">
      <c r="A117" t="s">
        <v>503</v>
      </c>
      <c r="B117">
        <v>1</v>
      </c>
      <c r="C117">
        <v>5.1820000000000004</v>
      </c>
      <c r="E117">
        <v>14</v>
      </c>
      <c r="F117">
        <v>14</v>
      </c>
      <c r="G117">
        <f t="shared" si="2"/>
        <v>0</v>
      </c>
    </row>
    <row r="118" spans="1:7" x14ac:dyDescent="0.25">
      <c r="A118" t="s">
        <v>507</v>
      </c>
      <c r="B118">
        <v>1</v>
      </c>
      <c r="C118">
        <v>4.0270000000000001</v>
      </c>
      <c r="E118">
        <v>39</v>
      </c>
      <c r="F118">
        <v>39</v>
      </c>
      <c r="G118">
        <f t="shared" si="2"/>
        <v>0</v>
      </c>
    </row>
    <row r="119" spans="1:7" x14ac:dyDescent="0.25">
      <c r="A119" t="s">
        <v>509</v>
      </c>
      <c r="B119">
        <v>1</v>
      </c>
      <c r="C119">
        <v>472.32600000000002</v>
      </c>
      <c r="E119">
        <v>53</v>
      </c>
      <c r="F119">
        <v>53</v>
      </c>
      <c r="G119">
        <f t="shared" si="2"/>
        <v>0</v>
      </c>
    </row>
    <row r="120" spans="1:7" x14ac:dyDescent="0.25">
      <c r="A120" t="s">
        <v>512</v>
      </c>
      <c r="B120">
        <v>1</v>
      </c>
      <c r="C120">
        <v>4.0730000000000004</v>
      </c>
      <c r="E120">
        <v>30</v>
      </c>
      <c r="F120">
        <v>32</v>
      </c>
      <c r="G120">
        <f t="shared" si="2"/>
        <v>0</v>
      </c>
    </row>
    <row r="121" spans="1:7" x14ac:dyDescent="0.25">
      <c r="A121" t="s">
        <v>514</v>
      </c>
      <c r="B121">
        <v>1</v>
      </c>
      <c r="C121">
        <v>4.0289999999999999</v>
      </c>
      <c r="E121">
        <v>23</v>
      </c>
      <c r="F121">
        <v>23</v>
      </c>
      <c r="G121">
        <f t="shared" si="2"/>
        <v>0</v>
      </c>
    </row>
    <row r="122" spans="1:7" x14ac:dyDescent="0.25">
      <c r="A122" t="s">
        <v>516</v>
      </c>
      <c r="B122">
        <v>1</v>
      </c>
      <c r="C122">
        <v>4.0279999999999996</v>
      </c>
      <c r="E122">
        <v>28</v>
      </c>
      <c r="F122">
        <v>28</v>
      </c>
      <c r="G122">
        <f t="shared" si="2"/>
        <v>0</v>
      </c>
    </row>
    <row r="123" spans="1:7" x14ac:dyDescent="0.25">
      <c r="A123" t="s">
        <v>520</v>
      </c>
      <c r="B123">
        <v>1</v>
      </c>
      <c r="C123">
        <v>24.050999999999998</v>
      </c>
      <c r="E123">
        <v>33</v>
      </c>
      <c r="F123">
        <v>33</v>
      </c>
      <c r="G123">
        <f t="shared" si="2"/>
        <v>0</v>
      </c>
    </row>
    <row r="124" spans="1:7" x14ac:dyDescent="0.25">
      <c r="A124" t="s">
        <v>522</v>
      </c>
      <c r="B124">
        <v>1</v>
      </c>
      <c r="C124">
        <v>4.0389999999999997</v>
      </c>
      <c r="E124">
        <v>2</v>
      </c>
      <c r="F124">
        <v>2</v>
      </c>
      <c r="G124">
        <f t="shared" si="2"/>
        <v>0</v>
      </c>
    </row>
    <row r="125" spans="1:7" x14ac:dyDescent="0.25">
      <c r="A125" t="s">
        <v>529</v>
      </c>
      <c r="B125">
        <v>1</v>
      </c>
      <c r="C125">
        <v>5.085</v>
      </c>
      <c r="E125">
        <v>1</v>
      </c>
      <c r="F125">
        <v>1</v>
      </c>
      <c r="G125">
        <f t="shared" si="2"/>
        <v>0</v>
      </c>
    </row>
    <row r="126" spans="1:7" x14ac:dyDescent="0.25">
      <c r="A126" t="s">
        <v>530</v>
      </c>
      <c r="B126">
        <v>1</v>
      </c>
      <c r="C126">
        <v>4.0289999999999999</v>
      </c>
      <c r="E126">
        <v>10</v>
      </c>
      <c r="F126">
        <v>10</v>
      </c>
      <c r="G126">
        <f t="shared" si="2"/>
        <v>0</v>
      </c>
    </row>
    <row r="127" spans="1:7" x14ac:dyDescent="0.25">
      <c r="A127" t="s">
        <v>542</v>
      </c>
      <c r="B127">
        <v>1</v>
      </c>
      <c r="C127">
        <v>4.008</v>
      </c>
      <c r="E127">
        <v>12</v>
      </c>
      <c r="F127">
        <v>11</v>
      </c>
      <c r="G127">
        <f t="shared" si="2"/>
        <v>0</v>
      </c>
    </row>
    <row r="128" spans="1:7" x14ac:dyDescent="0.25">
      <c r="A128" t="s">
        <v>543</v>
      </c>
      <c r="B128">
        <v>1</v>
      </c>
      <c r="C128">
        <v>4.0380000000000003</v>
      </c>
      <c r="E128">
        <v>41</v>
      </c>
      <c r="F128">
        <v>41</v>
      </c>
      <c r="G128">
        <f t="shared" si="2"/>
        <v>0</v>
      </c>
    </row>
    <row r="129" spans="1:7" x14ac:dyDescent="0.25">
      <c r="A129" t="s">
        <v>546</v>
      </c>
      <c r="B129">
        <v>1</v>
      </c>
      <c r="C129">
        <v>5.3929999999999998</v>
      </c>
      <c r="E129">
        <v>56</v>
      </c>
      <c r="F129">
        <v>56</v>
      </c>
      <c r="G129">
        <f t="shared" si="2"/>
        <v>0</v>
      </c>
    </row>
    <row r="130" spans="1:7" x14ac:dyDescent="0.25">
      <c r="A130" t="s">
        <v>550</v>
      </c>
      <c r="B130">
        <v>1</v>
      </c>
      <c r="C130">
        <v>4.04</v>
      </c>
      <c r="E130">
        <v>54</v>
      </c>
      <c r="F130">
        <v>54</v>
      </c>
      <c r="G130">
        <f t="shared" ref="G130:G193" si="3">D130*E130</f>
        <v>0</v>
      </c>
    </row>
    <row r="131" spans="1:7" x14ac:dyDescent="0.25">
      <c r="A131" t="s">
        <v>561</v>
      </c>
      <c r="B131">
        <v>1</v>
      </c>
      <c r="C131">
        <v>5.2359999999999998</v>
      </c>
      <c r="D131">
        <v>0</v>
      </c>
      <c r="E131">
        <v>22</v>
      </c>
      <c r="G131">
        <f t="shared" si="3"/>
        <v>0</v>
      </c>
    </row>
    <row r="132" spans="1:7" x14ac:dyDescent="0.25">
      <c r="A132" t="s">
        <v>569</v>
      </c>
      <c r="B132">
        <v>1</v>
      </c>
      <c r="C132">
        <v>5.2060000000000004</v>
      </c>
      <c r="E132">
        <v>22</v>
      </c>
      <c r="F132">
        <v>21</v>
      </c>
      <c r="G132">
        <f t="shared" si="3"/>
        <v>0</v>
      </c>
    </row>
    <row r="133" spans="1:7" x14ac:dyDescent="0.25">
      <c r="A133" t="s">
        <v>569</v>
      </c>
      <c r="B133">
        <v>1</v>
      </c>
      <c r="C133">
        <v>4.0549999999999997</v>
      </c>
      <c r="E133">
        <v>50</v>
      </c>
      <c r="F133">
        <v>50</v>
      </c>
      <c r="G133">
        <f t="shared" si="3"/>
        <v>0</v>
      </c>
    </row>
    <row r="134" spans="1:7" x14ac:dyDescent="0.25">
      <c r="A134" t="s">
        <v>575</v>
      </c>
      <c r="B134">
        <v>1</v>
      </c>
      <c r="C134">
        <v>4.0380000000000003</v>
      </c>
      <c r="E134">
        <v>61</v>
      </c>
      <c r="F134">
        <v>61</v>
      </c>
      <c r="G134">
        <f t="shared" si="3"/>
        <v>0</v>
      </c>
    </row>
    <row r="135" spans="1:7" x14ac:dyDescent="0.25">
      <c r="A135" t="s">
        <v>582</v>
      </c>
      <c r="B135">
        <v>1</v>
      </c>
      <c r="C135">
        <v>4.05</v>
      </c>
      <c r="E135">
        <v>9</v>
      </c>
      <c r="F135">
        <v>10</v>
      </c>
      <c r="G135">
        <f t="shared" si="3"/>
        <v>0</v>
      </c>
    </row>
    <row r="136" spans="1:7" x14ac:dyDescent="0.25">
      <c r="A136" t="s">
        <v>583</v>
      </c>
      <c r="B136">
        <v>1</v>
      </c>
      <c r="C136">
        <v>4.093</v>
      </c>
      <c r="E136">
        <v>20</v>
      </c>
      <c r="F136">
        <v>23</v>
      </c>
      <c r="G136">
        <f t="shared" si="3"/>
        <v>0</v>
      </c>
    </row>
    <row r="137" spans="1:7" x14ac:dyDescent="0.25">
      <c r="A137" t="s">
        <v>587</v>
      </c>
      <c r="B137">
        <v>1</v>
      </c>
      <c r="C137">
        <v>4.0380000000000003</v>
      </c>
      <c r="E137">
        <v>7</v>
      </c>
      <c r="F137">
        <v>7</v>
      </c>
      <c r="G137">
        <f t="shared" si="3"/>
        <v>0</v>
      </c>
    </row>
    <row r="138" spans="1:7" x14ac:dyDescent="0.25">
      <c r="A138" t="s">
        <v>592</v>
      </c>
      <c r="B138">
        <v>1</v>
      </c>
      <c r="C138">
        <v>4.0279999999999996</v>
      </c>
      <c r="E138">
        <v>20</v>
      </c>
      <c r="F138">
        <v>20</v>
      </c>
      <c r="G138">
        <f t="shared" si="3"/>
        <v>0</v>
      </c>
    </row>
    <row r="139" spans="1:7" x14ac:dyDescent="0.25">
      <c r="A139" t="s">
        <v>588</v>
      </c>
      <c r="B139">
        <v>1</v>
      </c>
      <c r="C139">
        <v>4.0389999999999997</v>
      </c>
      <c r="E139">
        <v>20</v>
      </c>
      <c r="F139">
        <v>20</v>
      </c>
      <c r="G139">
        <f t="shared" si="3"/>
        <v>0</v>
      </c>
    </row>
    <row r="140" spans="1:7" x14ac:dyDescent="0.25">
      <c r="A140" t="s">
        <v>589</v>
      </c>
      <c r="B140">
        <v>1</v>
      </c>
      <c r="C140">
        <v>4.0110000000000001</v>
      </c>
      <c r="E140">
        <v>12</v>
      </c>
      <c r="F140">
        <v>12</v>
      </c>
      <c r="G140">
        <f t="shared" si="3"/>
        <v>0</v>
      </c>
    </row>
    <row r="141" spans="1:7" x14ac:dyDescent="0.25">
      <c r="A141" t="s">
        <v>590</v>
      </c>
      <c r="B141">
        <v>1</v>
      </c>
      <c r="C141">
        <v>4.0819999999999999</v>
      </c>
      <c r="E141">
        <v>325</v>
      </c>
      <c r="F141">
        <v>325</v>
      </c>
      <c r="G141">
        <f t="shared" si="3"/>
        <v>0</v>
      </c>
    </row>
    <row r="142" spans="1:7" x14ac:dyDescent="0.25">
      <c r="A142" t="s">
        <v>591</v>
      </c>
      <c r="B142">
        <v>1</v>
      </c>
      <c r="C142">
        <v>4.2359999999999998</v>
      </c>
      <c r="E142">
        <v>32</v>
      </c>
      <c r="F142">
        <v>32</v>
      </c>
      <c r="G142">
        <f t="shared" si="3"/>
        <v>0</v>
      </c>
    </row>
    <row r="143" spans="1:7" x14ac:dyDescent="0.25">
      <c r="A143" t="s">
        <v>598</v>
      </c>
      <c r="B143">
        <v>1</v>
      </c>
      <c r="C143">
        <v>4.0110000000000001</v>
      </c>
      <c r="E143">
        <v>30</v>
      </c>
      <c r="F143">
        <v>23</v>
      </c>
      <c r="G143">
        <f t="shared" si="3"/>
        <v>0</v>
      </c>
    </row>
    <row r="144" spans="1:7" x14ac:dyDescent="0.25">
      <c r="A144" t="s">
        <v>623</v>
      </c>
      <c r="B144">
        <v>1</v>
      </c>
      <c r="C144">
        <v>4.056</v>
      </c>
      <c r="E144">
        <v>31</v>
      </c>
      <c r="F144">
        <v>31</v>
      </c>
      <c r="G144">
        <f t="shared" si="3"/>
        <v>0</v>
      </c>
    </row>
    <row r="145" spans="1:7" x14ac:dyDescent="0.25">
      <c r="A145" t="s">
        <v>624</v>
      </c>
      <c r="B145">
        <v>1</v>
      </c>
      <c r="C145">
        <v>4.1500000000000004</v>
      </c>
      <c r="D145">
        <v>0</v>
      </c>
      <c r="E145">
        <v>179</v>
      </c>
      <c r="G145">
        <f t="shared" si="3"/>
        <v>0</v>
      </c>
    </row>
    <row r="146" spans="1:7" x14ac:dyDescent="0.25">
      <c r="A146" t="s">
        <v>628</v>
      </c>
      <c r="B146">
        <v>1</v>
      </c>
      <c r="C146">
        <v>4.0679999999999996</v>
      </c>
      <c r="E146">
        <v>154</v>
      </c>
      <c r="F146">
        <v>154</v>
      </c>
      <c r="G146">
        <f t="shared" si="3"/>
        <v>0</v>
      </c>
    </row>
    <row r="147" spans="1:7" x14ac:dyDescent="0.25">
      <c r="A147" t="s">
        <v>629</v>
      </c>
      <c r="B147">
        <v>1</v>
      </c>
      <c r="C147">
        <v>4.056</v>
      </c>
      <c r="E147">
        <v>54</v>
      </c>
      <c r="F147">
        <v>54</v>
      </c>
      <c r="G147">
        <f t="shared" si="3"/>
        <v>0</v>
      </c>
    </row>
    <row r="148" spans="1:7" x14ac:dyDescent="0.25">
      <c r="A148" t="s">
        <v>631</v>
      </c>
      <c r="B148">
        <v>2</v>
      </c>
      <c r="C148">
        <v>4.09</v>
      </c>
      <c r="D148">
        <v>1.86673159646132E-3</v>
      </c>
      <c r="E148">
        <v>448</v>
      </c>
      <c r="F148">
        <v>448</v>
      </c>
      <c r="G148">
        <f t="shared" si="3"/>
        <v>0.83629575521467137</v>
      </c>
    </row>
    <row r="149" spans="1:7" x14ac:dyDescent="0.25">
      <c r="A149" t="s">
        <v>87</v>
      </c>
      <c r="B149">
        <v>2</v>
      </c>
      <c r="C149">
        <v>4.1639999999999997</v>
      </c>
      <c r="D149">
        <v>6.1726013656880499E-3</v>
      </c>
      <c r="E149">
        <v>322</v>
      </c>
      <c r="F149">
        <v>322</v>
      </c>
      <c r="G149">
        <f t="shared" si="3"/>
        <v>1.9875776397515521</v>
      </c>
    </row>
    <row r="150" spans="1:7" x14ac:dyDescent="0.25">
      <c r="A150" t="s">
        <v>186</v>
      </c>
      <c r="B150">
        <v>2</v>
      </c>
      <c r="C150">
        <v>4.0609999999999999</v>
      </c>
      <c r="D150">
        <v>9.6580843990390405E-3</v>
      </c>
      <c r="E150">
        <v>204</v>
      </c>
      <c r="F150">
        <v>204</v>
      </c>
      <c r="G150">
        <f t="shared" si="3"/>
        <v>1.9702492174039643</v>
      </c>
    </row>
    <row r="151" spans="1:7" x14ac:dyDescent="0.25">
      <c r="A151" t="s">
        <v>9</v>
      </c>
      <c r="B151">
        <v>2</v>
      </c>
      <c r="C151">
        <v>5.9420000000000002</v>
      </c>
      <c r="D151">
        <v>9.7349918875067592E-3</v>
      </c>
      <c r="E151">
        <v>1445</v>
      </c>
      <c r="F151">
        <v>1442</v>
      </c>
      <c r="G151">
        <f t="shared" si="3"/>
        <v>14.067063277447266</v>
      </c>
    </row>
    <row r="152" spans="1:7" x14ac:dyDescent="0.25">
      <c r="A152" t="s">
        <v>17</v>
      </c>
      <c r="B152">
        <v>2</v>
      </c>
      <c r="C152">
        <v>4.1909999999999998</v>
      </c>
      <c r="D152">
        <v>9.7349918875067592E-3</v>
      </c>
      <c r="E152">
        <v>43</v>
      </c>
      <c r="F152">
        <v>43</v>
      </c>
      <c r="G152">
        <f t="shared" si="3"/>
        <v>0.41860465116279066</v>
      </c>
    </row>
    <row r="153" spans="1:7" x14ac:dyDescent="0.25">
      <c r="A153" t="s">
        <v>31</v>
      </c>
      <c r="B153">
        <v>2</v>
      </c>
      <c r="C153">
        <v>4.2480000000000002</v>
      </c>
      <c r="D153">
        <v>7.5614366729678598E-3</v>
      </c>
      <c r="E153">
        <v>46</v>
      </c>
      <c r="F153">
        <v>46</v>
      </c>
      <c r="G153">
        <f t="shared" si="3"/>
        <v>0.34782608695652156</v>
      </c>
    </row>
    <row r="154" spans="1:7" x14ac:dyDescent="0.25">
      <c r="A154" t="s">
        <v>32</v>
      </c>
      <c r="B154">
        <v>2</v>
      </c>
      <c r="C154">
        <v>4.085</v>
      </c>
      <c r="D154">
        <v>1.4128183331138201E-3</v>
      </c>
      <c r="E154">
        <v>289</v>
      </c>
      <c r="F154">
        <v>289</v>
      </c>
      <c r="G154">
        <f t="shared" si="3"/>
        <v>0.40830449826989401</v>
      </c>
    </row>
    <row r="155" spans="1:7" x14ac:dyDescent="0.25">
      <c r="A155" t="s">
        <v>33</v>
      </c>
      <c r="B155">
        <v>2</v>
      </c>
      <c r="C155">
        <v>5.306</v>
      </c>
      <c r="D155">
        <v>7.3615788237136803E-3</v>
      </c>
      <c r="E155">
        <v>114</v>
      </c>
      <c r="F155">
        <v>114</v>
      </c>
      <c r="G155">
        <f t="shared" si="3"/>
        <v>0.83921998590335956</v>
      </c>
    </row>
    <row r="156" spans="1:7" x14ac:dyDescent="0.25">
      <c r="A156" t="s">
        <v>34</v>
      </c>
      <c r="B156">
        <v>2</v>
      </c>
      <c r="C156">
        <v>4.1539999999999999</v>
      </c>
      <c r="D156" s="1">
        <v>1.1244600583755401E-4</v>
      </c>
      <c r="E156">
        <v>822</v>
      </c>
      <c r="F156">
        <v>822</v>
      </c>
      <c r="G156">
        <f t="shared" si="3"/>
        <v>9.2430616798469395E-2</v>
      </c>
    </row>
    <row r="157" spans="1:7" x14ac:dyDescent="0.25">
      <c r="A157" t="s">
        <v>35</v>
      </c>
      <c r="B157">
        <v>2</v>
      </c>
      <c r="C157">
        <v>4.2320000000000002</v>
      </c>
      <c r="D157">
        <v>1.75702099923484E-3</v>
      </c>
      <c r="E157">
        <v>509</v>
      </c>
      <c r="F157">
        <v>509</v>
      </c>
      <c r="G157">
        <f t="shared" si="3"/>
        <v>0.89432368861053357</v>
      </c>
    </row>
    <row r="158" spans="1:7" x14ac:dyDescent="0.25">
      <c r="A158" t="s">
        <v>39</v>
      </c>
      <c r="B158">
        <v>2</v>
      </c>
      <c r="C158">
        <v>5.14</v>
      </c>
      <c r="D158">
        <v>4.8828125E-3</v>
      </c>
      <c r="E158">
        <v>140</v>
      </c>
      <c r="F158">
        <v>140</v>
      </c>
      <c r="G158">
        <f t="shared" si="3"/>
        <v>0.68359375</v>
      </c>
    </row>
    <row r="159" spans="1:7" x14ac:dyDescent="0.25">
      <c r="A159" t="s">
        <v>40</v>
      </c>
      <c r="B159">
        <v>2</v>
      </c>
      <c r="C159">
        <v>4.1120000000000001</v>
      </c>
      <c r="D159">
        <v>4.7954290378532799E-3</v>
      </c>
      <c r="E159">
        <v>208</v>
      </c>
      <c r="F159">
        <v>208</v>
      </c>
      <c r="G159">
        <f t="shared" si="3"/>
        <v>0.99744923987348222</v>
      </c>
    </row>
    <row r="160" spans="1:7" x14ac:dyDescent="0.25">
      <c r="A160" t="s">
        <v>41</v>
      </c>
      <c r="B160">
        <v>2</v>
      </c>
      <c r="C160">
        <v>4.6849999999999996</v>
      </c>
      <c r="D160" s="1">
        <v>9.3652965753019801E-4</v>
      </c>
      <c r="E160">
        <v>480</v>
      </c>
      <c r="F160">
        <v>480</v>
      </c>
      <c r="G160">
        <f t="shared" si="3"/>
        <v>0.44953423561449501</v>
      </c>
    </row>
    <row r="161" spans="1:7" x14ac:dyDescent="0.25">
      <c r="A161" t="s">
        <v>42</v>
      </c>
      <c r="B161">
        <v>2</v>
      </c>
      <c r="C161">
        <v>4.3120000000000003</v>
      </c>
      <c r="D161" s="1">
        <v>2.8708558543275497E-4</v>
      </c>
      <c r="E161">
        <v>619</v>
      </c>
      <c r="F161">
        <v>619</v>
      </c>
      <c r="G161">
        <f t="shared" si="3"/>
        <v>0.17770597738287533</v>
      </c>
    </row>
    <row r="162" spans="1:7" x14ac:dyDescent="0.25">
      <c r="A162" t="s">
        <v>55</v>
      </c>
      <c r="B162">
        <v>2</v>
      </c>
      <c r="C162">
        <v>4.2560000000000002</v>
      </c>
      <c r="D162">
        <v>2.1559468199784399E-3</v>
      </c>
      <c r="E162">
        <v>253</v>
      </c>
      <c r="F162">
        <v>253</v>
      </c>
      <c r="G162">
        <f t="shared" si="3"/>
        <v>0.5454545454545453</v>
      </c>
    </row>
    <row r="163" spans="1:7" x14ac:dyDescent="0.25">
      <c r="A163" t="s">
        <v>56</v>
      </c>
      <c r="B163">
        <v>2</v>
      </c>
      <c r="C163">
        <v>4.0330000000000004</v>
      </c>
      <c r="D163">
        <v>0</v>
      </c>
      <c r="E163">
        <v>109</v>
      </c>
      <c r="F163">
        <v>109</v>
      </c>
      <c r="G163">
        <f t="shared" si="3"/>
        <v>0</v>
      </c>
    </row>
    <row r="164" spans="1:7" x14ac:dyDescent="0.25">
      <c r="A164" t="s">
        <v>63</v>
      </c>
      <c r="B164">
        <v>2</v>
      </c>
      <c r="C164">
        <v>4.117</v>
      </c>
      <c r="E164">
        <v>278</v>
      </c>
      <c r="F164">
        <v>277</v>
      </c>
      <c r="G164">
        <f t="shared" si="3"/>
        <v>0</v>
      </c>
    </row>
    <row r="165" spans="1:7" x14ac:dyDescent="0.25">
      <c r="A165" t="s">
        <v>64</v>
      </c>
      <c r="B165">
        <v>2</v>
      </c>
      <c r="C165">
        <v>4.0720000000000001</v>
      </c>
      <c r="E165">
        <v>124</v>
      </c>
      <c r="F165">
        <v>122</v>
      </c>
      <c r="G165">
        <f t="shared" si="3"/>
        <v>0</v>
      </c>
    </row>
    <row r="166" spans="1:7" x14ac:dyDescent="0.25">
      <c r="A166" t="s">
        <v>65</v>
      </c>
      <c r="B166">
        <v>2</v>
      </c>
      <c r="C166">
        <v>6.4349999999999996</v>
      </c>
      <c r="D166">
        <v>6.68300289596792E-3</v>
      </c>
      <c r="E166">
        <v>138</v>
      </c>
      <c r="F166">
        <v>138</v>
      </c>
      <c r="G166">
        <f t="shared" si="3"/>
        <v>0.92225439964357292</v>
      </c>
    </row>
    <row r="167" spans="1:7" x14ac:dyDescent="0.25">
      <c r="A167" t="s">
        <v>69</v>
      </c>
      <c r="B167">
        <v>2</v>
      </c>
      <c r="C167">
        <v>4.1719999999999997</v>
      </c>
      <c r="D167">
        <v>2.02847985719501E-3</v>
      </c>
      <c r="E167">
        <v>155</v>
      </c>
      <c r="F167">
        <v>155</v>
      </c>
      <c r="G167">
        <f t="shared" si="3"/>
        <v>0.31441437786522652</v>
      </c>
    </row>
    <row r="168" spans="1:7" x14ac:dyDescent="0.25">
      <c r="A168" t="s">
        <v>72</v>
      </c>
      <c r="B168">
        <v>2</v>
      </c>
      <c r="C168">
        <v>6.03</v>
      </c>
      <c r="D168">
        <v>4.1649312786339E-3</v>
      </c>
      <c r="E168">
        <v>188</v>
      </c>
      <c r="F168">
        <v>196</v>
      </c>
      <c r="G168">
        <f t="shared" si="3"/>
        <v>0.78300708038317324</v>
      </c>
    </row>
    <row r="169" spans="1:7" x14ac:dyDescent="0.25">
      <c r="A169" t="s">
        <v>74</v>
      </c>
      <c r="B169">
        <v>2</v>
      </c>
      <c r="C169">
        <v>4.125</v>
      </c>
      <c r="D169">
        <v>7.7854671280276804E-3</v>
      </c>
      <c r="E169">
        <v>68</v>
      </c>
      <c r="F169">
        <v>68</v>
      </c>
      <c r="G169">
        <f t="shared" si="3"/>
        <v>0.52941176470588225</v>
      </c>
    </row>
    <row r="170" spans="1:7" x14ac:dyDescent="0.25">
      <c r="A170" t="s">
        <v>80</v>
      </c>
      <c r="B170">
        <v>2</v>
      </c>
      <c r="C170">
        <v>4.12</v>
      </c>
      <c r="D170">
        <v>1.6888722086695401E-3</v>
      </c>
      <c r="E170">
        <v>146</v>
      </c>
      <c r="F170">
        <v>146</v>
      </c>
      <c r="G170">
        <f t="shared" si="3"/>
        <v>0.24657534246575286</v>
      </c>
    </row>
    <row r="171" spans="1:7" x14ac:dyDescent="0.25">
      <c r="A171" t="s">
        <v>83</v>
      </c>
      <c r="B171">
        <v>2</v>
      </c>
      <c r="C171">
        <v>4.0620000000000003</v>
      </c>
      <c r="D171">
        <v>1.4363688595231201E-2</v>
      </c>
      <c r="E171">
        <v>59</v>
      </c>
      <c r="F171">
        <v>59</v>
      </c>
      <c r="G171">
        <f t="shared" si="3"/>
        <v>0.84745762711864081</v>
      </c>
    </row>
    <row r="172" spans="1:7" x14ac:dyDescent="0.25">
      <c r="A172" t="s">
        <v>91</v>
      </c>
      <c r="B172">
        <v>2</v>
      </c>
      <c r="C172">
        <v>4.1550000000000002</v>
      </c>
      <c r="D172">
        <v>8.0276816608996493E-3</v>
      </c>
      <c r="E172">
        <v>85</v>
      </c>
      <c r="F172">
        <v>85</v>
      </c>
      <c r="G172">
        <f t="shared" si="3"/>
        <v>0.68235294117647016</v>
      </c>
    </row>
    <row r="173" spans="1:7" x14ac:dyDescent="0.25">
      <c r="A173" t="s">
        <v>93</v>
      </c>
      <c r="B173">
        <v>2</v>
      </c>
      <c r="C173">
        <v>5.5819999999999999</v>
      </c>
      <c r="D173">
        <v>4.9077929803688202E-3</v>
      </c>
      <c r="E173">
        <v>164</v>
      </c>
      <c r="G173">
        <f t="shared" si="3"/>
        <v>0.80487804878048652</v>
      </c>
    </row>
    <row r="174" spans="1:7" x14ac:dyDescent="0.25">
      <c r="A174" t="s">
        <v>97</v>
      </c>
      <c r="B174">
        <v>2</v>
      </c>
      <c r="C174">
        <v>6.3609999999999998</v>
      </c>
      <c r="D174" s="1">
        <v>7.3964497041420095E-4</v>
      </c>
      <c r="E174">
        <v>104</v>
      </c>
      <c r="G174">
        <f t="shared" si="3"/>
        <v>7.69230769230769E-2</v>
      </c>
    </row>
    <row r="175" spans="1:7" x14ac:dyDescent="0.25">
      <c r="A175" t="s">
        <v>100</v>
      </c>
      <c r="B175">
        <v>2</v>
      </c>
      <c r="C175">
        <v>4.367</v>
      </c>
      <c r="D175">
        <v>5.8131487889273303E-3</v>
      </c>
      <c r="E175">
        <v>85</v>
      </c>
      <c r="G175">
        <f t="shared" si="3"/>
        <v>0.49411764705882311</v>
      </c>
    </row>
    <row r="176" spans="1:7" x14ac:dyDescent="0.25">
      <c r="A176" t="s">
        <v>101</v>
      </c>
      <c r="B176">
        <v>2</v>
      </c>
      <c r="C176">
        <v>5.6059999999999999</v>
      </c>
      <c r="D176">
        <v>1.8904958677685899E-3</v>
      </c>
      <c r="E176">
        <v>880</v>
      </c>
      <c r="G176">
        <f t="shared" si="3"/>
        <v>1.6636363636363591</v>
      </c>
    </row>
    <row r="177" spans="1:7" x14ac:dyDescent="0.25">
      <c r="A177" t="s">
        <v>103</v>
      </c>
      <c r="B177">
        <v>2</v>
      </c>
      <c r="C177">
        <v>5.6369999999999996</v>
      </c>
      <c r="D177">
        <v>1.8904958677685899E-3</v>
      </c>
      <c r="E177">
        <v>880</v>
      </c>
      <c r="G177">
        <f t="shared" si="3"/>
        <v>1.6636363636363591</v>
      </c>
    </row>
    <row r="178" spans="1:7" x14ac:dyDescent="0.25">
      <c r="A178" t="s">
        <v>109</v>
      </c>
      <c r="B178">
        <v>2</v>
      </c>
      <c r="C178">
        <v>4.1639999999999997</v>
      </c>
      <c r="D178">
        <v>5.9504132231404903E-3</v>
      </c>
      <c r="E178">
        <v>110</v>
      </c>
      <c r="F178">
        <v>110</v>
      </c>
      <c r="G178">
        <f t="shared" si="3"/>
        <v>0.65454545454545399</v>
      </c>
    </row>
    <row r="179" spans="1:7" x14ac:dyDescent="0.25">
      <c r="A179" t="s">
        <v>115</v>
      </c>
      <c r="B179">
        <v>2</v>
      </c>
      <c r="C179">
        <v>911.71699999999998</v>
      </c>
      <c r="D179">
        <v>5.4346238130021903E-3</v>
      </c>
      <c r="E179">
        <v>199</v>
      </c>
      <c r="G179">
        <f t="shared" si="3"/>
        <v>1.0814901387874358</v>
      </c>
    </row>
    <row r="180" spans="1:7" x14ac:dyDescent="0.25">
      <c r="A180" t="s">
        <v>117</v>
      </c>
      <c r="B180">
        <v>2</v>
      </c>
      <c r="C180">
        <v>4.0339999999999998</v>
      </c>
      <c r="D180">
        <v>1.27810650887573E-2</v>
      </c>
      <c r="E180">
        <v>65</v>
      </c>
      <c r="F180">
        <v>65</v>
      </c>
      <c r="G180">
        <f t="shared" si="3"/>
        <v>0.83076923076922449</v>
      </c>
    </row>
    <row r="181" spans="1:7" x14ac:dyDescent="0.25">
      <c r="A181" t="s">
        <v>118</v>
      </c>
      <c r="B181">
        <v>2</v>
      </c>
      <c r="C181">
        <v>4.0490000000000004</v>
      </c>
      <c r="D181">
        <v>6.4634465892217602E-3</v>
      </c>
      <c r="E181">
        <v>107</v>
      </c>
      <c r="F181">
        <v>107</v>
      </c>
      <c r="G181">
        <f t="shared" si="3"/>
        <v>0.69158878504672838</v>
      </c>
    </row>
    <row r="182" spans="1:7" x14ac:dyDescent="0.25">
      <c r="A182" t="s">
        <v>123</v>
      </c>
      <c r="B182">
        <v>2</v>
      </c>
      <c r="C182">
        <v>5.4729999999999999</v>
      </c>
      <c r="D182">
        <v>1.4704440741103801E-2</v>
      </c>
      <c r="E182">
        <v>101</v>
      </c>
      <c r="F182">
        <v>101</v>
      </c>
      <c r="G182">
        <f t="shared" si="3"/>
        <v>1.4851485148514838</v>
      </c>
    </row>
    <row r="183" spans="1:7" x14ac:dyDescent="0.25">
      <c r="A183" t="s">
        <v>167</v>
      </c>
      <c r="B183">
        <v>2</v>
      </c>
      <c r="C183">
        <v>4.2350000000000003</v>
      </c>
      <c r="D183">
        <v>0</v>
      </c>
      <c r="E183">
        <v>316</v>
      </c>
      <c r="F183">
        <v>316</v>
      </c>
      <c r="G183">
        <f t="shared" si="3"/>
        <v>0</v>
      </c>
    </row>
    <row r="184" spans="1:7" x14ac:dyDescent="0.25">
      <c r="A184" t="s">
        <v>179</v>
      </c>
      <c r="B184">
        <v>2</v>
      </c>
      <c r="C184">
        <v>4.4409999999999998</v>
      </c>
      <c r="D184">
        <v>5.0902227687380196E-3</v>
      </c>
      <c r="E184">
        <v>375</v>
      </c>
      <c r="F184">
        <v>375</v>
      </c>
      <c r="G184">
        <f t="shared" si="3"/>
        <v>1.9088335382767574</v>
      </c>
    </row>
    <row r="185" spans="1:7" x14ac:dyDescent="0.25">
      <c r="A185" t="s">
        <v>182</v>
      </c>
      <c r="B185">
        <v>2</v>
      </c>
      <c r="C185">
        <v>17.923999999999999</v>
      </c>
      <c r="E185">
        <v>359</v>
      </c>
      <c r="F185">
        <v>357</v>
      </c>
      <c r="G185">
        <f t="shared" si="3"/>
        <v>0</v>
      </c>
    </row>
    <row r="186" spans="1:7" x14ac:dyDescent="0.25">
      <c r="A186" t="s">
        <v>198</v>
      </c>
      <c r="B186">
        <v>2</v>
      </c>
      <c r="C186">
        <v>11.629</v>
      </c>
      <c r="D186">
        <v>3.3650259519690099E-3</v>
      </c>
      <c r="E186">
        <v>502</v>
      </c>
      <c r="G186">
        <f t="shared" si="3"/>
        <v>1.6892430278884429</v>
      </c>
    </row>
    <row r="187" spans="1:7" x14ac:dyDescent="0.25">
      <c r="A187" t="s">
        <v>207</v>
      </c>
      <c r="B187">
        <v>2</v>
      </c>
      <c r="C187">
        <v>4.09</v>
      </c>
      <c r="D187">
        <v>1.0937499999999899E-3</v>
      </c>
      <c r="E187">
        <v>160</v>
      </c>
      <c r="F187">
        <v>160</v>
      </c>
      <c r="G187">
        <f t="shared" si="3"/>
        <v>0.17499999999999838</v>
      </c>
    </row>
    <row r="188" spans="1:7" x14ac:dyDescent="0.25">
      <c r="A188" t="s">
        <v>216</v>
      </c>
      <c r="B188">
        <v>2</v>
      </c>
      <c r="C188">
        <v>4.0529999999999999</v>
      </c>
      <c r="D188">
        <v>6.1294393365783299E-3</v>
      </c>
      <c r="E188">
        <v>137</v>
      </c>
      <c r="G188">
        <f t="shared" si="3"/>
        <v>0.83973318911123118</v>
      </c>
    </row>
    <row r="189" spans="1:7" x14ac:dyDescent="0.25">
      <c r="A189" t="s">
        <v>133</v>
      </c>
      <c r="B189">
        <v>2</v>
      </c>
      <c r="C189">
        <v>5.6950000000000003</v>
      </c>
      <c r="D189">
        <v>4.2676421277244303E-3</v>
      </c>
      <c r="E189">
        <v>162</v>
      </c>
      <c r="F189">
        <v>162</v>
      </c>
      <c r="G189">
        <f t="shared" si="3"/>
        <v>0.69135802469135776</v>
      </c>
    </row>
    <row r="190" spans="1:7" x14ac:dyDescent="0.25">
      <c r="A190" t="s">
        <v>147</v>
      </c>
      <c r="B190">
        <v>2</v>
      </c>
      <c r="C190">
        <v>499.80799999999999</v>
      </c>
      <c r="D190">
        <v>2.8321532694710501E-3</v>
      </c>
      <c r="E190">
        <v>238</v>
      </c>
      <c r="G190">
        <f t="shared" si="3"/>
        <v>0.67405247813410996</v>
      </c>
    </row>
    <row r="191" spans="1:7" x14ac:dyDescent="0.25">
      <c r="A191" t="s">
        <v>148</v>
      </c>
      <c r="B191">
        <v>2</v>
      </c>
      <c r="C191">
        <v>4.1029999999999998</v>
      </c>
      <c r="D191">
        <v>1.6375934496261998E-2</v>
      </c>
      <c r="E191">
        <v>53</v>
      </c>
      <c r="F191">
        <v>53</v>
      </c>
      <c r="G191">
        <f t="shared" si="3"/>
        <v>0.86792452830188593</v>
      </c>
    </row>
    <row r="192" spans="1:7" x14ac:dyDescent="0.25">
      <c r="A192" t="s">
        <v>153</v>
      </c>
      <c r="B192">
        <v>2</v>
      </c>
      <c r="C192">
        <v>4.6950000000000003</v>
      </c>
      <c r="D192">
        <v>7.5115730631496198E-3</v>
      </c>
      <c r="E192">
        <v>114</v>
      </c>
      <c r="G192">
        <f t="shared" si="3"/>
        <v>0.85631932919905662</v>
      </c>
    </row>
    <row r="193" spans="1:7" x14ac:dyDescent="0.25">
      <c r="A193" t="s">
        <v>221</v>
      </c>
      <c r="B193">
        <v>2</v>
      </c>
      <c r="C193">
        <v>4.1159999999999997</v>
      </c>
      <c r="D193">
        <v>4.1152263374485496E-3</v>
      </c>
      <c r="E193">
        <v>108</v>
      </c>
      <c r="F193">
        <v>108</v>
      </c>
      <c r="G193">
        <f t="shared" si="3"/>
        <v>0.44444444444444337</v>
      </c>
    </row>
    <row r="194" spans="1:7" x14ac:dyDescent="0.25">
      <c r="A194" t="s">
        <v>222</v>
      </c>
      <c r="B194">
        <v>2</v>
      </c>
      <c r="C194">
        <v>6.556</v>
      </c>
      <c r="D194" s="1">
        <v>9.1942148760330497E-4</v>
      </c>
      <c r="E194">
        <v>266</v>
      </c>
      <c r="G194">
        <f t="shared" ref="G194:G257" si="4">D194*E194</f>
        <v>0.24456611570247913</v>
      </c>
    </row>
    <row r="195" spans="1:7" x14ac:dyDescent="0.25">
      <c r="A195" t="s">
        <v>231</v>
      </c>
      <c r="B195">
        <v>2</v>
      </c>
      <c r="C195">
        <v>4.2770000000000001</v>
      </c>
      <c r="D195">
        <v>8.0738177623990697E-3</v>
      </c>
      <c r="E195">
        <v>102</v>
      </c>
      <c r="G195">
        <f t="shared" si="4"/>
        <v>0.82352941176470507</v>
      </c>
    </row>
    <row r="196" spans="1:7" x14ac:dyDescent="0.25">
      <c r="A196" t="s">
        <v>234</v>
      </c>
      <c r="B196">
        <v>2</v>
      </c>
      <c r="C196">
        <v>4.0739999999999998</v>
      </c>
      <c r="E196">
        <v>129</v>
      </c>
      <c r="F196">
        <v>128</v>
      </c>
      <c r="G196">
        <f t="shared" si="4"/>
        <v>0</v>
      </c>
    </row>
    <row r="197" spans="1:7" x14ac:dyDescent="0.25">
      <c r="A197" t="s">
        <v>235</v>
      </c>
      <c r="B197">
        <v>2</v>
      </c>
      <c r="C197">
        <v>7.3529999999999998</v>
      </c>
      <c r="D197">
        <v>5.3854875283446697E-3</v>
      </c>
      <c r="E197">
        <v>174</v>
      </c>
      <c r="G197">
        <f t="shared" si="4"/>
        <v>0.93707482993197255</v>
      </c>
    </row>
    <row r="198" spans="1:7" x14ac:dyDescent="0.25">
      <c r="A198" t="s">
        <v>218</v>
      </c>
      <c r="B198">
        <v>2</v>
      </c>
      <c r="C198">
        <v>19.486000000000001</v>
      </c>
      <c r="D198">
        <v>1.87304890738813E-2</v>
      </c>
      <c r="E198">
        <v>30</v>
      </c>
      <c r="F198">
        <v>30</v>
      </c>
      <c r="G198">
        <f t="shared" si="4"/>
        <v>0.56191467221643898</v>
      </c>
    </row>
    <row r="199" spans="1:7" x14ac:dyDescent="0.25">
      <c r="A199" t="s">
        <v>244</v>
      </c>
      <c r="B199">
        <v>2</v>
      </c>
      <c r="C199">
        <v>5.274</v>
      </c>
      <c r="D199">
        <v>1.9324831863044799E-3</v>
      </c>
      <c r="E199">
        <v>856</v>
      </c>
      <c r="G199">
        <f t="shared" si="4"/>
        <v>1.6542056074766347</v>
      </c>
    </row>
    <row r="200" spans="1:7" x14ac:dyDescent="0.25">
      <c r="A200" t="s">
        <v>246</v>
      </c>
      <c r="B200">
        <v>2</v>
      </c>
      <c r="C200">
        <v>4.1740000000000004</v>
      </c>
      <c r="D200" s="1">
        <v>2.2381852551984799E-4</v>
      </c>
      <c r="E200">
        <v>575</v>
      </c>
      <c r="G200">
        <f t="shared" si="4"/>
        <v>0.1286956521739126</v>
      </c>
    </row>
    <row r="201" spans="1:7" x14ac:dyDescent="0.25">
      <c r="A201" t="s">
        <v>248</v>
      </c>
      <c r="B201">
        <v>2</v>
      </c>
      <c r="C201">
        <v>5.09</v>
      </c>
      <c r="D201">
        <v>1.9324831863044799E-3</v>
      </c>
      <c r="E201">
        <v>856</v>
      </c>
      <c r="G201">
        <f t="shared" si="4"/>
        <v>1.6542056074766347</v>
      </c>
    </row>
    <row r="202" spans="1:7" x14ac:dyDescent="0.25">
      <c r="A202" t="s">
        <v>252</v>
      </c>
      <c r="B202">
        <v>2</v>
      </c>
      <c r="C202">
        <v>5.5620000000000003</v>
      </c>
      <c r="D202">
        <v>5.4630593132153999E-3</v>
      </c>
      <c r="E202">
        <v>124</v>
      </c>
      <c r="F202">
        <v>124</v>
      </c>
      <c r="G202">
        <f t="shared" si="4"/>
        <v>0.67741935483870963</v>
      </c>
    </row>
    <row r="203" spans="1:7" x14ac:dyDescent="0.25">
      <c r="A203" t="s">
        <v>259</v>
      </c>
      <c r="B203">
        <v>2</v>
      </c>
      <c r="C203">
        <v>8.125</v>
      </c>
      <c r="D203">
        <v>1.9753086419753E-3</v>
      </c>
      <c r="E203">
        <v>213</v>
      </c>
      <c r="G203">
        <f t="shared" si="4"/>
        <v>0.42074074074073892</v>
      </c>
    </row>
    <row r="204" spans="1:7" x14ac:dyDescent="0.25">
      <c r="A204" t="s">
        <v>267</v>
      </c>
      <c r="B204">
        <v>2</v>
      </c>
      <c r="C204">
        <v>4.2089999999999996</v>
      </c>
      <c r="D204">
        <v>8.0299875052061605E-3</v>
      </c>
      <c r="E204">
        <v>245</v>
      </c>
      <c r="F204">
        <v>245</v>
      </c>
      <c r="G204">
        <f t="shared" si="4"/>
        <v>1.9673469387755094</v>
      </c>
    </row>
    <row r="205" spans="1:7" x14ac:dyDescent="0.25">
      <c r="A205" t="s">
        <v>271</v>
      </c>
      <c r="B205">
        <v>2</v>
      </c>
      <c r="C205">
        <v>4.0869999999999997</v>
      </c>
      <c r="D205">
        <v>0</v>
      </c>
      <c r="E205">
        <v>1080</v>
      </c>
      <c r="F205">
        <v>1080</v>
      </c>
      <c r="G205">
        <f t="shared" si="4"/>
        <v>0</v>
      </c>
    </row>
    <row r="206" spans="1:7" x14ac:dyDescent="0.25">
      <c r="A206" t="s">
        <v>272</v>
      </c>
      <c r="B206">
        <v>2</v>
      </c>
      <c r="C206">
        <v>4.1619999999999999</v>
      </c>
      <c r="D206">
        <v>2E-3</v>
      </c>
      <c r="E206">
        <v>400</v>
      </c>
      <c r="F206">
        <v>400</v>
      </c>
      <c r="G206">
        <f t="shared" si="4"/>
        <v>0.8</v>
      </c>
    </row>
    <row r="207" spans="1:7" x14ac:dyDescent="0.25">
      <c r="A207" t="s">
        <v>281</v>
      </c>
      <c r="B207">
        <v>2</v>
      </c>
      <c r="C207">
        <v>5.8049999999999997</v>
      </c>
      <c r="D207" s="1">
        <v>1.2334612212700299E-4</v>
      </c>
      <c r="E207">
        <v>878</v>
      </c>
      <c r="G207">
        <f t="shared" si="4"/>
        <v>0.10829789522750863</v>
      </c>
    </row>
    <row r="208" spans="1:7" x14ac:dyDescent="0.25">
      <c r="A208" t="s">
        <v>293</v>
      </c>
      <c r="B208">
        <v>2</v>
      </c>
      <c r="C208">
        <v>4.1120000000000001</v>
      </c>
      <c r="D208">
        <v>8.9179548156956001E-3</v>
      </c>
      <c r="E208">
        <v>116</v>
      </c>
      <c r="G208">
        <f t="shared" si="4"/>
        <v>1.0344827586206895</v>
      </c>
    </row>
    <row r="209" spans="1:7" x14ac:dyDescent="0.25">
      <c r="A209" t="s">
        <v>298</v>
      </c>
      <c r="B209">
        <v>2</v>
      </c>
      <c r="C209">
        <v>4.7119999999999997</v>
      </c>
      <c r="D209" s="1">
        <v>3.4943245520155603E-4</v>
      </c>
      <c r="E209">
        <v>1319</v>
      </c>
      <c r="G209">
        <f t="shared" si="4"/>
        <v>0.46090140841085242</v>
      </c>
    </row>
    <row r="210" spans="1:7" x14ac:dyDescent="0.25">
      <c r="A210" t="s">
        <v>312</v>
      </c>
      <c r="B210">
        <v>2</v>
      </c>
      <c r="C210">
        <v>4.4459999999999997</v>
      </c>
      <c r="D210">
        <v>1.2244897959183599E-3</v>
      </c>
      <c r="E210">
        <v>133</v>
      </c>
      <c r="F210">
        <v>140</v>
      </c>
      <c r="G210">
        <f t="shared" si="4"/>
        <v>0.16285714285714187</v>
      </c>
    </row>
    <row r="211" spans="1:7" x14ac:dyDescent="0.25">
      <c r="A211" t="s">
        <v>326</v>
      </c>
      <c r="B211">
        <v>2</v>
      </c>
      <c r="C211">
        <v>4.2430000000000003</v>
      </c>
      <c r="D211">
        <v>2.52763984117664E-3</v>
      </c>
      <c r="E211">
        <v>317</v>
      </c>
      <c r="G211">
        <f t="shared" si="4"/>
        <v>0.80126182965299486</v>
      </c>
    </row>
    <row r="212" spans="1:7" x14ac:dyDescent="0.25">
      <c r="A212" t="s">
        <v>330</v>
      </c>
      <c r="B212">
        <v>2</v>
      </c>
      <c r="C212">
        <v>4.0640000000000001</v>
      </c>
      <c r="D212">
        <v>1.3605442176870699E-2</v>
      </c>
      <c r="E212">
        <v>63</v>
      </c>
      <c r="F212">
        <v>63</v>
      </c>
      <c r="G212">
        <f t="shared" si="4"/>
        <v>0.8571428571428541</v>
      </c>
    </row>
    <row r="213" spans="1:7" x14ac:dyDescent="0.25">
      <c r="A213" t="s">
        <v>342</v>
      </c>
      <c r="B213">
        <v>2</v>
      </c>
      <c r="C213">
        <v>10.984999999999999</v>
      </c>
      <c r="D213" s="1">
        <v>1.20534669880194E-5</v>
      </c>
      <c r="E213">
        <v>2244</v>
      </c>
      <c r="G213">
        <f t="shared" si="4"/>
        <v>2.7047979921115534E-2</v>
      </c>
    </row>
    <row r="214" spans="1:7" x14ac:dyDescent="0.25">
      <c r="A214" t="s">
        <v>345</v>
      </c>
      <c r="B214">
        <v>2</v>
      </c>
      <c r="C214">
        <v>4.1909999999999998</v>
      </c>
      <c r="D214" s="1">
        <v>7.5377777777777704E-4</v>
      </c>
      <c r="E214">
        <v>375</v>
      </c>
      <c r="G214">
        <f t="shared" si="4"/>
        <v>0.2826666666666664</v>
      </c>
    </row>
    <row r="215" spans="1:7" x14ac:dyDescent="0.25">
      <c r="A215" t="s">
        <v>357</v>
      </c>
      <c r="B215">
        <v>2</v>
      </c>
      <c r="C215">
        <v>6.5789999999999997</v>
      </c>
      <c r="D215">
        <v>2.1041114337415302E-3</v>
      </c>
      <c r="E215">
        <v>232</v>
      </c>
      <c r="G215">
        <f t="shared" si="4"/>
        <v>0.48815385262803501</v>
      </c>
    </row>
    <row r="216" spans="1:7" x14ac:dyDescent="0.25">
      <c r="A216" t="s">
        <v>358</v>
      </c>
      <c r="B216">
        <v>2</v>
      </c>
      <c r="C216">
        <v>387.49200000000002</v>
      </c>
      <c r="D216" s="1">
        <v>7.5748011614695104E-4</v>
      </c>
      <c r="E216">
        <v>87</v>
      </c>
      <c r="F216">
        <v>89</v>
      </c>
      <c r="G216">
        <f t="shared" si="4"/>
        <v>6.5900770104784734E-2</v>
      </c>
    </row>
    <row r="217" spans="1:7" x14ac:dyDescent="0.25">
      <c r="A217" t="s">
        <v>370</v>
      </c>
      <c r="B217">
        <v>2</v>
      </c>
      <c r="C217">
        <v>5.05</v>
      </c>
      <c r="D217">
        <v>1.9324831863044799E-3</v>
      </c>
      <c r="E217">
        <v>856</v>
      </c>
      <c r="G217">
        <f t="shared" si="4"/>
        <v>1.6542056074766347</v>
      </c>
    </row>
    <row r="218" spans="1:7" x14ac:dyDescent="0.25">
      <c r="A218" t="s">
        <v>371</v>
      </c>
      <c r="B218">
        <v>2</v>
      </c>
      <c r="C218">
        <v>5.1029999999999998</v>
      </c>
      <c r="D218">
        <v>1.9324831863044799E-3</v>
      </c>
      <c r="E218">
        <v>856</v>
      </c>
      <c r="G218">
        <f t="shared" si="4"/>
        <v>1.6542056074766347</v>
      </c>
    </row>
    <row r="219" spans="1:7" x14ac:dyDescent="0.25">
      <c r="A219" t="s">
        <v>372</v>
      </c>
      <c r="B219">
        <v>2</v>
      </c>
      <c r="C219">
        <v>5.2089999999999996</v>
      </c>
      <c r="D219">
        <v>1.9324831863044799E-3</v>
      </c>
      <c r="E219">
        <v>856</v>
      </c>
      <c r="G219">
        <f t="shared" si="4"/>
        <v>1.6542056074766347</v>
      </c>
    </row>
    <row r="220" spans="1:7" x14ac:dyDescent="0.25">
      <c r="A220" t="s">
        <v>379</v>
      </c>
      <c r="B220">
        <v>2</v>
      </c>
      <c r="C220">
        <v>5.1310000000000002</v>
      </c>
      <c r="D220" s="1">
        <v>6.8434111055457796E-4</v>
      </c>
      <c r="E220">
        <v>1172</v>
      </c>
      <c r="G220">
        <f t="shared" si="4"/>
        <v>0.80204778156996537</v>
      </c>
    </row>
    <row r="221" spans="1:7" x14ac:dyDescent="0.25">
      <c r="A221" t="s">
        <v>397</v>
      </c>
      <c r="B221">
        <v>2</v>
      </c>
      <c r="C221">
        <v>4.1920000000000002</v>
      </c>
      <c r="D221">
        <v>4.6537396121883604E-3</v>
      </c>
      <c r="E221">
        <v>158</v>
      </c>
      <c r="F221">
        <v>195</v>
      </c>
      <c r="G221">
        <f t="shared" si="4"/>
        <v>0.73529085872576094</v>
      </c>
    </row>
    <row r="222" spans="1:7" x14ac:dyDescent="0.25">
      <c r="A222" t="s">
        <v>444</v>
      </c>
      <c r="B222">
        <v>2</v>
      </c>
      <c r="C222">
        <v>4.1109999999999998</v>
      </c>
      <c r="D222">
        <v>1.53061224489795E-2</v>
      </c>
      <c r="E222">
        <v>55</v>
      </c>
      <c r="F222">
        <v>56</v>
      </c>
      <c r="G222">
        <f t="shared" si="4"/>
        <v>0.84183673469387243</v>
      </c>
    </row>
    <row r="223" spans="1:7" x14ac:dyDescent="0.25">
      <c r="A223" t="s">
        <v>453</v>
      </c>
      <c r="B223">
        <v>2</v>
      </c>
      <c r="C223">
        <v>4.1459999999999999</v>
      </c>
      <c r="D223">
        <v>1.84964988769982E-3</v>
      </c>
      <c r="E223">
        <v>435</v>
      </c>
      <c r="F223">
        <v>435</v>
      </c>
      <c r="G223">
        <f t="shared" si="4"/>
        <v>0.80459770114942164</v>
      </c>
    </row>
    <row r="224" spans="1:7" x14ac:dyDescent="0.25">
      <c r="A224" t="s">
        <v>461</v>
      </c>
      <c r="B224">
        <v>2</v>
      </c>
      <c r="C224">
        <v>5.2140000000000004</v>
      </c>
      <c r="D224">
        <v>8.6505190311418692E-3</v>
      </c>
      <c r="E224">
        <v>68</v>
      </c>
      <c r="G224">
        <f t="shared" si="4"/>
        <v>0.58823529411764708</v>
      </c>
    </row>
    <row r="225" spans="1:7" x14ac:dyDescent="0.25">
      <c r="A225" t="s">
        <v>467</v>
      </c>
      <c r="B225">
        <v>2</v>
      </c>
      <c r="C225">
        <v>5.2850000000000001</v>
      </c>
      <c r="D225">
        <v>5.73411800211256E-3</v>
      </c>
      <c r="E225">
        <v>141</v>
      </c>
      <c r="F225">
        <v>141</v>
      </c>
      <c r="G225">
        <f t="shared" si="4"/>
        <v>0.80851063829787095</v>
      </c>
    </row>
    <row r="226" spans="1:7" x14ac:dyDescent="0.25">
      <c r="A226" t="s">
        <v>470</v>
      </c>
      <c r="B226">
        <v>2</v>
      </c>
      <c r="C226">
        <v>6.0129999999999999</v>
      </c>
      <c r="D226">
        <v>4.9489795918367298E-3</v>
      </c>
      <c r="E226">
        <v>280</v>
      </c>
      <c r="G226">
        <f t="shared" si="4"/>
        <v>1.3857142857142843</v>
      </c>
    </row>
    <row r="227" spans="1:7" x14ac:dyDescent="0.25">
      <c r="A227" t="s">
        <v>474</v>
      </c>
      <c r="B227">
        <v>2</v>
      </c>
      <c r="C227">
        <v>4.3</v>
      </c>
      <c r="D227">
        <v>0</v>
      </c>
      <c r="E227">
        <v>1785</v>
      </c>
      <c r="G227">
        <f t="shared" si="4"/>
        <v>0</v>
      </c>
    </row>
    <row r="228" spans="1:7" x14ac:dyDescent="0.25">
      <c r="A228" t="s">
        <v>492</v>
      </c>
      <c r="B228">
        <v>2</v>
      </c>
      <c r="C228">
        <v>5.3719999999999999</v>
      </c>
      <c r="D228">
        <v>1.9841269841269801E-3</v>
      </c>
      <c r="E228">
        <v>142</v>
      </c>
      <c r="F228">
        <v>168</v>
      </c>
      <c r="G228">
        <f t="shared" si="4"/>
        <v>0.28174603174603119</v>
      </c>
    </row>
    <row r="229" spans="1:7" x14ac:dyDescent="0.25">
      <c r="A229" t="s">
        <v>494</v>
      </c>
      <c r="B229">
        <v>2</v>
      </c>
      <c r="C229">
        <v>4.2430000000000003</v>
      </c>
      <c r="D229">
        <v>2.69313634964604E-3</v>
      </c>
      <c r="E229">
        <v>228</v>
      </c>
      <c r="F229">
        <v>228</v>
      </c>
      <c r="G229">
        <f t="shared" si="4"/>
        <v>0.61403508771929716</v>
      </c>
    </row>
    <row r="230" spans="1:7" x14ac:dyDescent="0.25">
      <c r="A230" t="s">
        <v>495</v>
      </c>
      <c r="B230">
        <v>2</v>
      </c>
      <c r="C230">
        <v>6.1429999999999998</v>
      </c>
      <c r="D230">
        <v>1.8904958677685899E-3</v>
      </c>
      <c r="E230">
        <v>880</v>
      </c>
      <c r="G230">
        <f t="shared" si="4"/>
        <v>1.6636363636363591</v>
      </c>
    </row>
    <row r="231" spans="1:7" x14ac:dyDescent="0.25">
      <c r="A231" t="s">
        <v>496</v>
      </c>
      <c r="B231">
        <v>2</v>
      </c>
      <c r="C231">
        <v>5.5110000000000001</v>
      </c>
      <c r="D231">
        <v>1.8904958677685899E-3</v>
      </c>
      <c r="E231">
        <v>880</v>
      </c>
      <c r="G231">
        <f t="shared" si="4"/>
        <v>1.6636363636363591</v>
      </c>
    </row>
    <row r="232" spans="1:7" x14ac:dyDescent="0.25">
      <c r="A232" t="s">
        <v>531</v>
      </c>
      <c r="B232">
        <v>2</v>
      </c>
      <c r="C232">
        <v>4.0659999999999998</v>
      </c>
      <c r="D232" s="1">
        <v>2.21606648199445E-4</v>
      </c>
      <c r="E232">
        <v>95</v>
      </c>
      <c r="F232">
        <v>95</v>
      </c>
      <c r="G232">
        <f t="shared" si="4"/>
        <v>2.1052631578947274E-2</v>
      </c>
    </row>
    <row r="233" spans="1:7" x14ac:dyDescent="0.25">
      <c r="A233" t="s">
        <v>532</v>
      </c>
      <c r="B233">
        <v>2</v>
      </c>
      <c r="C233">
        <v>12.487</v>
      </c>
      <c r="D233">
        <v>1.4038531775018199E-3</v>
      </c>
      <c r="E233">
        <v>347</v>
      </c>
      <c r="G233">
        <f t="shared" si="4"/>
        <v>0.4871370525931315</v>
      </c>
    </row>
    <row r="234" spans="1:7" x14ac:dyDescent="0.25">
      <c r="A234" t="s">
        <v>535</v>
      </c>
      <c r="B234">
        <v>2</v>
      </c>
      <c r="C234">
        <v>4.0519999999999996</v>
      </c>
      <c r="D234">
        <v>1.05752283287934E-2</v>
      </c>
      <c r="E234">
        <v>79</v>
      </c>
      <c r="F234">
        <v>79</v>
      </c>
      <c r="G234">
        <f t="shared" si="4"/>
        <v>0.83544303797467856</v>
      </c>
    </row>
    <row r="235" spans="1:7" x14ac:dyDescent="0.25">
      <c r="A235" t="s">
        <v>641</v>
      </c>
      <c r="B235">
        <v>2</v>
      </c>
      <c r="C235">
        <v>114.31399999999999</v>
      </c>
      <c r="D235">
        <v>4.3617998163452704E-3</v>
      </c>
      <c r="E235">
        <v>113731</v>
      </c>
      <c r="G235">
        <f t="shared" si="4"/>
        <v>496.07185491276397</v>
      </c>
    </row>
    <row r="236" spans="1:7" x14ac:dyDescent="0.25">
      <c r="A236" t="s">
        <v>551</v>
      </c>
      <c r="B236">
        <v>2</v>
      </c>
      <c r="C236">
        <v>4.7069999999999999</v>
      </c>
      <c r="D236" s="1">
        <v>5.7263222644670503E-4</v>
      </c>
      <c r="E236">
        <v>1381</v>
      </c>
      <c r="F236">
        <v>1408</v>
      </c>
      <c r="G236">
        <f t="shared" si="4"/>
        <v>0.79080510472289967</v>
      </c>
    </row>
    <row r="237" spans="1:7" x14ac:dyDescent="0.25">
      <c r="A237" t="s">
        <v>552</v>
      </c>
      <c r="B237">
        <v>2</v>
      </c>
      <c r="C237">
        <v>9.7899999999999991</v>
      </c>
      <c r="D237" s="1">
        <v>3.3035225045052502E-4</v>
      </c>
      <c r="E237">
        <v>1423</v>
      </c>
      <c r="G237">
        <f t="shared" si="4"/>
        <v>0.47009125239109711</v>
      </c>
    </row>
    <row r="238" spans="1:7" x14ac:dyDescent="0.25">
      <c r="A238" t="s">
        <v>557</v>
      </c>
      <c r="B238">
        <v>2</v>
      </c>
      <c r="C238">
        <v>4.4020000000000001</v>
      </c>
      <c r="D238">
        <v>4.5888177756309599E-3</v>
      </c>
      <c r="E238">
        <v>177</v>
      </c>
      <c r="G238">
        <f t="shared" si="4"/>
        <v>0.81222074628667995</v>
      </c>
    </row>
    <row r="239" spans="1:7" x14ac:dyDescent="0.25">
      <c r="A239" t="s">
        <v>559</v>
      </c>
      <c r="B239">
        <v>2</v>
      </c>
      <c r="C239">
        <v>42.661000000000001</v>
      </c>
      <c r="D239">
        <v>3.13971742543171E-3</v>
      </c>
      <c r="E239">
        <v>89</v>
      </c>
      <c r="G239">
        <f t="shared" si="4"/>
        <v>0.27943485086342218</v>
      </c>
    </row>
    <row r="240" spans="1:7" x14ac:dyDescent="0.25">
      <c r="A240" t="s">
        <v>562</v>
      </c>
      <c r="B240">
        <v>2</v>
      </c>
      <c r="C240">
        <v>4.1360000000000001</v>
      </c>
      <c r="D240">
        <v>3.5671819262782399E-3</v>
      </c>
      <c r="E240">
        <v>116</v>
      </c>
      <c r="F240">
        <v>116</v>
      </c>
      <c r="G240">
        <f t="shared" si="4"/>
        <v>0.4137931034482758</v>
      </c>
    </row>
    <row r="241" spans="1:7" x14ac:dyDescent="0.25">
      <c r="A241" t="s">
        <v>568</v>
      </c>
      <c r="B241">
        <v>2</v>
      </c>
      <c r="C241">
        <v>8.5269999999999992</v>
      </c>
      <c r="D241" s="1">
        <v>5.2520786346098801E-4</v>
      </c>
      <c r="E241">
        <v>241</v>
      </c>
      <c r="F241">
        <v>1459</v>
      </c>
      <c r="G241">
        <f t="shared" si="4"/>
        <v>0.12657509509409812</v>
      </c>
    </row>
    <row r="242" spans="1:7" x14ac:dyDescent="0.25">
      <c r="A242" t="s">
        <v>570</v>
      </c>
      <c r="B242">
        <v>2</v>
      </c>
      <c r="C242">
        <v>4.1440000000000001</v>
      </c>
      <c r="D242">
        <v>4.2906574394463602E-3</v>
      </c>
      <c r="E242">
        <v>174</v>
      </c>
      <c r="F242">
        <v>174</v>
      </c>
      <c r="G242">
        <f t="shared" si="4"/>
        <v>0.74657439446366669</v>
      </c>
    </row>
    <row r="243" spans="1:7" x14ac:dyDescent="0.25">
      <c r="A243" t="s">
        <v>580</v>
      </c>
      <c r="B243">
        <v>2</v>
      </c>
      <c r="C243">
        <v>4.3019999999999996</v>
      </c>
      <c r="D243" s="1">
        <v>2.9412957929327699E-4</v>
      </c>
      <c r="E243">
        <v>628</v>
      </c>
      <c r="G243">
        <f t="shared" si="4"/>
        <v>0.18471337579617794</v>
      </c>
    </row>
    <row r="244" spans="1:7" x14ac:dyDescent="0.25">
      <c r="A244" t="s">
        <v>594</v>
      </c>
      <c r="B244">
        <v>2</v>
      </c>
      <c r="C244">
        <v>5.125</v>
      </c>
      <c r="D244">
        <v>3.0381944444444402E-3</v>
      </c>
      <c r="E244">
        <v>192</v>
      </c>
      <c r="F244">
        <v>192</v>
      </c>
      <c r="G244">
        <f t="shared" si="4"/>
        <v>0.58333333333333248</v>
      </c>
    </row>
    <row r="245" spans="1:7" x14ac:dyDescent="0.25">
      <c r="A245" t="s">
        <v>597</v>
      </c>
      <c r="B245">
        <v>2</v>
      </c>
      <c r="C245">
        <v>4.0679999999999996</v>
      </c>
      <c r="D245">
        <v>1.28395061728395E-2</v>
      </c>
      <c r="E245">
        <v>45</v>
      </c>
      <c r="F245">
        <v>45</v>
      </c>
      <c r="G245">
        <f t="shared" si="4"/>
        <v>0.5777777777777775</v>
      </c>
    </row>
    <row r="246" spans="1:7" x14ac:dyDescent="0.25">
      <c r="A246" t="s">
        <v>602</v>
      </c>
      <c r="B246">
        <v>2</v>
      </c>
      <c r="C246">
        <v>5.26</v>
      </c>
      <c r="D246">
        <v>1.40616549486208E-2</v>
      </c>
      <c r="E246">
        <v>44</v>
      </c>
      <c r="G246">
        <f t="shared" si="4"/>
        <v>0.61871281773931519</v>
      </c>
    </row>
    <row r="247" spans="1:7" x14ac:dyDescent="0.25">
      <c r="A247" t="s">
        <v>604</v>
      </c>
      <c r="B247">
        <v>2</v>
      </c>
      <c r="C247">
        <v>4.0449999999999999</v>
      </c>
      <c r="D247">
        <v>1.15898211136306E-2</v>
      </c>
      <c r="E247">
        <v>63</v>
      </c>
      <c r="G247">
        <f t="shared" si="4"/>
        <v>0.73015873015872779</v>
      </c>
    </row>
    <row r="248" spans="1:7" x14ac:dyDescent="0.25">
      <c r="A248" t="s">
        <v>605</v>
      </c>
      <c r="B248">
        <v>2</v>
      </c>
      <c r="C248">
        <v>4.1639999999999997</v>
      </c>
      <c r="D248">
        <v>2.9041837715084199E-3</v>
      </c>
      <c r="E248">
        <v>428</v>
      </c>
      <c r="G248">
        <f t="shared" si="4"/>
        <v>1.2429906542056037</v>
      </c>
    </row>
    <row r="249" spans="1:7" x14ac:dyDescent="0.25">
      <c r="A249" t="s">
        <v>606</v>
      </c>
      <c r="B249">
        <v>2</v>
      </c>
      <c r="C249">
        <v>33.222999999999999</v>
      </c>
      <c r="D249">
        <v>3.4435261707988899E-3</v>
      </c>
      <c r="E249">
        <v>27595</v>
      </c>
      <c r="G249">
        <f t="shared" si="4"/>
        <v>95.024104683195361</v>
      </c>
    </row>
    <row r="250" spans="1:7" x14ac:dyDescent="0.25">
      <c r="A250" t="s">
        <v>622</v>
      </c>
      <c r="B250">
        <v>2</v>
      </c>
      <c r="C250">
        <v>4.1230000000000002</v>
      </c>
      <c r="D250">
        <v>3.0126725722419501E-3</v>
      </c>
      <c r="E250">
        <v>269</v>
      </c>
      <c r="G250">
        <f t="shared" si="4"/>
        <v>0.81040892193308456</v>
      </c>
    </row>
    <row r="251" spans="1:7" x14ac:dyDescent="0.25">
      <c r="A251" t="s">
        <v>20</v>
      </c>
      <c r="B251">
        <v>3</v>
      </c>
      <c r="C251">
        <v>6.7130000000000001</v>
      </c>
      <c r="D251">
        <v>5.8825285914777901E-3</v>
      </c>
      <c r="E251">
        <v>363</v>
      </c>
      <c r="F251">
        <v>363</v>
      </c>
      <c r="G251">
        <f t="shared" si="4"/>
        <v>2.1353578787064378</v>
      </c>
    </row>
    <row r="252" spans="1:7" x14ac:dyDescent="0.25">
      <c r="A252" t="s">
        <v>36</v>
      </c>
      <c r="B252">
        <v>3</v>
      </c>
      <c r="C252">
        <v>4.1340000000000003</v>
      </c>
      <c r="D252">
        <v>2.7996913593260498E-3</v>
      </c>
      <c r="E252">
        <v>501</v>
      </c>
      <c r="F252">
        <v>501</v>
      </c>
      <c r="G252">
        <f t="shared" si="4"/>
        <v>1.402645371022351</v>
      </c>
    </row>
    <row r="253" spans="1:7" x14ac:dyDescent="0.25">
      <c r="A253" t="s">
        <v>44</v>
      </c>
      <c r="B253">
        <v>3</v>
      </c>
      <c r="C253">
        <v>4.1580000000000004</v>
      </c>
      <c r="D253">
        <v>1.8349533822654199E-3</v>
      </c>
      <c r="E253">
        <v>284</v>
      </c>
      <c r="F253">
        <v>284</v>
      </c>
      <c r="G253">
        <f t="shared" si="4"/>
        <v>0.52112676056337925</v>
      </c>
    </row>
    <row r="254" spans="1:7" x14ac:dyDescent="0.25">
      <c r="A254" t="s">
        <v>70</v>
      </c>
      <c r="B254">
        <v>3</v>
      </c>
      <c r="C254">
        <v>4.1079999999999997</v>
      </c>
      <c r="D254">
        <v>3.4643487024439402E-3</v>
      </c>
      <c r="E254">
        <v>252</v>
      </c>
      <c r="F254">
        <v>252</v>
      </c>
      <c r="G254">
        <f t="shared" si="4"/>
        <v>0.87301587301587291</v>
      </c>
    </row>
    <row r="255" spans="1:7" x14ac:dyDescent="0.25">
      <c r="A255" t="s">
        <v>84</v>
      </c>
      <c r="B255">
        <v>3</v>
      </c>
      <c r="C255">
        <v>4.7130000000000001</v>
      </c>
      <c r="D255">
        <v>7.1679999999999904E-3</v>
      </c>
      <c r="E255">
        <v>126</v>
      </c>
      <c r="F255">
        <v>126</v>
      </c>
      <c r="G255">
        <f t="shared" si="4"/>
        <v>0.90316799999999875</v>
      </c>
    </row>
    <row r="256" spans="1:7" x14ac:dyDescent="0.25">
      <c r="A256" t="s">
        <v>96</v>
      </c>
      <c r="B256">
        <v>3</v>
      </c>
      <c r="C256">
        <v>4.1550000000000002</v>
      </c>
      <c r="D256">
        <v>3.5098459340883501E-2</v>
      </c>
      <c r="E256">
        <v>511</v>
      </c>
      <c r="G256">
        <f t="shared" si="4"/>
        <v>17.935312723191469</v>
      </c>
    </row>
    <row r="257" spans="1:7" x14ac:dyDescent="0.25">
      <c r="A257" t="s">
        <v>107</v>
      </c>
      <c r="B257">
        <v>3</v>
      </c>
      <c r="C257">
        <v>6.0060000000000002</v>
      </c>
      <c r="D257">
        <v>1.04140421600739E-2</v>
      </c>
      <c r="E257">
        <v>189</v>
      </c>
      <c r="G257">
        <f t="shared" si="4"/>
        <v>1.9682539682539673</v>
      </c>
    </row>
    <row r="258" spans="1:7" x14ac:dyDescent="0.25">
      <c r="A258" t="s">
        <v>114</v>
      </c>
      <c r="B258">
        <v>3</v>
      </c>
      <c r="C258">
        <v>7.9169999999999998</v>
      </c>
      <c r="D258" s="1">
        <v>2.2745257421263201E-4</v>
      </c>
      <c r="E258">
        <v>3639</v>
      </c>
      <c r="G258">
        <f t="shared" ref="G258:G321" si="5">D258*E258</f>
        <v>0.82769991755976791</v>
      </c>
    </row>
    <row r="259" spans="1:7" x14ac:dyDescent="0.25">
      <c r="A259" t="s">
        <v>120</v>
      </c>
      <c r="B259">
        <v>3</v>
      </c>
      <c r="C259">
        <v>49.741</v>
      </c>
      <c r="D259">
        <v>9.4240188480376897E-3</v>
      </c>
      <c r="E259">
        <v>127</v>
      </c>
      <c r="G259">
        <f t="shared" si="5"/>
        <v>1.1968503937007866</v>
      </c>
    </row>
    <row r="260" spans="1:7" x14ac:dyDescent="0.25">
      <c r="A260" t="s">
        <v>157</v>
      </c>
      <c r="B260">
        <v>3</v>
      </c>
      <c r="C260">
        <v>4.1070000000000002</v>
      </c>
      <c r="D260">
        <v>9.7593917807622301E-3</v>
      </c>
      <c r="E260">
        <v>303</v>
      </c>
      <c r="G260">
        <f t="shared" si="5"/>
        <v>2.9570957095709556</v>
      </c>
    </row>
    <row r="261" spans="1:7" x14ac:dyDescent="0.25">
      <c r="A261" t="s">
        <v>169</v>
      </c>
      <c r="B261">
        <v>3</v>
      </c>
      <c r="C261">
        <v>6.4240000000000004</v>
      </c>
      <c r="D261">
        <v>2.4970273483947598E-2</v>
      </c>
      <c r="E261">
        <v>4226</v>
      </c>
      <c r="F261">
        <v>4246</v>
      </c>
      <c r="G261">
        <f t="shared" si="5"/>
        <v>105.52437574316255</v>
      </c>
    </row>
    <row r="262" spans="1:7" x14ac:dyDescent="0.25">
      <c r="A262" t="s">
        <v>202</v>
      </c>
      <c r="B262">
        <v>3</v>
      </c>
      <c r="C262">
        <v>5.35</v>
      </c>
      <c r="D262" s="1">
        <v>3.6529366547915099E-4</v>
      </c>
      <c r="E262">
        <v>2314</v>
      </c>
      <c r="F262">
        <v>2314</v>
      </c>
      <c r="G262">
        <f t="shared" si="5"/>
        <v>0.84528954191875538</v>
      </c>
    </row>
    <row r="263" spans="1:7" x14ac:dyDescent="0.25">
      <c r="A263" t="s">
        <v>214</v>
      </c>
      <c r="B263">
        <v>3</v>
      </c>
      <c r="C263">
        <v>61.387</v>
      </c>
      <c r="D263">
        <v>3.5231723543411799E-3</v>
      </c>
      <c r="E263">
        <v>231</v>
      </c>
      <c r="G263">
        <f t="shared" si="5"/>
        <v>0.8138528138528125</v>
      </c>
    </row>
    <row r="264" spans="1:7" x14ac:dyDescent="0.25">
      <c r="A264" t="s">
        <v>126</v>
      </c>
      <c r="B264">
        <v>3</v>
      </c>
      <c r="C264">
        <v>9.3339999999999996</v>
      </c>
      <c r="D264">
        <v>7.7501311112405996E-3</v>
      </c>
      <c r="E264">
        <v>262</v>
      </c>
      <c r="G264">
        <f t="shared" si="5"/>
        <v>2.0305343511450369</v>
      </c>
    </row>
    <row r="265" spans="1:7" x14ac:dyDescent="0.25">
      <c r="A265" t="s">
        <v>134</v>
      </c>
      <c r="B265">
        <v>3</v>
      </c>
      <c r="C265">
        <v>4.1669999999999998</v>
      </c>
      <c r="D265">
        <v>2.9218407596785902E-3</v>
      </c>
      <c r="E265">
        <v>148</v>
      </c>
      <c r="G265">
        <f t="shared" si="5"/>
        <v>0.43243243243243135</v>
      </c>
    </row>
    <row r="266" spans="1:7" x14ac:dyDescent="0.25">
      <c r="A266" t="s">
        <v>220</v>
      </c>
      <c r="B266">
        <v>3</v>
      </c>
      <c r="C266">
        <v>14.837</v>
      </c>
      <c r="D266" s="1">
        <v>6.0998862693235202E-5</v>
      </c>
      <c r="E266">
        <v>18001</v>
      </c>
      <c r="G266">
        <f t="shared" si="5"/>
        <v>1.0980405273409268</v>
      </c>
    </row>
    <row r="267" spans="1:7" x14ac:dyDescent="0.25">
      <c r="A267" t="s">
        <v>224</v>
      </c>
      <c r="B267">
        <v>3</v>
      </c>
      <c r="C267">
        <v>4.085</v>
      </c>
      <c r="D267">
        <v>4.6296296296296198E-3</v>
      </c>
      <c r="E267">
        <v>72</v>
      </c>
      <c r="G267">
        <f t="shared" si="5"/>
        <v>0.33333333333333265</v>
      </c>
    </row>
    <row r="268" spans="1:7" x14ac:dyDescent="0.25">
      <c r="A268" t="s">
        <v>228</v>
      </c>
      <c r="B268">
        <v>3</v>
      </c>
      <c r="C268">
        <v>152.27600000000001</v>
      </c>
      <c r="D268">
        <v>3.1217481789802201E-3</v>
      </c>
      <c r="E268">
        <v>124</v>
      </c>
      <c r="G268">
        <f t="shared" si="5"/>
        <v>0.38709677419354727</v>
      </c>
    </row>
    <row r="269" spans="1:7" x14ac:dyDescent="0.25">
      <c r="A269" t="s">
        <v>229</v>
      </c>
      <c r="B269">
        <v>3</v>
      </c>
      <c r="C269">
        <v>6.2729999999999997</v>
      </c>
      <c r="D269">
        <v>6.5321527072143898E-3</v>
      </c>
      <c r="E269">
        <v>166</v>
      </c>
      <c r="G269">
        <f t="shared" si="5"/>
        <v>1.0843373493975887</v>
      </c>
    </row>
    <row r="270" spans="1:7" x14ac:dyDescent="0.25">
      <c r="A270" t="s">
        <v>237</v>
      </c>
      <c r="B270">
        <v>3</v>
      </c>
      <c r="C270">
        <v>23.559000000000001</v>
      </c>
      <c r="D270">
        <v>2.8605977718485298E-3</v>
      </c>
      <c r="E270">
        <v>1036</v>
      </c>
      <c r="G270">
        <f t="shared" si="5"/>
        <v>2.9635792916350767</v>
      </c>
    </row>
    <row r="271" spans="1:7" x14ac:dyDescent="0.25">
      <c r="A271" t="s">
        <v>251</v>
      </c>
      <c r="B271">
        <v>3</v>
      </c>
      <c r="C271">
        <v>8.5340000000000007</v>
      </c>
      <c r="D271" s="1">
        <v>1.38172729119845E-4</v>
      </c>
      <c r="E271">
        <v>6255</v>
      </c>
      <c r="G271">
        <f t="shared" si="5"/>
        <v>0.86427042064463044</v>
      </c>
    </row>
    <row r="272" spans="1:7" x14ac:dyDescent="0.25">
      <c r="A272" t="s">
        <v>315</v>
      </c>
      <c r="B272">
        <v>3</v>
      </c>
      <c r="C272">
        <v>4.577</v>
      </c>
      <c r="D272">
        <v>3.6123100018765199E-3</v>
      </c>
      <c r="E272">
        <v>292</v>
      </c>
      <c r="G272">
        <f t="shared" si="5"/>
        <v>1.0547945205479439</v>
      </c>
    </row>
    <row r="273" spans="1:7" x14ac:dyDescent="0.25">
      <c r="A273" t="s">
        <v>316</v>
      </c>
      <c r="B273">
        <v>3</v>
      </c>
      <c r="C273">
        <v>4.165</v>
      </c>
      <c r="D273">
        <v>1.07735039138119E-2</v>
      </c>
      <c r="E273">
        <v>109</v>
      </c>
      <c r="G273">
        <f t="shared" si="5"/>
        <v>1.1743119266054971</v>
      </c>
    </row>
    <row r="274" spans="1:7" x14ac:dyDescent="0.25">
      <c r="A274" t="s">
        <v>320</v>
      </c>
      <c r="B274">
        <v>3</v>
      </c>
      <c r="C274">
        <v>4.1139999999999999</v>
      </c>
      <c r="D274">
        <v>2.4348672997321599E-3</v>
      </c>
      <c r="E274">
        <v>227</v>
      </c>
      <c r="G274">
        <f t="shared" si="5"/>
        <v>0.5527148770392003</v>
      </c>
    </row>
    <row r="275" spans="1:7" x14ac:dyDescent="0.25">
      <c r="A275" t="s">
        <v>321</v>
      </c>
      <c r="B275">
        <v>3</v>
      </c>
      <c r="C275">
        <v>5.665</v>
      </c>
      <c r="D275">
        <v>2.3537050564077502E-3</v>
      </c>
      <c r="E275">
        <v>227</v>
      </c>
      <c r="G275">
        <f t="shared" si="5"/>
        <v>0.53429104780455927</v>
      </c>
    </row>
    <row r="276" spans="1:7" x14ac:dyDescent="0.25">
      <c r="A276" t="s">
        <v>332</v>
      </c>
      <c r="B276">
        <v>3</v>
      </c>
      <c r="C276">
        <v>4.6020000000000003</v>
      </c>
      <c r="D276" s="1">
        <v>5.2775667603669201E-4</v>
      </c>
      <c r="E276">
        <v>2166</v>
      </c>
      <c r="F276">
        <v>2166</v>
      </c>
      <c r="G276">
        <f t="shared" si="5"/>
        <v>1.1431209602954748</v>
      </c>
    </row>
    <row r="277" spans="1:7" x14ac:dyDescent="0.25">
      <c r="A277" t="s">
        <v>343</v>
      </c>
      <c r="B277">
        <v>3</v>
      </c>
      <c r="C277">
        <v>4.1429999999999998</v>
      </c>
      <c r="D277">
        <v>2.0118884316415099E-2</v>
      </c>
      <c r="E277">
        <v>83</v>
      </c>
      <c r="G277">
        <f t="shared" si="5"/>
        <v>1.6698673982624532</v>
      </c>
    </row>
    <row r="278" spans="1:7" x14ac:dyDescent="0.25">
      <c r="A278" t="s">
        <v>349</v>
      </c>
      <c r="B278">
        <v>3</v>
      </c>
      <c r="C278">
        <v>17.265999999999998</v>
      </c>
      <c r="D278">
        <v>3.8494096680775202E-3</v>
      </c>
      <c r="E278">
        <v>299</v>
      </c>
      <c r="G278">
        <f t="shared" si="5"/>
        <v>1.1509734907551785</v>
      </c>
    </row>
    <row r="279" spans="1:7" x14ac:dyDescent="0.25">
      <c r="A279" t="s">
        <v>350</v>
      </c>
      <c r="B279">
        <v>3</v>
      </c>
      <c r="C279">
        <v>6.9219999999999997</v>
      </c>
      <c r="D279" s="1">
        <v>3.32558206637221E-4</v>
      </c>
      <c r="E279">
        <v>4358</v>
      </c>
      <c r="F279">
        <v>4358</v>
      </c>
      <c r="G279">
        <f t="shared" si="5"/>
        <v>1.4492886645250092</v>
      </c>
    </row>
    <row r="280" spans="1:7" x14ac:dyDescent="0.25">
      <c r="A280" t="s">
        <v>376</v>
      </c>
      <c r="B280">
        <v>3</v>
      </c>
      <c r="C280">
        <v>4.2569999999999997</v>
      </c>
      <c r="D280">
        <v>2.5910684346898299E-3</v>
      </c>
      <c r="E280">
        <v>324</v>
      </c>
      <c r="G280">
        <f t="shared" si="5"/>
        <v>0.8395061728395049</v>
      </c>
    </row>
    <row r="281" spans="1:7" x14ac:dyDescent="0.25">
      <c r="A281" t="s">
        <v>381</v>
      </c>
      <c r="B281">
        <v>3</v>
      </c>
      <c r="C281">
        <v>6.0060000000000002</v>
      </c>
      <c r="D281" s="1">
        <v>4.4432500223954099E-4</v>
      </c>
      <c r="E281">
        <v>1830</v>
      </c>
      <c r="G281">
        <f t="shared" si="5"/>
        <v>0.81311475409835998</v>
      </c>
    </row>
    <row r="282" spans="1:7" x14ac:dyDescent="0.25">
      <c r="A282" t="s">
        <v>380</v>
      </c>
      <c r="B282">
        <v>3</v>
      </c>
      <c r="C282">
        <v>6.726</v>
      </c>
      <c r="D282" s="1">
        <v>4.4910269043566502E-4</v>
      </c>
      <c r="E282">
        <v>1830</v>
      </c>
      <c r="G282">
        <f t="shared" si="5"/>
        <v>0.82185792349726694</v>
      </c>
    </row>
    <row r="283" spans="1:7" x14ac:dyDescent="0.25">
      <c r="A283" t="s">
        <v>418</v>
      </c>
      <c r="B283">
        <v>3</v>
      </c>
      <c r="C283">
        <v>14.788</v>
      </c>
      <c r="D283">
        <v>9.95925758261656E-3</v>
      </c>
      <c r="E283">
        <v>85</v>
      </c>
      <c r="G283">
        <f t="shared" si="5"/>
        <v>0.84653689452240766</v>
      </c>
    </row>
    <row r="284" spans="1:7" x14ac:dyDescent="0.25">
      <c r="A284" t="s">
        <v>422</v>
      </c>
      <c r="B284">
        <v>3</v>
      </c>
      <c r="C284">
        <v>5.6909999999999998</v>
      </c>
      <c r="D284">
        <v>1.0126181717495301E-2</v>
      </c>
      <c r="E284">
        <v>159</v>
      </c>
      <c r="G284">
        <f t="shared" si="5"/>
        <v>1.6100628930817529</v>
      </c>
    </row>
    <row r="285" spans="1:7" x14ac:dyDescent="0.25">
      <c r="A285" t="s">
        <v>425</v>
      </c>
      <c r="B285">
        <v>3</v>
      </c>
      <c r="C285">
        <v>4.1109999999999998</v>
      </c>
      <c r="D285">
        <v>1.0915571396747601E-2</v>
      </c>
      <c r="E285">
        <v>134</v>
      </c>
      <c r="G285">
        <f t="shared" si="5"/>
        <v>1.4626865671641784</v>
      </c>
    </row>
    <row r="286" spans="1:7" x14ac:dyDescent="0.25">
      <c r="A286" t="s">
        <v>483</v>
      </c>
      <c r="B286">
        <v>3</v>
      </c>
      <c r="C286">
        <v>162.49799999999999</v>
      </c>
      <c r="D286" s="1">
        <v>1.01826779556687E-4</v>
      </c>
      <c r="E286">
        <v>380</v>
      </c>
      <c r="G286">
        <f t="shared" si="5"/>
        <v>3.8694176231541061E-2</v>
      </c>
    </row>
    <row r="287" spans="1:7" x14ac:dyDescent="0.25">
      <c r="A287" t="s">
        <v>497</v>
      </c>
      <c r="B287">
        <v>3</v>
      </c>
      <c r="C287">
        <v>4.3250000000000002</v>
      </c>
      <c r="D287">
        <v>1.07219858982576E-2</v>
      </c>
      <c r="E287">
        <v>147</v>
      </c>
      <c r="G287">
        <f t="shared" si="5"/>
        <v>1.5761319270438672</v>
      </c>
    </row>
    <row r="288" spans="1:7" x14ac:dyDescent="0.25">
      <c r="A288" t="s">
        <v>501</v>
      </c>
      <c r="B288">
        <v>3</v>
      </c>
      <c r="C288">
        <v>5.9749999999999996</v>
      </c>
      <c r="D288" s="1">
        <v>4.34716936645532E-4</v>
      </c>
      <c r="E288">
        <v>2084</v>
      </c>
      <c r="F288">
        <v>2084</v>
      </c>
      <c r="G288">
        <f t="shared" si="5"/>
        <v>0.90595009596928866</v>
      </c>
    </row>
    <row r="289" spans="1:7" x14ac:dyDescent="0.25">
      <c r="A289" t="s">
        <v>537</v>
      </c>
      <c r="B289">
        <v>3</v>
      </c>
      <c r="C289">
        <v>5.024</v>
      </c>
      <c r="D289">
        <v>1.0682906574394401E-3</v>
      </c>
      <c r="E289">
        <v>2125</v>
      </c>
      <c r="G289">
        <f t="shared" si="5"/>
        <v>2.27011764705881</v>
      </c>
    </row>
    <row r="290" spans="1:7" x14ac:dyDescent="0.25">
      <c r="A290" t="s">
        <v>554</v>
      </c>
      <c r="B290">
        <v>3</v>
      </c>
      <c r="C290">
        <v>4.1859999999999999</v>
      </c>
      <c r="D290">
        <v>3.37822203711416E-3</v>
      </c>
      <c r="E290">
        <v>294</v>
      </c>
      <c r="G290">
        <f t="shared" si="5"/>
        <v>0.99319727891156306</v>
      </c>
    </row>
    <row r="291" spans="1:7" x14ac:dyDescent="0.25">
      <c r="A291" t="s">
        <v>555</v>
      </c>
      <c r="B291">
        <v>3</v>
      </c>
      <c r="C291">
        <v>4.3440000000000003</v>
      </c>
      <c r="D291">
        <v>2.9460317460317399E-3</v>
      </c>
      <c r="E291">
        <v>525</v>
      </c>
      <c r="G291">
        <f t="shared" si="5"/>
        <v>1.5466666666666635</v>
      </c>
    </row>
    <row r="292" spans="1:7" x14ac:dyDescent="0.25">
      <c r="A292" t="s">
        <v>567</v>
      </c>
      <c r="B292">
        <v>3</v>
      </c>
      <c r="C292">
        <v>4.2910000000000004</v>
      </c>
      <c r="D292">
        <v>1.6528298386382699E-3</v>
      </c>
      <c r="E292">
        <v>487</v>
      </c>
      <c r="G292">
        <f t="shared" si="5"/>
        <v>0.8049281314168375</v>
      </c>
    </row>
    <row r="293" spans="1:7" x14ac:dyDescent="0.25">
      <c r="A293" t="s">
        <v>573</v>
      </c>
      <c r="B293">
        <v>3</v>
      </c>
      <c r="C293">
        <v>4.0490000000000004</v>
      </c>
      <c r="D293">
        <v>7.9360158720317396E-3</v>
      </c>
      <c r="E293">
        <v>127</v>
      </c>
      <c r="G293">
        <f t="shared" si="5"/>
        <v>1.007874015748031</v>
      </c>
    </row>
    <row r="294" spans="1:7" x14ac:dyDescent="0.25">
      <c r="A294" t="s">
        <v>612</v>
      </c>
      <c r="B294">
        <v>3</v>
      </c>
      <c r="C294">
        <v>4.141</v>
      </c>
      <c r="D294">
        <v>9.6138439352667793E-3</v>
      </c>
      <c r="E294">
        <v>79</v>
      </c>
      <c r="F294">
        <v>79</v>
      </c>
      <c r="G294">
        <f t="shared" si="5"/>
        <v>0.75949367088607556</v>
      </c>
    </row>
    <row r="295" spans="1:7" x14ac:dyDescent="0.25">
      <c r="A295" t="s">
        <v>10</v>
      </c>
      <c r="B295">
        <v>4</v>
      </c>
      <c r="C295">
        <v>4.3029999999999999</v>
      </c>
      <c r="D295">
        <v>1.5023355636914501E-2</v>
      </c>
      <c r="E295">
        <v>296</v>
      </c>
      <c r="F295">
        <v>296</v>
      </c>
      <c r="G295">
        <f t="shared" si="5"/>
        <v>4.4469132685266919</v>
      </c>
    </row>
    <row r="296" spans="1:7" x14ac:dyDescent="0.25">
      <c r="A296" t="s">
        <v>51</v>
      </c>
      <c r="B296">
        <v>4</v>
      </c>
      <c r="C296">
        <v>8.9740000000000002</v>
      </c>
      <c r="D296">
        <v>1.5967484395412901E-2</v>
      </c>
      <c r="E296">
        <v>178</v>
      </c>
      <c r="F296">
        <v>176</v>
      </c>
      <c r="G296">
        <f t="shared" si="5"/>
        <v>2.8422122223834965</v>
      </c>
    </row>
    <row r="297" spans="1:7" x14ac:dyDescent="0.25">
      <c r="A297" t="s">
        <v>88</v>
      </c>
      <c r="B297">
        <v>4</v>
      </c>
      <c r="C297">
        <v>47.011000000000003</v>
      </c>
      <c r="D297">
        <v>8.0115366127223205E-3</v>
      </c>
      <c r="E297">
        <v>158</v>
      </c>
      <c r="F297">
        <v>158</v>
      </c>
      <c r="G297">
        <f t="shared" si="5"/>
        <v>1.2658227848101267</v>
      </c>
    </row>
    <row r="298" spans="1:7" x14ac:dyDescent="0.25">
      <c r="A298" t="s">
        <v>90</v>
      </c>
      <c r="B298">
        <v>4</v>
      </c>
      <c r="C298">
        <v>4.12</v>
      </c>
      <c r="D298">
        <v>1.3021349725692299E-2</v>
      </c>
      <c r="E298">
        <v>246</v>
      </c>
      <c r="F298">
        <v>246</v>
      </c>
      <c r="G298">
        <f t="shared" si="5"/>
        <v>3.2032520325203055</v>
      </c>
    </row>
    <row r="299" spans="1:7" x14ac:dyDescent="0.25">
      <c r="A299" t="s">
        <v>104</v>
      </c>
      <c r="B299">
        <v>4</v>
      </c>
      <c r="C299">
        <v>4.2190000000000003</v>
      </c>
      <c r="D299">
        <v>8.0543210520142294E-3</v>
      </c>
      <c r="E299">
        <v>279</v>
      </c>
      <c r="G299">
        <f t="shared" si="5"/>
        <v>2.2471555735119702</v>
      </c>
    </row>
    <row r="300" spans="1:7" x14ac:dyDescent="0.25">
      <c r="A300" t="s">
        <v>206</v>
      </c>
      <c r="B300">
        <v>4</v>
      </c>
      <c r="C300">
        <v>52.375</v>
      </c>
      <c r="D300" s="1">
        <v>1.05855928235977E-4</v>
      </c>
      <c r="E300">
        <v>8584</v>
      </c>
      <c r="G300">
        <f t="shared" si="5"/>
        <v>0.90866728797762653</v>
      </c>
    </row>
    <row r="301" spans="1:7" x14ac:dyDescent="0.25">
      <c r="A301" t="s">
        <v>138</v>
      </c>
      <c r="B301">
        <v>4</v>
      </c>
      <c r="C301">
        <v>5.1349999999999998</v>
      </c>
      <c r="D301">
        <v>1.01809068838593E-2</v>
      </c>
      <c r="E301">
        <v>113</v>
      </c>
      <c r="G301">
        <f t="shared" si="5"/>
        <v>1.1504424778761009</v>
      </c>
    </row>
    <row r="302" spans="1:7" x14ac:dyDescent="0.25">
      <c r="A302" t="s">
        <v>143</v>
      </c>
      <c r="B302">
        <v>4</v>
      </c>
      <c r="C302">
        <v>4.1710000000000003</v>
      </c>
      <c r="D302">
        <v>1.5717406361553599E-2</v>
      </c>
      <c r="E302">
        <v>274</v>
      </c>
      <c r="G302">
        <f t="shared" si="5"/>
        <v>4.3065693430656866</v>
      </c>
    </row>
    <row r="303" spans="1:7" x14ac:dyDescent="0.25">
      <c r="A303" t="s">
        <v>225</v>
      </c>
      <c r="B303">
        <v>4</v>
      </c>
      <c r="C303">
        <v>10.715999999999999</v>
      </c>
      <c r="D303">
        <v>1.5605553362669201E-3</v>
      </c>
      <c r="E303">
        <v>2265</v>
      </c>
      <c r="G303">
        <f t="shared" si="5"/>
        <v>3.5346578366445738</v>
      </c>
    </row>
    <row r="304" spans="1:7" x14ac:dyDescent="0.25">
      <c r="A304" t="s">
        <v>241</v>
      </c>
      <c r="B304">
        <v>4</v>
      </c>
      <c r="C304">
        <v>4.173</v>
      </c>
      <c r="D304">
        <v>1.3770213967940099E-2</v>
      </c>
      <c r="E304">
        <v>238</v>
      </c>
      <c r="G304">
        <f t="shared" si="5"/>
        <v>3.2773109243697438</v>
      </c>
    </row>
    <row r="305" spans="1:7" x14ac:dyDescent="0.25">
      <c r="A305" t="s">
        <v>245</v>
      </c>
      <c r="B305">
        <v>4</v>
      </c>
      <c r="C305">
        <v>4.1920000000000002</v>
      </c>
      <c r="D305">
        <v>6.3628515716967803E-3</v>
      </c>
      <c r="E305">
        <v>407</v>
      </c>
      <c r="G305">
        <f t="shared" si="5"/>
        <v>2.5896805896805897</v>
      </c>
    </row>
    <row r="306" spans="1:7" x14ac:dyDescent="0.25">
      <c r="A306" t="s">
        <v>253</v>
      </c>
      <c r="B306">
        <v>4</v>
      </c>
      <c r="C306">
        <v>5.0990000000000002</v>
      </c>
      <c r="D306">
        <v>1.0977961997783801E-3</v>
      </c>
      <c r="E306">
        <v>1652</v>
      </c>
      <c r="G306">
        <f t="shared" si="5"/>
        <v>1.8135593220338839</v>
      </c>
    </row>
    <row r="307" spans="1:7" x14ac:dyDescent="0.25">
      <c r="A307" t="s">
        <v>344</v>
      </c>
      <c r="B307">
        <v>4</v>
      </c>
      <c r="C307">
        <v>5.5339999999999998</v>
      </c>
      <c r="D307">
        <v>7.3422294738068796E-3</v>
      </c>
      <c r="E307">
        <v>131</v>
      </c>
      <c r="G307">
        <f t="shared" si="5"/>
        <v>0.96183206106870123</v>
      </c>
    </row>
    <row r="308" spans="1:7" x14ac:dyDescent="0.25">
      <c r="A308" t="s">
        <v>426</v>
      </c>
      <c r="B308">
        <v>4</v>
      </c>
      <c r="C308">
        <v>8.7520000000000007</v>
      </c>
      <c r="D308">
        <v>4.5918175317098799E-3</v>
      </c>
      <c r="E308">
        <v>163</v>
      </c>
      <c r="G308">
        <f t="shared" si="5"/>
        <v>0.74846625766871044</v>
      </c>
    </row>
    <row r="309" spans="1:7" x14ac:dyDescent="0.25">
      <c r="A309" t="s">
        <v>449</v>
      </c>
      <c r="B309">
        <v>4</v>
      </c>
      <c r="C309">
        <v>4.2210000000000001</v>
      </c>
      <c r="D309">
        <v>1.12478133267793E-2</v>
      </c>
      <c r="E309">
        <v>263</v>
      </c>
      <c r="G309">
        <f t="shared" si="5"/>
        <v>2.9581749049429562</v>
      </c>
    </row>
    <row r="310" spans="1:7" x14ac:dyDescent="0.25">
      <c r="A310" t="s">
        <v>459</v>
      </c>
      <c r="B310">
        <v>4</v>
      </c>
      <c r="C310">
        <v>4.1920000000000002</v>
      </c>
      <c r="D310">
        <v>2.25986541139822E-3</v>
      </c>
      <c r="E310">
        <v>649</v>
      </c>
      <c r="G310">
        <f t="shared" si="5"/>
        <v>1.4666526519974448</v>
      </c>
    </row>
    <row r="311" spans="1:7" x14ac:dyDescent="0.25">
      <c r="A311" t="s">
        <v>472</v>
      </c>
      <c r="B311">
        <v>4</v>
      </c>
      <c r="C311">
        <v>4.2880000000000003</v>
      </c>
      <c r="D311">
        <v>1.73788265306122E-2</v>
      </c>
      <c r="E311">
        <v>224</v>
      </c>
      <c r="G311">
        <f t="shared" si="5"/>
        <v>3.8928571428571326</v>
      </c>
    </row>
    <row r="312" spans="1:7" x14ac:dyDescent="0.25">
      <c r="A312" t="s">
        <v>477</v>
      </c>
      <c r="B312">
        <v>4</v>
      </c>
      <c r="C312">
        <v>4.22</v>
      </c>
      <c r="D312">
        <v>9.0317160260449392E-3</v>
      </c>
      <c r="E312">
        <v>415</v>
      </c>
      <c r="G312">
        <f t="shared" si="5"/>
        <v>3.7481621508086498</v>
      </c>
    </row>
    <row r="313" spans="1:7" x14ac:dyDescent="0.25">
      <c r="A313" t="s">
        <v>484</v>
      </c>
      <c r="B313">
        <v>4</v>
      </c>
      <c r="C313">
        <v>17.166</v>
      </c>
      <c r="D313" s="1">
        <v>9.9039556563366003E-5</v>
      </c>
      <c r="E313">
        <v>7875</v>
      </c>
      <c r="G313">
        <f t="shared" si="5"/>
        <v>0.77993650793650726</v>
      </c>
    </row>
    <row r="314" spans="1:7" x14ac:dyDescent="0.25">
      <c r="A314" t="s">
        <v>485</v>
      </c>
      <c r="B314">
        <v>4</v>
      </c>
      <c r="C314">
        <v>4.165</v>
      </c>
      <c r="D314">
        <v>9.0294467779250195E-3</v>
      </c>
      <c r="E314">
        <v>211</v>
      </c>
      <c r="G314">
        <f t="shared" si="5"/>
        <v>1.9052132701421791</v>
      </c>
    </row>
    <row r="315" spans="1:7" x14ac:dyDescent="0.25">
      <c r="A315" t="s">
        <v>510</v>
      </c>
      <c r="B315">
        <v>4</v>
      </c>
      <c r="C315">
        <v>6.5179999999999998</v>
      </c>
      <c r="D315">
        <v>3.46315733390164E-3</v>
      </c>
      <c r="E315">
        <v>542</v>
      </c>
      <c r="G315">
        <f t="shared" si="5"/>
        <v>1.8770312749746889</v>
      </c>
    </row>
    <row r="316" spans="1:7" x14ac:dyDescent="0.25">
      <c r="A316" t="s">
        <v>511</v>
      </c>
      <c r="B316">
        <v>4</v>
      </c>
      <c r="C316">
        <v>4.415</v>
      </c>
      <c r="D316">
        <v>6.0386473429951699E-3</v>
      </c>
      <c r="E316">
        <v>276</v>
      </c>
      <c r="G316">
        <f t="shared" si="5"/>
        <v>1.666666666666667</v>
      </c>
    </row>
    <row r="317" spans="1:7" x14ac:dyDescent="0.25">
      <c r="A317" t="s">
        <v>524</v>
      </c>
      <c r="B317">
        <v>4</v>
      </c>
      <c r="C317">
        <v>7.0620000000000003</v>
      </c>
      <c r="D317">
        <v>1.5150239878798001E-2</v>
      </c>
      <c r="E317">
        <v>198</v>
      </c>
      <c r="G317">
        <f t="shared" si="5"/>
        <v>2.9997474960020041</v>
      </c>
    </row>
    <row r="318" spans="1:7" x14ac:dyDescent="0.25">
      <c r="A318" t="s">
        <v>548</v>
      </c>
      <c r="B318">
        <v>4</v>
      </c>
      <c r="C318">
        <v>6.6050000000000004</v>
      </c>
      <c r="D318">
        <v>5.2325572378797399E-3</v>
      </c>
      <c r="E318">
        <v>816</v>
      </c>
      <c r="F318">
        <v>816</v>
      </c>
      <c r="G318">
        <f t="shared" si="5"/>
        <v>4.2697667061098681</v>
      </c>
    </row>
    <row r="319" spans="1:7" x14ac:dyDescent="0.25">
      <c r="A319" t="s">
        <v>549</v>
      </c>
      <c r="B319">
        <v>4</v>
      </c>
      <c r="C319">
        <v>11.615</v>
      </c>
      <c r="D319" s="1">
        <v>9.1452447938746896E-4</v>
      </c>
      <c r="E319">
        <v>523</v>
      </c>
      <c r="F319">
        <v>2240</v>
      </c>
      <c r="G319">
        <f t="shared" si="5"/>
        <v>0.47829630271964624</v>
      </c>
    </row>
    <row r="320" spans="1:7" x14ac:dyDescent="0.25">
      <c r="A320" t="s">
        <v>586</v>
      </c>
      <c r="B320">
        <v>4</v>
      </c>
      <c r="C320">
        <v>5.7629999999999999</v>
      </c>
      <c r="D320" s="1">
        <v>5.0194330343163401E-4</v>
      </c>
      <c r="E320">
        <v>1864</v>
      </c>
      <c r="G320">
        <f t="shared" si="5"/>
        <v>0.93562231759656578</v>
      </c>
    </row>
    <row r="321" spans="1:7" x14ac:dyDescent="0.25">
      <c r="A321" t="s">
        <v>593</v>
      </c>
      <c r="B321">
        <v>4</v>
      </c>
      <c r="C321">
        <v>4.8380000000000001</v>
      </c>
      <c r="D321">
        <v>4.1481481481481404E-3</v>
      </c>
      <c r="E321">
        <v>225</v>
      </c>
      <c r="G321">
        <f t="shared" si="5"/>
        <v>0.93333333333333157</v>
      </c>
    </row>
    <row r="322" spans="1:7" x14ac:dyDescent="0.25">
      <c r="A322" t="s">
        <v>610</v>
      </c>
      <c r="B322">
        <v>4</v>
      </c>
      <c r="C322">
        <v>4.87</v>
      </c>
      <c r="D322" s="1">
        <v>9.3574747636596697E-4</v>
      </c>
      <c r="E322">
        <v>1185</v>
      </c>
      <c r="G322">
        <f t="shared" ref="G322:G385" si="6">D322*E322</f>
        <v>1.1088607594936708</v>
      </c>
    </row>
    <row r="323" spans="1:7" x14ac:dyDescent="0.25">
      <c r="A323" t="s">
        <v>616</v>
      </c>
      <c r="B323">
        <v>4</v>
      </c>
      <c r="C323">
        <v>19.018999999999998</v>
      </c>
      <c r="D323">
        <v>4.5913682277318596E-3</v>
      </c>
      <c r="E323">
        <v>189</v>
      </c>
      <c r="G323">
        <f t="shared" si="6"/>
        <v>0.86776859504132142</v>
      </c>
    </row>
    <row r="324" spans="1:7" x14ac:dyDescent="0.25">
      <c r="A324" t="s">
        <v>627</v>
      </c>
      <c r="B324">
        <v>4</v>
      </c>
      <c r="C324">
        <v>4.1660000000000004</v>
      </c>
      <c r="D324">
        <v>1.8325617283950602E-2</v>
      </c>
      <c r="E324">
        <v>144</v>
      </c>
      <c r="G324">
        <f t="shared" si="6"/>
        <v>2.6388888888888866</v>
      </c>
    </row>
    <row r="325" spans="1:7" x14ac:dyDescent="0.25">
      <c r="A325" t="s">
        <v>526</v>
      </c>
      <c r="B325">
        <v>5</v>
      </c>
      <c r="C325">
        <v>4.0869999999999997</v>
      </c>
      <c r="D325">
        <v>2.8000000000000001E-2</v>
      </c>
      <c r="E325">
        <v>280</v>
      </c>
      <c r="F325">
        <v>280</v>
      </c>
      <c r="G325">
        <f t="shared" si="6"/>
        <v>7.84</v>
      </c>
    </row>
    <row r="326" spans="1:7" x14ac:dyDescent="0.25">
      <c r="A326" t="s">
        <v>21</v>
      </c>
      <c r="B326">
        <v>5</v>
      </c>
      <c r="C326">
        <v>4.1829999999999998</v>
      </c>
      <c r="D326">
        <v>7.5519999999999997E-3</v>
      </c>
      <c r="E326">
        <v>250</v>
      </c>
      <c r="F326">
        <v>250</v>
      </c>
      <c r="G326">
        <f t="shared" si="6"/>
        <v>1.8879999999999999</v>
      </c>
    </row>
    <row r="327" spans="1:7" x14ac:dyDescent="0.25">
      <c r="A327" t="s">
        <v>52</v>
      </c>
      <c r="B327">
        <v>5</v>
      </c>
      <c r="C327">
        <v>4.1619999999999999</v>
      </c>
      <c r="D327">
        <v>1.0683760683760601E-2</v>
      </c>
      <c r="E327">
        <v>156</v>
      </c>
      <c r="F327">
        <v>156</v>
      </c>
      <c r="G327">
        <f t="shared" si="6"/>
        <v>1.6666666666666536</v>
      </c>
    </row>
    <row r="328" spans="1:7" x14ac:dyDescent="0.25">
      <c r="A328" t="s">
        <v>81</v>
      </c>
      <c r="B328">
        <v>5</v>
      </c>
      <c r="C328">
        <v>4.6040000000000001</v>
      </c>
      <c r="D328">
        <v>6.2912616226432497E-3</v>
      </c>
      <c r="E328">
        <v>389</v>
      </c>
      <c r="F328">
        <v>389</v>
      </c>
      <c r="G328">
        <f t="shared" si="6"/>
        <v>2.4473007712082242</v>
      </c>
    </row>
    <row r="329" spans="1:7" x14ac:dyDescent="0.25">
      <c r="A329" t="s">
        <v>82</v>
      </c>
      <c r="B329">
        <v>5</v>
      </c>
      <c r="C329">
        <v>11.992000000000001</v>
      </c>
      <c r="D329" s="1">
        <v>1.3400852808684299E-4</v>
      </c>
      <c r="E329">
        <v>5902</v>
      </c>
      <c r="F329">
        <v>5902</v>
      </c>
      <c r="G329">
        <f t="shared" si="6"/>
        <v>0.79091833276854739</v>
      </c>
    </row>
    <row r="330" spans="1:7" x14ac:dyDescent="0.25">
      <c r="A330" t="s">
        <v>112</v>
      </c>
      <c r="B330">
        <v>5</v>
      </c>
      <c r="C330">
        <v>5.5359999999999996</v>
      </c>
      <c r="D330">
        <v>7.4228392360077703E-3</v>
      </c>
      <c r="E330">
        <v>239</v>
      </c>
      <c r="G330">
        <f t="shared" si="6"/>
        <v>1.774058577405857</v>
      </c>
    </row>
    <row r="331" spans="1:7" x14ac:dyDescent="0.25">
      <c r="A331" t="s">
        <v>113</v>
      </c>
      <c r="B331">
        <v>5</v>
      </c>
      <c r="C331">
        <v>4.1189999999999998</v>
      </c>
      <c r="D331">
        <v>3.7319214876032999E-2</v>
      </c>
      <c r="E331">
        <v>176</v>
      </c>
      <c r="G331">
        <f t="shared" si="6"/>
        <v>6.5681818181818077</v>
      </c>
    </row>
    <row r="332" spans="1:7" x14ac:dyDescent="0.25">
      <c r="A332" t="s">
        <v>174</v>
      </c>
      <c r="B332">
        <v>5</v>
      </c>
      <c r="C332">
        <v>10.917999999999999</v>
      </c>
      <c r="D332">
        <v>1.3180714533472001E-2</v>
      </c>
      <c r="E332">
        <v>186</v>
      </c>
      <c r="G332">
        <f t="shared" si="6"/>
        <v>2.4516129032257923</v>
      </c>
    </row>
    <row r="333" spans="1:7" x14ac:dyDescent="0.25">
      <c r="A333" t="s">
        <v>184</v>
      </c>
      <c r="B333">
        <v>5</v>
      </c>
      <c r="C333">
        <v>4.1870000000000003</v>
      </c>
      <c r="D333">
        <v>1.1100482989100199E-2</v>
      </c>
      <c r="E333">
        <v>291</v>
      </c>
      <c r="G333">
        <f t="shared" si="6"/>
        <v>3.2302405498281579</v>
      </c>
    </row>
    <row r="334" spans="1:7" x14ac:dyDescent="0.25">
      <c r="A334" t="s">
        <v>196</v>
      </c>
      <c r="B334">
        <v>5</v>
      </c>
      <c r="C334">
        <v>4.1879999999999997</v>
      </c>
      <c r="D334">
        <v>7.2988754325259498E-3</v>
      </c>
      <c r="E334">
        <v>272</v>
      </c>
      <c r="G334">
        <f t="shared" si="6"/>
        <v>1.9852941176470584</v>
      </c>
    </row>
    <row r="335" spans="1:7" x14ac:dyDescent="0.25">
      <c r="A335" t="s">
        <v>215</v>
      </c>
      <c r="B335">
        <v>5</v>
      </c>
      <c r="C335">
        <v>4.1840000000000002</v>
      </c>
      <c r="D335">
        <v>5.9915882287530798E-3</v>
      </c>
      <c r="E335">
        <v>391</v>
      </c>
      <c r="G335">
        <f t="shared" si="6"/>
        <v>2.3427109974424543</v>
      </c>
    </row>
    <row r="336" spans="1:7" x14ac:dyDescent="0.25">
      <c r="A336" t="s">
        <v>154</v>
      </c>
      <c r="B336">
        <v>5</v>
      </c>
      <c r="C336">
        <v>4.0839999999999996</v>
      </c>
      <c r="D336">
        <v>1.7437598858068701E-2</v>
      </c>
      <c r="E336">
        <v>162</v>
      </c>
      <c r="G336">
        <f t="shared" si="6"/>
        <v>2.8248910150071298</v>
      </c>
    </row>
    <row r="337" spans="1:7" x14ac:dyDescent="0.25">
      <c r="A337" t="s">
        <v>261</v>
      </c>
      <c r="B337">
        <v>5</v>
      </c>
      <c r="C337">
        <v>162.47900000000001</v>
      </c>
      <c r="D337" s="1">
        <v>5.7596558328637797E-4</v>
      </c>
      <c r="E337">
        <v>79019</v>
      </c>
      <c r="G337">
        <f t="shared" si="6"/>
        <v>45.5122244257063</v>
      </c>
    </row>
    <row r="338" spans="1:7" x14ac:dyDescent="0.25">
      <c r="A338" t="s">
        <v>265</v>
      </c>
      <c r="B338">
        <v>5</v>
      </c>
      <c r="C338">
        <v>4.1429999999999998</v>
      </c>
      <c r="D338">
        <v>1.9012345679012301E-2</v>
      </c>
      <c r="E338">
        <v>199</v>
      </c>
      <c r="G338">
        <f t="shared" si="6"/>
        <v>3.7834567901234482</v>
      </c>
    </row>
    <row r="339" spans="1:7" x14ac:dyDescent="0.25">
      <c r="A339" t="s">
        <v>329</v>
      </c>
      <c r="B339">
        <v>5</v>
      </c>
      <c r="C339">
        <v>7.9349999999999996</v>
      </c>
      <c r="D339" s="1">
        <v>3.1485525755018599E-4</v>
      </c>
      <c r="E339">
        <v>3257</v>
      </c>
      <c r="G339">
        <f t="shared" si="6"/>
        <v>1.0254835738409558</v>
      </c>
    </row>
    <row r="340" spans="1:7" x14ac:dyDescent="0.25">
      <c r="A340" t="s">
        <v>393</v>
      </c>
      <c r="B340">
        <v>5</v>
      </c>
      <c r="C340">
        <v>4.1900000000000004</v>
      </c>
      <c r="D340">
        <v>8.8772069033921808E-3</v>
      </c>
      <c r="E340">
        <v>285</v>
      </c>
      <c r="G340">
        <f t="shared" si="6"/>
        <v>2.5300039674667714</v>
      </c>
    </row>
    <row r="341" spans="1:7" x14ac:dyDescent="0.25">
      <c r="A341" t="s">
        <v>415</v>
      </c>
      <c r="B341">
        <v>5</v>
      </c>
      <c r="C341">
        <v>6.1970000000000001</v>
      </c>
      <c r="D341">
        <v>9.0822643559937098E-3</v>
      </c>
      <c r="E341">
        <v>227</v>
      </c>
      <c r="G341">
        <f t="shared" si="6"/>
        <v>2.0616740088105723</v>
      </c>
    </row>
    <row r="342" spans="1:7" x14ac:dyDescent="0.25">
      <c r="A342" t="s">
        <v>417</v>
      </c>
      <c r="B342">
        <v>5</v>
      </c>
      <c r="C342">
        <v>14.646000000000001</v>
      </c>
      <c r="D342">
        <v>3.8030894509009901E-3</v>
      </c>
      <c r="E342">
        <v>630</v>
      </c>
      <c r="G342">
        <f t="shared" si="6"/>
        <v>2.3959463540676236</v>
      </c>
    </row>
    <row r="343" spans="1:7" x14ac:dyDescent="0.25">
      <c r="A343" t="s">
        <v>424</v>
      </c>
      <c r="B343">
        <v>5</v>
      </c>
      <c r="C343">
        <v>224.21600000000001</v>
      </c>
      <c r="D343">
        <v>7.8831855236047594E-3</v>
      </c>
      <c r="E343">
        <v>183</v>
      </c>
      <c r="G343">
        <f t="shared" si="6"/>
        <v>1.4426229508196711</v>
      </c>
    </row>
    <row r="344" spans="1:7" x14ac:dyDescent="0.25">
      <c r="A344" t="s">
        <v>433</v>
      </c>
      <c r="B344">
        <v>5</v>
      </c>
      <c r="C344">
        <v>4.1180000000000003</v>
      </c>
      <c r="D344">
        <v>1.19741774260724E-2</v>
      </c>
      <c r="E344">
        <v>196</v>
      </c>
      <c r="F344">
        <v>196</v>
      </c>
      <c r="G344">
        <f t="shared" si="6"/>
        <v>2.3469387755101905</v>
      </c>
    </row>
    <row r="345" spans="1:7" x14ac:dyDescent="0.25">
      <c r="A345" t="s">
        <v>435</v>
      </c>
      <c r="B345">
        <v>5</v>
      </c>
      <c r="C345">
        <v>242.733</v>
      </c>
      <c r="D345" s="1">
        <v>8.7743363156863302E-6</v>
      </c>
      <c r="E345">
        <v>104454</v>
      </c>
      <c r="G345">
        <f t="shared" si="6"/>
        <v>0.91651452551869994</v>
      </c>
    </row>
    <row r="346" spans="1:7" x14ac:dyDescent="0.25">
      <c r="A346" t="s">
        <v>457</v>
      </c>
      <c r="B346">
        <v>5</v>
      </c>
      <c r="C346">
        <v>4.1509999999999998</v>
      </c>
      <c r="D346">
        <v>1.36081384595058E-2</v>
      </c>
      <c r="E346">
        <v>178</v>
      </c>
      <c r="G346">
        <f t="shared" si="6"/>
        <v>2.4222486457920325</v>
      </c>
    </row>
    <row r="347" spans="1:7" x14ac:dyDescent="0.25">
      <c r="A347" t="s">
        <v>468</v>
      </c>
      <c r="B347">
        <v>5</v>
      </c>
      <c r="C347">
        <v>350.767</v>
      </c>
      <c r="D347" s="1">
        <v>4.2272471219757199E-4</v>
      </c>
      <c r="E347">
        <v>14259</v>
      </c>
      <c r="G347">
        <f t="shared" si="6"/>
        <v>6.027631671225179</v>
      </c>
    </row>
    <row r="348" spans="1:7" x14ac:dyDescent="0.25">
      <c r="A348" t="s">
        <v>502</v>
      </c>
      <c r="B348">
        <v>5</v>
      </c>
      <c r="C348">
        <v>4.33</v>
      </c>
      <c r="D348">
        <v>1.39893250688705E-2</v>
      </c>
      <c r="E348">
        <v>528</v>
      </c>
      <c r="G348">
        <f t="shared" si="6"/>
        <v>7.3863636363636243</v>
      </c>
    </row>
    <row r="349" spans="1:7" x14ac:dyDescent="0.25">
      <c r="A349" t="s">
        <v>540</v>
      </c>
      <c r="B349">
        <v>5</v>
      </c>
      <c r="C349">
        <v>7.5819999999999999</v>
      </c>
      <c r="D349">
        <v>5.2751746644058703E-3</v>
      </c>
      <c r="E349">
        <v>1545</v>
      </c>
      <c r="G349">
        <f t="shared" si="6"/>
        <v>8.1501448565070689</v>
      </c>
    </row>
    <row r="350" spans="1:7" x14ac:dyDescent="0.25">
      <c r="A350" t="s">
        <v>566</v>
      </c>
      <c r="B350">
        <v>5</v>
      </c>
      <c r="C350">
        <v>4.28</v>
      </c>
      <c r="D350">
        <v>6.4392060632956502E-3</v>
      </c>
      <c r="E350">
        <v>339</v>
      </c>
      <c r="G350">
        <f t="shared" si="6"/>
        <v>2.1828908554572255</v>
      </c>
    </row>
    <row r="351" spans="1:7" x14ac:dyDescent="0.25">
      <c r="A351" t="s">
        <v>584</v>
      </c>
      <c r="B351">
        <v>5</v>
      </c>
      <c r="C351">
        <v>6.2039999999999997</v>
      </c>
      <c r="D351">
        <v>9.0358205744200202E-3</v>
      </c>
      <c r="E351">
        <v>167</v>
      </c>
      <c r="G351">
        <f t="shared" si="6"/>
        <v>1.5089820359281434</v>
      </c>
    </row>
    <row r="352" spans="1:7" x14ac:dyDescent="0.25">
      <c r="A352" t="s">
        <v>49</v>
      </c>
      <c r="B352">
        <v>6</v>
      </c>
      <c r="C352">
        <v>7.4180000000000001</v>
      </c>
      <c r="D352">
        <v>9.4537763938228794E-3</v>
      </c>
      <c r="E352">
        <v>904</v>
      </c>
      <c r="F352">
        <v>904</v>
      </c>
      <c r="G352">
        <f t="shared" si="6"/>
        <v>8.5462138600158823</v>
      </c>
    </row>
    <row r="353" spans="1:7" x14ac:dyDescent="0.25">
      <c r="A353" t="s">
        <v>77</v>
      </c>
      <c r="B353">
        <v>6</v>
      </c>
      <c r="C353">
        <v>5.5549999999999997</v>
      </c>
      <c r="D353">
        <v>7.2897070679924696E-3</v>
      </c>
      <c r="E353">
        <v>487</v>
      </c>
      <c r="F353">
        <v>487</v>
      </c>
      <c r="G353">
        <f t="shared" si="6"/>
        <v>3.5500873421123327</v>
      </c>
    </row>
    <row r="354" spans="1:7" x14ac:dyDescent="0.25">
      <c r="A354" t="s">
        <v>78</v>
      </c>
      <c r="B354">
        <v>6</v>
      </c>
      <c r="C354">
        <v>5.5410000000000004</v>
      </c>
      <c r="D354">
        <v>7.0470637234485599E-3</v>
      </c>
      <c r="E354">
        <v>485</v>
      </c>
      <c r="F354">
        <v>485</v>
      </c>
      <c r="G354">
        <f t="shared" si="6"/>
        <v>3.4178259058725513</v>
      </c>
    </row>
    <row r="355" spans="1:7" x14ac:dyDescent="0.25">
      <c r="A355" t="s">
        <v>165</v>
      </c>
      <c r="B355">
        <v>6</v>
      </c>
      <c r="C355">
        <v>175.155</v>
      </c>
      <c r="D355">
        <v>2.74609130940667E-3</v>
      </c>
      <c r="E355">
        <v>517</v>
      </c>
      <c r="G355">
        <f t="shared" si="6"/>
        <v>1.4197292069632483</v>
      </c>
    </row>
    <row r="356" spans="1:7" x14ac:dyDescent="0.25">
      <c r="A356" t="s">
        <v>190</v>
      </c>
      <c r="B356">
        <v>6</v>
      </c>
      <c r="C356">
        <v>5.3159999999999998</v>
      </c>
      <c r="D356">
        <v>9.9117036011080305E-3</v>
      </c>
      <c r="E356">
        <v>245</v>
      </c>
      <c r="G356">
        <f t="shared" si="6"/>
        <v>2.4283673822714675</v>
      </c>
    </row>
    <row r="357" spans="1:7" x14ac:dyDescent="0.25">
      <c r="A357" t="s">
        <v>209</v>
      </c>
      <c r="B357">
        <v>6</v>
      </c>
      <c r="C357">
        <v>5.2270000000000003</v>
      </c>
      <c r="D357">
        <v>2.2742868346240501E-2</v>
      </c>
      <c r="E357">
        <v>201</v>
      </c>
      <c r="G357">
        <f t="shared" si="6"/>
        <v>4.571316537594341</v>
      </c>
    </row>
    <row r="358" spans="1:7" x14ac:dyDescent="0.25">
      <c r="A358" t="s">
        <v>232</v>
      </c>
      <c r="B358">
        <v>6</v>
      </c>
      <c r="C358">
        <v>11.426</v>
      </c>
      <c r="D358">
        <v>1.21660532789229E-2</v>
      </c>
      <c r="E358">
        <v>229</v>
      </c>
      <c r="G358">
        <f t="shared" si="6"/>
        <v>2.7860262008733443</v>
      </c>
    </row>
    <row r="359" spans="1:7" x14ac:dyDescent="0.25">
      <c r="A359" t="s">
        <v>294</v>
      </c>
      <c r="B359">
        <v>6</v>
      </c>
      <c r="C359">
        <v>5.2320000000000002</v>
      </c>
      <c r="D359">
        <v>2.2546809136359099E-2</v>
      </c>
      <c r="E359">
        <v>201</v>
      </c>
      <c r="G359">
        <f t="shared" si="6"/>
        <v>4.5319086364081791</v>
      </c>
    </row>
    <row r="360" spans="1:7" x14ac:dyDescent="0.25">
      <c r="A360" t="s">
        <v>296</v>
      </c>
      <c r="B360">
        <v>6</v>
      </c>
      <c r="C360">
        <v>4.6189999999999998</v>
      </c>
      <c r="D360">
        <v>2.0472895040369001E-2</v>
      </c>
      <c r="E360">
        <v>202</v>
      </c>
      <c r="G360">
        <f t="shared" si="6"/>
        <v>4.1355247981545382</v>
      </c>
    </row>
    <row r="361" spans="1:7" x14ac:dyDescent="0.25">
      <c r="A361" t="s">
        <v>297</v>
      </c>
      <c r="B361">
        <v>6</v>
      </c>
      <c r="C361">
        <v>4.1269999999999998</v>
      </c>
      <c r="D361">
        <v>2.2546809136359099E-2</v>
      </c>
      <c r="E361">
        <v>201</v>
      </c>
      <c r="G361">
        <f t="shared" si="6"/>
        <v>4.5319086364081791</v>
      </c>
    </row>
    <row r="362" spans="1:7" x14ac:dyDescent="0.25">
      <c r="A362" t="s">
        <v>314</v>
      </c>
      <c r="B362">
        <v>6</v>
      </c>
      <c r="C362">
        <v>4.4939999999999998</v>
      </c>
      <c r="D362">
        <v>2.1241149521032902E-2</v>
      </c>
      <c r="E362">
        <v>294</v>
      </c>
      <c r="G362">
        <f t="shared" si="6"/>
        <v>6.2448979591836729</v>
      </c>
    </row>
    <row r="363" spans="1:7" x14ac:dyDescent="0.25">
      <c r="A363" t="s">
        <v>323</v>
      </c>
      <c r="B363">
        <v>6</v>
      </c>
      <c r="C363">
        <v>4.1399999999999997</v>
      </c>
      <c r="D363">
        <v>9.6951698838326494E-3</v>
      </c>
      <c r="E363">
        <v>214</v>
      </c>
      <c r="F363">
        <v>214</v>
      </c>
      <c r="G363">
        <f t="shared" si="6"/>
        <v>2.0747663551401869</v>
      </c>
    </row>
    <row r="364" spans="1:7" x14ac:dyDescent="0.25">
      <c r="A364" t="s">
        <v>338</v>
      </c>
      <c r="B364">
        <v>6</v>
      </c>
      <c r="C364">
        <v>5.1929999999999996</v>
      </c>
      <c r="D364">
        <v>1.6097149603643099E-2</v>
      </c>
      <c r="E364">
        <v>385</v>
      </c>
      <c r="G364">
        <f t="shared" si="6"/>
        <v>6.1974025974025935</v>
      </c>
    </row>
    <row r="365" spans="1:7" x14ac:dyDescent="0.25">
      <c r="A365" t="s">
        <v>355</v>
      </c>
      <c r="B365">
        <v>6</v>
      </c>
      <c r="C365">
        <v>4.4160000000000004</v>
      </c>
      <c r="D365">
        <v>9.2201661108082898E-3</v>
      </c>
      <c r="E365">
        <v>329</v>
      </c>
      <c r="G365">
        <f t="shared" si="6"/>
        <v>3.0334346504559275</v>
      </c>
    </row>
    <row r="366" spans="1:7" x14ac:dyDescent="0.25">
      <c r="A366" t="s">
        <v>377</v>
      </c>
      <c r="B366">
        <v>6</v>
      </c>
      <c r="C366">
        <v>4.1769999999999996</v>
      </c>
      <c r="D366">
        <v>2.4828152251974898E-2</v>
      </c>
      <c r="E366">
        <v>126</v>
      </c>
      <c r="G366">
        <f t="shared" si="6"/>
        <v>3.1283471837488372</v>
      </c>
    </row>
    <row r="367" spans="1:7" x14ac:dyDescent="0.25">
      <c r="A367" t="s">
        <v>387</v>
      </c>
      <c r="B367">
        <v>6</v>
      </c>
      <c r="C367">
        <v>4.1040000000000001</v>
      </c>
      <c r="D367">
        <v>6.3249999999999999E-3</v>
      </c>
      <c r="E367">
        <v>400</v>
      </c>
      <c r="G367">
        <f t="shared" si="6"/>
        <v>2.5299999999999998</v>
      </c>
    </row>
    <row r="368" spans="1:7" x14ac:dyDescent="0.25">
      <c r="A368" t="s">
        <v>392</v>
      </c>
      <c r="B368">
        <v>6</v>
      </c>
      <c r="C368">
        <v>4.2699999999999996</v>
      </c>
      <c r="D368">
        <v>1.3145861911294E-2</v>
      </c>
      <c r="E368">
        <v>324</v>
      </c>
      <c r="G368">
        <f t="shared" si="6"/>
        <v>4.259259259259256</v>
      </c>
    </row>
    <row r="369" spans="1:7" x14ac:dyDescent="0.25">
      <c r="A369" t="s">
        <v>403</v>
      </c>
      <c r="B369">
        <v>6</v>
      </c>
      <c r="C369">
        <v>6.4</v>
      </c>
      <c r="D369">
        <v>1.2105240473126401E-2</v>
      </c>
      <c r="E369">
        <v>410</v>
      </c>
      <c r="G369">
        <f t="shared" si="6"/>
        <v>4.9631485939818241</v>
      </c>
    </row>
    <row r="370" spans="1:7" x14ac:dyDescent="0.25">
      <c r="A370" t="s">
        <v>440</v>
      </c>
      <c r="B370">
        <v>6</v>
      </c>
      <c r="C370">
        <v>4.1719999999999997</v>
      </c>
      <c r="D370">
        <v>8.8232204754735404E-3</v>
      </c>
      <c r="E370">
        <v>339</v>
      </c>
      <c r="G370">
        <f t="shared" si="6"/>
        <v>2.9910717411855301</v>
      </c>
    </row>
    <row r="371" spans="1:7" x14ac:dyDescent="0.25">
      <c r="A371" t="s">
        <v>620</v>
      </c>
      <c r="B371">
        <v>6</v>
      </c>
      <c r="C371">
        <v>4.6130000000000004</v>
      </c>
      <c r="D371">
        <v>1.2590538705296501E-3</v>
      </c>
      <c r="E371">
        <v>752</v>
      </c>
      <c r="G371">
        <f t="shared" si="6"/>
        <v>0.94680851063829685</v>
      </c>
    </row>
    <row r="372" spans="1:7" x14ac:dyDescent="0.25">
      <c r="A372" t="s">
        <v>318</v>
      </c>
      <c r="B372">
        <v>7</v>
      </c>
      <c r="C372">
        <v>4.3250000000000002</v>
      </c>
      <c r="D372">
        <v>1.10051557839422E-2</v>
      </c>
      <c r="E372">
        <v>1082</v>
      </c>
      <c r="F372">
        <v>1082</v>
      </c>
      <c r="G372">
        <f t="shared" si="6"/>
        <v>11.907578558225461</v>
      </c>
    </row>
    <row r="373" spans="1:7" x14ac:dyDescent="0.25">
      <c r="A373" t="s">
        <v>15</v>
      </c>
      <c r="B373">
        <v>7</v>
      </c>
      <c r="C373">
        <v>4.2149999999999999</v>
      </c>
      <c r="D373">
        <v>3.2789255302230702E-2</v>
      </c>
      <c r="E373">
        <v>264</v>
      </c>
      <c r="F373">
        <v>264</v>
      </c>
      <c r="G373">
        <f t="shared" si="6"/>
        <v>8.6563633997889049</v>
      </c>
    </row>
    <row r="374" spans="1:7" x14ac:dyDescent="0.25">
      <c r="A374" t="s">
        <v>57</v>
      </c>
      <c r="B374">
        <v>7</v>
      </c>
      <c r="C374">
        <v>55.753</v>
      </c>
      <c r="D374" s="1">
        <v>9.6134128240546002E-4</v>
      </c>
      <c r="E374">
        <v>3667</v>
      </c>
      <c r="F374">
        <v>3667</v>
      </c>
      <c r="G374">
        <f t="shared" si="6"/>
        <v>3.5252384825808218</v>
      </c>
    </row>
    <row r="375" spans="1:7" x14ac:dyDescent="0.25">
      <c r="A375" t="s">
        <v>61</v>
      </c>
      <c r="B375">
        <v>7</v>
      </c>
      <c r="C375">
        <v>4.702</v>
      </c>
      <c r="D375">
        <v>6.3083137470366099E-3</v>
      </c>
      <c r="E375">
        <v>543</v>
      </c>
      <c r="F375">
        <v>543</v>
      </c>
      <c r="G375">
        <f t="shared" si="6"/>
        <v>3.4254143646408792</v>
      </c>
    </row>
    <row r="376" spans="1:7" x14ac:dyDescent="0.25">
      <c r="A376" t="s">
        <v>86</v>
      </c>
      <c r="B376">
        <v>7</v>
      </c>
      <c r="C376">
        <v>4.1589999999999998</v>
      </c>
      <c r="D376">
        <v>1.52926901856642E-2</v>
      </c>
      <c r="E376">
        <v>204</v>
      </c>
      <c r="F376">
        <v>204</v>
      </c>
      <c r="G376">
        <f t="shared" si="6"/>
        <v>3.1197087978754969</v>
      </c>
    </row>
    <row r="377" spans="1:7" x14ac:dyDescent="0.25">
      <c r="A377" t="s">
        <v>110</v>
      </c>
      <c r="B377">
        <v>7</v>
      </c>
      <c r="C377">
        <v>4.5030000000000001</v>
      </c>
      <c r="D377">
        <v>1.32503267573785E-2</v>
      </c>
      <c r="E377">
        <v>537</v>
      </c>
      <c r="G377">
        <f t="shared" si="6"/>
        <v>7.1154254687122549</v>
      </c>
    </row>
    <row r="378" spans="1:7" x14ac:dyDescent="0.25">
      <c r="A378" t="s">
        <v>258</v>
      </c>
      <c r="B378">
        <v>7</v>
      </c>
      <c r="C378">
        <v>49.371000000000002</v>
      </c>
      <c r="D378" s="1">
        <v>6.2000089519419904E-4</v>
      </c>
      <c r="E378">
        <v>9651</v>
      </c>
      <c r="F378">
        <v>9651</v>
      </c>
      <c r="G378">
        <f t="shared" si="6"/>
        <v>5.9836286395192149</v>
      </c>
    </row>
    <row r="379" spans="1:7" x14ac:dyDescent="0.25">
      <c r="A379" t="s">
        <v>270</v>
      </c>
      <c r="B379">
        <v>7</v>
      </c>
      <c r="C379">
        <v>5.923</v>
      </c>
      <c r="D379">
        <v>2.2257392753019498E-2</v>
      </c>
      <c r="E379">
        <v>245</v>
      </c>
      <c r="F379">
        <v>245</v>
      </c>
      <c r="G379">
        <f t="shared" si="6"/>
        <v>5.4530612244897769</v>
      </c>
    </row>
    <row r="380" spans="1:7" x14ac:dyDescent="0.25">
      <c r="A380" t="s">
        <v>276</v>
      </c>
      <c r="B380">
        <v>7</v>
      </c>
      <c r="C380">
        <v>174.042</v>
      </c>
      <c r="D380">
        <v>1.31655092592592E-2</v>
      </c>
      <c r="E380">
        <v>292</v>
      </c>
      <c r="G380">
        <f t="shared" si="6"/>
        <v>3.8443287037036864</v>
      </c>
    </row>
    <row r="381" spans="1:7" x14ac:dyDescent="0.25">
      <c r="A381" t="s">
        <v>279</v>
      </c>
      <c r="B381">
        <v>7</v>
      </c>
      <c r="C381">
        <v>26.196000000000002</v>
      </c>
      <c r="D381" s="1">
        <v>4.6845561706924E-4</v>
      </c>
      <c r="E381">
        <v>1594</v>
      </c>
      <c r="G381">
        <f t="shared" si="6"/>
        <v>0.74671825360836852</v>
      </c>
    </row>
    <row r="382" spans="1:7" x14ac:dyDescent="0.25">
      <c r="A382" t="s">
        <v>288</v>
      </c>
      <c r="B382">
        <v>7</v>
      </c>
      <c r="C382">
        <v>4.1139999999999999</v>
      </c>
      <c r="D382">
        <v>1.8165680473372699E-2</v>
      </c>
      <c r="E382">
        <v>260</v>
      </c>
      <c r="G382">
        <f t="shared" si="6"/>
        <v>4.7230769230769019</v>
      </c>
    </row>
    <row r="383" spans="1:7" x14ac:dyDescent="0.25">
      <c r="A383" t="s">
        <v>356</v>
      </c>
      <c r="B383">
        <v>7</v>
      </c>
      <c r="C383">
        <v>5.2770000000000001</v>
      </c>
      <c r="D383" s="1">
        <v>7.7484091547454096E-4</v>
      </c>
      <c r="E383">
        <v>1541</v>
      </c>
      <c r="G383">
        <f t="shared" si="6"/>
        <v>1.1940298507462677</v>
      </c>
    </row>
    <row r="384" spans="1:7" x14ac:dyDescent="0.25">
      <c r="A384" t="s">
        <v>390</v>
      </c>
      <c r="B384">
        <v>7</v>
      </c>
      <c r="C384">
        <v>4.4989999999999997</v>
      </c>
      <c r="D384">
        <v>3.2255456830881401E-3</v>
      </c>
      <c r="E384">
        <v>1001</v>
      </c>
      <c r="G384">
        <f t="shared" si="6"/>
        <v>3.2287712287712282</v>
      </c>
    </row>
    <row r="385" spans="1:7" x14ac:dyDescent="0.25">
      <c r="A385" t="s">
        <v>500</v>
      </c>
      <c r="B385">
        <v>7</v>
      </c>
      <c r="C385">
        <v>4.8810000000000002</v>
      </c>
      <c r="D385">
        <v>1.26293333333333E-2</v>
      </c>
      <c r="E385">
        <v>375</v>
      </c>
      <c r="G385">
        <f t="shared" si="6"/>
        <v>4.7359999999999873</v>
      </c>
    </row>
    <row r="386" spans="1:7" x14ac:dyDescent="0.25">
      <c r="A386" t="s">
        <v>515</v>
      </c>
      <c r="B386">
        <v>7</v>
      </c>
      <c r="C386">
        <v>4.4930000000000003</v>
      </c>
      <c r="D386">
        <v>8.4352026885108101E-3</v>
      </c>
      <c r="E386">
        <v>345</v>
      </c>
      <c r="G386">
        <f t="shared" ref="G386:G449" si="7">D386*E386</f>
        <v>2.9101449275362294</v>
      </c>
    </row>
    <row r="387" spans="1:7" x14ac:dyDescent="0.25">
      <c r="A387" t="s">
        <v>539</v>
      </c>
      <c r="B387">
        <v>7</v>
      </c>
      <c r="C387">
        <v>4.3959999999999999</v>
      </c>
      <c r="D387">
        <v>1.24081671313809E-2</v>
      </c>
      <c r="E387">
        <v>415</v>
      </c>
      <c r="G387">
        <f t="shared" si="7"/>
        <v>5.1493893595230738</v>
      </c>
    </row>
    <row r="388" spans="1:7" x14ac:dyDescent="0.25">
      <c r="A388" t="s">
        <v>565</v>
      </c>
      <c r="B388">
        <v>7</v>
      </c>
      <c r="C388">
        <v>4.5810000000000004</v>
      </c>
      <c r="D388">
        <v>2.1842640532544299E-3</v>
      </c>
      <c r="E388">
        <v>832</v>
      </c>
      <c r="G388">
        <f t="shared" si="7"/>
        <v>1.8173076923076856</v>
      </c>
    </row>
    <row r="389" spans="1:7" x14ac:dyDescent="0.25">
      <c r="A389" t="s">
        <v>574</v>
      </c>
      <c r="B389">
        <v>7</v>
      </c>
      <c r="C389">
        <v>5.4749999999999996</v>
      </c>
      <c r="D389">
        <v>1.4491077966624201E-2</v>
      </c>
      <c r="E389">
        <v>310</v>
      </c>
      <c r="G389">
        <f t="shared" si="7"/>
        <v>4.4922341696535018</v>
      </c>
    </row>
    <row r="390" spans="1:7" x14ac:dyDescent="0.25">
      <c r="A390" t="s">
        <v>613</v>
      </c>
      <c r="B390">
        <v>7</v>
      </c>
      <c r="C390">
        <v>4.4960000000000004</v>
      </c>
      <c r="D390">
        <v>9.4619722603261694E-3</v>
      </c>
      <c r="E390">
        <v>413</v>
      </c>
      <c r="G390">
        <f t="shared" si="7"/>
        <v>3.9077945435147079</v>
      </c>
    </row>
    <row r="391" spans="1:7" x14ac:dyDescent="0.25">
      <c r="A391" t="s">
        <v>16</v>
      </c>
      <c r="B391">
        <v>8</v>
      </c>
      <c r="C391">
        <v>4.2839999999999998</v>
      </c>
      <c r="D391">
        <v>3.8476326094695597E-2</v>
      </c>
      <c r="E391">
        <v>265</v>
      </c>
      <c r="F391">
        <v>265</v>
      </c>
      <c r="G391">
        <f t="shared" si="7"/>
        <v>10.196226415094333</v>
      </c>
    </row>
    <row r="392" spans="1:7" x14ac:dyDescent="0.25">
      <c r="A392" t="s">
        <v>27</v>
      </c>
      <c r="B392">
        <v>8</v>
      </c>
      <c r="C392">
        <v>4.2699999999999996</v>
      </c>
      <c r="D392">
        <v>8.3794650661383294E-2</v>
      </c>
      <c r="E392">
        <v>339</v>
      </c>
      <c r="F392">
        <v>339</v>
      </c>
      <c r="G392">
        <f t="shared" si="7"/>
        <v>28.406386574208938</v>
      </c>
    </row>
    <row r="393" spans="1:7" x14ac:dyDescent="0.25">
      <c r="A393" t="s">
        <v>149</v>
      </c>
      <c r="B393">
        <v>8</v>
      </c>
      <c r="C393">
        <v>4.2270000000000003</v>
      </c>
      <c r="D393">
        <v>8.6445273698622701E-3</v>
      </c>
      <c r="E393">
        <v>386</v>
      </c>
      <c r="G393">
        <f t="shared" si="7"/>
        <v>3.3367875647668361</v>
      </c>
    </row>
    <row r="394" spans="1:7" x14ac:dyDescent="0.25">
      <c r="A394" t="s">
        <v>227</v>
      </c>
      <c r="B394">
        <v>8</v>
      </c>
      <c r="C394">
        <v>5.2839999999999998</v>
      </c>
      <c r="D394">
        <v>4.9786007511573001E-3</v>
      </c>
      <c r="E394">
        <v>431</v>
      </c>
      <c r="G394">
        <f t="shared" si="7"/>
        <v>2.1457769237487962</v>
      </c>
    </row>
    <row r="395" spans="1:7" x14ac:dyDescent="0.25">
      <c r="A395" t="s">
        <v>284</v>
      </c>
      <c r="B395">
        <v>8</v>
      </c>
      <c r="C395">
        <v>4.5220000000000002</v>
      </c>
      <c r="D395">
        <v>1.10910690061269E-2</v>
      </c>
      <c r="E395">
        <v>518</v>
      </c>
      <c r="G395">
        <f t="shared" si="7"/>
        <v>5.7451737451737337</v>
      </c>
    </row>
    <row r="396" spans="1:7" x14ac:dyDescent="0.25">
      <c r="A396" t="s">
        <v>292</v>
      </c>
      <c r="B396">
        <v>8</v>
      </c>
      <c r="C396">
        <v>4.2510000000000003</v>
      </c>
      <c r="D396">
        <v>1.3867187499999999E-2</v>
      </c>
      <c r="E396">
        <v>320</v>
      </c>
      <c r="G396">
        <f t="shared" si="7"/>
        <v>4.4375</v>
      </c>
    </row>
    <row r="397" spans="1:7" x14ac:dyDescent="0.25">
      <c r="A397" t="s">
        <v>348</v>
      </c>
      <c r="B397">
        <v>8</v>
      </c>
      <c r="C397">
        <v>10.285</v>
      </c>
      <c r="D397">
        <v>1.26765261870343E-2</v>
      </c>
      <c r="E397">
        <v>391</v>
      </c>
      <c r="G397">
        <f t="shared" si="7"/>
        <v>4.9565217391304115</v>
      </c>
    </row>
    <row r="398" spans="1:7" x14ac:dyDescent="0.25">
      <c r="A398" t="s">
        <v>398</v>
      </c>
      <c r="B398">
        <v>8</v>
      </c>
      <c r="C398">
        <v>12.253</v>
      </c>
      <c r="D398">
        <v>2.8861105052452301E-2</v>
      </c>
      <c r="E398">
        <v>374</v>
      </c>
      <c r="G398">
        <f t="shared" si="7"/>
        <v>10.79405328961716</v>
      </c>
    </row>
    <row r="399" spans="1:7" x14ac:dyDescent="0.25">
      <c r="A399" t="s">
        <v>400</v>
      </c>
      <c r="B399">
        <v>8</v>
      </c>
      <c r="C399">
        <v>12.301</v>
      </c>
      <c r="D399">
        <v>1.4129179393676399E-2</v>
      </c>
      <c r="E399">
        <v>412</v>
      </c>
      <c r="G399">
        <f t="shared" si="7"/>
        <v>5.8212219101946765</v>
      </c>
    </row>
    <row r="400" spans="1:7" x14ac:dyDescent="0.25">
      <c r="A400" t="s">
        <v>429</v>
      </c>
      <c r="B400">
        <v>8</v>
      </c>
      <c r="C400">
        <v>4.8979999999999997</v>
      </c>
      <c r="D400">
        <v>5.7234239542125996E-3</v>
      </c>
      <c r="E400">
        <v>387</v>
      </c>
      <c r="G400">
        <f t="shared" si="7"/>
        <v>2.2149650702802761</v>
      </c>
    </row>
    <row r="401" spans="1:7" x14ac:dyDescent="0.25">
      <c r="A401" t="s">
        <v>451</v>
      </c>
      <c r="B401">
        <v>8</v>
      </c>
      <c r="C401">
        <v>4.2930000000000001</v>
      </c>
      <c r="D401">
        <v>9.01095732410611E-3</v>
      </c>
      <c r="E401">
        <v>408</v>
      </c>
      <c r="G401">
        <f t="shared" si="7"/>
        <v>3.676470588235293</v>
      </c>
    </row>
    <row r="402" spans="1:7" x14ac:dyDescent="0.25">
      <c r="A402" t="s">
        <v>480</v>
      </c>
      <c r="B402">
        <v>8</v>
      </c>
      <c r="C402">
        <v>15.236000000000001</v>
      </c>
      <c r="D402">
        <v>5.6951282806604097E-3</v>
      </c>
      <c r="E402">
        <v>243</v>
      </c>
      <c r="G402">
        <f t="shared" si="7"/>
        <v>1.3839161722004796</v>
      </c>
    </row>
    <row r="403" spans="1:7" x14ac:dyDescent="0.25">
      <c r="A403" t="s">
        <v>481</v>
      </c>
      <c r="B403">
        <v>8</v>
      </c>
      <c r="C403">
        <v>4.2</v>
      </c>
      <c r="D403">
        <v>1.6128175151450701E-2</v>
      </c>
      <c r="E403">
        <v>388</v>
      </c>
      <c r="G403">
        <f t="shared" si="7"/>
        <v>6.2577319587628715</v>
      </c>
    </row>
    <row r="404" spans="1:7" x14ac:dyDescent="0.25">
      <c r="A404" t="s">
        <v>482</v>
      </c>
      <c r="B404">
        <v>8</v>
      </c>
      <c r="C404">
        <v>4.3959999999999999</v>
      </c>
      <c r="D404">
        <v>7.29139023365942E-3</v>
      </c>
      <c r="E404">
        <v>631</v>
      </c>
      <c r="G404">
        <f t="shared" si="7"/>
        <v>4.6008672374390942</v>
      </c>
    </row>
    <row r="405" spans="1:7" x14ac:dyDescent="0.25">
      <c r="A405" t="s">
        <v>564</v>
      </c>
      <c r="B405">
        <v>8</v>
      </c>
      <c r="C405">
        <v>4.5090000000000003</v>
      </c>
      <c r="D405">
        <v>1.0257899066143999E-2</v>
      </c>
      <c r="E405">
        <v>507</v>
      </c>
      <c r="G405">
        <f t="shared" si="7"/>
        <v>5.2007548265350074</v>
      </c>
    </row>
    <row r="406" spans="1:7" x14ac:dyDescent="0.25">
      <c r="A406" t="s">
        <v>38</v>
      </c>
      <c r="B406">
        <v>9</v>
      </c>
      <c r="C406">
        <v>8.4130000000000003</v>
      </c>
      <c r="D406" s="1">
        <v>8.0758131643005797E-4</v>
      </c>
      <c r="E406">
        <v>6037</v>
      </c>
      <c r="F406">
        <v>6037</v>
      </c>
      <c r="G406">
        <f t="shared" si="7"/>
        <v>4.8753684072882599</v>
      </c>
    </row>
    <row r="407" spans="1:7" x14ac:dyDescent="0.25">
      <c r="A407" t="s">
        <v>76</v>
      </c>
      <c r="B407">
        <v>9</v>
      </c>
      <c r="C407">
        <v>28.241</v>
      </c>
      <c r="D407">
        <v>1.5294223765396501E-3</v>
      </c>
      <c r="E407">
        <v>314</v>
      </c>
      <c r="F407">
        <v>7413</v>
      </c>
      <c r="G407">
        <f t="shared" si="7"/>
        <v>0.48023862623345009</v>
      </c>
    </row>
    <row r="408" spans="1:7" x14ac:dyDescent="0.25">
      <c r="A408" t="s">
        <v>92</v>
      </c>
      <c r="B408">
        <v>9</v>
      </c>
      <c r="C408">
        <v>8.6809999999999992</v>
      </c>
      <c r="D408">
        <v>1.29278207174231E-2</v>
      </c>
      <c r="E408">
        <v>1133</v>
      </c>
      <c r="G408">
        <f t="shared" si="7"/>
        <v>14.647220872840371</v>
      </c>
    </row>
    <row r="409" spans="1:7" x14ac:dyDescent="0.25">
      <c r="A409" t="s">
        <v>111</v>
      </c>
      <c r="B409">
        <v>9</v>
      </c>
      <c r="C409">
        <v>29.128</v>
      </c>
      <c r="D409">
        <v>1.07609735359761E-2</v>
      </c>
      <c r="E409">
        <v>385</v>
      </c>
      <c r="G409">
        <f t="shared" si="7"/>
        <v>4.1429748113507987</v>
      </c>
    </row>
    <row r="410" spans="1:7" x14ac:dyDescent="0.25">
      <c r="A410" t="s">
        <v>161</v>
      </c>
      <c r="B410">
        <v>9</v>
      </c>
      <c r="C410">
        <v>4.1710000000000003</v>
      </c>
      <c r="D410">
        <v>2.0412710506077E-2</v>
      </c>
      <c r="E410">
        <v>377</v>
      </c>
      <c r="G410">
        <f t="shared" si="7"/>
        <v>7.695591860791029</v>
      </c>
    </row>
    <row r="411" spans="1:7" x14ac:dyDescent="0.25">
      <c r="A411" t="s">
        <v>201</v>
      </c>
      <c r="B411">
        <v>9</v>
      </c>
      <c r="C411">
        <v>13.976000000000001</v>
      </c>
      <c r="D411" s="1">
        <v>3.23367205516162E-4</v>
      </c>
      <c r="E411">
        <v>8340</v>
      </c>
      <c r="F411">
        <v>8340</v>
      </c>
      <c r="G411">
        <f t="shared" si="7"/>
        <v>2.6968824940047913</v>
      </c>
    </row>
    <row r="412" spans="1:7" x14ac:dyDescent="0.25">
      <c r="A412" t="s">
        <v>205</v>
      </c>
      <c r="B412">
        <v>9</v>
      </c>
      <c r="C412">
        <v>59.744999999999997</v>
      </c>
      <c r="D412" s="1">
        <v>1.25119972766039E-4</v>
      </c>
      <c r="E412">
        <v>19444</v>
      </c>
      <c r="F412">
        <v>19444</v>
      </c>
      <c r="G412">
        <f t="shared" si="7"/>
        <v>2.4328327504628624</v>
      </c>
    </row>
    <row r="413" spans="1:7" x14ac:dyDescent="0.25">
      <c r="A413" t="s">
        <v>322</v>
      </c>
      <c r="B413">
        <v>9</v>
      </c>
      <c r="C413">
        <v>4.2539999999999996</v>
      </c>
      <c r="D413">
        <v>2.00708382526564E-2</v>
      </c>
      <c r="E413">
        <v>308</v>
      </c>
      <c r="G413">
        <f t="shared" si="7"/>
        <v>6.181818181818171</v>
      </c>
    </row>
    <row r="414" spans="1:7" x14ac:dyDescent="0.25">
      <c r="A414" t="s">
        <v>324</v>
      </c>
      <c r="B414">
        <v>9</v>
      </c>
      <c r="C414">
        <v>4.3310000000000004</v>
      </c>
      <c r="D414">
        <v>1.17793809395213E-2</v>
      </c>
      <c r="E414">
        <v>483</v>
      </c>
      <c r="G414">
        <f t="shared" si="7"/>
        <v>5.6894409937887875</v>
      </c>
    </row>
    <row r="415" spans="1:7" x14ac:dyDescent="0.25">
      <c r="A415" t="s">
        <v>410</v>
      </c>
      <c r="B415">
        <v>9</v>
      </c>
      <c r="C415">
        <v>5.5220000000000002</v>
      </c>
      <c r="D415">
        <v>2.4573205020742901E-2</v>
      </c>
      <c r="E415">
        <v>308</v>
      </c>
      <c r="G415">
        <f t="shared" si="7"/>
        <v>7.5685471463888137</v>
      </c>
    </row>
    <row r="416" spans="1:7" x14ac:dyDescent="0.25">
      <c r="A416" t="s">
        <v>423</v>
      </c>
      <c r="B416">
        <v>9</v>
      </c>
      <c r="C416">
        <v>599.08500000000004</v>
      </c>
      <c r="D416">
        <v>1.3061359456052199E-2</v>
      </c>
      <c r="E416">
        <v>384</v>
      </c>
      <c r="G416">
        <f t="shared" si="7"/>
        <v>5.0155620311240448</v>
      </c>
    </row>
    <row r="417" spans="1:7" x14ac:dyDescent="0.25">
      <c r="A417" t="s">
        <v>438</v>
      </c>
      <c r="B417">
        <v>9</v>
      </c>
      <c r="C417">
        <v>9.0860000000000003</v>
      </c>
      <c r="D417">
        <v>7.0076957899502003E-3</v>
      </c>
      <c r="E417">
        <v>435</v>
      </c>
      <c r="G417">
        <f t="shared" si="7"/>
        <v>3.0483476686283373</v>
      </c>
    </row>
    <row r="418" spans="1:7" x14ac:dyDescent="0.25">
      <c r="A418" t="s">
        <v>478</v>
      </c>
      <c r="B418">
        <v>9</v>
      </c>
      <c r="C418">
        <v>4.3460000000000001</v>
      </c>
      <c r="D418">
        <v>1.29431077393875E-2</v>
      </c>
      <c r="E418">
        <v>636</v>
      </c>
      <c r="G418">
        <f t="shared" si="7"/>
        <v>8.2318165222504494</v>
      </c>
    </row>
    <row r="419" spans="1:7" x14ac:dyDescent="0.25">
      <c r="A419" t="s">
        <v>491</v>
      </c>
      <c r="B419">
        <v>9</v>
      </c>
      <c r="C419">
        <v>7.4379999999999997</v>
      </c>
      <c r="D419">
        <v>3.8967091193462902E-3</v>
      </c>
      <c r="E419">
        <v>1771</v>
      </c>
      <c r="G419">
        <f t="shared" si="7"/>
        <v>6.9010718503622801</v>
      </c>
    </row>
    <row r="420" spans="1:7" x14ac:dyDescent="0.25">
      <c r="A420" t="s">
        <v>508</v>
      </c>
      <c r="B420">
        <v>9</v>
      </c>
      <c r="C420">
        <v>5.0259999999999998</v>
      </c>
      <c r="D420">
        <v>2.07612456747404E-2</v>
      </c>
      <c r="E420">
        <v>442</v>
      </c>
      <c r="G420">
        <f t="shared" si="7"/>
        <v>9.1764705882352562</v>
      </c>
    </row>
    <row r="421" spans="1:7" x14ac:dyDescent="0.25">
      <c r="A421" t="s">
        <v>518</v>
      </c>
      <c r="B421">
        <v>9</v>
      </c>
      <c r="C421">
        <v>4.6029999999999998</v>
      </c>
      <c r="D421">
        <v>1.8154804571934899E-2</v>
      </c>
      <c r="E421">
        <v>567</v>
      </c>
      <c r="G421">
        <f t="shared" si="7"/>
        <v>10.293774192287088</v>
      </c>
    </row>
    <row r="422" spans="1:7" x14ac:dyDescent="0.25">
      <c r="A422" t="s">
        <v>577</v>
      </c>
      <c r="B422">
        <v>9</v>
      </c>
      <c r="C422">
        <v>7.0389999999999997</v>
      </c>
      <c r="D422">
        <v>1.7363522258627101E-3</v>
      </c>
      <c r="E422">
        <v>4426</v>
      </c>
      <c r="G422">
        <f t="shared" si="7"/>
        <v>7.6850949516683551</v>
      </c>
    </row>
    <row r="423" spans="1:7" x14ac:dyDescent="0.25">
      <c r="A423" t="s">
        <v>615</v>
      </c>
      <c r="B423">
        <v>9</v>
      </c>
      <c r="C423">
        <v>4.2320000000000002</v>
      </c>
      <c r="D423">
        <v>1.2414296726033501E-2</v>
      </c>
      <c r="E423">
        <v>314</v>
      </c>
      <c r="G423">
        <f t="shared" si="7"/>
        <v>3.8980891719745192</v>
      </c>
    </row>
    <row r="424" spans="1:7" x14ac:dyDescent="0.25">
      <c r="A424" t="s">
        <v>243</v>
      </c>
      <c r="B424">
        <v>10</v>
      </c>
      <c r="C424">
        <v>4.4349999999999996</v>
      </c>
      <c r="D424">
        <v>9.4517958412098299E-3</v>
      </c>
      <c r="E424">
        <v>506</v>
      </c>
      <c r="G424">
        <f t="shared" si="7"/>
        <v>4.7826086956521738</v>
      </c>
    </row>
    <row r="425" spans="1:7" x14ac:dyDescent="0.25">
      <c r="A425" t="s">
        <v>339</v>
      </c>
      <c r="B425">
        <v>10</v>
      </c>
      <c r="C425">
        <v>31.904</v>
      </c>
      <c r="D425">
        <v>2.6248037803238001E-3</v>
      </c>
      <c r="E425">
        <v>5474</v>
      </c>
      <c r="G425">
        <f t="shared" si="7"/>
        <v>14.368175893492483</v>
      </c>
    </row>
    <row r="426" spans="1:7" x14ac:dyDescent="0.25">
      <c r="A426" t="s">
        <v>367</v>
      </c>
      <c r="B426">
        <v>10</v>
      </c>
      <c r="C426">
        <v>7.9450000000000003</v>
      </c>
      <c r="D426">
        <v>5.3250319406571199E-3</v>
      </c>
      <c r="E426">
        <v>235</v>
      </c>
      <c r="G426">
        <f t="shared" si="7"/>
        <v>1.2513825060544232</v>
      </c>
    </row>
    <row r="427" spans="1:7" x14ac:dyDescent="0.25">
      <c r="A427" t="s">
        <v>378</v>
      </c>
      <c r="B427">
        <v>10</v>
      </c>
      <c r="C427">
        <v>19.815999999999999</v>
      </c>
      <c r="D427" s="1">
        <v>5.6862020824121002E-4</v>
      </c>
      <c r="E427">
        <v>6058</v>
      </c>
      <c r="G427">
        <f t="shared" si="7"/>
        <v>3.4447012215252504</v>
      </c>
    </row>
    <row r="428" spans="1:7" x14ac:dyDescent="0.25">
      <c r="A428" t="s">
        <v>465</v>
      </c>
      <c r="B428">
        <v>10</v>
      </c>
      <c r="C428">
        <v>4.4050000000000002</v>
      </c>
      <c r="D428">
        <v>2.3425925925925899E-2</v>
      </c>
      <c r="E428">
        <v>360</v>
      </c>
      <c r="G428">
        <f t="shared" si="7"/>
        <v>8.4333333333333229</v>
      </c>
    </row>
    <row r="429" spans="1:7" x14ac:dyDescent="0.25">
      <c r="A429" t="s">
        <v>513</v>
      </c>
      <c r="B429">
        <v>10</v>
      </c>
      <c r="C429">
        <v>8.2929999999999993</v>
      </c>
      <c r="D429">
        <v>1.1350000000000001E-2</v>
      </c>
      <c r="E429">
        <v>400</v>
      </c>
      <c r="G429">
        <f t="shared" si="7"/>
        <v>4.54</v>
      </c>
    </row>
    <row r="430" spans="1:7" x14ac:dyDescent="0.25">
      <c r="A430" t="s">
        <v>533</v>
      </c>
      <c r="B430">
        <v>10</v>
      </c>
      <c r="C430">
        <v>4.3390000000000004</v>
      </c>
      <c r="D430">
        <v>9.4386683469859199E-3</v>
      </c>
      <c r="E430">
        <v>552</v>
      </c>
      <c r="G430">
        <f t="shared" si="7"/>
        <v>5.2101449275362279</v>
      </c>
    </row>
    <row r="431" spans="1:7" x14ac:dyDescent="0.25">
      <c r="A431" t="s">
        <v>544</v>
      </c>
      <c r="B431">
        <v>10</v>
      </c>
      <c r="C431">
        <v>4.9269999999999996</v>
      </c>
      <c r="D431">
        <v>1.1961392257215001E-2</v>
      </c>
      <c r="E431">
        <v>868</v>
      </c>
      <c r="G431">
        <f t="shared" si="7"/>
        <v>10.382488479262621</v>
      </c>
    </row>
    <row r="432" spans="1:7" x14ac:dyDescent="0.25">
      <c r="A432" t="s">
        <v>545</v>
      </c>
      <c r="B432">
        <v>10</v>
      </c>
      <c r="C432">
        <v>6.367</v>
      </c>
      <c r="D432">
        <v>5.9673393808327103E-3</v>
      </c>
      <c r="E432">
        <v>763</v>
      </c>
      <c r="G432">
        <f t="shared" si="7"/>
        <v>4.5530799475753581</v>
      </c>
    </row>
    <row r="433" spans="1:7" x14ac:dyDescent="0.25">
      <c r="A433" t="s">
        <v>585</v>
      </c>
      <c r="B433">
        <v>10</v>
      </c>
      <c r="C433">
        <v>7.1180000000000003</v>
      </c>
      <c r="D433">
        <v>1.16427910217929E-2</v>
      </c>
      <c r="E433">
        <v>707</v>
      </c>
      <c r="G433">
        <f t="shared" si="7"/>
        <v>8.2314532524075812</v>
      </c>
    </row>
    <row r="434" spans="1:7" x14ac:dyDescent="0.25">
      <c r="A434" t="s">
        <v>595</v>
      </c>
      <c r="B434">
        <v>10</v>
      </c>
      <c r="C434">
        <v>6.5019999999999998</v>
      </c>
      <c r="D434">
        <v>1.17808440248527E-2</v>
      </c>
      <c r="E434">
        <v>458</v>
      </c>
      <c r="G434">
        <f t="shared" si="7"/>
        <v>5.3956265633825371</v>
      </c>
    </row>
    <row r="435" spans="1:7" x14ac:dyDescent="0.25">
      <c r="A435" t="s">
        <v>607</v>
      </c>
      <c r="B435">
        <v>10</v>
      </c>
      <c r="C435">
        <v>4.7480000000000002</v>
      </c>
      <c r="D435">
        <v>7.9700519260958794E-3</v>
      </c>
      <c r="E435">
        <v>455</v>
      </c>
      <c r="G435">
        <f t="shared" si="7"/>
        <v>3.626373626373625</v>
      </c>
    </row>
    <row r="436" spans="1:7" x14ac:dyDescent="0.25">
      <c r="A436" t="s">
        <v>626</v>
      </c>
      <c r="B436">
        <v>10</v>
      </c>
      <c r="C436">
        <v>4.4980000000000002</v>
      </c>
      <c r="D436">
        <v>1.3036242603550199E-2</v>
      </c>
      <c r="E436">
        <v>624</v>
      </c>
      <c r="G436">
        <f t="shared" si="7"/>
        <v>8.1346153846153246</v>
      </c>
    </row>
    <row r="437" spans="1:7" x14ac:dyDescent="0.25">
      <c r="A437" t="s">
        <v>119</v>
      </c>
      <c r="B437">
        <v>11</v>
      </c>
      <c r="C437">
        <v>6.6040000000000001</v>
      </c>
      <c r="D437">
        <v>7.11455545938907E-3</v>
      </c>
      <c r="E437">
        <v>1711</v>
      </c>
      <c r="G437">
        <f t="shared" si="7"/>
        <v>12.173004391014699</v>
      </c>
    </row>
    <row r="438" spans="1:7" x14ac:dyDescent="0.25">
      <c r="A438" t="s">
        <v>192</v>
      </c>
      <c r="B438">
        <v>11</v>
      </c>
      <c r="C438">
        <v>5.2869999999999999</v>
      </c>
      <c r="D438">
        <v>7.9383938248105395E-3</v>
      </c>
      <c r="E438">
        <v>1123</v>
      </c>
      <c r="G438">
        <f t="shared" si="7"/>
        <v>8.9148162652622354</v>
      </c>
    </row>
    <row r="439" spans="1:7" x14ac:dyDescent="0.25">
      <c r="A439" t="s">
        <v>145</v>
      </c>
      <c r="B439">
        <v>11</v>
      </c>
      <c r="C439">
        <v>4.3150000000000004</v>
      </c>
      <c r="D439">
        <v>1.14068886913737E-2</v>
      </c>
      <c r="E439">
        <v>648</v>
      </c>
      <c r="G439">
        <f t="shared" si="7"/>
        <v>7.3916638720101577</v>
      </c>
    </row>
    <row r="440" spans="1:7" x14ac:dyDescent="0.25">
      <c r="A440" t="s">
        <v>264</v>
      </c>
      <c r="B440">
        <v>11</v>
      </c>
      <c r="C440">
        <v>41.279000000000003</v>
      </c>
      <c r="D440">
        <v>0.30249999999999899</v>
      </c>
      <c r="E440">
        <v>275</v>
      </c>
      <c r="G440">
        <f t="shared" si="7"/>
        <v>83.187499999999716</v>
      </c>
    </row>
    <row r="441" spans="1:7" x14ac:dyDescent="0.25">
      <c r="A441" t="s">
        <v>351</v>
      </c>
      <c r="B441">
        <v>11</v>
      </c>
      <c r="C441">
        <v>6.6509999999999998</v>
      </c>
      <c r="D441">
        <v>1.27887441681209E-2</v>
      </c>
      <c r="E441">
        <v>607</v>
      </c>
      <c r="G441">
        <f t="shared" si="7"/>
        <v>7.7627677100493866</v>
      </c>
    </row>
    <row r="442" spans="1:7" x14ac:dyDescent="0.25">
      <c r="A442" t="s">
        <v>450</v>
      </c>
      <c r="B442">
        <v>11</v>
      </c>
      <c r="C442">
        <v>5.0170000000000003</v>
      </c>
      <c r="D442">
        <v>1.8581054300435901E-2</v>
      </c>
      <c r="E442">
        <v>437</v>
      </c>
      <c r="G442">
        <f t="shared" si="7"/>
        <v>8.1199207292904898</v>
      </c>
    </row>
    <row r="443" spans="1:7" x14ac:dyDescent="0.25">
      <c r="A443" t="s">
        <v>456</v>
      </c>
      <c r="B443">
        <v>11</v>
      </c>
      <c r="C443">
        <v>4.6349999999999998</v>
      </c>
      <c r="D443">
        <v>4.2718088127146796E-3</v>
      </c>
      <c r="E443">
        <v>1281</v>
      </c>
      <c r="G443">
        <f t="shared" si="7"/>
        <v>5.4721870890875044</v>
      </c>
    </row>
    <row r="444" spans="1:7" x14ac:dyDescent="0.25">
      <c r="A444" t="s">
        <v>464</v>
      </c>
      <c r="B444">
        <v>11</v>
      </c>
      <c r="C444">
        <v>5.8250000000000002</v>
      </c>
      <c r="D444">
        <v>2.0326120652241299E-2</v>
      </c>
      <c r="E444">
        <v>633</v>
      </c>
      <c r="G444">
        <f t="shared" si="7"/>
        <v>12.866434372868742</v>
      </c>
    </row>
    <row r="445" spans="1:7" x14ac:dyDescent="0.25">
      <c r="A445" t="s">
        <v>475</v>
      </c>
      <c r="B445">
        <v>11</v>
      </c>
      <c r="C445">
        <v>6.5330000000000004</v>
      </c>
      <c r="D445">
        <v>2.3652537938252199E-3</v>
      </c>
      <c r="E445">
        <v>2730</v>
      </c>
      <c r="G445">
        <f t="shared" si="7"/>
        <v>6.4571428571428502</v>
      </c>
    </row>
    <row r="446" spans="1:7" x14ac:dyDescent="0.25">
      <c r="A446" t="s">
        <v>363</v>
      </c>
      <c r="B446">
        <v>12</v>
      </c>
      <c r="C446">
        <v>4.181</v>
      </c>
      <c r="D446">
        <v>4.1409112677781801E-2</v>
      </c>
      <c r="E446">
        <v>519</v>
      </c>
      <c r="F446">
        <v>519</v>
      </c>
      <c r="G446">
        <f t="shared" si="7"/>
        <v>21.491329479768755</v>
      </c>
    </row>
    <row r="447" spans="1:7" x14ac:dyDescent="0.25">
      <c r="A447" t="s">
        <v>22</v>
      </c>
      <c r="B447">
        <v>12</v>
      </c>
      <c r="C447">
        <v>7.3289999999999997</v>
      </c>
      <c r="D447">
        <v>1.44534849524556E-2</v>
      </c>
      <c r="E447">
        <v>341</v>
      </c>
      <c r="F447">
        <v>505</v>
      </c>
      <c r="G447">
        <f t="shared" si="7"/>
        <v>4.9286383687873592</v>
      </c>
    </row>
    <row r="448" spans="1:7" x14ac:dyDescent="0.25">
      <c r="A448" t="s">
        <v>108</v>
      </c>
      <c r="B448">
        <v>12</v>
      </c>
      <c r="C448">
        <v>6.3179999999999996</v>
      </c>
      <c r="D448">
        <v>6.9201430021680202E-3</v>
      </c>
      <c r="E448">
        <v>813</v>
      </c>
      <c r="G448">
        <f t="shared" si="7"/>
        <v>5.6260762607626003</v>
      </c>
    </row>
    <row r="449" spans="1:7" x14ac:dyDescent="0.25">
      <c r="A449" t="s">
        <v>176</v>
      </c>
      <c r="B449">
        <v>12</v>
      </c>
      <c r="C449">
        <v>4.8239999999999998</v>
      </c>
      <c r="D449">
        <v>6.3454876929847099E-3</v>
      </c>
      <c r="E449">
        <v>1121</v>
      </c>
      <c r="G449">
        <f t="shared" si="7"/>
        <v>7.1132917038358601</v>
      </c>
    </row>
    <row r="450" spans="1:7" x14ac:dyDescent="0.25">
      <c r="A450" t="s">
        <v>197</v>
      </c>
      <c r="B450">
        <v>12</v>
      </c>
      <c r="C450">
        <v>6.7009999999999996</v>
      </c>
      <c r="D450">
        <v>2.5718200399811298E-3</v>
      </c>
      <c r="E450">
        <v>3376</v>
      </c>
      <c r="G450">
        <f t="shared" ref="G450:G513" si="8">D450*E450</f>
        <v>8.6824644549762944</v>
      </c>
    </row>
    <row r="451" spans="1:7" x14ac:dyDescent="0.25">
      <c r="A451" t="s">
        <v>142</v>
      </c>
      <c r="B451">
        <v>12</v>
      </c>
      <c r="C451">
        <v>4.694</v>
      </c>
      <c r="D451">
        <v>2.04169598549961E-2</v>
      </c>
      <c r="E451">
        <v>521</v>
      </c>
      <c r="G451">
        <f t="shared" si="8"/>
        <v>10.637236084452969</v>
      </c>
    </row>
    <row r="452" spans="1:7" x14ac:dyDescent="0.25">
      <c r="A452" t="s">
        <v>236</v>
      </c>
      <c r="B452">
        <v>12</v>
      </c>
      <c r="C452">
        <v>5.0510000000000002</v>
      </c>
      <c r="D452">
        <v>6.8832452064305901E-3</v>
      </c>
      <c r="E452">
        <v>1896</v>
      </c>
      <c r="G452">
        <f t="shared" si="8"/>
        <v>13.050632911392398</v>
      </c>
    </row>
    <row r="453" spans="1:7" x14ac:dyDescent="0.25">
      <c r="A453" t="s">
        <v>441</v>
      </c>
      <c r="B453">
        <v>12</v>
      </c>
      <c r="C453">
        <v>5.5609999999999999</v>
      </c>
      <c r="D453">
        <v>1.4862953108381099E-2</v>
      </c>
      <c r="E453">
        <v>541</v>
      </c>
      <c r="G453">
        <f t="shared" si="8"/>
        <v>8.0408576316341751</v>
      </c>
    </row>
    <row r="454" spans="1:7" x14ac:dyDescent="0.25">
      <c r="A454" t="s">
        <v>489</v>
      </c>
      <c r="B454">
        <v>12</v>
      </c>
      <c r="C454">
        <v>9.74</v>
      </c>
      <c r="D454">
        <v>2.4857955275836702E-3</v>
      </c>
      <c r="E454">
        <v>2296</v>
      </c>
      <c r="G454">
        <f t="shared" si="8"/>
        <v>5.7073865313321068</v>
      </c>
    </row>
    <row r="455" spans="1:7" x14ac:dyDescent="0.25">
      <c r="A455" t="s">
        <v>527</v>
      </c>
      <c r="B455">
        <v>12</v>
      </c>
      <c r="C455">
        <v>12.11</v>
      </c>
      <c r="D455">
        <v>1.15208440794289E-2</v>
      </c>
      <c r="E455">
        <v>572</v>
      </c>
      <c r="G455">
        <f t="shared" si="8"/>
        <v>6.589922813433331</v>
      </c>
    </row>
    <row r="456" spans="1:7" x14ac:dyDescent="0.25">
      <c r="A456" t="s">
        <v>563</v>
      </c>
      <c r="B456">
        <v>12</v>
      </c>
      <c r="C456">
        <v>5.59</v>
      </c>
      <c r="D456">
        <v>8.9218867168068608E-3</v>
      </c>
      <c r="E456">
        <v>1835</v>
      </c>
      <c r="G456">
        <f t="shared" si="8"/>
        <v>16.371662125340588</v>
      </c>
    </row>
    <row r="457" spans="1:7" x14ac:dyDescent="0.25">
      <c r="A457" t="s">
        <v>29</v>
      </c>
      <c r="B457">
        <v>13</v>
      </c>
      <c r="C457">
        <v>7.3220000000000001</v>
      </c>
      <c r="D457">
        <v>1.48996578417336E-2</v>
      </c>
      <c r="E457">
        <v>812</v>
      </c>
      <c r="F457">
        <v>812</v>
      </c>
      <c r="G457">
        <f t="shared" si="8"/>
        <v>12.098522167487683</v>
      </c>
    </row>
    <row r="458" spans="1:7" x14ac:dyDescent="0.25">
      <c r="A458" t="s">
        <v>45</v>
      </c>
      <c r="B458">
        <v>13</v>
      </c>
      <c r="C458">
        <v>17.600000000000001</v>
      </c>
      <c r="D458" s="1">
        <v>6.5924883300054395E-4</v>
      </c>
      <c r="E458">
        <v>6281</v>
      </c>
      <c r="F458">
        <v>6281</v>
      </c>
      <c r="G458">
        <f t="shared" si="8"/>
        <v>4.1407419200764162</v>
      </c>
    </row>
    <row r="459" spans="1:7" x14ac:dyDescent="0.25">
      <c r="A459" t="s">
        <v>160</v>
      </c>
      <c r="B459">
        <v>13</v>
      </c>
      <c r="C459">
        <v>9.8719999999999999</v>
      </c>
      <c r="D459">
        <v>8.4827804349701403E-3</v>
      </c>
      <c r="E459">
        <v>646</v>
      </c>
      <c r="G459">
        <f t="shared" si="8"/>
        <v>5.4798761609907105</v>
      </c>
    </row>
    <row r="460" spans="1:7" x14ac:dyDescent="0.25">
      <c r="A460" t="s">
        <v>183</v>
      </c>
      <c r="B460">
        <v>13</v>
      </c>
      <c r="C460">
        <v>718.04</v>
      </c>
      <c r="D460" s="1">
        <v>6.7894518451202905E-4</v>
      </c>
      <c r="E460">
        <v>28177</v>
      </c>
      <c r="G460">
        <f t="shared" si="8"/>
        <v>19.130638463995442</v>
      </c>
    </row>
    <row r="461" spans="1:7" x14ac:dyDescent="0.25">
      <c r="A461" t="s">
        <v>242</v>
      </c>
      <c r="B461">
        <v>13</v>
      </c>
      <c r="C461">
        <v>6.7359999999999998</v>
      </c>
      <c r="D461">
        <v>5.2030126394647701E-3</v>
      </c>
      <c r="E461">
        <v>1548</v>
      </c>
      <c r="G461">
        <f t="shared" si="8"/>
        <v>8.0542635658914641</v>
      </c>
    </row>
    <row r="462" spans="1:7" x14ac:dyDescent="0.25">
      <c r="A462" t="s">
        <v>257</v>
      </c>
      <c r="B462">
        <v>13</v>
      </c>
      <c r="C462">
        <v>11.252000000000001</v>
      </c>
      <c r="D462">
        <v>3.83544337615635E-3</v>
      </c>
      <c r="E462">
        <v>1661</v>
      </c>
      <c r="G462">
        <f t="shared" si="8"/>
        <v>6.3706714477956972</v>
      </c>
    </row>
    <row r="463" spans="1:7" x14ac:dyDescent="0.25">
      <c r="A463" t="s">
        <v>280</v>
      </c>
      <c r="B463">
        <v>13</v>
      </c>
      <c r="C463">
        <v>4.883</v>
      </c>
      <c r="D463">
        <v>1.3760248702261399E-2</v>
      </c>
      <c r="E463">
        <v>892</v>
      </c>
      <c r="G463">
        <f t="shared" si="8"/>
        <v>12.274141842417167</v>
      </c>
    </row>
    <row r="464" spans="1:7" x14ac:dyDescent="0.25">
      <c r="A464" t="s">
        <v>360</v>
      </c>
      <c r="B464">
        <v>13</v>
      </c>
      <c r="C464">
        <v>4.41</v>
      </c>
      <c r="D464">
        <v>1.49772290809327E-2</v>
      </c>
      <c r="E464">
        <v>676</v>
      </c>
      <c r="G464">
        <f t="shared" si="8"/>
        <v>10.124606858710505</v>
      </c>
    </row>
    <row r="465" spans="1:7" x14ac:dyDescent="0.25">
      <c r="A465" t="s">
        <v>455</v>
      </c>
      <c r="B465">
        <v>13</v>
      </c>
      <c r="C465">
        <v>6.1870000000000003</v>
      </c>
      <c r="D465">
        <v>2.4860577311657402E-3</v>
      </c>
      <c r="E465">
        <v>2384</v>
      </c>
      <c r="G465">
        <f t="shared" si="8"/>
        <v>5.9267616310991249</v>
      </c>
    </row>
    <row r="466" spans="1:7" x14ac:dyDescent="0.25">
      <c r="A466" t="s">
        <v>473</v>
      </c>
      <c r="B466">
        <v>13</v>
      </c>
      <c r="C466">
        <v>7.085</v>
      </c>
      <c r="D466">
        <v>5.1045276392310797E-3</v>
      </c>
      <c r="E466">
        <v>1548</v>
      </c>
      <c r="G466">
        <f t="shared" si="8"/>
        <v>7.9018087855297114</v>
      </c>
    </row>
    <row r="467" spans="1:7" x14ac:dyDescent="0.25">
      <c r="A467" t="s">
        <v>499</v>
      </c>
      <c r="B467">
        <v>13</v>
      </c>
      <c r="C467">
        <v>5.1680000000000001</v>
      </c>
      <c r="D467">
        <v>1.95434443288241E-2</v>
      </c>
      <c r="E467">
        <v>491</v>
      </c>
      <c r="G467">
        <f t="shared" si="8"/>
        <v>9.5958311654526334</v>
      </c>
    </row>
    <row r="468" spans="1:7" x14ac:dyDescent="0.25">
      <c r="A468" t="s">
        <v>506</v>
      </c>
      <c r="B468">
        <v>13</v>
      </c>
      <c r="C468">
        <v>8.3940000000000001</v>
      </c>
      <c r="D468">
        <v>8.5777508986243298E-3</v>
      </c>
      <c r="E468">
        <v>921</v>
      </c>
      <c r="G468">
        <f t="shared" si="8"/>
        <v>7.9001085776330076</v>
      </c>
    </row>
    <row r="469" spans="1:7" x14ac:dyDescent="0.25">
      <c r="A469" t="s">
        <v>534</v>
      </c>
      <c r="B469">
        <v>13</v>
      </c>
      <c r="C469">
        <v>4.4640000000000004</v>
      </c>
      <c r="D469">
        <v>9.4557118513815992E-3</v>
      </c>
      <c r="E469">
        <v>692</v>
      </c>
      <c r="G469">
        <f t="shared" si="8"/>
        <v>6.5433526011560668</v>
      </c>
    </row>
    <row r="470" spans="1:7" x14ac:dyDescent="0.25">
      <c r="A470" t="s">
        <v>538</v>
      </c>
      <c r="B470">
        <v>13</v>
      </c>
      <c r="C470">
        <v>4.835</v>
      </c>
      <c r="D470">
        <v>6.4652985717353097E-3</v>
      </c>
      <c r="E470">
        <v>1306</v>
      </c>
      <c r="G470">
        <f t="shared" si="8"/>
        <v>8.4436799346863136</v>
      </c>
    </row>
    <row r="471" spans="1:7" x14ac:dyDescent="0.25">
      <c r="A471" t="s">
        <v>547</v>
      </c>
      <c r="B471">
        <v>13</v>
      </c>
      <c r="C471">
        <v>7.1260000000000003</v>
      </c>
      <c r="D471">
        <v>6.4546883454868701E-3</v>
      </c>
      <c r="E471">
        <v>1574</v>
      </c>
      <c r="G471">
        <f t="shared" si="8"/>
        <v>10.159679455796333</v>
      </c>
    </row>
    <row r="472" spans="1:7" x14ac:dyDescent="0.25">
      <c r="A472" t="s">
        <v>576</v>
      </c>
      <c r="B472">
        <v>13</v>
      </c>
      <c r="C472">
        <v>137.88499999999999</v>
      </c>
      <c r="D472">
        <v>1.62660127091345E-3</v>
      </c>
      <c r="E472">
        <v>4529</v>
      </c>
      <c r="G472">
        <f t="shared" si="8"/>
        <v>7.366877155967015</v>
      </c>
    </row>
    <row r="473" spans="1:7" x14ac:dyDescent="0.25">
      <c r="A473" t="s">
        <v>608</v>
      </c>
      <c r="B473">
        <v>13</v>
      </c>
      <c r="C473">
        <v>7.29</v>
      </c>
      <c r="D473">
        <v>1.04087931468883E-2</v>
      </c>
      <c r="E473">
        <v>505</v>
      </c>
      <c r="G473">
        <f t="shared" si="8"/>
        <v>5.2564405391785911</v>
      </c>
    </row>
    <row r="474" spans="1:7" x14ac:dyDescent="0.25">
      <c r="A474" t="s">
        <v>625</v>
      </c>
      <c r="B474">
        <v>13</v>
      </c>
      <c r="C474">
        <v>8.609</v>
      </c>
      <c r="D474">
        <v>7.8452607363236893E-3</v>
      </c>
      <c r="E474">
        <v>1735</v>
      </c>
      <c r="G474">
        <f t="shared" si="8"/>
        <v>13.6115273775216</v>
      </c>
    </row>
    <row r="475" spans="1:7" x14ac:dyDescent="0.25">
      <c r="A475" t="s">
        <v>60</v>
      </c>
      <c r="B475">
        <v>14</v>
      </c>
      <c r="C475">
        <v>5.6520000000000001</v>
      </c>
      <c r="D475">
        <v>0.25535999999999998</v>
      </c>
      <c r="E475">
        <v>2534</v>
      </c>
      <c r="F475">
        <v>2534</v>
      </c>
      <c r="G475">
        <f t="shared" si="8"/>
        <v>647.08223999999996</v>
      </c>
    </row>
    <row r="476" spans="1:7" x14ac:dyDescent="0.25">
      <c r="A476" t="s">
        <v>13</v>
      </c>
      <c r="B476">
        <v>14</v>
      </c>
      <c r="C476">
        <v>14.238</v>
      </c>
      <c r="D476">
        <v>2.20604914933837E-2</v>
      </c>
      <c r="E476">
        <v>460</v>
      </c>
      <c r="F476">
        <v>460</v>
      </c>
      <c r="G476">
        <f t="shared" si="8"/>
        <v>10.147826086956503</v>
      </c>
    </row>
    <row r="477" spans="1:7" x14ac:dyDescent="0.25">
      <c r="A477" t="s">
        <v>48</v>
      </c>
      <c r="B477">
        <v>14</v>
      </c>
      <c r="C477">
        <v>372.90899999999999</v>
      </c>
      <c r="D477" s="1">
        <v>8.3129680232716795E-4</v>
      </c>
      <c r="E477">
        <v>27396</v>
      </c>
      <c r="F477">
        <v>27396</v>
      </c>
      <c r="G477">
        <f t="shared" si="8"/>
        <v>22.774207196555093</v>
      </c>
    </row>
    <row r="478" spans="1:7" x14ac:dyDescent="0.25">
      <c r="A478" t="s">
        <v>116</v>
      </c>
      <c r="B478">
        <v>14</v>
      </c>
      <c r="C478">
        <v>4.5540000000000003</v>
      </c>
      <c r="D478">
        <v>1.6288942296893601E-2</v>
      </c>
      <c r="E478">
        <v>1056</v>
      </c>
      <c r="G478">
        <f t="shared" si="8"/>
        <v>17.201123065519642</v>
      </c>
    </row>
    <row r="479" spans="1:7" x14ac:dyDescent="0.25">
      <c r="A479" t="s">
        <v>181</v>
      </c>
      <c r="B479">
        <v>14</v>
      </c>
      <c r="C479">
        <v>8.4849999999999994</v>
      </c>
      <c r="D479">
        <v>1.93389326836724E-2</v>
      </c>
      <c r="E479">
        <v>616</v>
      </c>
      <c r="G479">
        <f t="shared" si="8"/>
        <v>11.912782533142199</v>
      </c>
    </row>
    <row r="480" spans="1:7" x14ac:dyDescent="0.25">
      <c r="A480" t="s">
        <v>193</v>
      </c>
      <c r="B480">
        <v>14</v>
      </c>
      <c r="C480">
        <v>10.471</v>
      </c>
      <c r="D480">
        <v>7.8875171467764002E-3</v>
      </c>
      <c r="E480">
        <v>1836</v>
      </c>
      <c r="G480">
        <f t="shared" si="8"/>
        <v>14.48148148148147</v>
      </c>
    </row>
    <row r="481" spans="1:7" x14ac:dyDescent="0.25">
      <c r="A481" t="s">
        <v>213</v>
      </c>
      <c r="B481">
        <v>14</v>
      </c>
      <c r="C481">
        <v>4.3</v>
      </c>
      <c r="D481">
        <v>8.5448102423411002E-3</v>
      </c>
      <c r="E481">
        <v>648</v>
      </c>
      <c r="G481">
        <f t="shared" si="8"/>
        <v>5.5370370370370328</v>
      </c>
    </row>
    <row r="482" spans="1:7" x14ac:dyDescent="0.25">
      <c r="A482" t="s">
        <v>266</v>
      </c>
      <c r="B482">
        <v>14</v>
      </c>
      <c r="C482">
        <v>231.697</v>
      </c>
      <c r="D482">
        <v>1.6447057516928299E-3</v>
      </c>
      <c r="E482">
        <v>13539</v>
      </c>
      <c r="G482">
        <f t="shared" si="8"/>
        <v>22.267671172169223</v>
      </c>
    </row>
    <row r="483" spans="1:7" x14ac:dyDescent="0.25">
      <c r="A483" t="s">
        <v>277</v>
      </c>
      <c r="B483">
        <v>14</v>
      </c>
      <c r="C483">
        <v>11.592000000000001</v>
      </c>
      <c r="D483">
        <v>1.0281324780309201E-2</v>
      </c>
      <c r="E483">
        <v>2230</v>
      </c>
      <c r="G483">
        <f t="shared" si="8"/>
        <v>22.927354260089519</v>
      </c>
    </row>
    <row r="484" spans="1:7" x14ac:dyDescent="0.25">
      <c r="A484" t="s">
        <v>289</v>
      </c>
      <c r="B484">
        <v>14</v>
      </c>
      <c r="C484">
        <v>6.2350000000000003</v>
      </c>
      <c r="D484">
        <v>7.7596793819338199E-3</v>
      </c>
      <c r="E484">
        <v>4530</v>
      </c>
      <c r="G484">
        <f t="shared" si="8"/>
        <v>35.151347600160207</v>
      </c>
    </row>
    <row r="485" spans="1:7" x14ac:dyDescent="0.25">
      <c r="A485" t="s">
        <v>375</v>
      </c>
      <c r="B485">
        <v>14</v>
      </c>
      <c r="C485">
        <v>5.0439999999999996</v>
      </c>
      <c r="D485">
        <v>1.5024274946509E-2</v>
      </c>
      <c r="E485">
        <v>889</v>
      </c>
      <c r="G485">
        <f t="shared" si="8"/>
        <v>13.356580427446501</v>
      </c>
    </row>
    <row r="486" spans="1:7" x14ac:dyDescent="0.25">
      <c r="A486" t="s">
        <v>437</v>
      </c>
      <c r="B486">
        <v>14</v>
      </c>
      <c r="C486">
        <v>6.3</v>
      </c>
      <c r="D486">
        <v>4.9472328061182496E-3</v>
      </c>
      <c r="E486">
        <v>1910</v>
      </c>
      <c r="G486">
        <f t="shared" si="8"/>
        <v>9.4492146596858575</v>
      </c>
    </row>
    <row r="487" spans="1:7" x14ac:dyDescent="0.25">
      <c r="A487" t="s">
        <v>462</v>
      </c>
      <c r="B487">
        <v>14</v>
      </c>
      <c r="C487">
        <v>6.7089999999999996</v>
      </c>
      <c r="D487">
        <v>1.82335926366833E-2</v>
      </c>
      <c r="E487">
        <v>640</v>
      </c>
      <c r="G487">
        <f t="shared" si="8"/>
        <v>11.669499287477311</v>
      </c>
    </row>
    <row r="488" spans="1:7" x14ac:dyDescent="0.25">
      <c r="A488" t="s">
        <v>466</v>
      </c>
      <c r="B488">
        <v>14</v>
      </c>
      <c r="C488">
        <v>4.9160000000000004</v>
      </c>
      <c r="D488">
        <v>5.4799107142857097E-3</v>
      </c>
      <c r="E488">
        <v>2240</v>
      </c>
      <c r="F488">
        <v>2240</v>
      </c>
      <c r="G488">
        <f t="shared" si="8"/>
        <v>12.27499999999999</v>
      </c>
    </row>
    <row r="489" spans="1:7" x14ac:dyDescent="0.25">
      <c r="A489" t="s">
        <v>505</v>
      </c>
      <c r="B489">
        <v>14</v>
      </c>
      <c r="C489">
        <v>10.574999999999999</v>
      </c>
      <c r="D489">
        <v>3.6935832952293799E-3</v>
      </c>
      <c r="E489">
        <v>2020</v>
      </c>
      <c r="G489">
        <f t="shared" si="8"/>
        <v>7.4610382563633477</v>
      </c>
    </row>
    <row r="490" spans="1:7" x14ac:dyDescent="0.25">
      <c r="A490" t="s">
        <v>536</v>
      </c>
      <c r="B490">
        <v>14</v>
      </c>
      <c r="C490">
        <v>4.4089999999999998</v>
      </c>
      <c r="D490">
        <v>8.0097032860897102E-2</v>
      </c>
      <c r="E490">
        <v>2310</v>
      </c>
      <c r="G490">
        <f t="shared" si="8"/>
        <v>185.0241459086723</v>
      </c>
    </row>
    <row r="491" spans="1:7" x14ac:dyDescent="0.25">
      <c r="A491" t="s">
        <v>611</v>
      </c>
      <c r="B491">
        <v>14</v>
      </c>
      <c r="C491">
        <v>5.2560000000000002</v>
      </c>
      <c r="D491">
        <v>8.0415213497973398E-3</v>
      </c>
      <c r="E491">
        <v>709</v>
      </c>
      <c r="G491">
        <f t="shared" si="8"/>
        <v>5.7014386370063139</v>
      </c>
    </row>
    <row r="492" spans="1:7" x14ac:dyDescent="0.25">
      <c r="A492" t="s">
        <v>619</v>
      </c>
      <c r="B492">
        <v>14</v>
      </c>
      <c r="C492">
        <v>24.719000000000001</v>
      </c>
      <c r="D492">
        <v>2.7257023303129601E-3</v>
      </c>
      <c r="E492">
        <v>7601</v>
      </c>
      <c r="G492">
        <f t="shared" si="8"/>
        <v>20.718063412708808</v>
      </c>
    </row>
    <row r="493" spans="1:7" x14ac:dyDescent="0.25">
      <c r="A493" t="s">
        <v>164</v>
      </c>
      <c r="B493">
        <v>15</v>
      </c>
      <c r="C493">
        <v>7.7060000000000004</v>
      </c>
      <c r="D493">
        <v>4.2097050712872697E-3</v>
      </c>
      <c r="E493">
        <v>1711</v>
      </c>
      <c r="G493">
        <f t="shared" si="8"/>
        <v>7.2028053769725187</v>
      </c>
    </row>
    <row r="494" spans="1:7" x14ac:dyDescent="0.25">
      <c r="A494" t="s">
        <v>189</v>
      </c>
      <c r="B494">
        <v>15</v>
      </c>
      <c r="C494">
        <v>190.75299999999999</v>
      </c>
      <c r="D494" s="1">
        <v>9.1324988147208498E-4</v>
      </c>
      <c r="E494">
        <v>10074</v>
      </c>
      <c r="G494">
        <f t="shared" si="8"/>
        <v>9.2000793059497834</v>
      </c>
    </row>
    <row r="495" spans="1:7" x14ac:dyDescent="0.25">
      <c r="A495" t="s">
        <v>152</v>
      </c>
      <c r="B495">
        <v>15</v>
      </c>
      <c r="C495">
        <v>16.943999999999999</v>
      </c>
      <c r="D495">
        <v>1.6127213572821299E-2</v>
      </c>
      <c r="E495">
        <v>432</v>
      </c>
      <c r="G495">
        <f t="shared" si="8"/>
        <v>6.9669562634588011</v>
      </c>
    </row>
    <row r="496" spans="1:7" x14ac:dyDescent="0.25">
      <c r="A496" t="s">
        <v>262</v>
      </c>
      <c r="B496">
        <v>15</v>
      </c>
      <c r="C496">
        <v>1353.64</v>
      </c>
      <c r="D496" s="1">
        <v>4.3493743630701302E-4</v>
      </c>
      <c r="E496">
        <v>29650</v>
      </c>
      <c r="G496">
        <f t="shared" si="8"/>
        <v>12.895894986502936</v>
      </c>
    </row>
    <row r="497" spans="1:7" x14ac:dyDescent="0.25">
      <c r="A497" t="s">
        <v>487</v>
      </c>
      <c r="B497">
        <v>15</v>
      </c>
      <c r="C497">
        <v>4.6020000000000003</v>
      </c>
      <c r="D497">
        <v>1.3982042319203599E-2</v>
      </c>
      <c r="E497">
        <v>1250</v>
      </c>
      <c r="G497">
        <f t="shared" si="8"/>
        <v>17.4775528990045</v>
      </c>
    </row>
    <row r="498" spans="1:7" x14ac:dyDescent="0.25">
      <c r="A498" t="s">
        <v>523</v>
      </c>
      <c r="B498">
        <v>15</v>
      </c>
      <c r="C498">
        <v>6.89</v>
      </c>
      <c r="D498">
        <v>3.0635383352024398E-3</v>
      </c>
      <c r="E498">
        <v>2642</v>
      </c>
      <c r="G498">
        <f t="shared" si="8"/>
        <v>8.0938682816048466</v>
      </c>
    </row>
    <row r="499" spans="1:7" x14ac:dyDescent="0.25">
      <c r="A499" t="s">
        <v>572</v>
      </c>
      <c r="B499">
        <v>15</v>
      </c>
      <c r="C499">
        <v>5.9870000000000001</v>
      </c>
      <c r="D499">
        <v>4.0771697282444702E-3</v>
      </c>
      <c r="E499">
        <v>1711</v>
      </c>
      <c r="G499">
        <f t="shared" si="8"/>
        <v>6.9760374050262888</v>
      </c>
    </row>
    <row r="500" spans="1:7" x14ac:dyDescent="0.25">
      <c r="A500" t="s">
        <v>578</v>
      </c>
      <c r="B500">
        <v>15</v>
      </c>
      <c r="C500">
        <v>4.3620000000000001</v>
      </c>
      <c r="D500">
        <v>2.1671215168055102E-2</v>
      </c>
      <c r="E500">
        <v>944</v>
      </c>
      <c r="G500">
        <f t="shared" si="8"/>
        <v>20.457627118644016</v>
      </c>
    </row>
    <row r="501" spans="1:7" x14ac:dyDescent="0.25">
      <c r="A501" t="s">
        <v>581</v>
      </c>
      <c r="B501">
        <v>15</v>
      </c>
      <c r="C501">
        <v>7.6749999999999998</v>
      </c>
      <c r="D501">
        <v>2.8599671318226298E-3</v>
      </c>
      <c r="E501">
        <v>3428</v>
      </c>
      <c r="G501">
        <f t="shared" si="8"/>
        <v>9.8039673278879746</v>
      </c>
    </row>
    <row r="502" spans="1:7" x14ac:dyDescent="0.25">
      <c r="A502" t="s">
        <v>14</v>
      </c>
      <c r="B502">
        <v>16</v>
      </c>
      <c r="C502">
        <v>23.667999999999999</v>
      </c>
      <c r="D502">
        <v>4.1269942297851797E-3</v>
      </c>
      <c r="E502">
        <v>790</v>
      </c>
      <c r="F502">
        <v>1407</v>
      </c>
      <c r="G502">
        <f t="shared" si="8"/>
        <v>3.2603254415302918</v>
      </c>
    </row>
    <row r="503" spans="1:7" x14ac:dyDescent="0.25">
      <c r="A503" t="s">
        <v>75</v>
      </c>
      <c r="B503">
        <v>16</v>
      </c>
      <c r="C503">
        <v>45.951999999999998</v>
      </c>
      <c r="D503">
        <v>1.0349408521066999E-2</v>
      </c>
      <c r="E503">
        <v>1653</v>
      </c>
      <c r="F503">
        <v>1653</v>
      </c>
      <c r="G503">
        <f t="shared" si="8"/>
        <v>17.107572285323752</v>
      </c>
    </row>
    <row r="504" spans="1:7" x14ac:dyDescent="0.25">
      <c r="A504" t="s">
        <v>212</v>
      </c>
      <c r="B504">
        <v>16</v>
      </c>
      <c r="C504">
        <v>4.2670000000000003</v>
      </c>
      <c r="D504">
        <v>3.1358506944444399E-2</v>
      </c>
      <c r="E504">
        <v>768</v>
      </c>
      <c r="G504">
        <f t="shared" si="8"/>
        <v>24.0833333333333</v>
      </c>
    </row>
    <row r="505" spans="1:7" x14ac:dyDescent="0.25">
      <c r="A505" t="s">
        <v>247</v>
      </c>
      <c r="B505">
        <v>16</v>
      </c>
      <c r="C505">
        <v>33.643999999999998</v>
      </c>
      <c r="D505">
        <v>7.6686657232916296E-3</v>
      </c>
      <c r="E505">
        <v>2533</v>
      </c>
      <c r="G505">
        <f t="shared" si="8"/>
        <v>19.424730277097698</v>
      </c>
    </row>
    <row r="506" spans="1:7" x14ac:dyDescent="0.25">
      <c r="A506" t="s">
        <v>346</v>
      </c>
      <c r="B506">
        <v>16</v>
      </c>
      <c r="C506">
        <v>7.6630000000000003</v>
      </c>
      <c r="D506">
        <v>2.9085711541523701E-3</v>
      </c>
      <c r="E506">
        <v>2516</v>
      </c>
      <c r="G506">
        <f t="shared" si="8"/>
        <v>7.3179650238473632</v>
      </c>
    </row>
    <row r="507" spans="1:7" x14ac:dyDescent="0.25">
      <c r="A507" t="s">
        <v>354</v>
      </c>
      <c r="B507">
        <v>16</v>
      </c>
      <c r="C507">
        <v>5.8780000000000001</v>
      </c>
      <c r="D507">
        <v>6.6037589758249698E-3</v>
      </c>
      <c r="E507">
        <v>2017</v>
      </c>
      <c r="F507">
        <v>2017</v>
      </c>
      <c r="G507">
        <f t="shared" si="8"/>
        <v>13.319781854238965</v>
      </c>
    </row>
    <row r="508" spans="1:7" x14ac:dyDescent="0.25">
      <c r="A508" t="s">
        <v>406</v>
      </c>
      <c r="B508">
        <v>16</v>
      </c>
      <c r="C508">
        <v>7.0880000000000001</v>
      </c>
      <c r="D508">
        <v>0.37152777777777701</v>
      </c>
      <c r="E508">
        <v>786</v>
      </c>
      <c r="G508">
        <f t="shared" si="8"/>
        <v>292.02083333333275</v>
      </c>
    </row>
    <row r="509" spans="1:7" x14ac:dyDescent="0.25">
      <c r="A509" t="s">
        <v>420</v>
      </c>
      <c r="B509">
        <v>16</v>
      </c>
      <c r="C509">
        <v>16.585999999999999</v>
      </c>
      <c r="D509">
        <v>4.5163285429782101E-3</v>
      </c>
      <c r="E509">
        <v>2948</v>
      </c>
      <c r="G509">
        <f t="shared" si="8"/>
        <v>13.314136544699764</v>
      </c>
    </row>
    <row r="510" spans="1:7" x14ac:dyDescent="0.25">
      <c r="A510" t="s">
        <v>436</v>
      </c>
      <c r="B510">
        <v>16</v>
      </c>
      <c r="C510">
        <v>9.9789999999999992</v>
      </c>
      <c r="D510">
        <v>8.0733373211631793E-3</v>
      </c>
      <c r="E510">
        <v>2226</v>
      </c>
      <c r="G510">
        <f t="shared" si="8"/>
        <v>17.971248876909236</v>
      </c>
    </row>
    <row r="511" spans="1:7" x14ac:dyDescent="0.25">
      <c r="A511" t="s">
        <v>443</v>
      </c>
      <c r="B511">
        <v>16</v>
      </c>
      <c r="C511">
        <v>11.269</v>
      </c>
      <c r="D511">
        <v>2.7617115758888099E-2</v>
      </c>
      <c r="E511">
        <v>769</v>
      </c>
      <c r="G511">
        <f t="shared" si="8"/>
        <v>21.237562018584949</v>
      </c>
    </row>
    <row r="512" spans="1:7" x14ac:dyDescent="0.25">
      <c r="A512" t="s">
        <v>571</v>
      </c>
      <c r="B512">
        <v>16</v>
      </c>
      <c r="C512">
        <v>5.0949999999999998</v>
      </c>
      <c r="D512">
        <v>2.0386940995049101E-2</v>
      </c>
      <c r="E512">
        <v>888</v>
      </c>
      <c r="F512">
        <v>888</v>
      </c>
      <c r="G512">
        <f t="shared" si="8"/>
        <v>18.103603603603602</v>
      </c>
    </row>
    <row r="513" spans="1:7" x14ac:dyDescent="0.25">
      <c r="A513" t="s">
        <v>630</v>
      </c>
      <c r="B513">
        <v>16</v>
      </c>
      <c r="C513">
        <v>12.861000000000001</v>
      </c>
      <c r="D513">
        <v>4.9281250000000002E-3</v>
      </c>
      <c r="E513">
        <v>3200</v>
      </c>
      <c r="G513">
        <f t="shared" si="8"/>
        <v>15.770000000000001</v>
      </c>
    </row>
    <row r="514" spans="1:7" x14ac:dyDescent="0.25">
      <c r="A514" t="s">
        <v>8</v>
      </c>
      <c r="B514">
        <v>17</v>
      </c>
      <c r="C514">
        <v>7.6609999999999996</v>
      </c>
      <c r="D514">
        <v>1.5398845206575499E-2</v>
      </c>
      <c r="E514">
        <v>913</v>
      </c>
      <c r="F514">
        <v>913</v>
      </c>
      <c r="G514">
        <f t="shared" ref="G514:G577" si="9">D514*E514</f>
        <v>14.059145673603432</v>
      </c>
    </row>
    <row r="515" spans="1:7" x14ac:dyDescent="0.25">
      <c r="A515" t="s">
        <v>46</v>
      </c>
      <c r="B515">
        <v>17</v>
      </c>
      <c r="C515">
        <v>18.622</v>
      </c>
      <c r="D515">
        <v>3.6264196837124999E-3</v>
      </c>
      <c r="E515">
        <v>6135</v>
      </c>
      <c r="F515">
        <v>6135</v>
      </c>
      <c r="G515">
        <f t="shared" si="9"/>
        <v>22.248084759576187</v>
      </c>
    </row>
    <row r="516" spans="1:7" x14ac:dyDescent="0.25">
      <c r="A516" t="s">
        <v>122</v>
      </c>
      <c r="B516">
        <v>17</v>
      </c>
      <c r="C516">
        <v>121.464</v>
      </c>
      <c r="D516">
        <v>4.3279766252739202E-2</v>
      </c>
      <c r="E516">
        <v>9043</v>
      </c>
      <c r="G516">
        <f t="shared" si="9"/>
        <v>391.37892622352058</v>
      </c>
    </row>
    <row r="517" spans="1:7" x14ac:dyDescent="0.25">
      <c r="A517" t="s">
        <v>178</v>
      </c>
      <c r="B517">
        <v>17</v>
      </c>
      <c r="C517">
        <v>9.8019999999999996</v>
      </c>
      <c r="D517">
        <v>3.3613388440404701E-3</v>
      </c>
      <c r="E517">
        <v>3521</v>
      </c>
      <c r="G517">
        <f t="shared" si="9"/>
        <v>11.835274069866495</v>
      </c>
    </row>
    <row r="518" spans="1:7" x14ac:dyDescent="0.25">
      <c r="A518" t="s">
        <v>132</v>
      </c>
      <c r="B518">
        <v>17</v>
      </c>
      <c r="C518">
        <v>4.5819999999999999</v>
      </c>
      <c r="D518">
        <v>1.0525267282023999E-2</v>
      </c>
      <c r="E518">
        <v>0</v>
      </c>
      <c r="G518">
        <f t="shared" si="9"/>
        <v>0</v>
      </c>
    </row>
    <row r="519" spans="1:7" x14ac:dyDescent="0.25">
      <c r="A519" t="s">
        <v>291</v>
      </c>
      <c r="B519">
        <v>17</v>
      </c>
      <c r="C519">
        <v>17.454999999999998</v>
      </c>
      <c r="D519">
        <v>1.1096502034397E-2</v>
      </c>
      <c r="E519">
        <v>1413</v>
      </c>
      <c r="G519">
        <f t="shared" si="9"/>
        <v>15.679357374602962</v>
      </c>
    </row>
    <row r="520" spans="1:7" x14ac:dyDescent="0.25">
      <c r="A520" t="s">
        <v>364</v>
      </c>
      <c r="B520">
        <v>17</v>
      </c>
      <c r="C520">
        <v>4.5259999999999998</v>
      </c>
      <c r="D520">
        <v>2.2535605556916399E-2</v>
      </c>
      <c r="E520">
        <v>697</v>
      </c>
      <c r="G520">
        <f t="shared" si="9"/>
        <v>15.70731707317073</v>
      </c>
    </row>
    <row r="521" spans="1:7" x14ac:dyDescent="0.25">
      <c r="A521" t="s">
        <v>412</v>
      </c>
      <c r="B521">
        <v>17</v>
      </c>
      <c r="C521">
        <v>4.923</v>
      </c>
      <c r="D521">
        <v>2.0347473252225301E-2</v>
      </c>
      <c r="E521">
        <v>778</v>
      </c>
      <c r="G521">
        <f t="shared" si="9"/>
        <v>15.830334190231284</v>
      </c>
    </row>
    <row r="522" spans="1:7" x14ac:dyDescent="0.25">
      <c r="A522" t="s">
        <v>442</v>
      </c>
      <c r="B522">
        <v>17</v>
      </c>
      <c r="C522">
        <v>5.2350000000000003</v>
      </c>
      <c r="D522">
        <v>1.8850419947290999E-2</v>
      </c>
      <c r="E522">
        <v>702</v>
      </c>
      <c r="G522">
        <f t="shared" si="9"/>
        <v>13.232994802998281</v>
      </c>
    </row>
    <row r="523" spans="1:7" x14ac:dyDescent="0.25">
      <c r="A523" t="s">
        <v>460</v>
      </c>
      <c r="B523">
        <v>17</v>
      </c>
      <c r="C523">
        <v>6.8529999999999998</v>
      </c>
      <c r="D523">
        <v>1.8735478362246601E-2</v>
      </c>
      <c r="E523">
        <v>702</v>
      </c>
      <c r="G523">
        <f t="shared" si="9"/>
        <v>13.152305810297113</v>
      </c>
    </row>
    <row r="524" spans="1:7" x14ac:dyDescent="0.25">
      <c r="A524" t="s">
        <v>528</v>
      </c>
      <c r="B524">
        <v>17</v>
      </c>
      <c r="C524">
        <v>1367.8710000000001</v>
      </c>
      <c r="D524" s="1">
        <v>7.57080576326412E-5</v>
      </c>
      <c r="E524">
        <v>88854</v>
      </c>
      <c r="G524">
        <f t="shared" si="9"/>
        <v>6.7269637528907014</v>
      </c>
    </row>
    <row r="525" spans="1:7" x14ac:dyDescent="0.25">
      <c r="A525" t="s">
        <v>560</v>
      </c>
      <c r="B525">
        <v>17</v>
      </c>
      <c r="C525">
        <v>7.7720000000000002</v>
      </c>
      <c r="D525">
        <v>3.6538853466095999E-3</v>
      </c>
      <c r="E525">
        <v>2568</v>
      </c>
      <c r="G525">
        <f t="shared" si="9"/>
        <v>9.3831775700934532</v>
      </c>
    </row>
    <row r="526" spans="1:7" x14ac:dyDescent="0.25">
      <c r="A526" t="s">
        <v>599</v>
      </c>
      <c r="B526">
        <v>17</v>
      </c>
      <c r="C526">
        <v>5.282</v>
      </c>
      <c r="D526">
        <v>1.57899540927273E-2</v>
      </c>
      <c r="E526">
        <v>965</v>
      </c>
      <c r="G526">
        <f t="shared" si="9"/>
        <v>15.237305699481844</v>
      </c>
    </row>
    <row r="527" spans="1:7" x14ac:dyDescent="0.25">
      <c r="A527" t="s">
        <v>159</v>
      </c>
      <c r="B527">
        <v>18</v>
      </c>
      <c r="C527">
        <v>19.172000000000001</v>
      </c>
      <c r="D527">
        <v>8.3598052774236705E-3</v>
      </c>
      <c r="E527">
        <v>4049</v>
      </c>
      <c r="F527">
        <v>4049</v>
      </c>
      <c r="G527">
        <f t="shared" si="9"/>
        <v>33.848851568288445</v>
      </c>
    </row>
    <row r="528" spans="1:7" x14ac:dyDescent="0.25">
      <c r="A528" t="s">
        <v>19</v>
      </c>
      <c r="B528">
        <v>18</v>
      </c>
      <c r="C528">
        <v>4.9509999999999996</v>
      </c>
      <c r="D528">
        <v>1.36611379441633E-2</v>
      </c>
      <c r="E528">
        <v>1564</v>
      </c>
      <c r="F528">
        <v>1564</v>
      </c>
      <c r="G528">
        <f t="shared" si="9"/>
        <v>21.366019744671402</v>
      </c>
    </row>
    <row r="529" spans="1:7" x14ac:dyDescent="0.25">
      <c r="A529" t="s">
        <v>66</v>
      </c>
      <c r="B529">
        <v>18</v>
      </c>
      <c r="C529">
        <v>6.3029999999999999</v>
      </c>
      <c r="D529">
        <v>4.7316631531644599E-3</v>
      </c>
      <c r="E529">
        <v>1556</v>
      </c>
      <c r="F529">
        <v>1556</v>
      </c>
      <c r="G529">
        <f t="shared" si="9"/>
        <v>7.3624678663238994</v>
      </c>
    </row>
    <row r="530" spans="1:7" x14ac:dyDescent="0.25">
      <c r="A530" t="s">
        <v>98</v>
      </c>
      <c r="B530">
        <v>18</v>
      </c>
      <c r="C530">
        <v>6.681</v>
      </c>
      <c r="D530">
        <v>2.04686139008146E-2</v>
      </c>
      <c r="E530">
        <v>598</v>
      </c>
      <c r="G530">
        <f t="shared" si="9"/>
        <v>12.24023111268713</v>
      </c>
    </row>
    <row r="531" spans="1:7" x14ac:dyDescent="0.25">
      <c r="A531" t="s">
        <v>187</v>
      </c>
      <c r="B531">
        <v>18</v>
      </c>
      <c r="C531">
        <v>62.206000000000003</v>
      </c>
      <c r="D531" s="1">
        <v>3.9305528846159799E-4</v>
      </c>
      <c r="E531">
        <v>12694</v>
      </c>
      <c r="G531">
        <f t="shared" si="9"/>
        <v>4.9894438317315251</v>
      </c>
    </row>
    <row r="532" spans="1:7" x14ac:dyDescent="0.25">
      <c r="A532" t="s">
        <v>275</v>
      </c>
      <c r="B532">
        <v>18</v>
      </c>
      <c r="C532">
        <v>156.83000000000001</v>
      </c>
      <c r="D532">
        <v>1.69929344644749E-3</v>
      </c>
      <c r="E532">
        <v>22537</v>
      </c>
      <c r="G532">
        <f t="shared" si="9"/>
        <v>38.296976402587084</v>
      </c>
    </row>
    <row r="533" spans="1:7" x14ac:dyDescent="0.25">
      <c r="A533" t="s">
        <v>352</v>
      </c>
      <c r="B533">
        <v>18</v>
      </c>
      <c r="C533">
        <v>14.688000000000001</v>
      </c>
      <c r="D533">
        <v>1.6480385463859899E-2</v>
      </c>
      <c r="E533">
        <v>842</v>
      </c>
      <c r="G533">
        <f t="shared" si="9"/>
        <v>13.876484560570034</v>
      </c>
    </row>
    <row r="534" spans="1:7" x14ac:dyDescent="0.25">
      <c r="A534" t="s">
        <v>414</v>
      </c>
      <c r="B534">
        <v>18</v>
      </c>
      <c r="C534">
        <v>7.218</v>
      </c>
      <c r="D534">
        <v>1.4298536908146199E-2</v>
      </c>
      <c r="E534">
        <v>1616</v>
      </c>
      <c r="F534">
        <v>1616</v>
      </c>
      <c r="G534">
        <f t="shared" si="9"/>
        <v>23.106435643564257</v>
      </c>
    </row>
    <row r="535" spans="1:7" x14ac:dyDescent="0.25">
      <c r="A535" t="s">
        <v>463</v>
      </c>
      <c r="B535">
        <v>18</v>
      </c>
      <c r="C535">
        <v>4.6660000000000004</v>
      </c>
      <c r="D535">
        <v>7.8829351761558804E-3</v>
      </c>
      <c r="E535">
        <v>843</v>
      </c>
      <c r="G535">
        <f t="shared" si="9"/>
        <v>6.6453143534994075</v>
      </c>
    </row>
    <row r="536" spans="1:7" x14ac:dyDescent="0.25">
      <c r="A536" t="s">
        <v>504</v>
      </c>
      <c r="B536">
        <v>18</v>
      </c>
      <c r="C536">
        <v>7.4770000000000003</v>
      </c>
      <c r="D536">
        <v>8.3921870566849507E-3</v>
      </c>
      <c r="E536">
        <v>1597</v>
      </c>
      <c r="G536">
        <f t="shared" si="9"/>
        <v>13.402322729525867</v>
      </c>
    </row>
    <row r="537" spans="1:7" x14ac:dyDescent="0.25">
      <c r="A537" t="s">
        <v>556</v>
      </c>
      <c r="B537">
        <v>18</v>
      </c>
      <c r="C537">
        <v>5.7030000000000003</v>
      </c>
      <c r="D537">
        <v>5.1259765362828497E-3</v>
      </c>
      <c r="E537">
        <v>1544</v>
      </c>
      <c r="G537">
        <f t="shared" si="9"/>
        <v>7.9145077720207198</v>
      </c>
    </row>
    <row r="538" spans="1:7" x14ac:dyDescent="0.25">
      <c r="A538" t="s">
        <v>23</v>
      </c>
      <c r="B538">
        <v>19</v>
      </c>
      <c r="C538">
        <v>4.8730000000000002</v>
      </c>
      <c r="D538">
        <v>1.05706351339245E-2</v>
      </c>
      <c r="E538">
        <v>1465</v>
      </c>
      <c r="F538">
        <v>1465</v>
      </c>
      <c r="G538">
        <f t="shared" si="9"/>
        <v>15.485980471199392</v>
      </c>
    </row>
    <row r="539" spans="1:7" x14ac:dyDescent="0.25">
      <c r="A539" t="s">
        <v>47</v>
      </c>
      <c r="B539">
        <v>19</v>
      </c>
      <c r="C539">
        <v>5.5659999999999998</v>
      </c>
      <c r="D539">
        <v>2.4045779674863898E-3</v>
      </c>
      <c r="E539">
        <v>2098</v>
      </c>
      <c r="F539">
        <v>2098</v>
      </c>
      <c r="G539">
        <f t="shared" si="9"/>
        <v>5.0448045757864461</v>
      </c>
    </row>
    <row r="540" spans="1:7" x14ac:dyDescent="0.25">
      <c r="A540" t="s">
        <v>50</v>
      </c>
      <c r="B540">
        <v>19</v>
      </c>
      <c r="C540">
        <v>80.055000000000007</v>
      </c>
      <c r="D540">
        <v>1.31683652103076E-3</v>
      </c>
      <c r="E540">
        <v>7230</v>
      </c>
      <c r="F540">
        <v>7230</v>
      </c>
      <c r="G540">
        <f t="shared" si="9"/>
        <v>9.5207280470523958</v>
      </c>
    </row>
    <row r="541" spans="1:7" x14ac:dyDescent="0.25">
      <c r="A541" t="s">
        <v>99</v>
      </c>
      <c r="B541">
        <v>19</v>
      </c>
      <c r="C541">
        <v>9.3879999999999999</v>
      </c>
      <c r="D541">
        <v>3.8070171216552399E-3</v>
      </c>
      <c r="E541">
        <v>3078</v>
      </c>
      <c r="G541">
        <f t="shared" si="9"/>
        <v>11.717998700454828</v>
      </c>
    </row>
    <row r="542" spans="1:7" x14ac:dyDescent="0.25">
      <c r="A542" t="s">
        <v>385</v>
      </c>
      <c r="B542">
        <v>19</v>
      </c>
      <c r="C542">
        <v>32.231999999999999</v>
      </c>
      <c r="D542">
        <v>5.8145990683637601E-3</v>
      </c>
      <c r="E542">
        <v>3073</v>
      </c>
      <c r="G542">
        <f t="shared" si="9"/>
        <v>17.868262937081834</v>
      </c>
    </row>
    <row r="543" spans="1:7" x14ac:dyDescent="0.25">
      <c r="A543" t="s">
        <v>517</v>
      </c>
      <c r="B543">
        <v>19</v>
      </c>
      <c r="C543">
        <v>19.902000000000001</v>
      </c>
      <c r="D543">
        <v>1.4652343992921001E-2</v>
      </c>
      <c r="E543">
        <v>2001</v>
      </c>
      <c r="G543">
        <f t="shared" si="9"/>
        <v>29.319340329834922</v>
      </c>
    </row>
    <row r="544" spans="1:7" x14ac:dyDescent="0.25">
      <c r="A544" t="s">
        <v>609</v>
      </c>
      <c r="B544">
        <v>19</v>
      </c>
      <c r="C544">
        <v>9.3480000000000008</v>
      </c>
      <c r="D544">
        <v>2.2478598063759299E-2</v>
      </c>
      <c r="E544">
        <v>717</v>
      </c>
      <c r="G544">
        <f t="shared" si="9"/>
        <v>16.117154811715416</v>
      </c>
    </row>
    <row r="545" spans="1:7" x14ac:dyDescent="0.25">
      <c r="A545" t="s">
        <v>203</v>
      </c>
      <c r="B545">
        <v>20</v>
      </c>
      <c r="C545">
        <v>11.779</v>
      </c>
      <c r="D545">
        <v>1.03331813288523E-2</v>
      </c>
      <c r="E545">
        <v>2772</v>
      </c>
      <c r="G545">
        <f t="shared" si="9"/>
        <v>28.643578643578575</v>
      </c>
    </row>
    <row r="546" spans="1:7" x14ac:dyDescent="0.25">
      <c r="A546" t="s">
        <v>131</v>
      </c>
      <c r="B546">
        <v>20</v>
      </c>
      <c r="C546">
        <v>7.4279999999999999</v>
      </c>
      <c r="D546">
        <v>7.0364509876218598E-3</v>
      </c>
      <c r="E546">
        <v>2705</v>
      </c>
      <c r="G546">
        <f t="shared" si="9"/>
        <v>19.03359992151713</v>
      </c>
    </row>
    <row r="547" spans="1:7" x14ac:dyDescent="0.25">
      <c r="A547" t="s">
        <v>219</v>
      </c>
      <c r="B547">
        <v>20</v>
      </c>
      <c r="C547">
        <v>235.619</v>
      </c>
      <c r="D547" s="1">
        <v>3.7371391631831503E-4</v>
      </c>
      <c r="E547">
        <v>23141</v>
      </c>
      <c r="G547">
        <f t="shared" si="9"/>
        <v>8.6481137375221273</v>
      </c>
    </row>
    <row r="548" spans="1:7" x14ac:dyDescent="0.25">
      <c r="A548" t="s">
        <v>399</v>
      </c>
      <c r="B548">
        <v>20</v>
      </c>
      <c r="C548">
        <v>85.745999999999995</v>
      </c>
      <c r="D548">
        <v>4.1946481629649701E-3</v>
      </c>
      <c r="E548">
        <v>3075</v>
      </c>
      <c r="G548">
        <f t="shared" si="9"/>
        <v>12.898543101117284</v>
      </c>
    </row>
    <row r="549" spans="1:7" x14ac:dyDescent="0.25">
      <c r="A549" t="s">
        <v>401</v>
      </c>
      <c r="B549">
        <v>20</v>
      </c>
      <c r="C549">
        <v>25.257000000000001</v>
      </c>
      <c r="D549">
        <v>2.0258508394382598E-3</v>
      </c>
      <c r="E549">
        <v>4842</v>
      </c>
      <c r="G549">
        <f t="shared" si="9"/>
        <v>9.8091697645600533</v>
      </c>
    </row>
    <row r="550" spans="1:7" x14ac:dyDescent="0.25">
      <c r="A550" t="s">
        <v>416</v>
      </c>
      <c r="B550">
        <v>20</v>
      </c>
      <c r="C550">
        <v>8.4619999999999997</v>
      </c>
      <c r="D550">
        <v>5.2688612939147004E-3</v>
      </c>
      <c r="E550">
        <v>2269</v>
      </c>
      <c r="G550">
        <f t="shared" si="9"/>
        <v>11.955046275892455</v>
      </c>
    </row>
    <row r="551" spans="1:7" x14ac:dyDescent="0.25">
      <c r="A551" t="s">
        <v>454</v>
      </c>
      <c r="B551">
        <v>20</v>
      </c>
      <c r="C551">
        <v>19.63</v>
      </c>
      <c r="D551">
        <v>5.8934759759308002E-3</v>
      </c>
      <c r="E551">
        <v>1767</v>
      </c>
      <c r="G551">
        <f t="shared" si="9"/>
        <v>10.413772049469724</v>
      </c>
    </row>
    <row r="552" spans="1:7" x14ac:dyDescent="0.25">
      <c r="A552" t="s">
        <v>541</v>
      </c>
      <c r="B552">
        <v>20</v>
      </c>
      <c r="C552">
        <v>9.1509999999999998</v>
      </c>
      <c r="D552">
        <v>5.99133604129616E-3</v>
      </c>
      <c r="E552">
        <v>4698</v>
      </c>
      <c r="G552">
        <f t="shared" si="9"/>
        <v>28.147296722009358</v>
      </c>
    </row>
    <row r="553" spans="1:7" x14ac:dyDescent="0.25">
      <c r="A553" t="s">
        <v>596</v>
      </c>
      <c r="B553">
        <v>20</v>
      </c>
      <c r="C553">
        <v>5.6390000000000002</v>
      </c>
      <c r="D553">
        <v>6.5657927918201103E-3</v>
      </c>
      <c r="E553">
        <v>1619</v>
      </c>
      <c r="G553">
        <f t="shared" si="9"/>
        <v>10.630018529956759</v>
      </c>
    </row>
    <row r="554" spans="1:7" x14ac:dyDescent="0.25">
      <c r="A554" t="s">
        <v>200</v>
      </c>
      <c r="B554">
        <v>21</v>
      </c>
      <c r="C554">
        <v>222.73599999999999</v>
      </c>
      <c r="D554">
        <v>5.0175253375772102E-3</v>
      </c>
      <c r="E554">
        <v>2952</v>
      </c>
      <c r="G554">
        <f t="shared" si="9"/>
        <v>14.811734796527924</v>
      </c>
    </row>
    <row r="555" spans="1:7" x14ac:dyDescent="0.25">
      <c r="A555" t="s">
        <v>150</v>
      </c>
      <c r="B555">
        <v>21</v>
      </c>
      <c r="C555">
        <v>4.673</v>
      </c>
      <c r="D555">
        <v>1.1980165152387701E-2</v>
      </c>
      <c r="E555">
        <v>1163</v>
      </c>
      <c r="G555">
        <f t="shared" si="9"/>
        <v>13.932932072226896</v>
      </c>
    </row>
    <row r="556" spans="1:7" x14ac:dyDescent="0.25">
      <c r="A556" t="s">
        <v>249</v>
      </c>
      <c r="B556">
        <v>21</v>
      </c>
      <c r="C556">
        <v>48.256</v>
      </c>
      <c r="D556">
        <v>6.2888465875079597E-3</v>
      </c>
      <c r="E556">
        <v>1791</v>
      </c>
      <c r="G556">
        <f t="shared" si="9"/>
        <v>11.263324238226756</v>
      </c>
    </row>
    <row r="557" spans="1:7" x14ac:dyDescent="0.25">
      <c r="A557" t="s">
        <v>421</v>
      </c>
      <c r="B557">
        <v>21</v>
      </c>
      <c r="C557">
        <v>56.039000000000001</v>
      </c>
      <c r="D557">
        <v>3.9155761554197999E-3</v>
      </c>
      <c r="E557">
        <v>3672</v>
      </c>
      <c r="G557">
        <f t="shared" si="9"/>
        <v>14.377995642701505</v>
      </c>
    </row>
    <row r="558" spans="1:7" x14ac:dyDescent="0.25">
      <c r="A558" t="s">
        <v>448</v>
      </c>
      <c r="B558">
        <v>21</v>
      </c>
      <c r="C558">
        <v>8.07</v>
      </c>
      <c r="D558">
        <v>1.40272376353568E-2</v>
      </c>
      <c r="E558">
        <v>448</v>
      </c>
      <c r="G558">
        <f t="shared" si="9"/>
        <v>6.2842024606398468</v>
      </c>
    </row>
    <row r="559" spans="1:7" x14ac:dyDescent="0.25">
      <c r="A559" t="s">
        <v>519</v>
      </c>
      <c r="B559">
        <v>21</v>
      </c>
      <c r="C559">
        <v>5.6820000000000004</v>
      </c>
      <c r="D559">
        <v>8.5485375060664597E-3</v>
      </c>
      <c r="E559">
        <v>1554</v>
      </c>
      <c r="G559">
        <f t="shared" si="9"/>
        <v>13.284427284427279</v>
      </c>
    </row>
    <row r="560" spans="1:7" x14ac:dyDescent="0.25">
      <c r="A560" t="s">
        <v>621</v>
      </c>
      <c r="B560">
        <v>21</v>
      </c>
      <c r="C560">
        <v>7.1870000000000003</v>
      </c>
      <c r="D560">
        <v>4.7470642407240297E-3</v>
      </c>
      <c r="E560">
        <v>2551</v>
      </c>
      <c r="G560">
        <f t="shared" si="9"/>
        <v>12.109760878087</v>
      </c>
    </row>
    <row r="561" spans="1:7" x14ac:dyDescent="0.25">
      <c r="A561" t="s">
        <v>18</v>
      </c>
      <c r="B561">
        <v>22</v>
      </c>
      <c r="C561">
        <v>13.866</v>
      </c>
      <c r="D561">
        <v>9.9811401726684207E-3</v>
      </c>
      <c r="E561">
        <v>3434</v>
      </c>
      <c r="F561">
        <v>3434</v>
      </c>
      <c r="G561">
        <f t="shared" si="9"/>
        <v>34.275235352943355</v>
      </c>
    </row>
    <row r="562" spans="1:7" x14ac:dyDescent="0.25">
      <c r="A562" t="s">
        <v>177</v>
      </c>
      <c r="B562">
        <v>22</v>
      </c>
      <c r="C562">
        <v>62.615000000000002</v>
      </c>
      <c r="D562">
        <v>3.3869031157619102E-3</v>
      </c>
      <c r="E562">
        <v>6104</v>
      </c>
      <c r="G562">
        <f t="shared" si="9"/>
        <v>20.6736566186107</v>
      </c>
    </row>
    <row r="563" spans="1:7" x14ac:dyDescent="0.25">
      <c r="A563" t="s">
        <v>128</v>
      </c>
      <c r="B563">
        <v>22</v>
      </c>
      <c r="C563">
        <v>7.016</v>
      </c>
      <c r="D563">
        <v>1.75250824479425E-2</v>
      </c>
      <c r="E563">
        <v>1356</v>
      </c>
      <c r="G563">
        <f t="shared" si="9"/>
        <v>23.764011799410032</v>
      </c>
    </row>
    <row r="564" spans="1:7" x14ac:dyDescent="0.25">
      <c r="A564" t="s">
        <v>389</v>
      </c>
      <c r="B564">
        <v>22</v>
      </c>
      <c r="C564">
        <v>16.364999999999998</v>
      </c>
      <c r="D564">
        <v>6.9003540656254504E-3</v>
      </c>
      <c r="E564">
        <v>1851</v>
      </c>
      <c r="G564">
        <f t="shared" si="9"/>
        <v>12.772555375472709</v>
      </c>
    </row>
    <row r="565" spans="1:7" x14ac:dyDescent="0.25">
      <c r="A565" t="s">
        <v>413</v>
      </c>
      <c r="B565">
        <v>22</v>
      </c>
      <c r="C565">
        <v>7.2</v>
      </c>
      <c r="D565">
        <v>5.5318640951158198E-3</v>
      </c>
      <c r="E565">
        <v>3455</v>
      </c>
      <c r="F565">
        <v>3455</v>
      </c>
      <c r="G565">
        <f t="shared" si="9"/>
        <v>19.112590448625156</v>
      </c>
    </row>
    <row r="566" spans="1:7" x14ac:dyDescent="0.25">
      <c r="A566" t="s">
        <v>458</v>
      </c>
      <c r="B566">
        <v>22</v>
      </c>
      <c r="C566">
        <v>4.5140000000000002</v>
      </c>
      <c r="D566">
        <v>1.9267208210565701E-2</v>
      </c>
      <c r="E566">
        <v>1153</v>
      </c>
      <c r="G566">
        <f t="shared" si="9"/>
        <v>22.215091066782254</v>
      </c>
    </row>
    <row r="567" spans="1:7" x14ac:dyDescent="0.25">
      <c r="A567" t="s">
        <v>24</v>
      </c>
      <c r="B567">
        <v>23</v>
      </c>
      <c r="C567">
        <v>9.1110000000000007</v>
      </c>
      <c r="D567">
        <v>7.98167265609857E-3</v>
      </c>
      <c r="E567">
        <v>1683</v>
      </c>
      <c r="F567">
        <v>1683</v>
      </c>
      <c r="G567">
        <f t="shared" si="9"/>
        <v>13.433155080213893</v>
      </c>
    </row>
    <row r="568" spans="1:7" x14ac:dyDescent="0.25">
      <c r="A568" t="s">
        <v>269</v>
      </c>
      <c r="B568">
        <v>23</v>
      </c>
      <c r="C568">
        <v>11.266</v>
      </c>
      <c r="D568">
        <v>5.7107337985017699E-3</v>
      </c>
      <c r="E568">
        <v>2919</v>
      </c>
      <c r="G568">
        <f t="shared" si="9"/>
        <v>16.669631957826667</v>
      </c>
    </row>
    <row r="569" spans="1:7" x14ac:dyDescent="0.25">
      <c r="A569" t="s">
        <v>374</v>
      </c>
      <c r="B569">
        <v>23</v>
      </c>
      <c r="C569">
        <v>112.258</v>
      </c>
      <c r="D569" s="1">
        <v>3.9082134549990702E-4</v>
      </c>
      <c r="E569">
        <v>14020</v>
      </c>
      <c r="G569">
        <f t="shared" si="9"/>
        <v>5.4793152639086964</v>
      </c>
    </row>
    <row r="570" spans="1:7" x14ac:dyDescent="0.25">
      <c r="A570" t="s">
        <v>636</v>
      </c>
      <c r="B570">
        <v>23</v>
      </c>
      <c r="C570">
        <v>305.45100000000002</v>
      </c>
      <c r="D570" s="1">
        <v>5.6191141004490104E-4</v>
      </c>
      <c r="E570">
        <v>69432</v>
      </c>
      <c r="G570">
        <f t="shared" si="9"/>
        <v>39.014633022237568</v>
      </c>
    </row>
    <row r="571" spans="1:7" x14ac:dyDescent="0.25">
      <c r="A571" t="s">
        <v>431</v>
      </c>
      <c r="B571">
        <v>23</v>
      </c>
      <c r="C571">
        <v>5.36</v>
      </c>
      <c r="D571">
        <v>1.7184774851906E-2</v>
      </c>
      <c r="E571">
        <v>1019</v>
      </c>
      <c r="F571">
        <v>1019</v>
      </c>
      <c r="G571">
        <f t="shared" si="9"/>
        <v>17.511285574092213</v>
      </c>
    </row>
    <row r="572" spans="1:7" x14ac:dyDescent="0.25">
      <c r="A572" t="s">
        <v>579</v>
      </c>
      <c r="B572">
        <v>23</v>
      </c>
      <c r="C572">
        <v>32.337000000000003</v>
      </c>
      <c r="D572" s="1">
        <v>9.8729045042865796E-4</v>
      </c>
      <c r="E572">
        <v>14462</v>
      </c>
      <c r="G572">
        <f t="shared" si="9"/>
        <v>14.278194494099251</v>
      </c>
    </row>
    <row r="573" spans="1:7" x14ac:dyDescent="0.25">
      <c r="A573" t="s">
        <v>614</v>
      </c>
      <c r="B573">
        <v>23</v>
      </c>
      <c r="C573">
        <v>32.944000000000003</v>
      </c>
      <c r="D573">
        <v>3.6435057293684398E-3</v>
      </c>
      <c r="E573">
        <v>6010</v>
      </c>
      <c r="G573">
        <f t="shared" si="9"/>
        <v>21.897469433504323</v>
      </c>
    </row>
    <row r="574" spans="1:7" x14ac:dyDescent="0.25">
      <c r="A574" t="s">
        <v>617</v>
      </c>
      <c r="B574">
        <v>23</v>
      </c>
      <c r="C574">
        <v>8.7189999999999994</v>
      </c>
      <c r="D574">
        <v>2.11047979243813E-3</v>
      </c>
      <c r="E574">
        <v>3572</v>
      </c>
      <c r="G574">
        <f t="shared" si="9"/>
        <v>7.5386338185890009</v>
      </c>
    </row>
    <row r="575" spans="1:7" x14ac:dyDescent="0.25">
      <c r="A575" t="s">
        <v>129</v>
      </c>
      <c r="B575">
        <v>24</v>
      </c>
      <c r="C575">
        <v>8.1890000000000001</v>
      </c>
      <c r="D575">
        <v>7.4584757024556397E-3</v>
      </c>
      <c r="E575">
        <v>4060</v>
      </c>
      <c r="G575">
        <f t="shared" si="9"/>
        <v>30.281411351969897</v>
      </c>
    </row>
    <row r="576" spans="1:7" x14ac:dyDescent="0.25">
      <c r="A576" t="s">
        <v>361</v>
      </c>
      <c r="B576">
        <v>24</v>
      </c>
      <c r="C576">
        <v>7.9720000000000004</v>
      </c>
      <c r="D576">
        <v>7.5032610516818999E-3</v>
      </c>
      <c r="E576">
        <v>4409</v>
      </c>
      <c r="G576">
        <f t="shared" si="9"/>
        <v>33.081877976865499</v>
      </c>
    </row>
    <row r="577" spans="1:7" x14ac:dyDescent="0.25">
      <c r="A577" t="s">
        <v>490</v>
      </c>
      <c r="B577">
        <v>24</v>
      </c>
      <c r="C577">
        <v>31.341999999999999</v>
      </c>
      <c r="D577">
        <v>2.6692560666718899E-3</v>
      </c>
      <c r="E577">
        <v>3024</v>
      </c>
      <c r="G577">
        <f t="shared" si="9"/>
        <v>8.071830345615794</v>
      </c>
    </row>
    <row r="578" spans="1:7" x14ac:dyDescent="0.25">
      <c r="A578" t="s">
        <v>43</v>
      </c>
      <c r="B578">
        <v>25</v>
      </c>
      <c r="C578">
        <v>11.829000000000001</v>
      </c>
      <c r="D578">
        <v>9.7465769387532798E-3</v>
      </c>
      <c r="E578">
        <v>1645</v>
      </c>
      <c r="F578">
        <v>1682</v>
      </c>
      <c r="G578">
        <f t="shared" ref="G578:G636" si="10">D578*E578</f>
        <v>16.033119064249146</v>
      </c>
    </row>
    <row r="579" spans="1:7" x14ac:dyDescent="0.25">
      <c r="A579" t="s">
        <v>67</v>
      </c>
      <c r="B579">
        <v>25</v>
      </c>
      <c r="C579">
        <v>10.542999999999999</v>
      </c>
      <c r="D579">
        <v>6.4049436000083396E-3</v>
      </c>
      <c r="E579">
        <v>1746</v>
      </c>
      <c r="F579">
        <v>1746</v>
      </c>
      <c r="G579">
        <f t="shared" si="10"/>
        <v>11.183031525614561</v>
      </c>
    </row>
    <row r="580" spans="1:7" x14ac:dyDescent="0.25">
      <c r="A580" t="s">
        <v>471</v>
      </c>
      <c r="B580">
        <v>25</v>
      </c>
      <c r="C580">
        <v>9.7119999999999997</v>
      </c>
      <c r="D580">
        <v>1.91956987323782E-2</v>
      </c>
      <c r="E580">
        <v>1554</v>
      </c>
      <c r="G580">
        <f t="shared" si="10"/>
        <v>29.830115830115723</v>
      </c>
    </row>
    <row r="581" spans="1:7" x14ac:dyDescent="0.25">
      <c r="A581" t="s">
        <v>521</v>
      </c>
      <c r="B581">
        <v>25</v>
      </c>
      <c r="C581">
        <v>111.872</v>
      </c>
      <c r="D581">
        <v>3.90258951222055E-3</v>
      </c>
      <c r="E581">
        <v>6622</v>
      </c>
      <c r="G581">
        <f t="shared" si="10"/>
        <v>25.84294774992448</v>
      </c>
    </row>
    <row r="582" spans="1:7" x14ac:dyDescent="0.25">
      <c r="A582" t="s">
        <v>238</v>
      </c>
      <c r="B582">
        <v>26</v>
      </c>
      <c r="C582">
        <v>1723.4480000000001</v>
      </c>
      <c r="D582" s="1">
        <v>2.0519365836696801E-4</v>
      </c>
      <c r="E582">
        <v>35873</v>
      </c>
      <c r="G582">
        <f t="shared" si="10"/>
        <v>7.360912106598243</v>
      </c>
    </row>
    <row r="583" spans="1:7" x14ac:dyDescent="0.25">
      <c r="A583" t="s">
        <v>263</v>
      </c>
      <c r="B583">
        <v>26</v>
      </c>
      <c r="C583">
        <v>200.61799999999999</v>
      </c>
      <c r="D583" s="1">
        <v>3.5105380285488797E-4</v>
      </c>
      <c r="E583">
        <v>18154</v>
      </c>
      <c r="G583">
        <f t="shared" si="10"/>
        <v>6.3730307370276362</v>
      </c>
    </row>
    <row r="584" spans="1:7" x14ac:dyDescent="0.25">
      <c r="A584" t="s">
        <v>285</v>
      </c>
      <c r="B584">
        <v>26</v>
      </c>
      <c r="C584">
        <v>11.098000000000001</v>
      </c>
      <c r="D584">
        <v>1.1346119450707201E-2</v>
      </c>
      <c r="E584">
        <v>3212</v>
      </c>
      <c r="G584">
        <f t="shared" si="10"/>
        <v>36.443735675671526</v>
      </c>
    </row>
    <row r="585" spans="1:7" x14ac:dyDescent="0.25">
      <c r="A585" t="s">
        <v>287</v>
      </c>
      <c r="B585">
        <v>26</v>
      </c>
      <c r="C585">
        <v>7.1029999999999998</v>
      </c>
      <c r="D585">
        <v>7.0129602393029797E-3</v>
      </c>
      <c r="E585">
        <v>3158</v>
      </c>
      <c r="G585">
        <f t="shared" si="10"/>
        <v>22.146928435718809</v>
      </c>
    </row>
    <row r="586" spans="1:7" x14ac:dyDescent="0.25">
      <c r="A586" t="s">
        <v>11</v>
      </c>
      <c r="B586">
        <v>27</v>
      </c>
      <c r="C586">
        <v>285.61</v>
      </c>
      <c r="D586">
        <v>1.04710319722819E-2</v>
      </c>
      <c r="E586">
        <v>1769</v>
      </c>
      <c r="F586">
        <v>1814</v>
      </c>
      <c r="G586">
        <f t="shared" si="10"/>
        <v>18.523255558966682</v>
      </c>
    </row>
    <row r="587" spans="1:7" x14ac:dyDescent="0.25">
      <c r="A587" t="s">
        <v>105</v>
      </c>
      <c r="B587">
        <v>27</v>
      </c>
      <c r="C587">
        <v>396.45299999999997</v>
      </c>
      <c r="D587">
        <v>2.5466807714236098E-3</v>
      </c>
      <c r="E587">
        <v>10584</v>
      </c>
      <c r="G587">
        <f t="shared" si="10"/>
        <v>26.954069284747487</v>
      </c>
    </row>
    <row r="588" spans="1:7" x14ac:dyDescent="0.25">
      <c r="A588" t="s">
        <v>226</v>
      </c>
      <c r="B588">
        <v>27</v>
      </c>
      <c r="C588">
        <v>44.34</v>
      </c>
      <c r="D588">
        <v>2.1941250542951598E-3</v>
      </c>
      <c r="E588">
        <v>5032</v>
      </c>
      <c r="G588">
        <f t="shared" si="10"/>
        <v>11.040837273213244</v>
      </c>
    </row>
    <row r="589" spans="1:7" x14ac:dyDescent="0.25">
      <c r="A589" t="s">
        <v>273</v>
      </c>
      <c r="B589">
        <v>27</v>
      </c>
      <c r="C589">
        <v>6935.2370000000001</v>
      </c>
      <c r="D589" s="1">
        <v>8.61647928546875E-5</v>
      </c>
      <c r="E589">
        <v>94964</v>
      </c>
      <c r="G589">
        <f t="shared" si="10"/>
        <v>8.1825533886525434</v>
      </c>
    </row>
    <row r="590" spans="1:7" x14ac:dyDescent="0.25">
      <c r="A590" t="s">
        <v>411</v>
      </c>
      <c r="B590">
        <v>27</v>
      </c>
      <c r="C590">
        <v>834.36500000000001</v>
      </c>
      <c r="D590">
        <v>1.5746651703701499E-3</v>
      </c>
      <c r="E590">
        <v>17115</v>
      </c>
      <c r="G590">
        <f t="shared" si="10"/>
        <v>26.950394390885116</v>
      </c>
    </row>
    <row r="591" spans="1:7" x14ac:dyDescent="0.25">
      <c r="A591" t="s">
        <v>445</v>
      </c>
      <c r="B591">
        <v>27</v>
      </c>
      <c r="C591">
        <v>23.626000000000001</v>
      </c>
      <c r="D591">
        <v>7.2915173726991597E-3</v>
      </c>
      <c r="E591">
        <v>3332</v>
      </c>
      <c r="G591">
        <f t="shared" si="10"/>
        <v>24.295335885833602</v>
      </c>
    </row>
    <row r="592" spans="1:7" x14ac:dyDescent="0.25">
      <c r="A592" t="s">
        <v>95</v>
      </c>
      <c r="B592">
        <v>28</v>
      </c>
      <c r="C592">
        <v>7.7729999999999997</v>
      </c>
      <c r="D592">
        <v>2.1156399829227901E-2</v>
      </c>
      <c r="E592">
        <v>1569</v>
      </c>
      <c r="G592">
        <f t="shared" si="10"/>
        <v>33.194391332058579</v>
      </c>
    </row>
    <row r="593" spans="1:7" x14ac:dyDescent="0.25">
      <c r="A593" t="s">
        <v>239</v>
      </c>
      <c r="B593">
        <v>28</v>
      </c>
      <c r="C593">
        <v>5159.2950000000001</v>
      </c>
      <c r="D593" s="1">
        <v>1.3223013934099501E-4</v>
      </c>
      <c r="E593">
        <v>49933</v>
      </c>
      <c r="G593">
        <f t="shared" si="10"/>
        <v>6.6026475477139037</v>
      </c>
    </row>
    <row r="594" spans="1:7" x14ac:dyDescent="0.25">
      <c r="A594" t="s">
        <v>317</v>
      </c>
      <c r="B594">
        <v>29</v>
      </c>
      <c r="C594">
        <v>11.438000000000001</v>
      </c>
      <c r="D594">
        <v>4.2474033261912002E-3</v>
      </c>
      <c r="E594">
        <v>4950</v>
      </c>
      <c r="F594">
        <v>4950</v>
      </c>
      <c r="G594">
        <f t="shared" si="10"/>
        <v>21.024646464646441</v>
      </c>
    </row>
    <row r="595" spans="1:7" x14ac:dyDescent="0.25">
      <c r="A595" t="s">
        <v>127</v>
      </c>
      <c r="B595">
        <v>30</v>
      </c>
      <c r="C595">
        <v>4.6689999999999996</v>
      </c>
      <c r="D595">
        <v>1.2506353529956001E-2</v>
      </c>
      <c r="E595">
        <v>1386</v>
      </c>
      <c r="F595">
        <v>1386</v>
      </c>
      <c r="G595">
        <f t="shared" si="10"/>
        <v>17.333805992519018</v>
      </c>
    </row>
    <row r="596" spans="1:7" x14ac:dyDescent="0.25">
      <c r="A596" t="s">
        <v>151</v>
      </c>
      <c r="B596">
        <v>30</v>
      </c>
      <c r="C596">
        <v>898.07100000000003</v>
      </c>
      <c r="D596" s="1">
        <v>6.6137466388593597E-4</v>
      </c>
      <c r="E596">
        <v>26871</v>
      </c>
      <c r="G596">
        <f t="shared" si="10"/>
        <v>17.771798593278987</v>
      </c>
    </row>
    <row r="597" spans="1:7" x14ac:dyDescent="0.25">
      <c r="A597" t="s">
        <v>217</v>
      </c>
      <c r="B597">
        <v>30</v>
      </c>
      <c r="C597">
        <v>714.08900000000006</v>
      </c>
      <c r="D597" s="1">
        <v>8.75263694255828E-4</v>
      </c>
      <c r="E597">
        <v>13882</v>
      </c>
      <c r="G597">
        <f t="shared" si="10"/>
        <v>12.150410603659404</v>
      </c>
    </row>
    <row r="598" spans="1:7" x14ac:dyDescent="0.25">
      <c r="A598" t="s">
        <v>405</v>
      </c>
      <c r="B598">
        <v>30</v>
      </c>
      <c r="C598">
        <v>5.2140000000000004</v>
      </c>
      <c r="D598">
        <v>2.4228329423791301E-2</v>
      </c>
      <c r="E598">
        <v>1673</v>
      </c>
      <c r="F598">
        <v>1673</v>
      </c>
      <c r="G598">
        <f t="shared" si="10"/>
        <v>40.533995126002843</v>
      </c>
    </row>
    <row r="599" spans="1:7" x14ac:dyDescent="0.25">
      <c r="A599" t="s">
        <v>640</v>
      </c>
      <c r="B599">
        <v>30</v>
      </c>
      <c r="C599">
        <v>21802.963</v>
      </c>
      <c r="D599" s="1">
        <v>1.8841253983692101E-5</v>
      </c>
      <c r="E599">
        <v>305349</v>
      </c>
      <c r="G599">
        <f t="shared" si="10"/>
        <v>5.7531580626663992</v>
      </c>
    </row>
    <row r="600" spans="1:7" x14ac:dyDescent="0.25">
      <c r="A600" t="s">
        <v>254</v>
      </c>
      <c r="B600">
        <v>31</v>
      </c>
      <c r="C600">
        <v>865.53800000000001</v>
      </c>
      <c r="D600">
        <v>1.3687492006627801E-3</v>
      </c>
      <c r="E600">
        <v>37630</v>
      </c>
      <c r="G600">
        <f t="shared" si="10"/>
        <v>51.506032420940414</v>
      </c>
    </row>
    <row r="601" spans="1:7" x14ac:dyDescent="0.25">
      <c r="A601" t="s">
        <v>286</v>
      </c>
      <c r="B601">
        <v>31</v>
      </c>
      <c r="C601">
        <v>75.709999999999994</v>
      </c>
      <c r="D601">
        <v>9.5241191660572003E-3</v>
      </c>
      <c r="E601">
        <v>5019</v>
      </c>
      <c r="G601">
        <f t="shared" si="10"/>
        <v>47.801554094441087</v>
      </c>
    </row>
    <row r="602" spans="1:7" x14ac:dyDescent="0.25">
      <c r="A602" t="s">
        <v>635</v>
      </c>
      <c r="B602">
        <v>31</v>
      </c>
      <c r="C602">
        <v>1984.0329999999999</v>
      </c>
      <c r="D602" s="1">
        <v>5.4941263381013902E-4</v>
      </c>
      <c r="E602">
        <v>23585</v>
      </c>
      <c r="G602">
        <f t="shared" si="10"/>
        <v>12.957896968412129</v>
      </c>
    </row>
    <row r="603" spans="1:7" x14ac:dyDescent="0.25">
      <c r="A603" t="s">
        <v>446</v>
      </c>
      <c r="B603">
        <v>31</v>
      </c>
      <c r="C603">
        <v>11.199</v>
      </c>
      <c r="D603">
        <v>8.3481813095857595E-3</v>
      </c>
      <c r="E603">
        <v>1865</v>
      </c>
      <c r="G603">
        <f t="shared" si="10"/>
        <v>15.569358142377441</v>
      </c>
    </row>
    <row r="604" spans="1:7" x14ac:dyDescent="0.25">
      <c r="A604" t="s">
        <v>141</v>
      </c>
      <c r="B604">
        <v>32</v>
      </c>
      <c r="C604">
        <v>186.85300000000001</v>
      </c>
      <c r="D604">
        <v>2.09841814849399E-3</v>
      </c>
      <c r="E604">
        <v>11954</v>
      </c>
      <c r="G604">
        <f t="shared" si="10"/>
        <v>25.084490547097158</v>
      </c>
    </row>
    <row r="605" spans="1:7" x14ac:dyDescent="0.25">
      <c r="A605" t="s">
        <v>409</v>
      </c>
      <c r="B605">
        <v>32</v>
      </c>
      <c r="C605">
        <v>15.342000000000001</v>
      </c>
      <c r="D605">
        <v>7.0134810710987998E-3</v>
      </c>
      <c r="E605">
        <v>5700</v>
      </c>
      <c r="F605">
        <v>5700</v>
      </c>
      <c r="G605">
        <f t="shared" si="10"/>
        <v>39.97684210526316</v>
      </c>
    </row>
    <row r="606" spans="1:7" x14ac:dyDescent="0.25">
      <c r="A606" t="s">
        <v>419</v>
      </c>
      <c r="B606">
        <v>32</v>
      </c>
      <c r="C606">
        <v>18.776</v>
      </c>
      <c r="D606">
        <v>6.5641036185704604E-3</v>
      </c>
      <c r="E606">
        <v>3359</v>
      </c>
      <c r="G606">
        <f t="shared" si="10"/>
        <v>22.048824054778176</v>
      </c>
    </row>
    <row r="607" spans="1:7" x14ac:dyDescent="0.25">
      <c r="A607" t="s">
        <v>278</v>
      </c>
      <c r="B607">
        <v>33</v>
      </c>
      <c r="C607">
        <v>49.768000000000001</v>
      </c>
      <c r="D607">
        <v>5.2108707740141204E-3</v>
      </c>
      <c r="E607">
        <v>7595</v>
      </c>
      <c r="F607">
        <v>7595</v>
      </c>
      <c r="G607">
        <f t="shared" si="10"/>
        <v>39.576563528637244</v>
      </c>
    </row>
    <row r="608" spans="1:7" x14ac:dyDescent="0.25">
      <c r="A608" t="s">
        <v>373</v>
      </c>
      <c r="B608">
        <v>33</v>
      </c>
      <c r="C608">
        <v>11.702</v>
      </c>
      <c r="D608">
        <v>1.25002033947049E-2</v>
      </c>
      <c r="E608">
        <v>3635</v>
      </c>
      <c r="G608">
        <f t="shared" si="10"/>
        <v>45.438239339752315</v>
      </c>
    </row>
    <row r="609" spans="1:7" x14ac:dyDescent="0.25">
      <c r="A609" t="s">
        <v>353</v>
      </c>
      <c r="B609">
        <v>34</v>
      </c>
      <c r="C609">
        <v>18.652000000000001</v>
      </c>
      <c r="D609">
        <v>6.4493152805114801E-3</v>
      </c>
      <c r="E609">
        <v>7928</v>
      </c>
      <c r="G609">
        <f t="shared" si="10"/>
        <v>51.130171543895017</v>
      </c>
    </row>
    <row r="610" spans="1:7" x14ac:dyDescent="0.25">
      <c r="A610" t="s">
        <v>384</v>
      </c>
      <c r="B610">
        <v>34</v>
      </c>
      <c r="C610">
        <v>497.99900000000002</v>
      </c>
      <c r="D610">
        <v>2.16952090085581E-3</v>
      </c>
      <c r="E610">
        <v>9462</v>
      </c>
      <c r="G610">
        <f t="shared" si="10"/>
        <v>20.528006763897675</v>
      </c>
    </row>
    <row r="611" spans="1:7" x14ac:dyDescent="0.25">
      <c r="A611" t="s">
        <v>638</v>
      </c>
      <c r="B611">
        <v>35</v>
      </c>
      <c r="C611">
        <v>395.82400000000001</v>
      </c>
      <c r="D611">
        <v>0</v>
      </c>
      <c r="E611">
        <v>147738</v>
      </c>
      <c r="G611">
        <f t="shared" si="10"/>
        <v>0</v>
      </c>
    </row>
    <row r="612" spans="1:7" x14ac:dyDescent="0.25">
      <c r="A612" t="s">
        <v>195</v>
      </c>
      <c r="B612">
        <v>36</v>
      </c>
      <c r="C612">
        <v>146.68600000000001</v>
      </c>
      <c r="D612">
        <v>2.7246474296464401E-3</v>
      </c>
      <c r="E612">
        <v>8883</v>
      </c>
      <c r="G612">
        <f t="shared" si="10"/>
        <v>24.203043117549328</v>
      </c>
    </row>
    <row r="613" spans="1:7" x14ac:dyDescent="0.25">
      <c r="A613" t="s">
        <v>211</v>
      </c>
      <c r="B613">
        <v>36</v>
      </c>
      <c r="C613">
        <v>140.55500000000001</v>
      </c>
      <c r="D613">
        <v>2.94446545839644E-3</v>
      </c>
      <c r="E613">
        <v>8967</v>
      </c>
      <c r="G613">
        <f t="shared" si="10"/>
        <v>26.403021765440876</v>
      </c>
    </row>
    <row r="614" spans="1:7" x14ac:dyDescent="0.25">
      <c r="A614" t="s">
        <v>633</v>
      </c>
      <c r="B614">
        <v>37</v>
      </c>
      <c r="C614">
        <v>2690.817</v>
      </c>
      <c r="D614" s="1">
        <v>4.8554476578826101E-4</v>
      </c>
      <c r="E614">
        <v>166254</v>
      </c>
      <c r="G614">
        <f t="shared" si="10"/>
        <v>80.723759491361548</v>
      </c>
    </row>
    <row r="615" spans="1:7" x14ac:dyDescent="0.25">
      <c r="A615" t="s">
        <v>639</v>
      </c>
      <c r="B615">
        <v>37</v>
      </c>
      <c r="C615">
        <v>2777.9589999999998</v>
      </c>
      <c r="D615" s="1">
        <v>5.1205374995353704E-4</v>
      </c>
      <c r="E615">
        <v>158239</v>
      </c>
      <c r="G615">
        <f t="shared" si="10"/>
        <v>81.026873338897744</v>
      </c>
    </row>
    <row r="616" spans="1:7" x14ac:dyDescent="0.25">
      <c r="A616" t="s">
        <v>603</v>
      </c>
      <c r="B616">
        <v>37</v>
      </c>
      <c r="C616">
        <v>702.91600000000005</v>
      </c>
      <c r="D616">
        <v>1.10313266796128E-3</v>
      </c>
      <c r="E616">
        <v>20125</v>
      </c>
      <c r="G616">
        <f t="shared" si="10"/>
        <v>22.200544942720761</v>
      </c>
    </row>
    <row r="617" spans="1:7" x14ac:dyDescent="0.25">
      <c r="A617" t="s">
        <v>601</v>
      </c>
      <c r="B617">
        <v>38</v>
      </c>
      <c r="C617">
        <v>42.557000000000002</v>
      </c>
      <c r="D617">
        <v>5.8626935374923401E-3</v>
      </c>
      <c r="E617">
        <v>7529</v>
      </c>
      <c r="G617">
        <f t="shared" si="10"/>
        <v>44.14021964377983</v>
      </c>
    </row>
    <row r="618" spans="1:7" x14ac:dyDescent="0.25">
      <c r="A618" t="s">
        <v>632</v>
      </c>
      <c r="B618">
        <v>39</v>
      </c>
      <c r="C618">
        <v>2905.127</v>
      </c>
      <c r="D618" s="1">
        <v>5.1346520509853197E-4</v>
      </c>
      <c r="E618">
        <v>36532</v>
      </c>
      <c r="G618">
        <f t="shared" si="10"/>
        <v>18.757910872659568</v>
      </c>
    </row>
    <row r="619" spans="1:7" x14ac:dyDescent="0.25">
      <c r="A619" t="s">
        <v>140</v>
      </c>
      <c r="B619">
        <v>39</v>
      </c>
      <c r="C619">
        <v>48.796999999999997</v>
      </c>
      <c r="D619">
        <v>2.8268906431816402E-3</v>
      </c>
      <c r="E619">
        <v>9576</v>
      </c>
      <c r="G619">
        <f t="shared" si="10"/>
        <v>27.070304799107387</v>
      </c>
    </row>
    <row r="620" spans="1:7" x14ac:dyDescent="0.25">
      <c r="A620" t="s">
        <v>388</v>
      </c>
      <c r="B620">
        <v>39</v>
      </c>
      <c r="C620">
        <v>52.859000000000002</v>
      </c>
      <c r="D620">
        <v>6.1532239778797704E-3</v>
      </c>
      <c r="E620">
        <v>11882</v>
      </c>
      <c r="G620">
        <f t="shared" si="10"/>
        <v>73.11260730516743</v>
      </c>
    </row>
    <row r="621" spans="1:7" x14ac:dyDescent="0.25">
      <c r="A621" t="s">
        <v>175</v>
      </c>
      <c r="B621">
        <v>40</v>
      </c>
      <c r="C621">
        <v>15.978999999999999</v>
      </c>
      <c r="D621">
        <v>3.00424260803457E-3</v>
      </c>
      <c r="E621">
        <v>6465</v>
      </c>
      <c r="G621">
        <f t="shared" si="10"/>
        <v>19.422428460943497</v>
      </c>
    </row>
    <row r="622" spans="1:7" x14ac:dyDescent="0.25">
      <c r="A622" t="s">
        <v>185</v>
      </c>
      <c r="B622">
        <v>40</v>
      </c>
      <c r="C622">
        <v>51.671999999999997</v>
      </c>
      <c r="D622">
        <v>2.6322254054452201E-3</v>
      </c>
      <c r="E622">
        <v>10699</v>
      </c>
      <c r="G622">
        <f t="shared" si="10"/>
        <v>28.162179612858409</v>
      </c>
    </row>
    <row r="623" spans="1:7" x14ac:dyDescent="0.25">
      <c r="A623" t="s">
        <v>452</v>
      </c>
      <c r="B623">
        <v>40</v>
      </c>
      <c r="C623">
        <v>25.539000000000001</v>
      </c>
      <c r="D623">
        <v>2.3822053281829401E-3</v>
      </c>
      <c r="E623">
        <v>10030</v>
      </c>
      <c r="G623">
        <f t="shared" si="10"/>
        <v>23.89351944167489</v>
      </c>
    </row>
    <row r="624" spans="1:7" x14ac:dyDescent="0.25">
      <c r="A624" t="s">
        <v>432</v>
      </c>
      <c r="B624">
        <v>41</v>
      </c>
      <c r="C624">
        <v>50.176000000000002</v>
      </c>
      <c r="D624">
        <v>3.4677792289923501E-3</v>
      </c>
      <c r="E624">
        <v>11298</v>
      </c>
      <c r="F624">
        <v>11298</v>
      </c>
      <c r="G624">
        <f t="shared" si="10"/>
        <v>39.178969729155568</v>
      </c>
    </row>
    <row r="625" spans="1:7" x14ac:dyDescent="0.25">
      <c r="A625" t="s">
        <v>637</v>
      </c>
      <c r="B625">
        <v>42</v>
      </c>
      <c r="C625">
        <v>353.69099999999997</v>
      </c>
      <c r="D625">
        <v>1.03624043065768E-3</v>
      </c>
      <c r="E625">
        <v>69688</v>
      </c>
      <c r="G625">
        <f t="shared" si="10"/>
        <v>72.213523131672403</v>
      </c>
    </row>
    <row r="626" spans="1:7" x14ac:dyDescent="0.25">
      <c r="A626" t="s">
        <v>430</v>
      </c>
      <c r="B626">
        <v>42</v>
      </c>
      <c r="C626">
        <v>10.544</v>
      </c>
      <c r="D626">
        <v>1.9312534202079401E-2</v>
      </c>
      <c r="E626">
        <v>2745</v>
      </c>
      <c r="G626">
        <f t="shared" si="10"/>
        <v>53.012906384707954</v>
      </c>
    </row>
    <row r="627" spans="1:7" x14ac:dyDescent="0.25">
      <c r="A627" t="s">
        <v>68</v>
      </c>
      <c r="B627">
        <v>43</v>
      </c>
      <c r="C627">
        <v>7.125</v>
      </c>
      <c r="D627">
        <v>5.9795262320152297E-3</v>
      </c>
      <c r="E627">
        <v>3580</v>
      </c>
      <c r="F627">
        <v>3580</v>
      </c>
      <c r="G627">
        <f t="shared" si="10"/>
        <v>21.406703910614521</v>
      </c>
    </row>
    <row r="628" spans="1:7" x14ac:dyDescent="0.25">
      <c r="A628" t="s">
        <v>447</v>
      </c>
      <c r="B628">
        <v>44</v>
      </c>
      <c r="C628">
        <v>25.562999999999999</v>
      </c>
      <c r="D628">
        <v>5.4665469631605401E-3</v>
      </c>
      <c r="E628">
        <v>5899</v>
      </c>
      <c r="G628">
        <f t="shared" si="10"/>
        <v>32.247160535684024</v>
      </c>
    </row>
    <row r="629" spans="1:7" x14ac:dyDescent="0.25">
      <c r="A629" t="s">
        <v>124</v>
      </c>
      <c r="B629">
        <v>47</v>
      </c>
      <c r="C629">
        <v>153.63999999999999</v>
      </c>
      <c r="D629">
        <v>1.1081391833113201E-3</v>
      </c>
      <c r="E629">
        <v>20085</v>
      </c>
      <c r="G629">
        <f t="shared" si="10"/>
        <v>22.256975496807865</v>
      </c>
    </row>
    <row r="630" spans="1:7" x14ac:dyDescent="0.25">
      <c r="A630" t="s">
        <v>525</v>
      </c>
      <c r="B630">
        <v>49</v>
      </c>
      <c r="C630">
        <v>3870.8130000000001</v>
      </c>
      <c r="D630" s="1">
        <v>3.10985269878114E-4</v>
      </c>
      <c r="E630">
        <v>46636</v>
      </c>
      <c r="F630">
        <v>46637</v>
      </c>
      <c r="G630">
        <f t="shared" si="10"/>
        <v>14.503109046035725</v>
      </c>
    </row>
    <row r="631" spans="1:7" x14ac:dyDescent="0.25">
      <c r="A631" t="s">
        <v>634</v>
      </c>
      <c r="B631">
        <v>50</v>
      </c>
      <c r="C631">
        <v>11873.968000000001</v>
      </c>
      <c r="D631" s="1">
        <v>2.22455281548633E-4</v>
      </c>
      <c r="E631">
        <v>80199</v>
      </c>
      <c r="G631">
        <f t="shared" si="10"/>
        <v>17.840691124918816</v>
      </c>
    </row>
    <row r="632" spans="1:7" x14ac:dyDescent="0.25">
      <c r="A632" t="s">
        <v>404</v>
      </c>
      <c r="B632">
        <v>50</v>
      </c>
      <c r="C632">
        <v>40.186</v>
      </c>
      <c r="D632">
        <v>1.90553599751371E-2</v>
      </c>
      <c r="E632">
        <v>3251</v>
      </c>
      <c r="G632">
        <f t="shared" si="10"/>
        <v>61.94897527917071</v>
      </c>
    </row>
    <row r="633" spans="1:7" x14ac:dyDescent="0.25">
      <c r="A633" t="s">
        <v>600</v>
      </c>
      <c r="B633">
        <v>73</v>
      </c>
      <c r="C633">
        <v>433.44900000000001</v>
      </c>
      <c r="D633">
        <v>1.0673549979848299E-3</v>
      </c>
      <c r="E633">
        <v>38705</v>
      </c>
      <c r="G633">
        <f t="shared" si="10"/>
        <v>41.311975197002845</v>
      </c>
    </row>
    <row r="634" spans="1:7" x14ac:dyDescent="0.25">
      <c r="A634" t="s">
        <v>144</v>
      </c>
      <c r="B634">
        <v>76</v>
      </c>
      <c r="C634">
        <v>10.722</v>
      </c>
      <c r="D634">
        <v>1.23449035812672E-2</v>
      </c>
      <c r="E634">
        <v>6600</v>
      </c>
      <c r="G634">
        <f t="shared" si="10"/>
        <v>81.476363636363516</v>
      </c>
    </row>
    <row r="635" spans="1:7" x14ac:dyDescent="0.25">
      <c r="A635" t="s">
        <v>106</v>
      </c>
      <c r="B635">
        <v>87</v>
      </c>
      <c r="C635">
        <v>658.49099999999999</v>
      </c>
      <c r="D635">
        <v>3.1385118863221902E-3</v>
      </c>
      <c r="E635">
        <v>44874</v>
      </c>
      <c r="F635">
        <v>44874</v>
      </c>
      <c r="G635">
        <f t="shared" si="10"/>
        <v>140.83758238682196</v>
      </c>
    </row>
    <row r="636" spans="1:7" x14ac:dyDescent="0.25">
      <c r="A636" t="s">
        <v>618</v>
      </c>
      <c r="B636">
        <v>109</v>
      </c>
      <c r="C636">
        <v>6610.0429999999997</v>
      </c>
      <c r="D636" s="1">
        <v>2.3748283874733199E-4</v>
      </c>
      <c r="E636">
        <v>107137</v>
      </c>
      <c r="G636">
        <f t="shared" si="10"/>
        <v>25.443198894872907</v>
      </c>
    </row>
  </sheetData>
  <sortState ref="B2:G636">
    <sortCondition ref="B2:B63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143"/>
  <sheetViews>
    <sheetView zoomScale="130" zoomScaleNormal="130" workbookViewId="0">
      <selection activeCell="K33" sqref="K33"/>
    </sheetView>
  </sheetViews>
  <sheetFormatPr defaultRowHeight="15" x14ac:dyDescent="0.25"/>
  <cols>
    <col min="1" max="2" width="9.140625" customWidth="1"/>
    <col min="4" max="4" width="20.28515625" customWidth="1"/>
    <col min="5" max="5" width="21.42578125" customWidth="1"/>
    <col min="6" max="6" width="15.7109375" customWidth="1"/>
    <col min="7" max="7" width="11.42578125" customWidth="1"/>
  </cols>
  <sheetData>
    <row r="1" spans="4:12" x14ac:dyDescent="0.25">
      <c r="D1" t="s">
        <v>0</v>
      </c>
      <c r="E1" t="s">
        <v>1</v>
      </c>
      <c r="F1" t="s">
        <v>2</v>
      </c>
      <c r="G1" t="s">
        <v>6</v>
      </c>
    </row>
    <row r="2" spans="4:12" x14ac:dyDescent="0.25">
      <c r="D2" t="s">
        <v>530</v>
      </c>
      <c r="E2">
        <v>1</v>
      </c>
      <c r="F2">
        <v>5.085</v>
      </c>
      <c r="G2">
        <v>1</v>
      </c>
    </row>
    <row r="3" spans="4:12" x14ac:dyDescent="0.25">
      <c r="D3" t="s">
        <v>476</v>
      </c>
      <c r="E3">
        <v>1</v>
      </c>
      <c r="F3">
        <v>4.0140000000000002</v>
      </c>
      <c r="G3">
        <v>2</v>
      </c>
    </row>
    <row r="4" spans="4:12" x14ac:dyDescent="0.25">
      <c r="D4" t="s">
        <v>529</v>
      </c>
      <c r="E4">
        <v>1</v>
      </c>
      <c r="F4">
        <v>4.0389999999999997</v>
      </c>
      <c r="G4">
        <v>2</v>
      </c>
    </row>
    <row r="5" spans="4:12" x14ac:dyDescent="0.25">
      <c r="D5" t="s">
        <v>146</v>
      </c>
      <c r="E5">
        <v>1</v>
      </c>
      <c r="F5">
        <v>4.7510000000000003</v>
      </c>
      <c r="G5">
        <v>3</v>
      </c>
      <c r="K5" t="s">
        <v>648</v>
      </c>
      <c r="L5">
        <f>COUNT(G2:G102)</f>
        <v>101</v>
      </c>
    </row>
    <row r="6" spans="4:12" x14ac:dyDescent="0.25">
      <c r="D6" t="s">
        <v>139</v>
      </c>
      <c r="E6">
        <v>1</v>
      </c>
      <c r="F6">
        <v>1286.2329999999999</v>
      </c>
      <c r="G6">
        <v>4</v>
      </c>
      <c r="K6" t="s">
        <v>649</v>
      </c>
      <c r="L6">
        <f>COUNT(G2:G124)</f>
        <v>123</v>
      </c>
    </row>
    <row r="7" spans="4:12" x14ac:dyDescent="0.25">
      <c r="D7" t="s">
        <v>223</v>
      </c>
      <c r="E7">
        <v>1</v>
      </c>
      <c r="F7">
        <v>4.0309999999999997</v>
      </c>
      <c r="G7">
        <v>4</v>
      </c>
      <c r="K7" t="s">
        <v>652</v>
      </c>
      <c r="L7">
        <f>COUNT(G2:G143)</f>
        <v>142</v>
      </c>
    </row>
    <row r="8" spans="4:12" x14ac:dyDescent="0.25">
      <c r="D8" t="s">
        <v>428</v>
      </c>
      <c r="E8">
        <v>1</v>
      </c>
      <c r="F8">
        <v>4.0380000000000003</v>
      </c>
      <c r="G8">
        <v>4</v>
      </c>
    </row>
    <row r="9" spans="4:12" x14ac:dyDescent="0.25">
      <c r="D9" t="s">
        <v>135</v>
      </c>
      <c r="E9">
        <v>1</v>
      </c>
      <c r="F9">
        <v>4.0410000000000004</v>
      </c>
      <c r="G9">
        <v>5</v>
      </c>
    </row>
    <row r="10" spans="4:12" x14ac:dyDescent="0.25">
      <c r="D10" t="s">
        <v>347</v>
      </c>
      <c r="E10">
        <v>1</v>
      </c>
      <c r="F10">
        <v>4.0430000000000001</v>
      </c>
      <c r="G10">
        <v>5</v>
      </c>
    </row>
    <row r="11" spans="4:12" x14ac:dyDescent="0.25">
      <c r="D11" t="s">
        <v>310</v>
      </c>
      <c r="E11">
        <v>1</v>
      </c>
      <c r="F11">
        <v>4.1710000000000003</v>
      </c>
      <c r="G11">
        <v>6</v>
      </c>
    </row>
    <row r="12" spans="4:12" x14ac:dyDescent="0.25">
      <c r="D12" t="s">
        <v>362</v>
      </c>
      <c r="E12">
        <v>1</v>
      </c>
      <c r="F12">
        <v>4.0599999999999996</v>
      </c>
      <c r="G12">
        <v>7</v>
      </c>
    </row>
    <row r="13" spans="4:12" x14ac:dyDescent="0.25">
      <c r="D13" t="s">
        <v>592</v>
      </c>
      <c r="E13">
        <v>1</v>
      </c>
      <c r="F13">
        <v>4.0380000000000003</v>
      </c>
      <c r="G13">
        <v>7</v>
      </c>
    </row>
    <row r="14" spans="4:12" x14ac:dyDescent="0.25">
      <c r="D14" t="s">
        <v>255</v>
      </c>
      <c r="E14">
        <v>1</v>
      </c>
      <c r="F14">
        <v>4.0199999999999996</v>
      </c>
      <c r="G14">
        <v>8</v>
      </c>
    </row>
    <row r="15" spans="4:12" x14ac:dyDescent="0.25">
      <c r="D15" t="s">
        <v>334</v>
      </c>
      <c r="E15">
        <v>1</v>
      </c>
      <c r="F15">
        <v>249.227</v>
      </c>
      <c r="G15">
        <v>8</v>
      </c>
    </row>
    <row r="16" spans="4:12" x14ac:dyDescent="0.25">
      <c r="D16" t="s">
        <v>583</v>
      </c>
      <c r="E16">
        <v>1</v>
      </c>
      <c r="F16">
        <v>4.05</v>
      </c>
      <c r="G16">
        <v>9</v>
      </c>
    </row>
    <row r="17" spans="4:7" x14ac:dyDescent="0.25">
      <c r="D17" t="s">
        <v>542</v>
      </c>
      <c r="E17">
        <v>1</v>
      </c>
      <c r="F17">
        <v>4.0289999999999999</v>
      </c>
      <c r="G17">
        <v>10</v>
      </c>
    </row>
    <row r="18" spans="4:7" x14ac:dyDescent="0.25">
      <c r="D18" t="s">
        <v>30</v>
      </c>
      <c r="E18">
        <v>1</v>
      </c>
      <c r="F18">
        <v>4.4859999999999998</v>
      </c>
      <c r="G18">
        <v>11</v>
      </c>
    </row>
    <row r="19" spans="4:7" x14ac:dyDescent="0.25">
      <c r="D19" t="s">
        <v>163</v>
      </c>
      <c r="E19">
        <v>1</v>
      </c>
      <c r="F19">
        <v>925.74400000000003</v>
      </c>
      <c r="G19">
        <v>11</v>
      </c>
    </row>
    <row r="20" spans="4:7" x14ac:dyDescent="0.25">
      <c r="D20" t="s">
        <v>543</v>
      </c>
      <c r="E20">
        <v>1</v>
      </c>
      <c r="F20">
        <v>4.008</v>
      </c>
      <c r="G20">
        <v>12</v>
      </c>
    </row>
    <row r="21" spans="4:7" x14ac:dyDescent="0.25">
      <c r="D21" t="s">
        <v>590</v>
      </c>
      <c r="E21">
        <v>1</v>
      </c>
      <c r="F21">
        <v>4.0110000000000001</v>
      </c>
      <c r="G21">
        <v>12</v>
      </c>
    </row>
    <row r="22" spans="4:7" x14ac:dyDescent="0.25">
      <c r="D22" t="s">
        <v>26</v>
      </c>
      <c r="E22">
        <v>1</v>
      </c>
      <c r="F22">
        <v>4.5590000000000002</v>
      </c>
      <c r="G22">
        <v>13</v>
      </c>
    </row>
    <row r="23" spans="4:7" x14ac:dyDescent="0.25">
      <c r="D23" t="s">
        <v>303</v>
      </c>
      <c r="E23">
        <v>1</v>
      </c>
      <c r="F23">
        <v>5.2640000000000002</v>
      </c>
      <c r="G23">
        <v>13</v>
      </c>
    </row>
    <row r="24" spans="4:7" x14ac:dyDescent="0.25">
      <c r="D24" t="s">
        <v>306</v>
      </c>
      <c r="E24">
        <v>1</v>
      </c>
      <c r="F24">
        <v>4.0419999999999998</v>
      </c>
      <c r="G24">
        <v>13</v>
      </c>
    </row>
    <row r="25" spans="4:7" x14ac:dyDescent="0.25">
      <c r="D25" t="s">
        <v>168</v>
      </c>
      <c r="E25">
        <v>1</v>
      </c>
      <c r="F25">
        <v>4.0149999999999997</v>
      </c>
      <c r="G25">
        <v>14</v>
      </c>
    </row>
    <row r="26" spans="4:7" x14ac:dyDescent="0.25">
      <c r="D26" t="s">
        <v>386</v>
      </c>
      <c r="E26">
        <v>1</v>
      </c>
      <c r="F26">
        <v>4.0730000000000004</v>
      </c>
      <c r="G26">
        <v>14</v>
      </c>
    </row>
    <row r="27" spans="4:7" x14ac:dyDescent="0.25">
      <c r="D27" t="s">
        <v>507</v>
      </c>
      <c r="E27">
        <v>1</v>
      </c>
      <c r="F27">
        <v>5.1820000000000004</v>
      </c>
      <c r="G27">
        <v>14</v>
      </c>
    </row>
    <row r="28" spans="4:7" x14ac:dyDescent="0.25">
      <c r="D28" t="s">
        <v>439</v>
      </c>
      <c r="E28">
        <v>1</v>
      </c>
      <c r="F28">
        <v>4.1580000000000004</v>
      </c>
      <c r="G28">
        <v>15</v>
      </c>
    </row>
    <row r="29" spans="4:7" x14ac:dyDescent="0.25">
      <c r="D29" t="s">
        <v>493</v>
      </c>
      <c r="E29">
        <v>1</v>
      </c>
      <c r="F29">
        <v>4.0289999999999999</v>
      </c>
      <c r="G29">
        <v>15</v>
      </c>
    </row>
    <row r="30" spans="4:7" x14ac:dyDescent="0.25">
      <c r="D30" t="s">
        <v>136</v>
      </c>
      <c r="E30">
        <v>1</v>
      </c>
      <c r="F30">
        <v>4.0380000000000003</v>
      </c>
      <c r="G30">
        <v>16</v>
      </c>
    </row>
    <row r="31" spans="4:7" x14ac:dyDescent="0.25">
      <c r="D31" t="s">
        <v>359</v>
      </c>
      <c r="E31">
        <v>1</v>
      </c>
      <c r="F31">
        <v>44.023000000000003</v>
      </c>
      <c r="G31">
        <v>16</v>
      </c>
    </row>
    <row r="32" spans="4:7" x14ac:dyDescent="0.25">
      <c r="D32" t="s">
        <v>170</v>
      </c>
      <c r="E32">
        <v>1</v>
      </c>
      <c r="F32">
        <v>4.0439999999999996</v>
      </c>
      <c r="G32">
        <v>17</v>
      </c>
    </row>
    <row r="33" spans="4:7" x14ac:dyDescent="0.25">
      <c r="D33" t="s">
        <v>304</v>
      </c>
      <c r="E33">
        <v>1</v>
      </c>
      <c r="F33">
        <v>4.0449999999999999</v>
      </c>
      <c r="G33">
        <v>17</v>
      </c>
    </row>
    <row r="34" spans="4:7" x14ac:dyDescent="0.25">
      <c r="D34" t="s">
        <v>305</v>
      </c>
      <c r="E34">
        <v>1</v>
      </c>
      <c r="F34">
        <v>4.0330000000000004</v>
      </c>
      <c r="G34">
        <v>18</v>
      </c>
    </row>
    <row r="35" spans="4:7" x14ac:dyDescent="0.25">
      <c r="D35" t="s">
        <v>369</v>
      </c>
      <c r="E35">
        <v>1</v>
      </c>
      <c r="F35">
        <v>118.26300000000001</v>
      </c>
      <c r="G35">
        <v>18</v>
      </c>
    </row>
    <row r="36" spans="4:7" x14ac:dyDescent="0.25">
      <c r="D36" t="s">
        <v>402</v>
      </c>
      <c r="E36">
        <v>1</v>
      </c>
      <c r="F36">
        <v>4.1619999999999999</v>
      </c>
      <c r="G36">
        <v>18</v>
      </c>
    </row>
    <row r="37" spans="4:7" x14ac:dyDescent="0.25">
      <c r="D37" t="s">
        <v>121</v>
      </c>
      <c r="E37">
        <v>1</v>
      </c>
      <c r="F37">
        <v>4.258</v>
      </c>
      <c r="G37">
        <v>19</v>
      </c>
    </row>
    <row r="38" spans="4:7" x14ac:dyDescent="0.25">
      <c r="D38" t="s">
        <v>240</v>
      </c>
      <c r="E38">
        <v>1</v>
      </c>
      <c r="F38">
        <v>4.0620000000000003</v>
      </c>
      <c r="G38">
        <v>19</v>
      </c>
    </row>
    <row r="39" spans="4:7" x14ac:dyDescent="0.25">
      <c r="D39" t="s">
        <v>311</v>
      </c>
      <c r="E39">
        <v>1</v>
      </c>
      <c r="F39">
        <v>4.0259999999999998</v>
      </c>
      <c r="G39">
        <v>19</v>
      </c>
    </row>
    <row r="40" spans="4:7" x14ac:dyDescent="0.25">
      <c r="D40" t="s">
        <v>156</v>
      </c>
      <c r="E40">
        <v>1</v>
      </c>
      <c r="F40">
        <v>4.0149999999999997</v>
      </c>
      <c r="G40">
        <v>20</v>
      </c>
    </row>
    <row r="41" spans="4:7" x14ac:dyDescent="0.25">
      <c r="D41" t="s">
        <v>301</v>
      </c>
      <c r="E41">
        <v>1</v>
      </c>
      <c r="F41">
        <v>4.0659999999999998</v>
      </c>
      <c r="G41">
        <v>20</v>
      </c>
    </row>
    <row r="42" spans="4:7" x14ac:dyDescent="0.25">
      <c r="D42" t="s">
        <v>479</v>
      </c>
      <c r="E42">
        <v>1</v>
      </c>
      <c r="F42">
        <v>5.69</v>
      </c>
      <c r="G42">
        <v>20</v>
      </c>
    </row>
    <row r="43" spans="4:7" x14ac:dyDescent="0.25">
      <c r="D43" t="s">
        <v>587</v>
      </c>
      <c r="E43">
        <v>1</v>
      </c>
      <c r="F43">
        <v>4.093</v>
      </c>
      <c r="G43">
        <v>20</v>
      </c>
    </row>
    <row r="44" spans="4:7" x14ac:dyDescent="0.25">
      <c r="D44" t="s">
        <v>588</v>
      </c>
      <c r="E44">
        <v>1</v>
      </c>
      <c r="F44">
        <v>4.0279999999999996</v>
      </c>
      <c r="G44">
        <v>20</v>
      </c>
    </row>
    <row r="45" spans="4:7" x14ac:dyDescent="0.25">
      <c r="D45" t="s">
        <v>589</v>
      </c>
      <c r="E45">
        <v>1</v>
      </c>
      <c r="F45">
        <v>4.0389999999999997</v>
      </c>
      <c r="G45">
        <v>20</v>
      </c>
    </row>
    <row r="46" spans="4:7" x14ac:dyDescent="0.25">
      <c r="D46" t="s">
        <v>130</v>
      </c>
      <c r="E46">
        <v>1</v>
      </c>
      <c r="F46">
        <v>4.1130000000000004</v>
      </c>
      <c r="G46">
        <v>21</v>
      </c>
    </row>
    <row r="47" spans="4:7" x14ac:dyDescent="0.25">
      <c r="D47" t="s">
        <v>290</v>
      </c>
      <c r="E47">
        <v>1</v>
      </c>
      <c r="F47">
        <v>4.37</v>
      </c>
      <c r="G47">
        <v>21</v>
      </c>
    </row>
    <row r="48" spans="4:7" x14ac:dyDescent="0.25">
      <c r="D48" t="s">
        <v>340</v>
      </c>
      <c r="E48">
        <v>1</v>
      </c>
      <c r="F48">
        <v>4.0709999999999997</v>
      </c>
      <c r="G48">
        <v>21</v>
      </c>
    </row>
    <row r="49" spans="4:7" x14ac:dyDescent="0.25">
      <c r="D49" t="s">
        <v>486</v>
      </c>
      <c r="E49">
        <v>1</v>
      </c>
      <c r="F49">
        <v>4.0289999999999999</v>
      </c>
      <c r="G49">
        <v>21</v>
      </c>
    </row>
    <row r="50" spans="4:7" x14ac:dyDescent="0.25">
      <c r="D50" t="s">
        <v>53</v>
      </c>
      <c r="E50">
        <v>1</v>
      </c>
      <c r="F50">
        <v>6.1369999999999996</v>
      </c>
      <c r="G50">
        <v>22</v>
      </c>
    </row>
    <row r="51" spans="4:7" x14ac:dyDescent="0.25">
      <c r="D51" t="s">
        <v>302</v>
      </c>
      <c r="E51">
        <v>1</v>
      </c>
      <c r="F51">
        <v>4.2439999999999998</v>
      </c>
      <c r="G51">
        <v>22</v>
      </c>
    </row>
    <row r="52" spans="4:7" x14ac:dyDescent="0.25">
      <c r="D52" t="s">
        <v>308</v>
      </c>
      <c r="E52">
        <v>1</v>
      </c>
      <c r="F52">
        <v>9.02</v>
      </c>
      <c r="G52">
        <v>22</v>
      </c>
    </row>
    <row r="53" spans="4:7" x14ac:dyDescent="0.25">
      <c r="D53" t="s">
        <v>336</v>
      </c>
      <c r="E53">
        <v>1</v>
      </c>
      <c r="F53">
        <v>146.05699999999999</v>
      </c>
      <c r="G53">
        <v>22</v>
      </c>
    </row>
    <row r="54" spans="4:7" x14ac:dyDescent="0.25">
      <c r="D54" t="s">
        <v>569</v>
      </c>
      <c r="E54">
        <v>1</v>
      </c>
      <c r="F54">
        <v>5.2359999999999998</v>
      </c>
      <c r="G54">
        <v>22</v>
      </c>
    </row>
    <row r="55" spans="4:7" x14ac:dyDescent="0.25">
      <c r="D55" t="s">
        <v>569</v>
      </c>
      <c r="E55">
        <v>1</v>
      </c>
      <c r="F55">
        <v>5.2060000000000004</v>
      </c>
      <c r="G55">
        <v>22</v>
      </c>
    </row>
    <row r="56" spans="4:7" x14ac:dyDescent="0.25">
      <c r="D56" t="s">
        <v>366</v>
      </c>
      <c r="E56">
        <v>1</v>
      </c>
      <c r="F56">
        <v>167.55099999999999</v>
      </c>
      <c r="G56">
        <v>23</v>
      </c>
    </row>
    <row r="57" spans="4:7" x14ac:dyDescent="0.25">
      <c r="D57" t="s">
        <v>394</v>
      </c>
      <c r="E57">
        <v>1</v>
      </c>
      <c r="F57">
        <v>4.0650000000000004</v>
      </c>
      <c r="G57">
        <v>23</v>
      </c>
    </row>
    <row r="58" spans="4:7" x14ac:dyDescent="0.25">
      <c r="D58" t="s">
        <v>516</v>
      </c>
      <c r="E58">
        <v>1</v>
      </c>
      <c r="F58">
        <v>4.0289999999999999</v>
      </c>
      <c r="G58">
        <v>23</v>
      </c>
    </row>
    <row r="59" spans="4:7" x14ac:dyDescent="0.25">
      <c r="D59" t="s">
        <v>172</v>
      </c>
      <c r="E59">
        <v>1</v>
      </c>
      <c r="F59">
        <v>4.1390000000000002</v>
      </c>
      <c r="G59">
        <v>24</v>
      </c>
    </row>
    <row r="60" spans="4:7" x14ac:dyDescent="0.25">
      <c r="D60" t="s">
        <v>335</v>
      </c>
      <c r="E60">
        <v>1</v>
      </c>
      <c r="F60">
        <v>44.082999999999998</v>
      </c>
      <c r="G60">
        <v>24</v>
      </c>
    </row>
    <row r="61" spans="4:7" x14ac:dyDescent="0.25">
      <c r="D61" t="s">
        <v>408</v>
      </c>
      <c r="E61">
        <v>1</v>
      </c>
      <c r="F61">
        <v>4.01</v>
      </c>
      <c r="G61">
        <v>24</v>
      </c>
    </row>
    <row r="62" spans="4:7" x14ac:dyDescent="0.25">
      <c r="D62" t="s">
        <v>368</v>
      </c>
      <c r="E62">
        <v>1</v>
      </c>
      <c r="F62">
        <v>206.2</v>
      </c>
      <c r="G62">
        <v>27</v>
      </c>
    </row>
    <row r="63" spans="4:7" x14ac:dyDescent="0.25">
      <c r="D63" t="s">
        <v>333</v>
      </c>
      <c r="E63">
        <v>1</v>
      </c>
      <c r="F63">
        <v>170.71199999999999</v>
      </c>
      <c r="G63">
        <v>28</v>
      </c>
    </row>
    <row r="64" spans="4:7" x14ac:dyDescent="0.25">
      <c r="D64" t="s">
        <v>520</v>
      </c>
      <c r="E64">
        <v>1</v>
      </c>
      <c r="F64">
        <v>4.0279999999999996</v>
      </c>
      <c r="G64">
        <v>28</v>
      </c>
    </row>
    <row r="65" spans="4:7" x14ac:dyDescent="0.25">
      <c r="D65" t="s">
        <v>204</v>
      </c>
      <c r="E65">
        <v>1</v>
      </c>
      <c r="F65">
        <v>4.0259999999999998</v>
      </c>
      <c r="G65">
        <v>29</v>
      </c>
    </row>
    <row r="66" spans="4:7" x14ac:dyDescent="0.25">
      <c r="D66" t="s">
        <v>274</v>
      </c>
      <c r="E66">
        <v>1</v>
      </c>
      <c r="F66">
        <v>4.0229999999999997</v>
      </c>
      <c r="G66">
        <v>29</v>
      </c>
    </row>
    <row r="67" spans="4:7" x14ac:dyDescent="0.25">
      <c r="D67" t="s">
        <v>307</v>
      </c>
      <c r="E67">
        <v>1</v>
      </c>
      <c r="F67">
        <v>6.0119999999999996</v>
      </c>
      <c r="G67">
        <v>29</v>
      </c>
    </row>
    <row r="68" spans="4:7" x14ac:dyDescent="0.25">
      <c r="D68" t="s">
        <v>469</v>
      </c>
      <c r="E68">
        <v>1</v>
      </c>
      <c r="F68">
        <v>4.04</v>
      </c>
      <c r="G68">
        <v>30</v>
      </c>
    </row>
    <row r="69" spans="4:7" x14ac:dyDescent="0.25">
      <c r="D69" t="s">
        <v>514</v>
      </c>
      <c r="E69">
        <v>1</v>
      </c>
      <c r="F69">
        <v>4.0730000000000004</v>
      </c>
      <c r="G69">
        <v>30</v>
      </c>
    </row>
    <row r="70" spans="4:7" x14ac:dyDescent="0.25">
      <c r="D70" t="s">
        <v>623</v>
      </c>
      <c r="E70">
        <v>1</v>
      </c>
      <c r="F70">
        <v>4.0110000000000001</v>
      </c>
      <c r="G70">
        <v>30</v>
      </c>
    </row>
    <row r="71" spans="4:7" x14ac:dyDescent="0.25">
      <c r="D71" t="s">
        <v>54</v>
      </c>
      <c r="E71">
        <v>1</v>
      </c>
      <c r="F71">
        <v>5.3849999999999998</v>
      </c>
      <c r="G71">
        <v>31</v>
      </c>
    </row>
    <row r="72" spans="4:7" x14ac:dyDescent="0.25">
      <c r="D72" t="s">
        <v>624</v>
      </c>
      <c r="E72">
        <v>1</v>
      </c>
      <c r="F72">
        <v>4.056</v>
      </c>
      <c r="G72">
        <v>31</v>
      </c>
    </row>
    <row r="73" spans="4:7" x14ac:dyDescent="0.25">
      <c r="D73" t="s">
        <v>194</v>
      </c>
      <c r="E73">
        <v>1</v>
      </c>
      <c r="F73">
        <v>4.0919999999999996</v>
      </c>
      <c r="G73">
        <v>32</v>
      </c>
    </row>
    <row r="74" spans="4:7" x14ac:dyDescent="0.25">
      <c r="D74" t="s">
        <v>155</v>
      </c>
      <c r="E74">
        <v>1</v>
      </c>
      <c r="F74">
        <v>4.0490000000000004</v>
      </c>
      <c r="G74">
        <v>32</v>
      </c>
    </row>
    <row r="75" spans="4:7" x14ac:dyDescent="0.25">
      <c r="D75" t="s">
        <v>383</v>
      </c>
      <c r="E75">
        <v>1</v>
      </c>
      <c r="F75">
        <v>4.2320000000000002</v>
      </c>
      <c r="G75">
        <v>32</v>
      </c>
    </row>
    <row r="76" spans="4:7" x14ac:dyDescent="0.25">
      <c r="D76" t="s">
        <v>598</v>
      </c>
      <c r="E76">
        <v>1</v>
      </c>
      <c r="F76">
        <v>4.2359999999999998</v>
      </c>
      <c r="G76">
        <v>32</v>
      </c>
    </row>
    <row r="77" spans="4:7" x14ac:dyDescent="0.25">
      <c r="D77" t="s">
        <v>395</v>
      </c>
      <c r="E77">
        <v>1</v>
      </c>
      <c r="F77">
        <v>45.316000000000003</v>
      </c>
      <c r="G77">
        <v>33</v>
      </c>
    </row>
    <row r="78" spans="4:7" x14ac:dyDescent="0.25">
      <c r="D78" t="s">
        <v>522</v>
      </c>
      <c r="E78">
        <v>1</v>
      </c>
      <c r="F78">
        <v>24.050999999999998</v>
      </c>
      <c r="G78">
        <v>33</v>
      </c>
    </row>
    <row r="79" spans="4:7" x14ac:dyDescent="0.25">
      <c r="D79" t="s">
        <v>94</v>
      </c>
      <c r="E79">
        <v>1</v>
      </c>
      <c r="F79">
        <v>4.0229999999999997</v>
      </c>
      <c r="G79">
        <v>34</v>
      </c>
    </row>
    <row r="80" spans="4:7" x14ac:dyDescent="0.25">
      <c r="D80" t="s">
        <v>59</v>
      </c>
      <c r="E80">
        <v>1</v>
      </c>
      <c r="F80">
        <v>4.0410000000000004</v>
      </c>
      <c r="G80">
        <v>35</v>
      </c>
    </row>
    <row r="81" spans="4:7" x14ac:dyDescent="0.25">
      <c r="D81" t="s">
        <v>268</v>
      </c>
      <c r="E81">
        <v>1</v>
      </c>
      <c r="F81">
        <v>8.9510000000000005</v>
      </c>
      <c r="G81">
        <v>35</v>
      </c>
    </row>
    <row r="82" spans="4:7" x14ac:dyDescent="0.25">
      <c r="D82" t="s">
        <v>299</v>
      </c>
      <c r="E82">
        <v>1</v>
      </c>
      <c r="F82">
        <v>4.0890000000000004</v>
      </c>
      <c r="G82">
        <v>35</v>
      </c>
    </row>
    <row r="83" spans="4:7" x14ac:dyDescent="0.25">
      <c r="D83" t="s">
        <v>498</v>
      </c>
      <c r="E83">
        <v>1</v>
      </c>
      <c r="F83">
        <v>4.0609999999999999</v>
      </c>
      <c r="G83">
        <v>35</v>
      </c>
    </row>
    <row r="84" spans="4:7" x14ac:dyDescent="0.25">
      <c r="D84" t="s">
        <v>319</v>
      </c>
      <c r="E84">
        <v>1</v>
      </c>
      <c r="F84">
        <v>4.0460000000000003</v>
      </c>
      <c r="G84">
        <v>36</v>
      </c>
    </row>
    <row r="85" spans="4:7" x14ac:dyDescent="0.25">
      <c r="D85" t="s">
        <v>125</v>
      </c>
      <c r="E85">
        <v>1</v>
      </c>
      <c r="F85">
        <v>4.0350000000000001</v>
      </c>
      <c r="G85">
        <v>37</v>
      </c>
    </row>
    <row r="86" spans="4:7" x14ac:dyDescent="0.25">
      <c r="D86" t="s">
        <v>28</v>
      </c>
      <c r="E86">
        <v>1</v>
      </c>
      <c r="F86">
        <v>4.07</v>
      </c>
      <c r="G86">
        <v>38</v>
      </c>
    </row>
    <row r="87" spans="4:7" x14ac:dyDescent="0.25">
      <c r="D87" t="s">
        <v>427</v>
      </c>
      <c r="E87">
        <v>1</v>
      </c>
      <c r="F87">
        <v>4.0170000000000003</v>
      </c>
      <c r="G87">
        <v>39</v>
      </c>
    </row>
    <row r="88" spans="4:7" x14ac:dyDescent="0.25">
      <c r="D88" t="s">
        <v>509</v>
      </c>
      <c r="E88">
        <v>1</v>
      </c>
      <c r="F88">
        <v>4.0270000000000001</v>
      </c>
      <c r="G88">
        <v>39</v>
      </c>
    </row>
    <row r="89" spans="4:7" x14ac:dyDescent="0.25">
      <c r="D89" t="s">
        <v>546</v>
      </c>
      <c r="E89">
        <v>1</v>
      </c>
      <c r="F89">
        <v>4.0380000000000003</v>
      </c>
      <c r="G89">
        <v>41</v>
      </c>
    </row>
    <row r="90" spans="4:7" x14ac:dyDescent="0.25">
      <c r="D90" t="s">
        <v>162</v>
      </c>
      <c r="E90">
        <v>1</v>
      </c>
      <c r="F90">
        <v>6.8390000000000004</v>
      </c>
      <c r="G90">
        <v>42</v>
      </c>
    </row>
    <row r="91" spans="4:7" x14ac:dyDescent="0.25">
      <c r="D91" t="s">
        <v>102</v>
      </c>
      <c r="E91">
        <v>1</v>
      </c>
      <c r="F91">
        <v>4.101</v>
      </c>
      <c r="G91">
        <v>44</v>
      </c>
    </row>
    <row r="92" spans="4:7" x14ac:dyDescent="0.25">
      <c r="D92" t="s">
        <v>230</v>
      </c>
      <c r="E92">
        <v>1</v>
      </c>
      <c r="F92">
        <v>4.056</v>
      </c>
      <c r="G92">
        <v>44</v>
      </c>
    </row>
    <row r="93" spans="4:7" x14ac:dyDescent="0.25">
      <c r="D93" t="s">
        <v>337</v>
      </c>
      <c r="E93">
        <v>1</v>
      </c>
      <c r="F93">
        <v>188.12100000000001</v>
      </c>
      <c r="G93">
        <v>44</v>
      </c>
    </row>
    <row r="94" spans="4:7" x14ac:dyDescent="0.25">
      <c r="D94" t="s">
        <v>407</v>
      </c>
      <c r="E94">
        <v>1</v>
      </c>
      <c r="F94">
        <v>4.0339999999999998</v>
      </c>
      <c r="G94">
        <v>44</v>
      </c>
    </row>
    <row r="95" spans="4:7" x14ac:dyDescent="0.25">
      <c r="D95" t="s">
        <v>210</v>
      </c>
      <c r="E95">
        <v>1</v>
      </c>
      <c r="F95">
        <v>4.16</v>
      </c>
      <c r="G95">
        <v>45</v>
      </c>
    </row>
    <row r="96" spans="4:7" x14ac:dyDescent="0.25">
      <c r="D96" t="s">
        <v>309</v>
      </c>
      <c r="E96">
        <v>1</v>
      </c>
      <c r="F96">
        <v>7.2</v>
      </c>
      <c r="G96">
        <v>45</v>
      </c>
    </row>
    <row r="97" spans="4:7" x14ac:dyDescent="0.25">
      <c r="D97" t="s">
        <v>503</v>
      </c>
      <c r="E97">
        <v>1</v>
      </c>
      <c r="F97">
        <v>4.0309999999999997</v>
      </c>
      <c r="G97">
        <v>45</v>
      </c>
    </row>
    <row r="98" spans="4:7" x14ac:dyDescent="0.25">
      <c r="D98" t="s">
        <v>166</v>
      </c>
      <c r="E98">
        <v>1</v>
      </c>
      <c r="F98">
        <v>4.04</v>
      </c>
      <c r="G98">
        <v>46</v>
      </c>
    </row>
    <row r="99" spans="4:7" x14ac:dyDescent="0.25">
      <c r="D99" t="s">
        <v>434</v>
      </c>
      <c r="E99">
        <v>1</v>
      </c>
      <c r="F99">
        <v>4.0469999999999997</v>
      </c>
      <c r="G99">
        <v>47</v>
      </c>
    </row>
    <row r="100" spans="4:7" x14ac:dyDescent="0.25">
      <c r="D100" t="s">
        <v>171</v>
      </c>
      <c r="E100">
        <v>1</v>
      </c>
      <c r="F100">
        <v>5.7590000000000003</v>
      </c>
      <c r="G100">
        <v>49</v>
      </c>
    </row>
    <row r="101" spans="4:7" x14ac:dyDescent="0.25">
      <c r="D101" t="s">
        <v>191</v>
      </c>
      <c r="E101">
        <v>1</v>
      </c>
      <c r="F101">
        <v>4.2460000000000004</v>
      </c>
      <c r="G101">
        <v>49</v>
      </c>
    </row>
    <row r="102" spans="4:7" x14ac:dyDescent="0.25">
      <c r="D102" t="s">
        <v>295</v>
      </c>
      <c r="E102">
        <v>1</v>
      </c>
      <c r="F102">
        <v>4.0209999999999999</v>
      </c>
      <c r="G102">
        <v>49</v>
      </c>
    </row>
    <row r="103" spans="4:7" x14ac:dyDescent="0.25">
      <c r="D103" t="s">
        <v>575</v>
      </c>
      <c r="E103">
        <v>1</v>
      </c>
      <c r="F103">
        <v>4.0549999999999997</v>
      </c>
      <c r="G103">
        <v>50</v>
      </c>
    </row>
    <row r="104" spans="4:7" x14ac:dyDescent="0.25">
      <c r="D104" t="s">
        <v>137</v>
      </c>
      <c r="E104">
        <v>1</v>
      </c>
      <c r="F104">
        <v>171.05600000000001</v>
      </c>
      <c r="G104">
        <v>51</v>
      </c>
    </row>
    <row r="105" spans="4:7" x14ac:dyDescent="0.25">
      <c r="D105" t="s">
        <v>233</v>
      </c>
      <c r="E105">
        <v>1</v>
      </c>
      <c r="F105">
        <v>4.0469999999999997</v>
      </c>
      <c r="G105">
        <v>51</v>
      </c>
    </row>
    <row r="106" spans="4:7" x14ac:dyDescent="0.25">
      <c r="D106" t="s">
        <v>512</v>
      </c>
      <c r="E106">
        <v>1</v>
      </c>
      <c r="F106">
        <v>472.32600000000002</v>
      </c>
      <c r="G106">
        <v>53</v>
      </c>
    </row>
    <row r="107" spans="4:7" x14ac:dyDescent="0.25">
      <c r="D107" t="s">
        <v>561</v>
      </c>
      <c r="E107">
        <v>1</v>
      </c>
      <c r="F107">
        <v>4.04</v>
      </c>
      <c r="G107">
        <v>54</v>
      </c>
    </row>
    <row r="108" spans="4:7" x14ac:dyDescent="0.25">
      <c r="D108" t="s">
        <v>631</v>
      </c>
      <c r="E108">
        <v>1</v>
      </c>
      <c r="F108">
        <v>4.056</v>
      </c>
      <c r="G108">
        <v>54</v>
      </c>
    </row>
    <row r="109" spans="4:7" x14ac:dyDescent="0.25">
      <c r="D109" t="s">
        <v>391</v>
      </c>
      <c r="E109">
        <v>1</v>
      </c>
      <c r="F109">
        <v>4.3239999999999998</v>
      </c>
      <c r="G109">
        <v>55</v>
      </c>
    </row>
    <row r="110" spans="4:7" x14ac:dyDescent="0.25">
      <c r="D110" t="s">
        <v>85</v>
      </c>
      <c r="E110">
        <v>1</v>
      </c>
      <c r="F110">
        <v>4.0309999999999997</v>
      </c>
      <c r="G110">
        <v>56</v>
      </c>
    </row>
    <row r="111" spans="4:7" x14ac:dyDescent="0.25">
      <c r="D111" t="s">
        <v>550</v>
      </c>
      <c r="E111">
        <v>1</v>
      </c>
      <c r="F111">
        <v>5.3929999999999998</v>
      </c>
      <c r="G111">
        <v>56</v>
      </c>
    </row>
    <row r="112" spans="4:7" x14ac:dyDescent="0.25">
      <c r="D112" t="s">
        <v>396</v>
      </c>
      <c r="E112">
        <v>1</v>
      </c>
      <c r="F112">
        <v>4.2530000000000001</v>
      </c>
      <c r="G112">
        <v>59</v>
      </c>
    </row>
    <row r="113" spans="4:7" x14ac:dyDescent="0.25">
      <c r="D113" t="s">
        <v>582</v>
      </c>
      <c r="E113">
        <v>1</v>
      </c>
      <c r="F113">
        <v>4.0380000000000003</v>
      </c>
      <c r="G113">
        <v>61</v>
      </c>
    </row>
    <row r="114" spans="4:7" x14ac:dyDescent="0.25">
      <c r="D114" t="s">
        <v>313</v>
      </c>
      <c r="E114">
        <v>1</v>
      </c>
      <c r="F114">
        <v>4.0640000000000001</v>
      </c>
      <c r="G114">
        <v>64</v>
      </c>
    </row>
    <row r="115" spans="4:7" x14ac:dyDescent="0.25">
      <c r="D115" t="s">
        <v>260</v>
      </c>
      <c r="E115">
        <v>1</v>
      </c>
      <c r="F115">
        <v>4.0449999999999999</v>
      </c>
      <c r="G115">
        <v>66</v>
      </c>
    </row>
    <row r="116" spans="4:7" x14ac:dyDescent="0.25">
      <c r="D116" t="s">
        <v>341</v>
      </c>
      <c r="E116">
        <v>1</v>
      </c>
      <c r="F116">
        <v>4.0419999999999998</v>
      </c>
      <c r="G116">
        <v>71</v>
      </c>
    </row>
    <row r="117" spans="4:7" x14ac:dyDescent="0.25">
      <c r="D117" t="s">
        <v>12</v>
      </c>
      <c r="E117">
        <v>1</v>
      </c>
      <c r="F117">
        <v>15.339</v>
      </c>
      <c r="G117">
        <v>77</v>
      </c>
    </row>
    <row r="118" spans="4:7" x14ac:dyDescent="0.25">
      <c r="D118" t="s">
        <v>327</v>
      </c>
      <c r="E118">
        <v>1</v>
      </c>
      <c r="F118">
        <v>4.0469999999999997</v>
      </c>
      <c r="G118">
        <v>87</v>
      </c>
    </row>
    <row r="119" spans="4:7" x14ac:dyDescent="0.25">
      <c r="D119" t="s">
        <v>199</v>
      </c>
      <c r="E119">
        <v>1</v>
      </c>
      <c r="F119">
        <v>8.5389999999999997</v>
      </c>
      <c r="G119">
        <v>93</v>
      </c>
    </row>
    <row r="120" spans="4:7" x14ac:dyDescent="0.25">
      <c r="D120" t="s">
        <v>180</v>
      </c>
      <c r="E120">
        <v>1</v>
      </c>
      <c r="F120">
        <v>4.09</v>
      </c>
      <c r="G120">
        <v>96</v>
      </c>
    </row>
    <row r="121" spans="4:7" x14ac:dyDescent="0.25">
      <c r="D121" t="s">
        <v>158</v>
      </c>
      <c r="E121">
        <v>1</v>
      </c>
      <c r="F121">
        <v>4.2409999999999997</v>
      </c>
      <c r="G121">
        <v>97</v>
      </c>
    </row>
    <row r="122" spans="4:7" x14ac:dyDescent="0.25">
      <c r="D122" t="s">
        <v>250</v>
      </c>
      <c r="E122">
        <v>1</v>
      </c>
      <c r="F122">
        <v>15.65</v>
      </c>
      <c r="G122">
        <v>97</v>
      </c>
    </row>
    <row r="123" spans="4:7" x14ac:dyDescent="0.25">
      <c r="D123" t="s">
        <v>328</v>
      </c>
      <c r="E123">
        <v>1</v>
      </c>
      <c r="F123">
        <v>4.0570000000000004</v>
      </c>
      <c r="G123">
        <v>97</v>
      </c>
    </row>
    <row r="124" spans="4:7" x14ac:dyDescent="0.25">
      <c r="D124" t="s">
        <v>488</v>
      </c>
      <c r="E124">
        <v>1</v>
      </c>
      <c r="F124">
        <v>4.0460000000000003</v>
      </c>
      <c r="G124">
        <v>97</v>
      </c>
    </row>
    <row r="125" spans="4:7" x14ac:dyDescent="0.25">
      <c r="D125" t="s">
        <v>71</v>
      </c>
      <c r="E125">
        <v>1</v>
      </c>
      <c r="F125">
        <v>4.04</v>
      </c>
      <c r="G125">
        <v>100</v>
      </c>
    </row>
    <row r="126" spans="4:7" x14ac:dyDescent="0.25">
      <c r="D126" t="s">
        <v>331</v>
      </c>
      <c r="E126">
        <v>1</v>
      </c>
      <c r="F126">
        <v>4.1040000000000001</v>
      </c>
      <c r="G126">
        <v>100</v>
      </c>
    </row>
    <row r="127" spans="4:7" x14ac:dyDescent="0.25">
      <c r="D127" t="s">
        <v>73</v>
      </c>
      <c r="E127">
        <v>1</v>
      </c>
      <c r="F127">
        <v>36.000999999999998</v>
      </c>
      <c r="G127">
        <v>101</v>
      </c>
    </row>
    <row r="128" spans="4:7" x14ac:dyDescent="0.25">
      <c r="D128" t="s">
        <v>79</v>
      </c>
      <c r="E128">
        <v>1</v>
      </c>
      <c r="F128">
        <v>4.0979999999999999</v>
      </c>
      <c r="G128">
        <v>104</v>
      </c>
    </row>
    <row r="129" spans="4:7" x14ac:dyDescent="0.25">
      <c r="D129" t="s">
        <v>256</v>
      </c>
      <c r="E129">
        <v>1</v>
      </c>
      <c r="F129">
        <v>15.346</v>
      </c>
      <c r="G129">
        <v>104</v>
      </c>
    </row>
    <row r="130" spans="4:7" x14ac:dyDescent="0.25">
      <c r="D130" t="s">
        <v>365</v>
      </c>
      <c r="E130">
        <v>1</v>
      </c>
      <c r="F130">
        <v>4.1059999999999999</v>
      </c>
      <c r="G130">
        <v>113</v>
      </c>
    </row>
    <row r="131" spans="4:7" x14ac:dyDescent="0.25">
      <c r="D131" t="s">
        <v>282</v>
      </c>
      <c r="E131">
        <v>1</v>
      </c>
      <c r="F131">
        <v>4.0449999999999999</v>
      </c>
      <c r="G131">
        <v>120</v>
      </c>
    </row>
    <row r="132" spans="4:7" x14ac:dyDescent="0.25">
      <c r="D132" t="s">
        <v>188</v>
      </c>
      <c r="E132">
        <v>1</v>
      </c>
      <c r="F132">
        <v>4.0549999999999997</v>
      </c>
      <c r="G132">
        <v>131</v>
      </c>
    </row>
    <row r="133" spans="4:7" x14ac:dyDescent="0.25">
      <c r="D133" t="s">
        <v>312</v>
      </c>
      <c r="E133">
        <v>1</v>
      </c>
      <c r="F133">
        <v>6.3179999999999996</v>
      </c>
      <c r="G133">
        <v>133</v>
      </c>
    </row>
    <row r="134" spans="4:7" x14ac:dyDescent="0.25">
      <c r="D134" t="s">
        <v>173</v>
      </c>
      <c r="E134">
        <v>1</v>
      </c>
      <c r="F134">
        <v>4.1260000000000003</v>
      </c>
      <c r="G134">
        <v>134</v>
      </c>
    </row>
    <row r="135" spans="4:7" x14ac:dyDescent="0.25">
      <c r="D135" t="s">
        <v>300</v>
      </c>
      <c r="E135">
        <v>1</v>
      </c>
      <c r="F135">
        <v>251.69200000000001</v>
      </c>
      <c r="G135">
        <v>134</v>
      </c>
    </row>
    <row r="136" spans="4:7" x14ac:dyDescent="0.25">
      <c r="D136" t="s">
        <v>629</v>
      </c>
      <c r="E136">
        <v>1</v>
      </c>
      <c r="F136">
        <v>4.0679999999999996</v>
      </c>
      <c r="G136">
        <v>154</v>
      </c>
    </row>
    <row r="137" spans="4:7" x14ac:dyDescent="0.25">
      <c r="D137" t="s">
        <v>89</v>
      </c>
      <c r="E137">
        <v>1</v>
      </c>
      <c r="F137">
        <v>4.1210000000000004</v>
      </c>
      <c r="G137">
        <v>175</v>
      </c>
    </row>
    <row r="138" spans="4:7" x14ac:dyDescent="0.25">
      <c r="D138" t="s">
        <v>628</v>
      </c>
      <c r="E138">
        <v>1</v>
      </c>
      <c r="F138">
        <v>4.1500000000000004</v>
      </c>
      <c r="G138">
        <v>179</v>
      </c>
    </row>
    <row r="139" spans="4:7" x14ac:dyDescent="0.25">
      <c r="D139" t="s">
        <v>62</v>
      </c>
      <c r="E139">
        <v>1</v>
      </c>
      <c r="F139">
        <v>4.03</v>
      </c>
      <c r="G139">
        <v>188</v>
      </c>
    </row>
    <row r="140" spans="4:7" x14ac:dyDescent="0.25">
      <c r="D140" t="s">
        <v>58</v>
      </c>
      <c r="E140">
        <v>1</v>
      </c>
      <c r="F140">
        <v>7.1980000000000004</v>
      </c>
      <c r="G140">
        <v>205</v>
      </c>
    </row>
    <row r="141" spans="4:7" x14ac:dyDescent="0.25">
      <c r="D141" t="s">
        <v>325</v>
      </c>
      <c r="E141">
        <v>1</v>
      </c>
      <c r="F141">
        <v>4.2169999999999996</v>
      </c>
      <c r="G141">
        <v>312</v>
      </c>
    </row>
    <row r="142" spans="4:7" x14ac:dyDescent="0.25">
      <c r="D142" t="s">
        <v>591</v>
      </c>
      <c r="E142">
        <v>1</v>
      </c>
      <c r="F142">
        <v>4.0819999999999999</v>
      </c>
      <c r="G142">
        <v>325</v>
      </c>
    </row>
    <row r="143" spans="4:7" x14ac:dyDescent="0.25">
      <c r="D143" t="s">
        <v>382</v>
      </c>
      <c r="E143">
        <v>1</v>
      </c>
      <c r="F143">
        <v>4.484</v>
      </c>
      <c r="G143">
        <v>648</v>
      </c>
    </row>
  </sheetData>
  <sortState ref="D2:G143">
    <sortCondition ref="G2:G14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6"/>
  <sheetViews>
    <sheetView topLeftCell="B8" zoomScale="120" zoomScaleNormal="120" workbookViewId="0">
      <selection activeCell="R10" sqref="R10"/>
    </sheetView>
  </sheetViews>
  <sheetFormatPr defaultRowHeight="15" x14ac:dyDescent="0.25"/>
  <cols>
    <col min="1" max="1" width="36.5703125" customWidth="1"/>
    <col min="2" max="2" width="31.7109375" customWidth="1"/>
    <col min="3" max="3" width="24.5703125" customWidth="1"/>
    <col min="4" max="4" width="21.42578125" customWidth="1"/>
    <col min="11" max="11" width="14.5703125" customWidth="1"/>
    <col min="12" max="12" width="13.140625" customWidth="1"/>
    <col min="13" max="13" width="13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7</v>
      </c>
    </row>
    <row r="2" spans="1:6" x14ac:dyDescent="0.25">
      <c r="A2" t="s">
        <v>208</v>
      </c>
      <c r="B2">
        <v>0</v>
      </c>
      <c r="C2" t="s">
        <v>25</v>
      </c>
      <c r="D2" t="s">
        <v>25</v>
      </c>
      <c r="E2">
        <v>0</v>
      </c>
    </row>
    <row r="3" spans="1:6" x14ac:dyDescent="0.25">
      <c r="A3" t="s">
        <v>553</v>
      </c>
      <c r="B3">
        <v>0</v>
      </c>
      <c r="C3" t="s">
        <v>25</v>
      </c>
      <c r="D3" t="s">
        <v>25</v>
      </c>
      <c r="E3">
        <v>0</v>
      </c>
    </row>
    <row r="4" spans="1:6" x14ac:dyDescent="0.25">
      <c r="A4" t="s">
        <v>558</v>
      </c>
      <c r="B4">
        <v>0</v>
      </c>
      <c r="C4" t="s">
        <v>25</v>
      </c>
      <c r="D4" t="s">
        <v>25</v>
      </c>
      <c r="E4">
        <v>0</v>
      </c>
    </row>
    <row r="5" spans="1:6" x14ac:dyDescent="0.25">
      <c r="A5" t="s">
        <v>12</v>
      </c>
      <c r="B5">
        <v>1</v>
      </c>
    </row>
    <row r="6" spans="1:6" x14ac:dyDescent="0.25">
      <c r="A6" t="s">
        <v>26</v>
      </c>
      <c r="B6">
        <v>1</v>
      </c>
      <c r="E6">
        <v>13</v>
      </c>
      <c r="F6">
        <v>13</v>
      </c>
    </row>
    <row r="7" spans="1:6" x14ac:dyDescent="0.25">
      <c r="A7" t="s">
        <v>28</v>
      </c>
      <c r="B7">
        <v>1</v>
      </c>
      <c r="E7">
        <v>38</v>
      </c>
      <c r="F7">
        <v>38</v>
      </c>
    </row>
    <row r="8" spans="1:6" x14ac:dyDescent="0.25">
      <c r="A8" t="s">
        <v>30</v>
      </c>
      <c r="B8">
        <v>1</v>
      </c>
      <c r="E8">
        <v>11</v>
      </c>
      <c r="F8">
        <v>11</v>
      </c>
    </row>
    <row r="9" spans="1:6" x14ac:dyDescent="0.25">
      <c r="A9" t="s">
        <v>53</v>
      </c>
      <c r="B9">
        <v>1</v>
      </c>
      <c r="E9">
        <v>22</v>
      </c>
      <c r="F9">
        <v>22</v>
      </c>
    </row>
    <row r="10" spans="1:6" x14ac:dyDescent="0.25">
      <c r="A10" t="s">
        <v>54</v>
      </c>
      <c r="B10">
        <v>1</v>
      </c>
      <c r="E10">
        <v>31</v>
      </c>
      <c r="F10">
        <v>31</v>
      </c>
    </row>
    <row r="11" spans="1:6" x14ac:dyDescent="0.25">
      <c r="A11" t="s">
        <v>58</v>
      </c>
      <c r="B11">
        <v>1</v>
      </c>
      <c r="E11">
        <v>205</v>
      </c>
      <c r="F11">
        <v>472</v>
      </c>
    </row>
    <row r="12" spans="1:6" x14ac:dyDescent="0.25">
      <c r="A12" t="s">
        <v>59</v>
      </c>
      <c r="B12">
        <v>1</v>
      </c>
      <c r="E12">
        <v>35</v>
      </c>
      <c r="F12">
        <v>35</v>
      </c>
    </row>
    <row r="13" spans="1:6" x14ac:dyDescent="0.25">
      <c r="A13" t="s">
        <v>62</v>
      </c>
      <c r="B13">
        <v>1</v>
      </c>
      <c r="E13">
        <v>188</v>
      </c>
      <c r="F13">
        <v>186</v>
      </c>
    </row>
    <row r="14" spans="1:6" x14ac:dyDescent="0.25">
      <c r="A14" t="s">
        <v>71</v>
      </c>
      <c r="B14">
        <v>1</v>
      </c>
      <c r="E14">
        <v>100</v>
      </c>
      <c r="F14">
        <v>100</v>
      </c>
    </row>
    <row r="15" spans="1:6" x14ac:dyDescent="0.25">
      <c r="A15" t="s">
        <v>73</v>
      </c>
      <c r="B15">
        <v>1</v>
      </c>
      <c r="E15">
        <v>101</v>
      </c>
      <c r="F15">
        <v>108</v>
      </c>
    </row>
    <row r="16" spans="1:6" x14ac:dyDescent="0.25">
      <c r="A16" t="s">
        <v>79</v>
      </c>
      <c r="B16">
        <v>1</v>
      </c>
      <c r="E16">
        <v>104</v>
      </c>
      <c r="F16">
        <v>104</v>
      </c>
    </row>
    <row r="17" spans="1:6" x14ac:dyDescent="0.25">
      <c r="A17" t="s">
        <v>85</v>
      </c>
      <c r="B17">
        <v>1</v>
      </c>
      <c r="E17">
        <v>56</v>
      </c>
      <c r="F17">
        <v>56</v>
      </c>
    </row>
    <row r="18" spans="1:6" x14ac:dyDescent="0.25">
      <c r="A18" t="s">
        <v>89</v>
      </c>
      <c r="B18">
        <v>1</v>
      </c>
      <c r="E18">
        <v>175</v>
      </c>
      <c r="F18">
        <v>175</v>
      </c>
    </row>
    <row r="19" spans="1:6" x14ac:dyDescent="0.25">
      <c r="A19" t="s">
        <v>94</v>
      </c>
      <c r="B19">
        <v>1</v>
      </c>
      <c r="E19">
        <v>34</v>
      </c>
      <c r="F19">
        <v>34</v>
      </c>
    </row>
    <row r="20" spans="1:6" x14ac:dyDescent="0.25">
      <c r="A20" t="s">
        <v>102</v>
      </c>
      <c r="B20">
        <v>1</v>
      </c>
      <c r="E20">
        <v>44</v>
      </c>
      <c r="F20">
        <v>44</v>
      </c>
    </row>
    <row r="21" spans="1:6" x14ac:dyDescent="0.25">
      <c r="A21" t="s">
        <v>121</v>
      </c>
      <c r="B21">
        <v>1</v>
      </c>
      <c r="E21">
        <v>19</v>
      </c>
      <c r="F21">
        <v>19</v>
      </c>
    </row>
    <row r="22" spans="1:6" x14ac:dyDescent="0.25">
      <c r="A22" t="s">
        <v>125</v>
      </c>
      <c r="B22">
        <v>1</v>
      </c>
      <c r="E22">
        <v>37</v>
      </c>
      <c r="F22">
        <v>37</v>
      </c>
    </row>
    <row r="23" spans="1:6" x14ac:dyDescent="0.25">
      <c r="A23" t="s">
        <v>158</v>
      </c>
      <c r="B23">
        <v>1</v>
      </c>
      <c r="E23">
        <v>97</v>
      </c>
      <c r="F23">
        <v>97</v>
      </c>
    </row>
    <row r="24" spans="1:6" x14ac:dyDescent="0.25">
      <c r="A24" t="s">
        <v>162</v>
      </c>
      <c r="B24">
        <v>1</v>
      </c>
      <c r="E24">
        <v>42</v>
      </c>
      <c r="F24">
        <v>42</v>
      </c>
    </row>
    <row r="25" spans="1:6" x14ac:dyDescent="0.25">
      <c r="A25" t="s">
        <v>163</v>
      </c>
      <c r="B25">
        <v>1</v>
      </c>
      <c r="E25">
        <v>11</v>
      </c>
      <c r="F25">
        <v>11</v>
      </c>
    </row>
    <row r="26" spans="1:6" x14ac:dyDescent="0.25">
      <c r="A26" t="s">
        <v>166</v>
      </c>
      <c r="B26">
        <v>1</v>
      </c>
      <c r="E26">
        <v>46</v>
      </c>
      <c r="F26">
        <v>46</v>
      </c>
    </row>
    <row r="27" spans="1:6" x14ac:dyDescent="0.25">
      <c r="A27" t="s">
        <v>168</v>
      </c>
      <c r="B27">
        <v>1</v>
      </c>
      <c r="E27">
        <v>14</v>
      </c>
      <c r="F27">
        <v>13</v>
      </c>
    </row>
    <row r="28" spans="1:6" x14ac:dyDescent="0.25">
      <c r="A28" t="s">
        <v>170</v>
      </c>
      <c r="B28">
        <v>1</v>
      </c>
      <c r="E28">
        <v>17</v>
      </c>
      <c r="F28">
        <v>18</v>
      </c>
    </row>
    <row r="29" spans="1:6" x14ac:dyDescent="0.25">
      <c r="A29" t="s">
        <v>171</v>
      </c>
      <c r="B29">
        <v>1</v>
      </c>
      <c r="E29">
        <v>49</v>
      </c>
      <c r="F29">
        <v>50</v>
      </c>
    </row>
    <row r="30" spans="1:6" x14ac:dyDescent="0.25">
      <c r="A30" t="s">
        <v>172</v>
      </c>
      <c r="B30">
        <v>1</v>
      </c>
      <c r="E30">
        <v>24</v>
      </c>
      <c r="F30">
        <v>54</v>
      </c>
    </row>
    <row r="31" spans="1:6" x14ac:dyDescent="0.25">
      <c r="A31" t="s">
        <v>173</v>
      </c>
      <c r="B31">
        <v>1</v>
      </c>
      <c r="E31">
        <v>134</v>
      </c>
      <c r="F31">
        <v>134</v>
      </c>
    </row>
    <row r="32" spans="1:6" x14ac:dyDescent="0.25">
      <c r="A32" t="s">
        <v>180</v>
      </c>
      <c r="B32">
        <v>1</v>
      </c>
      <c r="E32">
        <v>96</v>
      </c>
      <c r="F32">
        <v>96</v>
      </c>
    </row>
    <row r="33" spans="1:6" x14ac:dyDescent="0.25">
      <c r="A33" t="s">
        <v>188</v>
      </c>
      <c r="B33">
        <v>1</v>
      </c>
      <c r="E33">
        <v>131</v>
      </c>
      <c r="F33">
        <v>131</v>
      </c>
    </row>
    <row r="34" spans="1:6" x14ac:dyDescent="0.25">
      <c r="A34" t="s">
        <v>191</v>
      </c>
      <c r="B34">
        <v>1</v>
      </c>
      <c r="E34">
        <v>49</v>
      </c>
      <c r="F34">
        <v>49</v>
      </c>
    </row>
    <row r="35" spans="1:6" x14ac:dyDescent="0.25">
      <c r="A35" t="s">
        <v>194</v>
      </c>
      <c r="B35">
        <v>1</v>
      </c>
      <c r="E35">
        <v>32</v>
      </c>
      <c r="F35">
        <v>32</v>
      </c>
    </row>
    <row r="36" spans="1:6" x14ac:dyDescent="0.25">
      <c r="A36" t="s">
        <v>199</v>
      </c>
      <c r="B36">
        <v>1</v>
      </c>
      <c r="E36">
        <v>93</v>
      </c>
      <c r="F36">
        <v>93</v>
      </c>
    </row>
    <row r="37" spans="1:6" x14ac:dyDescent="0.25">
      <c r="A37" t="s">
        <v>204</v>
      </c>
      <c r="B37">
        <v>1</v>
      </c>
      <c r="E37">
        <v>29</v>
      </c>
      <c r="F37">
        <v>29</v>
      </c>
    </row>
    <row r="38" spans="1:6" x14ac:dyDescent="0.25">
      <c r="A38" t="s">
        <v>210</v>
      </c>
      <c r="B38">
        <v>1</v>
      </c>
      <c r="E38">
        <v>45</v>
      </c>
      <c r="F38">
        <v>45</v>
      </c>
    </row>
    <row r="39" spans="1:6" x14ac:dyDescent="0.25">
      <c r="A39" t="s">
        <v>130</v>
      </c>
      <c r="B39">
        <v>1</v>
      </c>
      <c r="E39">
        <v>21</v>
      </c>
      <c r="F39">
        <v>21</v>
      </c>
    </row>
    <row r="40" spans="1:6" x14ac:dyDescent="0.25">
      <c r="A40" t="s">
        <v>135</v>
      </c>
      <c r="B40">
        <v>1</v>
      </c>
      <c r="E40">
        <v>5</v>
      </c>
      <c r="F40">
        <v>5</v>
      </c>
    </row>
    <row r="41" spans="1:6" x14ac:dyDescent="0.25">
      <c r="A41" t="s">
        <v>136</v>
      </c>
      <c r="B41">
        <v>1</v>
      </c>
      <c r="E41">
        <v>16</v>
      </c>
      <c r="F41">
        <v>16</v>
      </c>
    </row>
    <row r="42" spans="1:6" x14ac:dyDescent="0.25">
      <c r="A42" t="s">
        <v>137</v>
      </c>
      <c r="B42">
        <v>1</v>
      </c>
      <c r="E42">
        <v>51</v>
      </c>
      <c r="F42">
        <v>56</v>
      </c>
    </row>
    <row r="43" spans="1:6" x14ac:dyDescent="0.25">
      <c r="A43" t="s">
        <v>139</v>
      </c>
      <c r="B43">
        <v>1</v>
      </c>
      <c r="E43">
        <v>4</v>
      </c>
      <c r="F43">
        <v>4</v>
      </c>
    </row>
    <row r="44" spans="1:6" x14ac:dyDescent="0.25">
      <c r="A44" t="s">
        <v>146</v>
      </c>
      <c r="B44">
        <v>1</v>
      </c>
      <c r="E44">
        <v>3</v>
      </c>
      <c r="F44">
        <v>3</v>
      </c>
    </row>
    <row r="45" spans="1:6" x14ac:dyDescent="0.25">
      <c r="A45" t="s">
        <v>155</v>
      </c>
      <c r="B45">
        <v>1</v>
      </c>
      <c r="E45">
        <v>32</v>
      </c>
      <c r="F45">
        <v>32</v>
      </c>
    </row>
    <row r="46" spans="1:6" x14ac:dyDescent="0.25">
      <c r="A46" t="s">
        <v>156</v>
      </c>
      <c r="B46">
        <v>1</v>
      </c>
      <c r="E46">
        <v>20</v>
      </c>
      <c r="F46">
        <v>7</v>
      </c>
    </row>
    <row r="47" spans="1:6" x14ac:dyDescent="0.25">
      <c r="A47" t="s">
        <v>223</v>
      </c>
      <c r="B47">
        <v>1</v>
      </c>
      <c r="E47">
        <v>4</v>
      </c>
      <c r="F47">
        <v>4</v>
      </c>
    </row>
    <row r="48" spans="1:6" x14ac:dyDescent="0.25">
      <c r="A48" t="s">
        <v>230</v>
      </c>
      <c r="B48">
        <v>1</v>
      </c>
      <c r="E48">
        <v>44</v>
      </c>
      <c r="F48">
        <v>44</v>
      </c>
    </row>
    <row r="49" spans="1:6" x14ac:dyDescent="0.25">
      <c r="A49" t="s">
        <v>233</v>
      </c>
      <c r="B49">
        <v>1</v>
      </c>
      <c r="E49">
        <v>51</v>
      </c>
      <c r="F49">
        <v>51</v>
      </c>
    </row>
    <row r="50" spans="1:6" x14ac:dyDescent="0.25">
      <c r="A50" t="s">
        <v>240</v>
      </c>
      <c r="B50">
        <v>1</v>
      </c>
      <c r="E50">
        <v>19</v>
      </c>
      <c r="F50">
        <v>20</v>
      </c>
    </row>
    <row r="51" spans="1:6" x14ac:dyDescent="0.25">
      <c r="A51" t="s">
        <v>250</v>
      </c>
      <c r="B51">
        <v>1</v>
      </c>
      <c r="E51">
        <v>97</v>
      </c>
      <c r="F51">
        <v>97</v>
      </c>
    </row>
    <row r="52" spans="1:6" x14ac:dyDescent="0.25">
      <c r="A52" t="s">
        <v>255</v>
      </c>
      <c r="B52">
        <v>1</v>
      </c>
      <c r="E52">
        <v>8</v>
      </c>
      <c r="F52">
        <v>8</v>
      </c>
    </row>
    <row r="53" spans="1:6" x14ac:dyDescent="0.25">
      <c r="A53" t="s">
        <v>256</v>
      </c>
      <c r="B53">
        <v>1</v>
      </c>
      <c r="E53">
        <v>104</v>
      </c>
      <c r="F53">
        <v>104</v>
      </c>
    </row>
    <row r="54" spans="1:6" x14ac:dyDescent="0.25">
      <c r="A54" t="s">
        <v>260</v>
      </c>
      <c r="B54">
        <v>1</v>
      </c>
      <c r="E54">
        <v>66</v>
      </c>
      <c r="F54">
        <v>66</v>
      </c>
    </row>
    <row r="55" spans="1:6" x14ac:dyDescent="0.25">
      <c r="A55" t="s">
        <v>268</v>
      </c>
      <c r="B55">
        <v>1</v>
      </c>
      <c r="E55">
        <v>35</v>
      </c>
      <c r="F55">
        <v>409</v>
      </c>
    </row>
    <row r="56" spans="1:6" x14ac:dyDescent="0.25">
      <c r="A56" t="s">
        <v>274</v>
      </c>
      <c r="B56">
        <v>1</v>
      </c>
      <c r="E56">
        <v>29</v>
      </c>
      <c r="F56">
        <v>29</v>
      </c>
    </row>
    <row r="57" spans="1:6" x14ac:dyDescent="0.25">
      <c r="A57" t="s">
        <v>282</v>
      </c>
      <c r="B57">
        <v>1</v>
      </c>
      <c r="E57">
        <v>120</v>
      </c>
      <c r="F57">
        <v>120</v>
      </c>
    </row>
    <row r="58" spans="1:6" x14ac:dyDescent="0.25">
      <c r="A58" t="s">
        <v>290</v>
      </c>
      <c r="B58">
        <v>1</v>
      </c>
      <c r="E58">
        <v>21</v>
      </c>
      <c r="F58">
        <v>149</v>
      </c>
    </row>
    <row r="59" spans="1:6" x14ac:dyDescent="0.25">
      <c r="A59" t="s">
        <v>295</v>
      </c>
      <c r="B59">
        <v>1</v>
      </c>
      <c r="E59">
        <v>49</v>
      </c>
      <c r="F59">
        <v>48</v>
      </c>
    </row>
    <row r="60" spans="1:6" x14ac:dyDescent="0.25">
      <c r="A60" t="s">
        <v>299</v>
      </c>
      <c r="B60">
        <v>1</v>
      </c>
      <c r="E60">
        <v>35</v>
      </c>
      <c r="F60">
        <v>35</v>
      </c>
    </row>
    <row r="61" spans="1:6" x14ac:dyDescent="0.25">
      <c r="A61" t="s">
        <v>300</v>
      </c>
      <c r="B61">
        <v>1</v>
      </c>
      <c r="E61">
        <v>134</v>
      </c>
      <c r="F61">
        <v>134</v>
      </c>
    </row>
    <row r="62" spans="1:6" x14ac:dyDescent="0.25">
      <c r="A62" t="s">
        <v>301</v>
      </c>
      <c r="B62">
        <v>1</v>
      </c>
      <c r="E62">
        <v>20</v>
      </c>
      <c r="F62">
        <v>20</v>
      </c>
    </row>
    <row r="63" spans="1:6" x14ac:dyDescent="0.25">
      <c r="A63" t="s">
        <v>302</v>
      </c>
      <c r="B63">
        <v>1</v>
      </c>
      <c r="E63">
        <v>22</v>
      </c>
      <c r="F63">
        <v>22</v>
      </c>
    </row>
    <row r="64" spans="1:6" x14ac:dyDescent="0.25">
      <c r="A64" t="s">
        <v>303</v>
      </c>
      <c r="B64">
        <v>1</v>
      </c>
      <c r="E64">
        <v>13</v>
      </c>
      <c r="F64">
        <v>13</v>
      </c>
    </row>
    <row r="65" spans="1:6" x14ac:dyDescent="0.25">
      <c r="A65" t="s">
        <v>304</v>
      </c>
      <c r="B65">
        <v>1</v>
      </c>
      <c r="E65">
        <v>17</v>
      </c>
      <c r="F65">
        <v>17</v>
      </c>
    </row>
    <row r="66" spans="1:6" x14ac:dyDescent="0.25">
      <c r="A66" t="s">
        <v>305</v>
      </c>
      <c r="B66">
        <v>1</v>
      </c>
      <c r="E66">
        <v>18</v>
      </c>
      <c r="F66">
        <v>18</v>
      </c>
    </row>
    <row r="67" spans="1:6" x14ac:dyDescent="0.25">
      <c r="A67" t="s">
        <v>306</v>
      </c>
      <c r="B67">
        <v>1</v>
      </c>
      <c r="E67">
        <v>13</v>
      </c>
      <c r="F67">
        <v>13</v>
      </c>
    </row>
    <row r="68" spans="1:6" x14ac:dyDescent="0.25">
      <c r="A68" t="s">
        <v>307</v>
      </c>
      <c r="B68">
        <v>1</v>
      </c>
      <c r="E68">
        <v>29</v>
      </c>
      <c r="F68">
        <v>30</v>
      </c>
    </row>
    <row r="69" spans="1:6" x14ac:dyDescent="0.25">
      <c r="A69" t="s">
        <v>308</v>
      </c>
      <c r="B69">
        <v>1</v>
      </c>
      <c r="E69">
        <v>22</v>
      </c>
      <c r="F69">
        <v>22</v>
      </c>
    </row>
    <row r="70" spans="1:6" x14ac:dyDescent="0.25">
      <c r="A70" t="s">
        <v>309</v>
      </c>
      <c r="B70">
        <v>1</v>
      </c>
      <c r="E70">
        <v>45</v>
      </c>
      <c r="F70">
        <v>288</v>
      </c>
    </row>
    <row r="71" spans="1:6" x14ac:dyDescent="0.25">
      <c r="A71" t="s">
        <v>310</v>
      </c>
      <c r="B71">
        <v>1</v>
      </c>
      <c r="E71">
        <v>6</v>
      </c>
      <c r="F71">
        <v>6</v>
      </c>
    </row>
    <row r="72" spans="1:6" x14ac:dyDescent="0.25">
      <c r="A72" t="s">
        <v>311</v>
      </c>
      <c r="B72">
        <v>1</v>
      </c>
      <c r="E72">
        <v>19</v>
      </c>
      <c r="F72">
        <v>19</v>
      </c>
    </row>
    <row r="73" spans="1:6" x14ac:dyDescent="0.25">
      <c r="A73" t="s">
        <v>312</v>
      </c>
      <c r="B73">
        <v>1</v>
      </c>
      <c r="E73">
        <v>133</v>
      </c>
    </row>
    <row r="74" spans="1:6" x14ac:dyDescent="0.25">
      <c r="A74" t="s">
        <v>313</v>
      </c>
      <c r="B74">
        <v>1</v>
      </c>
      <c r="E74">
        <v>64</v>
      </c>
      <c r="F74">
        <v>64</v>
      </c>
    </row>
    <row r="75" spans="1:6" x14ac:dyDescent="0.25">
      <c r="A75" t="s">
        <v>319</v>
      </c>
      <c r="B75">
        <v>1</v>
      </c>
      <c r="E75">
        <v>36</v>
      </c>
      <c r="F75">
        <v>36</v>
      </c>
    </row>
    <row r="76" spans="1:6" x14ac:dyDescent="0.25">
      <c r="A76" t="s">
        <v>327</v>
      </c>
      <c r="B76">
        <v>1</v>
      </c>
      <c r="E76">
        <v>87</v>
      </c>
      <c r="F76">
        <v>87</v>
      </c>
    </row>
    <row r="77" spans="1:6" x14ac:dyDescent="0.25">
      <c r="A77" t="s">
        <v>328</v>
      </c>
      <c r="B77">
        <v>1</v>
      </c>
      <c r="E77">
        <v>97</v>
      </c>
      <c r="F77">
        <v>97</v>
      </c>
    </row>
    <row r="78" spans="1:6" x14ac:dyDescent="0.25">
      <c r="A78" t="s">
        <v>325</v>
      </c>
      <c r="B78">
        <v>1</v>
      </c>
      <c r="E78">
        <v>312</v>
      </c>
      <c r="F78">
        <v>312</v>
      </c>
    </row>
    <row r="79" spans="1:6" x14ac:dyDescent="0.25">
      <c r="A79" t="s">
        <v>331</v>
      </c>
      <c r="B79">
        <v>1</v>
      </c>
      <c r="E79">
        <v>100</v>
      </c>
      <c r="F79">
        <v>100</v>
      </c>
    </row>
    <row r="80" spans="1:6" x14ac:dyDescent="0.25">
      <c r="A80" t="s">
        <v>333</v>
      </c>
      <c r="B80">
        <v>1</v>
      </c>
      <c r="E80">
        <v>28</v>
      </c>
      <c r="F80">
        <v>28</v>
      </c>
    </row>
    <row r="81" spans="1:6" x14ac:dyDescent="0.25">
      <c r="A81" t="s">
        <v>334</v>
      </c>
      <c r="B81">
        <v>1</v>
      </c>
      <c r="E81">
        <v>8</v>
      </c>
      <c r="F81">
        <v>8</v>
      </c>
    </row>
    <row r="82" spans="1:6" x14ac:dyDescent="0.25">
      <c r="A82" t="s">
        <v>335</v>
      </c>
      <c r="B82">
        <v>1</v>
      </c>
      <c r="E82">
        <v>24</v>
      </c>
      <c r="F82">
        <v>24</v>
      </c>
    </row>
    <row r="83" spans="1:6" x14ac:dyDescent="0.25">
      <c r="A83" t="s">
        <v>336</v>
      </c>
      <c r="B83">
        <v>1</v>
      </c>
      <c r="E83">
        <v>22</v>
      </c>
      <c r="F83">
        <v>22</v>
      </c>
    </row>
    <row r="84" spans="1:6" x14ac:dyDescent="0.25">
      <c r="A84" t="s">
        <v>337</v>
      </c>
      <c r="B84">
        <v>1</v>
      </c>
      <c r="E84">
        <v>44</v>
      </c>
      <c r="F84">
        <v>44</v>
      </c>
    </row>
    <row r="85" spans="1:6" x14ac:dyDescent="0.25">
      <c r="A85" t="s">
        <v>340</v>
      </c>
      <c r="B85">
        <v>1</v>
      </c>
      <c r="E85">
        <v>21</v>
      </c>
      <c r="F85">
        <v>21</v>
      </c>
    </row>
    <row r="86" spans="1:6" x14ac:dyDescent="0.25">
      <c r="A86" t="s">
        <v>341</v>
      </c>
      <c r="B86">
        <v>1</v>
      </c>
      <c r="E86">
        <v>71</v>
      </c>
      <c r="F86">
        <v>71</v>
      </c>
    </row>
    <row r="87" spans="1:6" x14ac:dyDescent="0.25">
      <c r="A87" t="s">
        <v>347</v>
      </c>
      <c r="B87">
        <v>1</v>
      </c>
      <c r="E87">
        <v>5</v>
      </c>
      <c r="F87">
        <v>5</v>
      </c>
    </row>
    <row r="88" spans="1:6" x14ac:dyDescent="0.25">
      <c r="A88" t="s">
        <v>359</v>
      </c>
      <c r="B88">
        <v>1</v>
      </c>
      <c r="E88">
        <v>16</v>
      </c>
      <c r="F88">
        <v>16</v>
      </c>
    </row>
    <row r="89" spans="1:6" x14ac:dyDescent="0.25">
      <c r="A89" t="s">
        <v>362</v>
      </c>
      <c r="B89">
        <v>1</v>
      </c>
      <c r="E89">
        <v>7</v>
      </c>
      <c r="F89">
        <v>7</v>
      </c>
    </row>
    <row r="90" spans="1:6" x14ac:dyDescent="0.25">
      <c r="A90" t="s">
        <v>365</v>
      </c>
      <c r="B90">
        <v>1</v>
      </c>
      <c r="E90">
        <v>113</v>
      </c>
      <c r="F90">
        <v>113</v>
      </c>
    </row>
    <row r="91" spans="1:6" x14ac:dyDescent="0.25">
      <c r="A91" t="s">
        <v>366</v>
      </c>
      <c r="B91">
        <v>1</v>
      </c>
      <c r="E91">
        <v>23</v>
      </c>
      <c r="F91">
        <v>23</v>
      </c>
    </row>
    <row r="92" spans="1:6" x14ac:dyDescent="0.25">
      <c r="A92" t="s">
        <v>368</v>
      </c>
      <c r="B92">
        <v>1</v>
      </c>
      <c r="E92">
        <v>27</v>
      </c>
      <c r="F92">
        <v>27</v>
      </c>
    </row>
    <row r="93" spans="1:6" x14ac:dyDescent="0.25">
      <c r="A93" t="s">
        <v>369</v>
      </c>
      <c r="B93">
        <v>1</v>
      </c>
      <c r="E93">
        <v>18</v>
      </c>
      <c r="F93">
        <v>18</v>
      </c>
    </row>
    <row r="94" spans="1:6" x14ac:dyDescent="0.25">
      <c r="A94" t="s">
        <v>382</v>
      </c>
      <c r="B94">
        <v>1</v>
      </c>
      <c r="E94">
        <v>648</v>
      </c>
      <c r="F94">
        <v>647</v>
      </c>
    </row>
    <row r="95" spans="1:6" x14ac:dyDescent="0.25">
      <c r="A95" t="s">
        <v>383</v>
      </c>
      <c r="B95">
        <v>1</v>
      </c>
      <c r="E95">
        <v>32</v>
      </c>
      <c r="F95">
        <v>257</v>
      </c>
    </row>
    <row r="96" spans="1:6" x14ac:dyDescent="0.25">
      <c r="A96" t="s">
        <v>386</v>
      </c>
      <c r="B96">
        <v>1</v>
      </c>
      <c r="E96">
        <v>14</v>
      </c>
      <c r="F96">
        <v>14</v>
      </c>
    </row>
    <row r="97" spans="1:6" x14ac:dyDescent="0.25">
      <c r="A97" t="s">
        <v>391</v>
      </c>
      <c r="B97">
        <v>1</v>
      </c>
      <c r="E97">
        <v>55</v>
      </c>
      <c r="F97">
        <v>55</v>
      </c>
    </row>
    <row r="98" spans="1:6" x14ac:dyDescent="0.25">
      <c r="A98" t="s">
        <v>394</v>
      </c>
      <c r="B98">
        <v>1</v>
      </c>
      <c r="E98">
        <v>23</v>
      </c>
      <c r="F98">
        <v>23</v>
      </c>
    </row>
    <row r="99" spans="1:6" x14ac:dyDescent="0.25">
      <c r="A99" t="s">
        <v>395</v>
      </c>
      <c r="B99">
        <v>1</v>
      </c>
      <c r="E99">
        <v>33</v>
      </c>
      <c r="F99">
        <v>33</v>
      </c>
    </row>
    <row r="100" spans="1:6" x14ac:dyDescent="0.25">
      <c r="A100" t="s">
        <v>396</v>
      </c>
      <c r="B100">
        <v>1</v>
      </c>
      <c r="E100">
        <v>59</v>
      </c>
    </row>
    <row r="101" spans="1:6" x14ac:dyDescent="0.25">
      <c r="A101" t="s">
        <v>402</v>
      </c>
      <c r="B101">
        <v>1</v>
      </c>
      <c r="E101">
        <v>18</v>
      </c>
      <c r="F101">
        <v>106</v>
      </c>
    </row>
    <row r="102" spans="1:6" x14ac:dyDescent="0.25">
      <c r="A102" t="s">
        <v>407</v>
      </c>
      <c r="B102">
        <v>1</v>
      </c>
      <c r="E102">
        <v>44</v>
      </c>
      <c r="F102">
        <v>44</v>
      </c>
    </row>
    <row r="103" spans="1:6" x14ac:dyDescent="0.25">
      <c r="A103" t="s">
        <v>408</v>
      </c>
      <c r="B103">
        <v>1</v>
      </c>
      <c r="E103">
        <v>24</v>
      </c>
      <c r="F103">
        <v>23</v>
      </c>
    </row>
    <row r="104" spans="1:6" x14ac:dyDescent="0.25">
      <c r="A104" t="s">
        <v>427</v>
      </c>
      <c r="B104">
        <v>1</v>
      </c>
      <c r="E104">
        <v>39</v>
      </c>
      <c r="F104">
        <v>39</v>
      </c>
    </row>
    <row r="105" spans="1:6" x14ac:dyDescent="0.25">
      <c r="A105" t="s">
        <v>428</v>
      </c>
      <c r="B105">
        <v>1</v>
      </c>
      <c r="E105">
        <v>4</v>
      </c>
      <c r="F105">
        <v>4</v>
      </c>
    </row>
    <row r="106" spans="1:6" x14ac:dyDescent="0.25">
      <c r="A106" t="s">
        <v>434</v>
      </c>
      <c r="B106">
        <v>1</v>
      </c>
      <c r="E106">
        <v>47</v>
      </c>
      <c r="F106">
        <v>47</v>
      </c>
    </row>
    <row r="107" spans="1:6" x14ac:dyDescent="0.25">
      <c r="A107" t="s">
        <v>439</v>
      </c>
      <c r="B107">
        <v>1</v>
      </c>
      <c r="E107">
        <v>15</v>
      </c>
      <c r="F107">
        <v>15</v>
      </c>
    </row>
    <row r="108" spans="1:6" x14ac:dyDescent="0.25">
      <c r="A108" t="s">
        <v>469</v>
      </c>
      <c r="B108">
        <v>1</v>
      </c>
      <c r="E108">
        <v>30</v>
      </c>
      <c r="F108">
        <v>30</v>
      </c>
    </row>
    <row r="109" spans="1:6" x14ac:dyDescent="0.25">
      <c r="A109" t="s">
        <v>476</v>
      </c>
      <c r="B109">
        <v>1</v>
      </c>
      <c r="E109">
        <v>2</v>
      </c>
      <c r="F109">
        <v>1</v>
      </c>
    </row>
    <row r="110" spans="1:6" x14ac:dyDescent="0.25">
      <c r="A110" t="s">
        <v>479</v>
      </c>
      <c r="B110">
        <v>1</v>
      </c>
      <c r="E110">
        <v>20</v>
      </c>
      <c r="F110">
        <v>27</v>
      </c>
    </row>
    <row r="111" spans="1:6" x14ac:dyDescent="0.25">
      <c r="A111" t="s">
        <v>486</v>
      </c>
      <c r="B111">
        <v>1</v>
      </c>
      <c r="E111">
        <v>21</v>
      </c>
      <c r="F111">
        <v>21</v>
      </c>
    </row>
    <row r="112" spans="1:6" x14ac:dyDescent="0.25">
      <c r="A112" t="s">
        <v>488</v>
      </c>
      <c r="B112">
        <v>1</v>
      </c>
      <c r="E112">
        <v>97</v>
      </c>
      <c r="F112">
        <v>97</v>
      </c>
    </row>
    <row r="113" spans="1:6" x14ac:dyDescent="0.25">
      <c r="A113" t="s">
        <v>493</v>
      </c>
      <c r="B113">
        <v>1</v>
      </c>
      <c r="E113">
        <v>15</v>
      </c>
      <c r="F113">
        <v>15</v>
      </c>
    </row>
    <row r="114" spans="1:6" x14ac:dyDescent="0.25">
      <c r="A114" t="s">
        <v>498</v>
      </c>
      <c r="B114">
        <v>1</v>
      </c>
      <c r="E114">
        <v>35</v>
      </c>
      <c r="F114">
        <v>35</v>
      </c>
    </row>
    <row r="115" spans="1:6" x14ac:dyDescent="0.25">
      <c r="A115" t="s">
        <v>503</v>
      </c>
      <c r="B115">
        <v>1</v>
      </c>
      <c r="E115">
        <v>45</v>
      </c>
      <c r="F115">
        <v>45</v>
      </c>
    </row>
    <row r="116" spans="1:6" x14ac:dyDescent="0.25">
      <c r="A116" t="s">
        <v>507</v>
      </c>
      <c r="B116">
        <v>1</v>
      </c>
      <c r="E116">
        <v>14</v>
      </c>
      <c r="F116">
        <v>14</v>
      </c>
    </row>
    <row r="117" spans="1:6" x14ac:dyDescent="0.25">
      <c r="A117" t="s">
        <v>509</v>
      </c>
      <c r="B117">
        <v>1</v>
      </c>
      <c r="E117">
        <v>39</v>
      </c>
      <c r="F117">
        <v>39</v>
      </c>
    </row>
    <row r="118" spans="1:6" x14ac:dyDescent="0.25">
      <c r="A118" t="s">
        <v>512</v>
      </c>
      <c r="B118">
        <v>1</v>
      </c>
      <c r="E118">
        <v>53</v>
      </c>
      <c r="F118">
        <v>53</v>
      </c>
    </row>
    <row r="119" spans="1:6" x14ac:dyDescent="0.25">
      <c r="A119" t="s">
        <v>514</v>
      </c>
      <c r="B119">
        <v>1</v>
      </c>
      <c r="E119">
        <v>30</v>
      </c>
      <c r="F119">
        <v>32</v>
      </c>
    </row>
    <row r="120" spans="1:6" x14ac:dyDescent="0.25">
      <c r="A120" t="s">
        <v>516</v>
      </c>
      <c r="B120">
        <v>1</v>
      </c>
      <c r="E120">
        <v>23</v>
      </c>
      <c r="F120">
        <v>23</v>
      </c>
    </row>
    <row r="121" spans="1:6" x14ac:dyDescent="0.25">
      <c r="A121" t="s">
        <v>520</v>
      </c>
      <c r="B121">
        <v>1</v>
      </c>
      <c r="E121">
        <v>28</v>
      </c>
      <c r="F121">
        <v>28</v>
      </c>
    </row>
    <row r="122" spans="1:6" x14ac:dyDescent="0.25">
      <c r="A122" t="s">
        <v>522</v>
      </c>
      <c r="B122">
        <v>1</v>
      </c>
      <c r="E122">
        <v>33</v>
      </c>
      <c r="F122">
        <v>33</v>
      </c>
    </row>
    <row r="123" spans="1:6" x14ac:dyDescent="0.25">
      <c r="A123" t="s">
        <v>529</v>
      </c>
      <c r="B123">
        <v>1</v>
      </c>
      <c r="E123">
        <v>2</v>
      </c>
      <c r="F123">
        <v>2</v>
      </c>
    </row>
    <row r="124" spans="1:6" x14ac:dyDescent="0.25">
      <c r="A124" t="s">
        <v>530</v>
      </c>
      <c r="B124">
        <v>1</v>
      </c>
      <c r="E124">
        <v>1</v>
      </c>
      <c r="F124">
        <v>1</v>
      </c>
    </row>
    <row r="125" spans="1:6" x14ac:dyDescent="0.25">
      <c r="A125" t="s">
        <v>542</v>
      </c>
      <c r="B125">
        <v>1</v>
      </c>
      <c r="E125">
        <v>10</v>
      </c>
      <c r="F125">
        <v>10</v>
      </c>
    </row>
    <row r="126" spans="1:6" x14ac:dyDescent="0.25">
      <c r="A126" t="s">
        <v>543</v>
      </c>
      <c r="B126">
        <v>1</v>
      </c>
      <c r="E126">
        <v>12</v>
      </c>
      <c r="F126">
        <v>11</v>
      </c>
    </row>
    <row r="127" spans="1:6" x14ac:dyDescent="0.25">
      <c r="A127" t="s">
        <v>546</v>
      </c>
      <c r="B127">
        <v>1</v>
      </c>
      <c r="E127">
        <v>41</v>
      </c>
      <c r="F127">
        <v>41</v>
      </c>
    </row>
    <row r="128" spans="1:6" x14ac:dyDescent="0.25">
      <c r="A128" t="s">
        <v>550</v>
      </c>
      <c r="B128">
        <v>1</v>
      </c>
      <c r="E128">
        <v>56</v>
      </c>
      <c r="F128">
        <v>56</v>
      </c>
    </row>
    <row r="129" spans="1:6" x14ac:dyDescent="0.25">
      <c r="A129" t="s">
        <v>561</v>
      </c>
      <c r="B129">
        <v>1</v>
      </c>
      <c r="E129">
        <v>54</v>
      </c>
      <c r="F129">
        <v>54</v>
      </c>
    </row>
    <row r="130" spans="1:6" x14ac:dyDescent="0.25">
      <c r="A130" t="s">
        <v>569</v>
      </c>
      <c r="B130">
        <v>1</v>
      </c>
      <c r="E130">
        <v>22</v>
      </c>
    </row>
    <row r="131" spans="1:6" x14ac:dyDescent="0.25">
      <c r="A131" t="s">
        <v>569</v>
      </c>
      <c r="B131">
        <v>1</v>
      </c>
      <c r="E131">
        <v>22</v>
      </c>
      <c r="F131">
        <v>21</v>
      </c>
    </row>
    <row r="132" spans="1:6" x14ac:dyDescent="0.25">
      <c r="A132" t="s">
        <v>575</v>
      </c>
      <c r="B132">
        <v>1</v>
      </c>
      <c r="E132">
        <v>50</v>
      </c>
      <c r="F132">
        <v>50</v>
      </c>
    </row>
    <row r="133" spans="1:6" x14ac:dyDescent="0.25">
      <c r="A133" t="s">
        <v>582</v>
      </c>
      <c r="B133">
        <v>1</v>
      </c>
      <c r="E133">
        <v>61</v>
      </c>
      <c r="F133">
        <v>61</v>
      </c>
    </row>
    <row r="134" spans="1:6" x14ac:dyDescent="0.25">
      <c r="A134" t="s">
        <v>583</v>
      </c>
      <c r="B134">
        <v>1</v>
      </c>
      <c r="E134">
        <v>9</v>
      </c>
      <c r="F134">
        <v>10</v>
      </c>
    </row>
    <row r="135" spans="1:6" x14ac:dyDescent="0.25">
      <c r="A135" t="s">
        <v>587</v>
      </c>
      <c r="B135">
        <v>1</v>
      </c>
      <c r="E135">
        <v>20</v>
      </c>
      <c r="F135">
        <v>23</v>
      </c>
    </row>
    <row r="136" spans="1:6" x14ac:dyDescent="0.25">
      <c r="A136" t="s">
        <v>592</v>
      </c>
      <c r="B136">
        <v>1</v>
      </c>
      <c r="E136">
        <v>7</v>
      </c>
      <c r="F136">
        <v>7</v>
      </c>
    </row>
    <row r="137" spans="1:6" x14ac:dyDescent="0.25">
      <c r="A137" t="s">
        <v>588</v>
      </c>
      <c r="B137">
        <v>1</v>
      </c>
      <c r="E137">
        <v>20</v>
      </c>
      <c r="F137">
        <v>20</v>
      </c>
    </row>
    <row r="138" spans="1:6" x14ac:dyDescent="0.25">
      <c r="A138" t="s">
        <v>589</v>
      </c>
      <c r="B138">
        <v>1</v>
      </c>
      <c r="E138">
        <v>20</v>
      </c>
      <c r="F138">
        <v>20</v>
      </c>
    </row>
    <row r="139" spans="1:6" x14ac:dyDescent="0.25">
      <c r="A139" t="s">
        <v>590</v>
      </c>
      <c r="B139">
        <v>1</v>
      </c>
      <c r="E139">
        <v>12</v>
      </c>
      <c r="F139">
        <v>12</v>
      </c>
    </row>
    <row r="140" spans="1:6" x14ac:dyDescent="0.25">
      <c r="A140" t="s">
        <v>591</v>
      </c>
      <c r="B140">
        <v>1</v>
      </c>
      <c r="E140">
        <v>325</v>
      </c>
      <c r="F140">
        <v>325</v>
      </c>
    </row>
    <row r="141" spans="1:6" x14ac:dyDescent="0.25">
      <c r="A141" t="s">
        <v>598</v>
      </c>
      <c r="B141">
        <v>1</v>
      </c>
      <c r="E141">
        <v>32</v>
      </c>
      <c r="F141">
        <v>32</v>
      </c>
    </row>
    <row r="142" spans="1:6" x14ac:dyDescent="0.25">
      <c r="A142" t="s">
        <v>623</v>
      </c>
      <c r="B142">
        <v>1</v>
      </c>
      <c r="E142">
        <v>30</v>
      </c>
      <c r="F142">
        <v>23</v>
      </c>
    </row>
    <row r="143" spans="1:6" x14ac:dyDescent="0.25">
      <c r="A143" t="s">
        <v>624</v>
      </c>
      <c r="B143">
        <v>1</v>
      </c>
      <c r="E143">
        <v>31</v>
      </c>
      <c r="F143">
        <v>31</v>
      </c>
    </row>
    <row r="144" spans="1:6" x14ac:dyDescent="0.25">
      <c r="A144" t="s">
        <v>628</v>
      </c>
      <c r="B144">
        <v>1</v>
      </c>
      <c r="C144">
        <v>0.5</v>
      </c>
      <c r="D144">
        <v>0</v>
      </c>
      <c r="E144">
        <v>179</v>
      </c>
    </row>
    <row r="145" spans="1:13" x14ac:dyDescent="0.25">
      <c r="A145" t="s">
        <v>629</v>
      </c>
      <c r="B145">
        <v>1</v>
      </c>
      <c r="E145">
        <v>154</v>
      </c>
      <c r="F145">
        <v>154</v>
      </c>
    </row>
    <row r="146" spans="1:13" x14ac:dyDescent="0.25">
      <c r="A146" t="s">
        <v>631</v>
      </c>
      <c r="B146">
        <v>1</v>
      </c>
      <c r="E146">
        <v>54</v>
      </c>
      <c r="F146">
        <v>54</v>
      </c>
    </row>
    <row r="147" spans="1:13" x14ac:dyDescent="0.25">
      <c r="A147" t="s">
        <v>9</v>
      </c>
      <c r="B147">
        <v>2</v>
      </c>
      <c r="E147">
        <v>1445</v>
      </c>
      <c r="F147">
        <v>1442</v>
      </c>
      <c r="K147" t="s">
        <v>642</v>
      </c>
      <c r="L147" t="s">
        <v>654</v>
      </c>
      <c r="M147" t="s">
        <v>655</v>
      </c>
    </row>
    <row r="148" spans="1:13" x14ac:dyDescent="0.25">
      <c r="A148" t="s">
        <v>17</v>
      </c>
      <c r="B148">
        <v>2</v>
      </c>
      <c r="C148">
        <v>0.29055299539170498</v>
      </c>
      <c r="D148">
        <v>0.104651162790697</v>
      </c>
      <c r="E148">
        <v>43</v>
      </c>
      <c r="F148">
        <v>43</v>
      </c>
      <c r="K148">
        <v>1</v>
      </c>
    </row>
    <row r="149" spans="1:13" x14ac:dyDescent="0.25">
      <c r="A149" t="s">
        <v>31</v>
      </c>
      <c r="B149">
        <v>2</v>
      </c>
      <c r="C149">
        <v>0.264099941554646</v>
      </c>
      <c r="D149">
        <v>8.6956521739130405E-2</v>
      </c>
      <c r="E149">
        <v>46</v>
      </c>
      <c r="F149">
        <v>46</v>
      </c>
      <c r="K149">
        <v>2</v>
      </c>
      <c r="L149">
        <f>SUMIF(B147:B636, "=2",C147:C636)</f>
        <v>30.69045758732226</v>
      </c>
    </row>
    <row r="150" spans="1:13" x14ac:dyDescent="0.25">
      <c r="A150" t="s">
        <v>32</v>
      </c>
      <c r="B150">
        <v>2</v>
      </c>
      <c r="C150">
        <v>0.26017017236342299</v>
      </c>
      <c r="D150">
        <v>0.102076124567474</v>
      </c>
      <c r="K150">
        <v>3</v>
      </c>
      <c r="L150">
        <f>SUMIF(B148:B637, "=3",C148:C637)</f>
        <v>11.036676315070887</v>
      </c>
    </row>
    <row r="151" spans="1:13" x14ac:dyDescent="0.25">
      <c r="A151" t="s">
        <v>33</v>
      </c>
      <c r="B151">
        <v>2</v>
      </c>
      <c r="C151">
        <v>0.384635532206763</v>
      </c>
      <c r="D151">
        <v>0.20796460176991099</v>
      </c>
      <c r="E151">
        <v>114</v>
      </c>
      <c r="F151">
        <v>114</v>
      </c>
      <c r="K151">
        <v>4</v>
      </c>
      <c r="L151">
        <f>SUMIF(B149:B638, "=4",C149:C638)</f>
        <v>5.7937766673124509</v>
      </c>
    </row>
    <row r="152" spans="1:13" x14ac:dyDescent="0.25">
      <c r="A152" t="s">
        <v>34</v>
      </c>
      <c r="B152">
        <v>2</v>
      </c>
      <c r="C152">
        <v>0.375</v>
      </c>
      <c r="D152">
        <v>2.2179974651457501E-2</v>
      </c>
      <c r="K152">
        <v>5</v>
      </c>
      <c r="L152">
        <f>SUMIF(B150:B639, "=5",C150:C639)</f>
        <v>5.2367286448192871</v>
      </c>
    </row>
    <row r="153" spans="1:13" x14ac:dyDescent="0.25">
      <c r="A153" t="s">
        <v>35</v>
      </c>
      <c r="B153">
        <v>2</v>
      </c>
      <c r="C153">
        <v>0.375</v>
      </c>
      <c r="D153">
        <v>0.21830985915492901</v>
      </c>
      <c r="E153">
        <v>509</v>
      </c>
      <c r="F153">
        <v>509</v>
      </c>
      <c r="K153">
        <v>6</v>
      </c>
      <c r="L153">
        <f>SUMIF(B151:B640, "=6",C151:C640)</f>
        <v>3.2256034910342666</v>
      </c>
    </row>
    <row r="154" spans="1:13" x14ac:dyDescent="0.25">
      <c r="A154" t="s">
        <v>37</v>
      </c>
      <c r="B154">
        <v>2</v>
      </c>
      <c r="C154">
        <v>0.375</v>
      </c>
      <c r="D154">
        <v>0.20720720720720701</v>
      </c>
      <c r="E154">
        <v>448</v>
      </c>
      <c r="F154">
        <v>448</v>
      </c>
      <c r="K154">
        <v>7</v>
      </c>
      <c r="L154">
        <f>SUMIF(B152:B641, "=7",C152:C641)</f>
        <v>2.9909554227740984</v>
      </c>
    </row>
    <row r="155" spans="1:13" x14ac:dyDescent="0.25">
      <c r="A155" t="s">
        <v>39</v>
      </c>
      <c r="B155">
        <v>2</v>
      </c>
      <c r="C155">
        <v>0.375</v>
      </c>
      <c r="D155">
        <v>0.1640625</v>
      </c>
      <c r="E155">
        <v>140</v>
      </c>
      <c r="F155">
        <v>140</v>
      </c>
      <c r="K155">
        <v>8</v>
      </c>
      <c r="L155">
        <f>SUMIF(B153:B642, "=8",C153:C642)</f>
        <v>2.068958030358123</v>
      </c>
    </row>
    <row r="156" spans="1:13" x14ac:dyDescent="0.25">
      <c r="A156" t="s">
        <v>40</v>
      </c>
      <c r="B156">
        <v>2</v>
      </c>
      <c r="C156">
        <v>0.37856960961413</v>
      </c>
      <c r="D156">
        <v>0.23737373737373699</v>
      </c>
      <c r="E156">
        <v>208</v>
      </c>
      <c r="F156">
        <v>208</v>
      </c>
      <c r="K156">
        <v>9</v>
      </c>
      <c r="L156">
        <f>SUMIF(B154:B643, "=9",C154:C643)</f>
        <v>2.8743929232852681</v>
      </c>
    </row>
    <row r="157" spans="1:13" x14ac:dyDescent="0.25">
      <c r="A157" t="s">
        <v>41</v>
      </c>
      <c r="B157">
        <v>2</v>
      </c>
      <c r="C157">
        <v>0.385555273021427</v>
      </c>
      <c r="D157">
        <v>0.10980810234541501</v>
      </c>
      <c r="E157">
        <v>480</v>
      </c>
      <c r="F157">
        <v>480</v>
      </c>
      <c r="K157">
        <v>10</v>
      </c>
      <c r="L157">
        <f>SUMIF(B155:B644, "=10",C155:C644)</f>
        <v>1.700815791513171</v>
      </c>
    </row>
    <row r="158" spans="1:13" x14ac:dyDescent="0.25">
      <c r="A158" t="s">
        <v>42</v>
      </c>
      <c r="B158">
        <v>2</v>
      </c>
      <c r="C158">
        <v>0.27422402159244202</v>
      </c>
      <c r="D158">
        <v>4.4426494345718902E-2</v>
      </c>
      <c r="K158">
        <v>11</v>
      </c>
      <c r="L158">
        <f>SUMIF(B156:B645, "=11",C156:C645)</f>
        <v>1.2998814897074538</v>
      </c>
    </row>
    <row r="159" spans="1:13" x14ac:dyDescent="0.25">
      <c r="A159" t="s">
        <v>55</v>
      </c>
      <c r="B159">
        <v>2</v>
      </c>
      <c r="C159">
        <v>0.29816151590345102</v>
      </c>
      <c r="D159">
        <v>0.13636363636363599</v>
      </c>
      <c r="E159">
        <v>253</v>
      </c>
      <c r="F159">
        <v>253</v>
      </c>
      <c r="K159">
        <v>12</v>
      </c>
      <c r="L159">
        <f>SUMIF(B157:B646, "=12",C157:C646)</f>
        <v>1.3751661036822727</v>
      </c>
    </row>
    <row r="160" spans="1:13" x14ac:dyDescent="0.25">
      <c r="A160" t="s">
        <v>56</v>
      </c>
      <c r="B160">
        <v>2</v>
      </c>
      <c r="C160">
        <v>0.625</v>
      </c>
      <c r="D160">
        <v>0</v>
      </c>
      <c r="E160">
        <v>109</v>
      </c>
      <c r="F160">
        <v>109</v>
      </c>
      <c r="K160">
        <v>13</v>
      </c>
      <c r="L160">
        <f>SUMIF(B158:B647, "=13",C158:C647)</f>
        <v>1.9409638470360344</v>
      </c>
    </row>
    <row r="161" spans="1:12" x14ac:dyDescent="0.25">
      <c r="A161" t="s">
        <v>63</v>
      </c>
      <c r="B161">
        <v>2</v>
      </c>
      <c r="E161">
        <v>278</v>
      </c>
      <c r="F161">
        <v>277</v>
      </c>
      <c r="K161">
        <v>14</v>
      </c>
      <c r="L161">
        <f>SUMIF(B159:B648, "=14",C159:C648)</f>
        <v>2.3933690961696441</v>
      </c>
    </row>
    <row r="162" spans="1:12" x14ac:dyDescent="0.25">
      <c r="A162" t="s">
        <v>64</v>
      </c>
      <c r="B162">
        <v>2</v>
      </c>
      <c r="E162">
        <v>124</v>
      </c>
      <c r="F162">
        <v>122</v>
      </c>
      <c r="K162">
        <v>15</v>
      </c>
      <c r="L162">
        <f>SUMIF(B160:B649, "=15",C160:C649)</f>
        <v>0.91812225503959066</v>
      </c>
    </row>
    <row r="163" spans="1:12" x14ac:dyDescent="0.25">
      <c r="A163" t="s">
        <v>65</v>
      </c>
      <c r="B163">
        <v>2</v>
      </c>
      <c r="C163">
        <v>0.23857265446224199</v>
      </c>
      <c r="D163">
        <v>0.22388059701492499</v>
      </c>
      <c r="K163">
        <v>16</v>
      </c>
      <c r="L163">
        <f>SUMIF(B161:B650, "=16",C161:C650)</f>
        <v>1.7832068137925352</v>
      </c>
    </row>
    <row r="164" spans="1:12" x14ac:dyDescent="0.25">
      <c r="A164" t="s">
        <v>69</v>
      </c>
      <c r="B164">
        <v>2</v>
      </c>
      <c r="C164">
        <v>0.23957067276756899</v>
      </c>
      <c r="D164">
        <v>7.9617834394904399E-2</v>
      </c>
      <c r="K164">
        <v>17</v>
      </c>
      <c r="L164">
        <f>SUMIF(B162:B651, "=17",C162:C651)</f>
        <v>1.9111213988518831</v>
      </c>
    </row>
    <row r="165" spans="1:12" x14ac:dyDescent="0.25">
      <c r="A165" t="s">
        <v>72</v>
      </c>
      <c r="B165">
        <v>2</v>
      </c>
      <c r="C165">
        <v>0.23699116743471499</v>
      </c>
      <c r="D165">
        <v>0.20408163265306101</v>
      </c>
      <c r="K165">
        <v>18</v>
      </c>
      <c r="L165">
        <f>SUMIF(B163:B652, "=18",C163:C652)</f>
        <v>1.4250281946052519</v>
      </c>
    </row>
    <row r="166" spans="1:12" x14ac:dyDescent="0.25">
      <c r="A166" t="s">
        <v>74</v>
      </c>
      <c r="B166">
        <v>2</v>
      </c>
      <c r="C166">
        <v>0.28515512684380601</v>
      </c>
      <c r="D166">
        <v>0.13235294117647001</v>
      </c>
      <c r="E166">
        <v>68</v>
      </c>
      <c r="F166">
        <v>68</v>
      </c>
      <c r="K166">
        <v>19</v>
      </c>
      <c r="L166">
        <f>SUMIF(B164:B653, "=19",C164:C653)</f>
        <v>0.67683795647338518</v>
      </c>
    </row>
    <row r="167" spans="1:12" x14ac:dyDescent="0.25">
      <c r="A167" t="s">
        <v>80</v>
      </c>
      <c r="B167">
        <v>2</v>
      </c>
      <c r="C167">
        <v>0.27510815545179201</v>
      </c>
      <c r="D167">
        <v>6.1643835616438297E-2</v>
      </c>
      <c r="K167">
        <v>20</v>
      </c>
      <c r="L167">
        <f>SUMIF(B165:B654, "=20",C165:C654)</f>
        <v>0.87088982964192541</v>
      </c>
    </row>
    <row r="168" spans="1:12" x14ac:dyDescent="0.25">
      <c r="A168" t="s">
        <v>83</v>
      </c>
      <c r="B168">
        <v>2</v>
      </c>
      <c r="C168">
        <v>0.36027089435537002</v>
      </c>
      <c r="D168">
        <v>0.21186440677966101</v>
      </c>
      <c r="E168">
        <v>59</v>
      </c>
      <c r="F168">
        <v>59</v>
      </c>
      <c r="K168">
        <v>21</v>
      </c>
      <c r="L168">
        <f>SUMIF(B166:B655, "=21",C166:C655)</f>
        <v>0.66013993818802907</v>
      </c>
    </row>
    <row r="169" spans="1:12" x14ac:dyDescent="0.25">
      <c r="A169" t="s">
        <v>87</v>
      </c>
      <c r="B169">
        <v>2</v>
      </c>
      <c r="C169">
        <v>0.29544167610418998</v>
      </c>
      <c r="D169">
        <v>0.49689440993788803</v>
      </c>
      <c r="E169">
        <v>322</v>
      </c>
      <c r="F169">
        <v>322</v>
      </c>
      <c r="K169">
        <v>22</v>
      </c>
      <c r="L169">
        <f>SUMIF(B167:B656, "=22",C167:C656)</f>
        <v>0.82621411054932459</v>
      </c>
    </row>
    <row r="170" spans="1:12" x14ac:dyDescent="0.25">
      <c r="A170" t="s">
        <v>91</v>
      </c>
      <c r="B170">
        <v>2</v>
      </c>
      <c r="C170">
        <v>0.23717620924264499</v>
      </c>
      <c r="D170">
        <v>0.17058823529411701</v>
      </c>
      <c r="K170">
        <v>23</v>
      </c>
      <c r="L170">
        <f>SUMIF(B168:B657, "=23",C168:C657)</f>
        <v>1.2281073577927564</v>
      </c>
    </row>
    <row r="171" spans="1:12" x14ac:dyDescent="0.25">
      <c r="A171" t="s">
        <v>93</v>
      </c>
      <c r="B171">
        <v>2</v>
      </c>
      <c r="C171">
        <v>0.285208581756348</v>
      </c>
      <c r="D171">
        <v>0.20121951219512099</v>
      </c>
      <c r="E171">
        <v>164</v>
      </c>
      <c r="K171">
        <v>24</v>
      </c>
      <c r="L171">
        <f>SUMIF(B169:B658, "=24",C169:C658)</f>
        <v>0.28215894353381549</v>
      </c>
    </row>
    <row r="172" spans="1:12" x14ac:dyDescent="0.25">
      <c r="A172" t="s">
        <v>97</v>
      </c>
      <c r="B172">
        <v>2</v>
      </c>
      <c r="C172">
        <v>0.241727199354318</v>
      </c>
      <c r="D172">
        <v>1.9230769230769201E-2</v>
      </c>
      <c r="E172">
        <v>104</v>
      </c>
      <c r="K172">
        <v>25</v>
      </c>
      <c r="L172">
        <f>SUMIF(B170:B659, "=25",C170:C659)</f>
        <v>0.34346229705362419</v>
      </c>
    </row>
    <row r="173" spans="1:12" x14ac:dyDescent="0.25">
      <c r="A173" t="s">
        <v>100</v>
      </c>
      <c r="B173">
        <v>2</v>
      </c>
      <c r="C173">
        <v>0.242815527625032</v>
      </c>
      <c r="D173">
        <v>0.123529411764705</v>
      </c>
      <c r="E173">
        <v>85</v>
      </c>
      <c r="K173">
        <v>26</v>
      </c>
      <c r="L173">
        <f>SUMIF(B171:B660, "=26",C171:C660)</f>
        <v>0.34740812536829169</v>
      </c>
    </row>
    <row r="174" spans="1:12" x14ac:dyDescent="0.25">
      <c r="A174" t="s">
        <v>101</v>
      </c>
      <c r="B174">
        <v>2</v>
      </c>
      <c r="C174">
        <v>0.312772585669781</v>
      </c>
      <c r="D174">
        <v>0.41590909090909001</v>
      </c>
      <c r="E174">
        <v>880</v>
      </c>
      <c r="K174">
        <v>27</v>
      </c>
      <c r="L174">
        <f>SUMIF(B172:B661, "=27",C172:C661)</f>
        <v>0.49307818841413809</v>
      </c>
    </row>
    <row r="175" spans="1:12" x14ac:dyDescent="0.25">
      <c r="A175" t="s">
        <v>103</v>
      </c>
      <c r="B175">
        <v>2</v>
      </c>
      <c r="C175">
        <v>0.312772585669781</v>
      </c>
      <c r="D175">
        <v>0.41590909090909001</v>
      </c>
      <c r="E175">
        <v>880</v>
      </c>
      <c r="K175">
        <v>28</v>
      </c>
      <c r="L175">
        <f>SUMIF(B173:B662, "=28",C173:C662)</f>
        <v>0.17205574831450909</v>
      </c>
    </row>
    <row r="176" spans="1:12" x14ac:dyDescent="0.25">
      <c r="A176" t="s">
        <v>109</v>
      </c>
      <c r="B176">
        <v>2</v>
      </c>
      <c r="C176">
        <v>0.30211103048052401</v>
      </c>
      <c r="D176">
        <v>0.163636363636363</v>
      </c>
      <c r="E176">
        <v>110</v>
      </c>
      <c r="F176">
        <v>110</v>
      </c>
      <c r="K176">
        <v>29</v>
      </c>
      <c r="L176">
        <f>SUMIF(B174:B663, "=29",C174:C663)</f>
        <v>0.25862068965517199</v>
      </c>
    </row>
    <row r="177" spans="1:12" x14ac:dyDescent="0.25">
      <c r="A177" t="s">
        <v>115</v>
      </c>
      <c r="B177">
        <v>2</v>
      </c>
      <c r="C177">
        <v>0.24489302341219099</v>
      </c>
      <c r="D177">
        <v>0.251351351351351</v>
      </c>
      <c r="E177">
        <v>199</v>
      </c>
      <c r="K177" t="s">
        <v>644</v>
      </c>
      <c r="L177">
        <f>SUMIF(B175:B664, "&gt;29",C175:C664)</f>
        <v>5.0225262383071767</v>
      </c>
    </row>
    <row r="178" spans="1:12" x14ac:dyDescent="0.25">
      <c r="A178" t="s">
        <v>117</v>
      </c>
      <c r="B178">
        <v>2</v>
      </c>
      <c r="C178">
        <v>0.32463033104834899</v>
      </c>
      <c r="D178">
        <v>0.20769230769230701</v>
      </c>
      <c r="E178">
        <v>65</v>
      </c>
      <c r="F178">
        <v>65</v>
      </c>
      <c r="K178" t="s">
        <v>645</v>
      </c>
      <c r="L178">
        <f>SUMIF(B176:B665, "&gt;39",C176:C665)</f>
        <v>1.7861090042021941</v>
      </c>
    </row>
    <row r="179" spans="1:12" x14ac:dyDescent="0.25">
      <c r="A179" t="s">
        <v>118</v>
      </c>
      <c r="B179">
        <v>2</v>
      </c>
      <c r="C179">
        <v>0.21052195336591401</v>
      </c>
      <c r="D179">
        <v>0.17289719626168201</v>
      </c>
      <c r="E179">
        <v>107</v>
      </c>
      <c r="F179">
        <v>107</v>
      </c>
      <c r="K179" t="s">
        <v>646</v>
      </c>
      <c r="L179">
        <f>SUMIF(B177:B666, "&gt;34",C177:C666)</f>
        <v>2.9034791304299294</v>
      </c>
    </row>
    <row r="180" spans="1:12" x14ac:dyDescent="0.25">
      <c r="A180" t="s">
        <v>123</v>
      </c>
      <c r="B180">
        <v>2</v>
      </c>
      <c r="C180">
        <v>0.27680415089689198</v>
      </c>
      <c r="D180">
        <v>0.37128712871287101</v>
      </c>
      <c r="E180">
        <v>101</v>
      </c>
      <c r="F180">
        <v>101</v>
      </c>
      <c r="K180" t="s">
        <v>647</v>
      </c>
      <c r="L180">
        <f>SUMIF(B178:B667, "&gt;99",C178:C667)</f>
        <v>4.49377527779736E-2</v>
      </c>
    </row>
    <row r="181" spans="1:12" x14ac:dyDescent="0.25">
      <c r="A181" t="s">
        <v>167</v>
      </c>
      <c r="B181">
        <v>2</v>
      </c>
      <c r="C181">
        <v>0.375</v>
      </c>
      <c r="D181">
        <v>0</v>
      </c>
      <c r="E181">
        <v>316</v>
      </c>
      <c r="F181">
        <v>316</v>
      </c>
    </row>
    <row r="182" spans="1:12" x14ac:dyDescent="0.25">
      <c r="A182" t="s">
        <v>179</v>
      </c>
      <c r="B182">
        <v>2</v>
      </c>
      <c r="C182">
        <v>0.375</v>
      </c>
      <c r="D182">
        <v>0.47593582887700497</v>
      </c>
      <c r="E182">
        <v>375</v>
      </c>
      <c r="F182">
        <v>375</v>
      </c>
    </row>
    <row r="183" spans="1:12" x14ac:dyDescent="0.25">
      <c r="A183" t="s">
        <v>182</v>
      </c>
      <c r="B183">
        <v>2</v>
      </c>
      <c r="E183">
        <v>359</v>
      </c>
      <c r="F183">
        <v>357</v>
      </c>
    </row>
    <row r="184" spans="1:12" x14ac:dyDescent="0.25">
      <c r="A184" t="s">
        <v>186</v>
      </c>
      <c r="B184">
        <v>2</v>
      </c>
      <c r="C184">
        <v>0.29400175131348499</v>
      </c>
      <c r="D184">
        <v>0.49014778325123098</v>
      </c>
      <c r="E184">
        <v>204</v>
      </c>
      <c r="F184">
        <v>204</v>
      </c>
    </row>
    <row r="185" spans="1:12" x14ac:dyDescent="0.25">
      <c r="A185" t="s">
        <v>198</v>
      </c>
      <c r="B185">
        <v>2</v>
      </c>
      <c r="C185">
        <v>0.224321754563894</v>
      </c>
      <c r="D185">
        <v>0.42231075697211101</v>
      </c>
      <c r="E185">
        <v>502</v>
      </c>
    </row>
    <row r="186" spans="1:12" x14ac:dyDescent="0.25">
      <c r="A186" t="s">
        <v>207</v>
      </c>
      <c r="B186">
        <v>2</v>
      </c>
      <c r="C186">
        <v>0.29785183875530402</v>
      </c>
      <c r="D186">
        <v>4.3749999999999997E-2</v>
      </c>
      <c r="E186">
        <v>160</v>
      </c>
      <c r="F186">
        <v>160</v>
      </c>
    </row>
    <row r="187" spans="1:12" x14ac:dyDescent="0.25">
      <c r="A187" t="s">
        <v>216</v>
      </c>
      <c r="B187">
        <v>2</v>
      </c>
      <c r="C187">
        <v>0.26805555555555499</v>
      </c>
      <c r="D187">
        <v>0.19767441860465099</v>
      </c>
      <c r="E187">
        <v>137</v>
      </c>
    </row>
    <row r="188" spans="1:12" x14ac:dyDescent="0.25">
      <c r="A188" t="s">
        <v>133</v>
      </c>
      <c r="B188">
        <v>2</v>
      </c>
      <c r="C188">
        <v>0.31916243654822302</v>
      </c>
      <c r="D188">
        <v>0.172839506172839</v>
      </c>
      <c r="E188">
        <v>162</v>
      </c>
      <c r="F188">
        <v>162</v>
      </c>
    </row>
    <row r="189" spans="1:12" x14ac:dyDescent="0.25">
      <c r="A189" t="s">
        <v>147</v>
      </c>
      <c r="B189">
        <v>2</v>
      </c>
      <c r="C189">
        <v>0.32792993882886301</v>
      </c>
      <c r="D189">
        <v>0.17346938775510201</v>
      </c>
      <c r="E189">
        <v>238</v>
      </c>
    </row>
    <row r="190" spans="1:12" x14ac:dyDescent="0.25">
      <c r="A190" t="s">
        <v>148</v>
      </c>
      <c r="B190">
        <v>2</v>
      </c>
      <c r="C190">
        <v>0.31669779022720101</v>
      </c>
      <c r="D190">
        <v>0.21698113207547101</v>
      </c>
      <c r="E190">
        <v>53</v>
      </c>
      <c r="F190">
        <v>53</v>
      </c>
    </row>
    <row r="191" spans="1:12" x14ac:dyDescent="0.25">
      <c r="A191" t="s">
        <v>153</v>
      </c>
      <c r="B191">
        <v>2</v>
      </c>
      <c r="C191">
        <v>0.29567630762931102</v>
      </c>
      <c r="D191">
        <v>0.200934579439252</v>
      </c>
      <c r="E191">
        <v>114</v>
      </c>
    </row>
    <row r="192" spans="1:12" x14ac:dyDescent="0.25">
      <c r="A192" t="s">
        <v>221</v>
      </c>
      <c r="B192">
        <v>2</v>
      </c>
      <c r="C192">
        <v>0.313852813852813</v>
      </c>
      <c r="D192">
        <v>0.11111111111111099</v>
      </c>
      <c r="E192">
        <v>108</v>
      </c>
      <c r="F192">
        <v>108</v>
      </c>
    </row>
    <row r="193" spans="1:6" x14ac:dyDescent="0.25">
      <c r="A193" t="s">
        <v>222</v>
      </c>
      <c r="B193">
        <v>2</v>
      </c>
      <c r="C193">
        <v>0.28223374440703902</v>
      </c>
      <c r="D193">
        <v>0.20227272727272699</v>
      </c>
      <c r="E193">
        <v>266</v>
      </c>
    </row>
    <row r="194" spans="1:6" x14ac:dyDescent="0.25">
      <c r="A194" t="s">
        <v>231</v>
      </c>
      <c r="B194">
        <v>2</v>
      </c>
      <c r="C194">
        <v>0.24863357696162799</v>
      </c>
      <c r="D194">
        <v>0.20588235294117599</v>
      </c>
      <c r="E194">
        <v>102</v>
      </c>
    </row>
    <row r="195" spans="1:6" x14ac:dyDescent="0.25">
      <c r="A195" t="s">
        <v>234</v>
      </c>
      <c r="B195">
        <v>2</v>
      </c>
      <c r="E195">
        <v>129</v>
      </c>
      <c r="F195">
        <v>128</v>
      </c>
    </row>
    <row r="196" spans="1:6" x14ac:dyDescent="0.25">
      <c r="A196" t="s">
        <v>235</v>
      </c>
      <c r="B196">
        <v>2</v>
      </c>
      <c r="C196">
        <v>0.275193798449612</v>
      </c>
      <c r="D196">
        <v>0.226190476190476</v>
      </c>
      <c r="E196">
        <v>174</v>
      </c>
    </row>
    <row r="197" spans="1:6" x14ac:dyDescent="0.25">
      <c r="A197" t="s">
        <v>218</v>
      </c>
      <c r="B197">
        <v>2</v>
      </c>
      <c r="C197">
        <v>0.39270482602622597</v>
      </c>
      <c r="D197">
        <v>0.14516129032257999</v>
      </c>
      <c r="E197">
        <v>30</v>
      </c>
      <c r="F197">
        <v>30</v>
      </c>
    </row>
    <row r="198" spans="1:6" x14ac:dyDescent="0.25">
      <c r="A198" t="s">
        <v>244</v>
      </c>
      <c r="B198">
        <v>2</v>
      </c>
      <c r="C198">
        <v>0.31278098908156698</v>
      </c>
      <c r="D198">
        <v>0.41355140186915801</v>
      </c>
      <c r="E198">
        <v>856</v>
      </c>
    </row>
    <row r="199" spans="1:6" x14ac:dyDescent="0.25">
      <c r="A199" t="s">
        <v>246</v>
      </c>
      <c r="B199">
        <v>2</v>
      </c>
      <c r="C199">
        <v>0.30617933416665499</v>
      </c>
      <c r="D199">
        <v>3.2173913043478199E-2</v>
      </c>
      <c r="E199">
        <v>575</v>
      </c>
    </row>
    <row r="200" spans="1:6" x14ac:dyDescent="0.25">
      <c r="A200" t="s">
        <v>248</v>
      </c>
      <c r="B200">
        <v>2</v>
      </c>
      <c r="C200">
        <v>0.31278098908156698</v>
      </c>
      <c r="D200">
        <v>0.41355140186915801</v>
      </c>
      <c r="E200">
        <v>856</v>
      </c>
    </row>
    <row r="201" spans="1:6" x14ac:dyDescent="0.25">
      <c r="A201" t="s">
        <v>252</v>
      </c>
      <c r="B201">
        <v>2</v>
      </c>
      <c r="C201">
        <v>0.35279567418315599</v>
      </c>
      <c r="D201">
        <v>0.16935483870967699</v>
      </c>
      <c r="E201">
        <v>124</v>
      </c>
      <c r="F201">
        <v>124</v>
      </c>
    </row>
    <row r="202" spans="1:6" x14ac:dyDescent="0.25">
      <c r="A202" t="s">
        <v>259</v>
      </c>
      <c r="B202">
        <v>2</v>
      </c>
      <c r="C202">
        <v>0.23690476190476101</v>
      </c>
      <c r="D202">
        <v>8.8888888888888795E-2</v>
      </c>
      <c r="E202">
        <v>213</v>
      </c>
    </row>
    <row r="203" spans="1:6" x14ac:dyDescent="0.25">
      <c r="A203" t="s">
        <v>267</v>
      </c>
      <c r="B203">
        <v>2</v>
      </c>
      <c r="C203">
        <v>0.375</v>
      </c>
      <c r="D203">
        <v>0.49183673469387701</v>
      </c>
      <c r="E203">
        <v>245</v>
      </c>
      <c r="F203">
        <v>245</v>
      </c>
    </row>
    <row r="204" spans="1:6" x14ac:dyDescent="0.25">
      <c r="A204" t="s">
        <v>271</v>
      </c>
      <c r="B204">
        <v>2</v>
      </c>
      <c r="C204">
        <v>0.375</v>
      </c>
      <c r="D204">
        <v>0</v>
      </c>
      <c r="E204">
        <v>1080</v>
      </c>
      <c r="F204">
        <v>1080</v>
      </c>
    </row>
    <row r="205" spans="1:6" x14ac:dyDescent="0.25">
      <c r="A205" t="s">
        <v>272</v>
      </c>
      <c r="B205">
        <v>2</v>
      </c>
      <c r="C205">
        <v>0.41949404761904702</v>
      </c>
      <c r="D205">
        <v>0.2</v>
      </c>
      <c r="E205">
        <v>400</v>
      </c>
      <c r="F205">
        <v>400</v>
      </c>
    </row>
    <row r="206" spans="1:6" x14ac:dyDescent="0.25">
      <c r="A206" t="s">
        <v>281</v>
      </c>
      <c r="B206">
        <v>2</v>
      </c>
      <c r="C206">
        <v>0.32345191104042098</v>
      </c>
      <c r="D206">
        <v>2.57485029940119E-2</v>
      </c>
      <c r="E206">
        <v>878</v>
      </c>
    </row>
    <row r="207" spans="1:6" x14ac:dyDescent="0.25">
      <c r="A207" t="s">
        <v>283</v>
      </c>
      <c r="B207">
        <v>2</v>
      </c>
      <c r="C207">
        <v>0.37530048076923</v>
      </c>
      <c r="D207">
        <v>0.497601918465227</v>
      </c>
      <c r="E207">
        <v>417</v>
      </c>
      <c r="F207">
        <v>417</v>
      </c>
    </row>
    <row r="208" spans="1:6" x14ac:dyDescent="0.25">
      <c r="A208" t="s">
        <v>293</v>
      </c>
      <c r="B208">
        <v>2</v>
      </c>
      <c r="C208">
        <v>0.21870015948963301</v>
      </c>
      <c r="D208">
        <v>0.25862068965517199</v>
      </c>
      <c r="E208">
        <v>116</v>
      </c>
    </row>
    <row r="209" spans="1:6" x14ac:dyDescent="0.25">
      <c r="A209" t="s">
        <v>298</v>
      </c>
      <c r="B209">
        <v>2</v>
      </c>
      <c r="C209">
        <v>0.31791186185380399</v>
      </c>
      <c r="D209">
        <v>0.103868797308662</v>
      </c>
      <c r="E209">
        <v>1319</v>
      </c>
    </row>
    <row r="210" spans="1:6" x14ac:dyDescent="0.25">
      <c r="A210" t="s">
        <v>312</v>
      </c>
      <c r="B210">
        <v>2</v>
      </c>
      <c r="C210">
        <v>0.344300176056338</v>
      </c>
      <c r="D210">
        <v>4.2857142857142802E-2</v>
      </c>
      <c r="E210">
        <v>133</v>
      </c>
      <c r="F210">
        <v>140</v>
      </c>
    </row>
    <row r="211" spans="1:6" x14ac:dyDescent="0.25">
      <c r="A211" t="s">
        <v>326</v>
      </c>
      <c r="B211">
        <v>2</v>
      </c>
      <c r="C211">
        <v>0.37631578947368399</v>
      </c>
      <c r="D211">
        <v>0.20031545741324899</v>
      </c>
      <c r="E211">
        <v>317</v>
      </c>
    </row>
    <row r="212" spans="1:6" x14ac:dyDescent="0.25">
      <c r="A212" t="s">
        <v>330</v>
      </c>
      <c r="B212">
        <v>2</v>
      </c>
      <c r="C212">
        <v>0.34155982905982901</v>
      </c>
      <c r="D212">
        <v>0.214285714285714</v>
      </c>
      <c r="E212">
        <v>63</v>
      </c>
      <c r="F212">
        <v>63</v>
      </c>
    </row>
    <row r="213" spans="1:6" x14ac:dyDescent="0.25">
      <c r="A213" t="s">
        <v>342</v>
      </c>
      <c r="B213">
        <v>2</v>
      </c>
      <c r="C213">
        <v>0.25394784973822498</v>
      </c>
      <c r="D213">
        <v>8.1421169504070998E-3</v>
      </c>
      <c r="E213">
        <v>2244</v>
      </c>
    </row>
    <row r="214" spans="1:6" x14ac:dyDescent="0.25">
      <c r="A214" t="s">
        <v>345</v>
      </c>
      <c r="B214">
        <v>2</v>
      </c>
      <c r="C214">
        <v>0.33263207924754801</v>
      </c>
      <c r="D214">
        <v>7.06666666666666E-2</v>
      </c>
      <c r="E214">
        <v>375</v>
      </c>
    </row>
    <row r="215" spans="1:6" x14ac:dyDescent="0.25">
      <c r="A215" t="s">
        <v>357</v>
      </c>
      <c r="B215">
        <v>2</v>
      </c>
      <c r="C215">
        <v>0.26632995928838299</v>
      </c>
      <c r="D215">
        <v>0.14044943820224701</v>
      </c>
      <c r="E215">
        <v>232</v>
      </c>
    </row>
    <row r="216" spans="1:6" x14ac:dyDescent="0.25">
      <c r="A216" t="s">
        <v>358</v>
      </c>
      <c r="B216">
        <v>2</v>
      </c>
      <c r="C216">
        <v>0.27422921281616902</v>
      </c>
      <c r="D216">
        <v>1.68539325842696E-2</v>
      </c>
      <c r="E216">
        <v>87</v>
      </c>
      <c r="F216">
        <v>89</v>
      </c>
    </row>
    <row r="217" spans="1:6" x14ac:dyDescent="0.25">
      <c r="A217" t="s">
        <v>370</v>
      </c>
      <c r="B217">
        <v>2</v>
      </c>
      <c r="C217">
        <v>0.31278098908156698</v>
      </c>
      <c r="D217">
        <v>0.41355140186915801</v>
      </c>
      <c r="E217">
        <v>856</v>
      </c>
    </row>
    <row r="218" spans="1:6" x14ac:dyDescent="0.25">
      <c r="A218" t="s">
        <v>371</v>
      </c>
      <c r="B218">
        <v>2</v>
      </c>
      <c r="C218">
        <v>0.31278098908156698</v>
      </c>
      <c r="D218">
        <v>0.41355140186915801</v>
      </c>
      <c r="E218">
        <v>856</v>
      </c>
    </row>
    <row r="219" spans="1:6" x14ac:dyDescent="0.25">
      <c r="A219" t="s">
        <v>372</v>
      </c>
      <c r="B219">
        <v>2</v>
      </c>
      <c r="C219">
        <v>0.31278098908156698</v>
      </c>
      <c r="D219">
        <v>0.41355140186915801</v>
      </c>
      <c r="E219">
        <v>856</v>
      </c>
    </row>
    <row r="220" spans="1:6" x14ac:dyDescent="0.25">
      <c r="A220" t="s">
        <v>379</v>
      </c>
      <c r="B220">
        <v>2</v>
      </c>
      <c r="C220">
        <v>0.35066977980609898</v>
      </c>
      <c r="D220">
        <v>0.20051194539249101</v>
      </c>
      <c r="E220">
        <v>1172</v>
      </c>
    </row>
    <row r="221" spans="1:6" x14ac:dyDescent="0.25">
      <c r="A221" t="s">
        <v>397</v>
      </c>
      <c r="B221">
        <v>2</v>
      </c>
      <c r="C221">
        <v>0.28102143699389398</v>
      </c>
      <c r="D221">
        <v>0.221052631578947</v>
      </c>
      <c r="E221">
        <v>158</v>
      </c>
      <c r="F221">
        <v>195</v>
      </c>
    </row>
    <row r="222" spans="1:6" x14ac:dyDescent="0.25">
      <c r="A222" t="s">
        <v>444</v>
      </c>
      <c r="B222">
        <v>2</v>
      </c>
      <c r="C222">
        <v>0.31988636363636302</v>
      </c>
      <c r="D222">
        <v>0.214285714285714</v>
      </c>
      <c r="E222">
        <v>55</v>
      </c>
      <c r="F222">
        <v>56</v>
      </c>
    </row>
    <row r="223" spans="1:6" x14ac:dyDescent="0.25">
      <c r="A223" t="s">
        <v>453</v>
      </c>
      <c r="B223">
        <v>2</v>
      </c>
      <c r="C223">
        <v>0.31254602356406402</v>
      </c>
      <c r="D223">
        <v>0.20114942528735599</v>
      </c>
      <c r="E223">
        <v>435</v>
      </c>
      <c r="F223">
        <v>435</v>
      </c>
    </row>
    <row r="224" spans="1:6" x14ac:dyDescent="0.25">
      <c r="A224" t="s">
        <v>461</v>
      </c>
      <c r="B224">
        <v>2</v>
      </c>
      <c r="C224">
        <v>0.294621749408983</v>
      </c>
      <c r="D224">
        <v>0.14705882352941099</v>
      </c>
      <c r="E224">
        <v>68</v>
      </c>
    </row>
    <row r="225" spans="1:6" x14ac:dyDescent="0.25">
      <c r="A225" t="s">
        <v>467</v>
      </c>
      <c r="B225">
        <v>2</v>
      </c>
      <c r="C225">
        <v>0.37727591036414498</v>
      </c>
      <c r="D225">
        <v>0.20212765957446799</v>
      </c>
      <c r="E225">
        <v>141</v>
      </c>
      <c r="F225">
        <v>141</v>
      </c>
    </row>
    <row r="226" spans="1:6" x14ac:dyDescent="0.25">
      <c r="A226" t="s">
        <v>470</v>
      </c>
      <c r="B226">
        <v>2</v>
      </c>
      <c r="C226">
        <v>0.21241341263378999</v>
      </c>
      <c r="D226">
        <v>0.34642857142857097</v>
      </c>
      <c r="E226">
        <v>280</v>
      </c>
    </row>
    <row r="227" spans="1:6" x14ac:dyDescent="0.25">
      <c r="A227" t="s">
        <v>474</v>
      </c>
      <c r="B227">
        <v>2</v>
      </c>
      <c r="C227">
        <v>0.5</v>
      </c>
      <c r="D227">
        <v>0</v>
      </c>
      <c r="E227">
        <v>1785</v>
      </c>
    </row>
    <row r="228" spans="1:6" x14ac:dyDescent="0.25">
      <c r="A228" t="s">
        <v>492</v>
      </c>
      <c r="B228">
        <v>2</v>
      </c>
      <c r="C228">
        <v>0.30940362454446901</v>
      </c>
      <c r="D228">
        <v>8.3333333333333301E-2</v>
      </c>
      <c r="E228">
        <v>142</v>
      </c>
      <c r="F228">
        <v>168</v>
      </c>
    </row>
    <row r="229" spans="1:6" x14ac:dyDescent="0.25">
      <c r="A229" t="s">
        <v>494</v>
      </c>
      <c r="B229">
        <v>2</v>
      </c>
      <c r="C229">
        <v>0.33437212945611</v>
      </c>
      <c r="D229">
        <v>0.15350877192982401</v>
      </c>
      <c r="E229">
        <v>228</v>
      </c>
      <c r="F229">
        <v>228</v>
      </c>
    </row>
    <row r="230" spans="1:6" x14ac:dyDescent="0.25">
      <c r="A230" t="s">
        <v>495</v>
      </c>
      <c r="B230">
        <v>2</v>
      </c>
      <c r="C230">
        <v>0.312772585669781</v>
      </c>
      <c r="D230">
        <v>0.41590909090909001</v>
      </c>
      <c r="E230">
        <v>880</v>
      </c>
    </row>
    <row r="231" spans="1:6" x14ac:dyDescent="0.25">
      <c r="A231" t="s">
        <v>496</v>
      </c>
      <c r="B231">
        <v>2</v>
      </c>
      <c r="C231">
        <v>0.312772585669781</v>
      </c>
      <c r="D231">
        <v>0.41590909090909001</v>
      </c>
      <c r="E231">
        <v>880</v>
      </c>
    </row>
    <row r="232" spans="1:6" x14ac:dyDescent="0.25">
      <c r="A232" t="s">
        <v>531</v>
      </c>
      <c r="B232">
        <v>2</v>
      </c>
      <c r="C232">
        <v>0.269286030061892</v>
      </c>
      <c r="D232">
        <v>5.2631578947368403E-3</v>
      </c>
      <c r="E232">
        <v>95</v>
      </c>
      <c r="F232">
        <v>95</v>
      </c>
    </row>
    <row r="233" spans="1:6" x14ac:dyDescent="0.25">
      <c r="A233" t="s">
        <v>532</v>
      </c>
      <c r="B233">
        <v>2</v>
      </c>
      <c r="C233">
        <v>0.25000027965607802</v>
      </c>
      <c r="D233">
        <v>0.20777027027027001</v>
      </c>
      <c r="E233">
        <v>347</v>
      </c>
    </row>
    <row r="234" spans="1:6" x14ac:dyDescent="0.25">
      <c r="A234" t="s">
        <v>535</v>
      </c>
      <c r="B234">
        <v>2</v>
      </c>
      <c r="C234">
        <v>0.23761811023622001</v>
      </c>
      <c r="D234">
        <v>0.20886075949367</v>
      </c>
      <c r="E234">
        <v>79</v>
      </c>
      <c r="F234">
        <v>79</v>
      </c>
    </row>
    <row r="235" spans="1:6" x14ac:dyDescent="0.25">
      <c r="A235" t="s">
        <v>641</v>
      </c>
      <c r="B235">
        <v>2</v>
      </c>
      <c r="C235">
        <v>0.27579865489701499</v>
      </c>
      <c r="D235">
        <v>0.14393939393939301</v>
      </c>
      <c r="E235">
        <v>113731</v>
      </c>
    </row>
    <row r="236" spans="1:6" x14ac:dyDescent="0.25">
      <c r="A236" t="s">
        <v>551</v>
      </c>
      <c r="B236">
        <v>2</v>
      </c>
      <c r="C236">
        <v>0.375</v>
      </c>
      <c r="D236">
        <v>0.20128022759601699</v>
      </c>
      <c r="E236">
        <v>1381</v>
      </c>
      <c r="F236">
        <v>1408</v>
      </c>
    </row>
    <row r="237" spans="1:6" x14ac:dyDescent="0.25">
      <c r="A237" t="s">
        <v>552</v>
      </c>
      <c r="B237">
        <v>2</v>
      </c>
      <c r="C237">
        <v>0.337544339020455</v>
      </c>
      <c r="D237">
        <v>0.11744022503516099</v>
      </c>
      <c r="E237">
        <v>1423</v>
      </c>
    </row>
    <row r="238" spans="1:6" x14ac:dyDescent="0.25">
      <c r="A238" t="s">
        <v>557</v>
      </c>
      <c r="B238">
        <v>2</v>
      </c>
      <c r="C238">
        <v>0.26392241390048998</v>
      </c>
      <c r="D238">
        <v>0.20879120879120799</v>
      </c>
      <c r="E238">
        <v>177</v>
      </c>
    </row>
    <row r="239" spans="1:6" x14ac:dyDescent="0.25">
      <c r="A239" t="s">
        <v>559</v>
      </c>
      <c r="B239">
        <v>2</v>
      </c>
      <c r="C239">
        <v>0.394118766692723</v>
      </c>
      <c r="D239">
        <v>7.1428571428571397E-2</v>
      </c>
      <c r="E239">
        <v>89</v>
      </c>
    </row>
    <row r="240" spans="1:6" x14ac:dyDescent="0.25">
      <c r="A240" t="s">
        <v>562</v>
      </c>
      <c r="B240">
        <v>2</v>
      </c>
      <c r="C240">
        <v>0.36230733839429402</v>
      </c>
      <c r="D240">
        <v>0.10344827586206801</v>
      </c>
      <c r="E240">
        <v>116</v>
      </c>
      <c r="F240">
        <v>116</v>
      </c>
    </row>
    <row r="241" spans="1:6" x14ac:dyDescent="0.25">
      <c r="A241" t="s">
        <v>568</v>
      </c>
      <c r="B241">
        <v>2</v>
      </c>
      <c r="C241">
        <v>0.31593406593406498</v>
      </c>
      <c r="D241">
        <v>0.19156956819739501</v>
      </c>
      <c r="E241">
        <v>241</v>
      </c>
      <c r="F241">
        <v>1459</v>
      </c>
    </row>
    <row r="242" spans="1:6" x14ac:dyDescent="0.25">
      <c r="A242" t="s">
        <v>570</v>
      </c>
      <c r="B242">
        <v>2</v>
      </c>
      <c r="C242">
        <v>0.35466056034482701</v>
      </c>
      <c r="D242">
        <v>0.18235294117647</v>
      </c>
      <c r="E242">
        <v>174</v>
      </c>
      <c r="F242">
        <v>174</v>
      </c>
    </row>
    <row r="243" spans="1:6" x14ac:dyDescent="0.25">
      <c r="A243" t="s">
        <v>580</v>
      </c>
      <c r="B243">
        <v>2</v>
      </c>
      <c r="C243">
        <v>0.25183886451843901</v>
      </c>
      <c r="D243">
        <v>4.6178343949044499E-2</v>
      </c>
      <c r="E243">
        <v>628</v>
      </c>
    </row>
    <row r="244" spans="1:6" x14ac:dyDescent="0.25">
      <c r="A244" t="s">
        <v>594</v>
      </c>
      <c r="B244">
        <v>2</v>
      </c>
      <c r="C244">
        <v>0.281930253490974</v>
      </c>
      <c r="D244">
        <v>0.14583333333333301</v>
      </c>
      <c r="E244">
        <v>192</v>
      </c>
      <c r="F244">
        <v>192</v>
      </c>
    </row>
    <row r="245" spans="1:6" x14ac:dyDescent="0.25">
      <c r="A245" t="s">
        <v>597</v>
      </c>
      <c r="B245">
        <v>2</v>
      </c>
      <c r="C245">
        <v>0.30297297297297299</v>
      </c>
      <c r="D245">
        <v>0.14444444444444399</v>
      </c>
      <c r="E245">
        <v>45</v>
      </c>
      <c r="F245">
        <v>45</v>
      </c>
    </row>
    <row r="246" spans="1:6" x14ac:dyDescent="0.25">
      <c r="A246" t="s">
        <v>602</v>
      </c>
      <c r="B246">
        <v>2</v>
      </c>
      <c r="C246">
        <v>0.23499770957398</v>
      </c>
      <c r="D246">
        <v>0.15116279069767399</v>
      </c>
      <c r="E246">
        <v>44</v>
      </c>
    </row>
    <row r="247" spans="1:6" x14ac:dyDescent="0.25">
      <c r="A247" t="s">
        <v>604</v>
      </c>
      <c r="B247">
        <v>2</v>
      </c>
      <c r="C247">
        <v>0.27853854969224201</v>
      </c>
      <c r="D247">
        <v>0.182539682539682</v>
      </c>
      <c r="E247">
        <v>63</v>
      </c>
    </row>
    <row r="248" spans="1:6" x14ac:dyDescent="0.25">
      <c r="A248" t="s">
        <v>605</v>
      </c>
      <c r="B248">
        <v>2</v>
      </c>
      <c r="C248">
        <v>0.30582368082368</v>
      </c>
      <c r="D248">
        <v>0.31074766355140099</v>
      </c>
      <c r="E248">
        <v>428</v>
      </c>
    </row>
    <row r="249" spans="1:6" x14ac:dyDescent="0.25">
      <c r="A249" t="s">
        <v>606</v>
      </c>
      <c r="B249">
        <v>2</v>
      </c>
      <c r="C249">
        <v>0.22475222146274701</v>
      </c>
      <c r="D249">
        <v>0.11363636363636299</v>
      </c>
      <c r="E249">
        <v>27595</v>
      </c>
    </row>
    <row r="250" spans="1:6" x14ac:dyDescent="0.25">
      <c r="A250" t="s">
        <v>622</v>
      </c>
      <c r="B250">
        <v>2</v>
      </c>
      <c r="C250">
        <v>0.21187038107836201</v>
      </c>
      <c r="D250">
        <v>0.202602230483271</v>
      </c>
      <c r="E250">
        <v>269</v>
      </c>
    </row>
    <row r="251" spans="1:6" x14ac:dyDescent="0.25">
      <c r="A251" t="s">
        <v>20</v>
      </c>
      <c r="B251">
        <v>3</v>
      </c>
      <c r="C251">
        <v>0.23304693481340499</v>
      </c>
      <c r="D251">
        <v>0.35883424408014503</v>
      </c>
    </row>
    <row r="252" spans="1:6" x14ac:dyDescent="0.25">
      <c r="A252" t="s">
        <v>36</v>
      </c>
      <c r="B252">
        <v>3</v>
      </c>
      <c r="C252">
        <v>0.33917536496099498</v>
      </c>
      <c r="D252">
        <v>0.229979466119096</v>
      </c>
      <c r="E252">
        <v>501</v>
      </c>
      <c r="F252">
        <v>501</v>
      </c>
    </row>
    <row r="253" spans="1:6" x14ac:dyDescent="0.25">
      <c r="A253" t="s">
        <v>44</v>
      </c>
      <c r="B253">
        <v>3</v>
      </c>
      <c r="C253">
        <v>0.16357807765781701</v>
      </c>
      <c r="D253">
        <v>8.6854460093896704E-2</v>
      </c>
    </row>
    <row r="254" spans="1:6" x14ac:dyDescent="0.25">
      <c r="A254" t="s">
        <v>70</v>
      </c>
      <c r="B254">
        <v>3</v>
      </c>
      <c r="C254">
        <v>0.24271534808912701</v>
      </c>
      <c r="D254">
        <v>0.14550264550264499</v>
      </c>
    </row>
    <row r="255" spans="1:6" x14ac:dyDescent="0.25">
      <c r="A255" t="s">
        <v>84</v>
      </c>
      <c r="B255">
        <v>3</v>
      </c>
      <c r="C255">
        <v>0.17938589945146399</v>
      </c>
      <c r="D255">
        <v>0.14933333333333301</v>
      </c>
    </row>
    <row r="256" spans="1:6" x14ac:dyDescent="0.25">
      <c r="A256" t="s">
        <v>96</v>
      </c>
      <c r="B256">
        <v>3</v>
      </c>
      <c r="C256">
        <v>0.29481120731120702</v>
      </c>
      <c r="D256">
        <v>0.57912457912457904</v>
      </c>
      <c r="E256">
        <v>511</v>
      </c>
    </row>
    <row r="257" spans="1:6" x14ac:dyDescent="0.25">
      <c r="A257" t="s">
        <v>107</v>
      </c>
      <c r="B257">
        <v>3</v>
      </c>
      <c r="C257">
        <v>0.172109609609609</v>
      </c>
      <c r="D257">
        <v>0.32804232804232802</v>
      </c>
      <c r="E257">
        <v>189</v>
      </c>
    </row>
    <row r="258" spans="1:6" x14ac:dyDescent="0.25">
      <c r="A258" t="s">
        <v>114</v>
      </c>
      <c r="B258">
        <v>3</v>
      </c>
      <c r="C258">
        <v>0.33333333333333298</v>
      </c>
      <c r="D258">
        <v>0.13794998625996099</v>
      </c>
      <c r="E258">
        <v>3639</v>
      </c>
    </row>
    <row r="259" spans="1:6" x14ac:dyDescent="0.25">
      <c r="A259" t="s">
        <v>120</v>
      </c>
      <c r="B259">
        <v>3</v>
      </c>
      <c r="C259">
        <v>0.189956509428473</v>
      </c>
      <c r="D259">
        <v>0.19947506561679701</v>
      </c>
      <c r="E259">
        <v>127</v>
      </c>
    </row>
    <row r="260" spans="1:6" x14ac:dyDescent="0.25">
      <c r="A260" t="s">
        <v>157</v>
      </c>
      <c r="B260">
        <v>3</v>
      </c>
      <c r="C260">
        <v>0.18289746429281301</v>
      </c>
      <c r="D260">
        <v>0.492849284928492</v>
      </c>
      <c r="E260">
        <v>303</v>
      </c>
    </row>
    <row r="261" spans="1:6" x14ac:dyDescent="0.25">
      <c r="A261" t="s">
        <v>169</v>
      </c>
      <c r="B261">
        <v>3</v>
      </c>
      <c r="C261">
        <v>0.33333333333333298</v>
      </c>
      <c r="D261">
        <v>0.48275862068965503</v>
      </c>
      <c r="E261">
        <v>4226</v>
      </c>
      <c r="F261">
        <v>4246</v>
      </c>
    </row>
    <row r="262" spans="1:6" x14ac:dyDescent="0.25">
      <c r="A262" t="s">
        <v>202</v>
      </c>
      <c r="B262">
        <v>3</v>
      </c>
      <c r="C262">
        <v>0.33333333333333298</v>
      </c>
      <c r="D262">
        <v>0.140881590319792</v>
      </c>
      <c r="E262">
        <v>2314</v>
      </c>
      <c r="F262">
        <v>2314</v>
      </c>
    </row>
    <row r="263" spans="1:6" x14ac:dyDescent="0.25">
      <c r="A263" t="s">
        <v>214</v>
      </c>
      <c r="B263">
        <v>3</v>
      </c>
      <c r="C263">
        <v>0.22443654498672999</v>
      </c>
      <c r="D263">
        <v>0.13564213564213501</v>
      </c>
      <c r="E263">
        <v>231</v>
      </c>
    </row>
    <row r="264" spans="1:6" x14ac:dyDescent="0.25">
      <c r="A264" t="s">
        <v>126</v>
      </c>
      <c r="B264">
        <v>3</v>
      </c>
      <c r="C264">
        <v>0.19976062458098001</v>
      </c>
      <c r="D264">
        <v>0.338422391857506</v>
      </c>
      <c r="E264">
        <v>262</v>
      </c>
    </row>
    <row r="265" spans="1:6" x14ac:dyDescent="0.25">
      <c r="A265" t="s">
        <v>134</v>
      </c>
      <c r="B265">
        <v>3</v>
      </c>
      <c r="C265">
        <v>0.274607843137254</v>
      </c>
      <c r="D265">
        <v>7.2072072072072002E-2</v>
      </c>
      <c r="E265">
        <v>148</v>
      </c>
    </row>
    <row r="266" spans="1:6" x14ac:dyDescent="0.25">
      <c r="A266" t="s">
        <v>220</v>
      </c>
      <c r="B266">
        <v>3</v>
      </c>
      <c r="C266">
        <v>0.33333333333333298</v>
      </c>
      <c r="D266">
        <v>0.18270176024335499</v>
      </c>
      <c r="E266">
        <v>18001</v>
      </c>
    </row>
    <row r="267" spans="1:6" x14ac:dyDescent="0.25">
      <c r="A267" t="s">
        <v>224</v>
      </c>
      <c r="B267">
        <v>3</v>
      </c>
      <c r="C267">
        <v>0.17371995820271599</v>
      </c>
      <c r="D267">
        <v>5.5555555555555497E-2</v>
      </c>
      <c r="E267">
        <v>72</v>
      </c>
    </row>
    <row r="268" spans="1:6" x14ac:dyDescent="0.25">
      <c r="A268" t="s">
        <v>228</v>
      </c>
      <c r="B268">
        <v>3</v>
      </c>
      <c r="C268">
        <v>0.18432751561680399</v>
      </c>
      <c r="D268">
        <v>6.4516129032257993E-2</v>
      </c>
      <c r="E268">
        <v>124</v>
      </c>
    </row>
    <row r="269" spans="1:6" x14ac:dyDescent="0.25">
      <c r="A269" t="s">
        <v>229</v>
      </c>
      <c r="B269">
        <v>3</v>
      </c>
      <c r="C269">
        <v>0.17161506213243799</v>
      </c>
      <c r="D269">
        <v>0.180722891566265</v>
      </c>
      <c r="E269">
        <v>166</v>
      </c>
    </row>
    <row r="270" spans="1:6" x14ac:dyDescent="0.25">
      <c r="A270" t="s">
        <v>237</v>
      </c>
      <c r="B270">
        <v>3</v>
      </c>
      <c r="C270">
        <v>0.28166070132483501</v>
      </c>
      <c r="D270">
        <v>0.50394197414064901</v>
      </c>
      <c r="E270">
        <v>1036</v>
      </c>
    </row>
    <row r="271" spans="1:6" x14ac:dyDescent="0.25">
      <c r="A271" t="s">
        <v>251</v>
      </c>
      <c r="B271">
        <v>3</v>
      </c>
      <c r="C271">
        <v>0.32837292898924803</v>
      </c>
      <c r="D271">
        <v>0.14337723525002599</v>
      </c>
      <c r="E271">
        <v>6255</v>
      </c>
    </row>
    <row r="272" spans="1:6" x14ac:dyDescent="0.25">
      <c r="A272" t="s">
        <v>315</v>
      </c>
      <c r="B272">
        <v>3</v>
      </c>
      <c r="C272">
        <v>0.26235719620442799</v>
      </c>
      <c r="D272">
        <v>0.17579908675799</v>
      </c>
      <c r="E272">
        <v>292</v>
      </c>
    </row>
    <row r="273" spans="1:6" x14ac:dyDescent="0.25">
      <c r="A273" t="s">
        <v>316</v>
      </c>
      <c r="B273">
        <v>3</v>
      </c>
      <c r="C273">
        <v>0.18557208279075199</v>
      </c>
      <c r="D273">
        <v>0.19571865443424999</v>
      </c>
      <c r="E273">
        <v>109</v>
      </c>
    </row>
    <row r="274" spans="1:6" x14ac:dyDescent="0.25">
      <c r="A274" t="s">
        <v>320</v>
      </c>
      <c r="B274">
        <v>3</v>
      </c>
      <c r="C274">
        <v>0.33333333333333298</v>
      </c>
      <c r="D274">
        <v>9.00900900900901E-2</v>
      </c>
      <c r="E274">
        <v>227</v>
      </c>
    </row>
    <row r="275" spans="1:6" x14ac:dyDescent="0.25">
      <c r="A275" t="s">
        <v>321</v>
      </c>
      <c r="B275">
        <v>3</v>
      </c>
      <c r="C275">
        <v>0.33333333333333298</v>
      </c>
      <c r="D275">
        <v>8.7087087087086998E-2</v>
      </c>
      <c r="E275">
        <v>227</v>
      </c>
    </row>
    <row r="276" spans="1:6" x14ac:dyDescent="0.25">
      <c r="A276" t="s">
        <v>332</v>
      </c>
      <c r="B276">
        <v>3</v>
      </c>
      <c r="C276">
        <v>0.33333333333333298</v>
      </c>
      <c r="D276">
        <v>0.19052016004924499</v>
      </c>
      <c r="E276">
        <v>2166</v>
      </c>
      <c r="F276">
        <v>2166</v>
      </c>
    </row>
    <row r="277" spans="1:6" x14ac:dyDescent="0.25">
      <c r="A277" t="s">
        <v>343</v>
      </c>
      <c r="B277">
        <v>3</v>
      </c>
      <c r="C277">
        <v>0.215841510139239</v>
      </c>
      <c r="D277">
        <v>0.27160493827160398</v>
      </c>
      <c r="E277">
        <v>83</v>
      </c>
    </row>
    <row r="278" spans="1:6" x14ac:dyDescent="0.25">
      <c r="A278" t="s">
        <v>349</v>
      </c>
      <c r="B278">
        <v>3</v>
      </c>
      <c r="C278">
        <v>0.184004563313904</v>
      </c>
      <c r="D278">
        <v>0.214925373134328</v>
      </c>
      <c r="E278">
        <v>299</v>
      </c>
    </row>
    <row r="279" spans="1:6" x14ac:dyDescent="0.25">
      <c r="A279" t="s">
        <v>350</v>
      </c>
      <c r="B279">
        <v>3</v>
      </c>
      <c r="C279">
        <v>0.33184445612191199</v>
      </c>
      <c r="D279">
        <v>0.24154811075416799</v>
      </c>
      <c r="E279">
        <v>4358</v>
      </c>
      <c r="F279">
        <v>4358</v>
      </c>
    </row>
    <row r="280" spans="1:6" x14ac:dyDescent="0.25">
      <c r="A280" t="s">
        <v>376</v>
      </c>
      <c r="B280">
        <v>3</v>
      </c>
      <c r="C280">
        <v>0.183644833279801</v>
      </c>
      <c r="D280">
        <v>0.139917695473251</v>
      </c>
      <c r="E280">
        <v>324</v>
      </c>
    </row>
    <row r="281" spans="1:6" x14ac:dyDescent="0.25">
      <c r="A281" t="s">
        <v>381</v>
      </c>
      <c r="B281">
        <v>3</v>
      </c>
      <c r="C281">
        <v>0.31895588973522199</v>
      </c>
      <c r="D281">
        <v>0.13551912568305999</v>
      </c>
      <c r="E281">
        <v>1830</v>
      </c>
    </row>
    <row r="282" spans="1:6" x14ac:dyDescent="0.25">
      <c r="A282" t="s">
        <v>380</v>
      </c>
      <c r="B282">
        <v>3</v>
      </c>
      <c r="C282">
        <v>0.31792417303825599</v>
      </c>
      <c r="D282">
        <v>0.13697632058287701</v>
      </c>
      <c r="E282">
        <v>1830</v>
      </c>
    </row>
    <row r="283" spans="1:6" x14ac:dyDescent="0.25">
      <c r="A283" t="s">
        <v>418</v>
      </c>
      <c r="B283">
        <v>3</v>
      </c>
      <c r="C283">
        <v>0.19699899511915001</v>
      </c>
      <c r="D283">
        <v>0.15602836879432599</v>
      </c>
      <c r="E283">
        <v>85</v>
      </c>
    </row>
    <row r="284" spans="1:6" x14ac:dyDescent="0.25">
      <c r="A284" t="s">
        <v>422</v>
      </c>
      <c r="B284">
        <v>3</v>
      </c>
      <c r="C284">
        <v>0.225146386158391</v>
      </c>
      <c r="D284">
        <v>0.26834381551362602</v>
      </c>
      <c r="E284">
        <v>159</v>
      </c>
    </row>
    <row r="285" spans="1:6" x14ac:dyDescent="0.25">
      <c r="A285" t="s">
        <v>425</v>
      </c>
      <c r="B285">
        <v>3</v>
      </c>
      <c r="C285">
        <v>0.188632788169495</v>
      </c>
      <c r="D285">
        <v>0.24378109452736299</v>
      </c>
      <c r="E285">
        <v>134</v>
      </c>
    </row>
    <row r="286" spans="1:6" x14ac:dyDescent="0.25">
      <c r="A286" t="s">
        <v>483</v>
      </c>
      <c r="B286">
        <v>3</v>
      </c>
      <c r="C286">
        <v>0.23920065160640699</v>
      </c>
      <c r="D286">
        <v>0.212682200234067</v>
      </c>
      <c r="E286">
        <v>380</v>
      </c>
    </row>
    <row r="287" spans="1:6" x14ac:dyDescent="0.25">
      <c r="A287" t="s">
        <v>497</v>
      </c>
      <c r="B287">
        <v>3</v>
      </c>
      <c r="C287">
        <v>0.22314197667320901</v>
      </c>
      <c r="D287">
        <v>0.23409669211195899</v>
      </c>
      <c r="E287">
        <v>147</v>
      </c>
    </row>
    <row r="288" spans="1:6" x14ac:dyDescent="0.25">
      <c r="A288" t="s">
        <v>501</v>
      </c>
      <c r="B288">
        <v>3</v>
      </c>
      <c r="C288">
        <v>0.33333333333333298</v>
      </c>
      <c r="D288">
        <v>0.150991682661548</v>
      </c>
      <c r="E288">
        <v>2084</v>
      </c>
      <c r="F288">
        <v>2084</v>
      </c>
    </row>
    <row r="289" spans="1:6" x14ac:dyDescent="0.25">
      <c r="A289" t="s">
        <v>537</v>
      </c>
      <c r="B289">
        <v>3</v>
      </c>
      <c r="C289">
        <v>0.19736657417876299</v>
      </c>
      <c r="D289">
        <v>0.37835294117647</v>
      </c>
      <c r="E289">
        <v>2125</v>
      </c>
    </row>
    <row r="290" spans="1:6" x14ac:dyDescent="0.25">
      <c r="A290" t="s">
        <v>554</v>
      </c>
      <c r="B290">
        <v>3</v>
      </c>
      <c r="C290">
        <v>0.255736274483991</v>
      </c>
      <c r="D290">
        <v>0.16553287981859399</v>
      </c>
      <c r="E290">
        <v>294</v>
      </c>
    </row>
    <row r="291" spans="1:6" x14ac:dyDescent="0.25">
      <c r="A291" t="s">
        <v>555</v>
      </c>
      <c r="B291">
        <v>3</v>
      </c>
      <c r="C291">
        <v>0.28275862068965502</v>
      </c>
      <c r="D291">
        <v>0.257777777777777</v>
      </c>
      <c r="E291">
        <v>525</v>
      </c>
    </row>
    <row r="292" spans="1:6" x14ac:dyDescent="0.25">
      <c r="A292" t="s">
        <v>567</v>
      </c>
      <c r="B292">
        <v>3</v>
      </c>
      <c r="C292">
        <v>0.22463523470546301</v>
      </c>
      <c r="D292">
        <v>0.13415468856947199</v>
      </c>
      <c r="E292">
        <v>487</v>
      </c>
    </row>
    <row r="293" spans="1:6" x14ac:dyDescent="0.25">
      <c r="A293" t="s">
        <v>573</v>
      </c>
      <c r="B293">
        <v>3</v>
      </c>
      <c r="C293">
        <v>0.16673651407693901</v>
      </c>
      <c r="D293">
        <v>0.167979002624671</v>
      </c>
      <c r="E293">
        <v>127</v>
      </c>
    </row>
    <row r="294" spans="1:6" x14ac:dyDescent="0.25">
      <c r="A294" t="s">
        <v>612</v>
      </c>
      <c r="B294">
        <v>3</v>
      </c>
      <c r="C294">
        <v>0.33333333333333298</v>
      </c>
      <c r="D294">
        <v>0.126582278481012</v>
      </c>
      <c r="E294">
        <v>0</v>
      </c>
      <c r="F294">
        <v>79</v>
      </c>
    </row>
    <row r="295" spans="1:6" x14ac:dyDescent="0.25">
      <c r="A295" t="s">
        <v>10</v>
      </c>
      <c r="B295">
        <v>4</v>
      </c>
      <c r="C295">
        <v>0.19309640522875801</v>
      </c>
      <c r="D295">
        <v>0.33426966292134802</v>
      </c>
    </row>
    <row r="296" spans="1:6" x14ac:dyDescent="0.25">
      <c r="A296" t="s">
        <v>51</v>
      </c>
      <c r="B296">
        <v>4</v>
      </c>
      <c r="C296">
        <v>0.21882685232551799</v>
      </c>
      <c r="D296">
        <v>0.33132530120481901</v>
      </c>
    </row>
    <row r="297" spans="1:6" x14ac:dyDescent="0.25">
      <c r="A297" t="s">
        <v>88</v>
      </c>
      <c r="B297">
        <v>4</v>
      </c>
      <c r="C297">
        <v>0.15622510664964501</v>
      </c>
      <c r="D297">
        <v>0.158227848101265</v>
      </c>
    </row>
    <row r="298" spans="1:6" x14ac:dyDescent="0.25">
      <c r="A298" t="s">
        <v>90</v>
      </c>
      <c r="B298">
        <v>4</v>
      </c>
      <c r="C298">
        <v>0.154860557949732</v>
      </c>
      <c r="D298">
        <v>0.40040650406504003</v>
      </c>
    </row>
    <row r="299" spans="1:6" x14ac:dyDescent="0.25">
      <c r="A299" t="s">
        <v>104</v>
      </c>
      <c r="B299">
        <v>4</v>
      </c>
      <c r="C299">
        <v>0.20371959734730799</v>
      </c>
      <c r="D299">
        <v>0.27888086642599202</v>
      </c>
      <c r="E299">
        <v>279</v>
      </c>
    </row>
    <row r="300" spans="1:6" x14ac:dyDescent="0.25">
      <c r="A300" t="s">
        <v>206</v>
      </c>
      <c r="B300">
        <v>4</v>
      </c>
      <c r="C300">
        <v>0.241535163021699</v>
      </c>
      <c r="D300">
        <v>0.113583410997204</v>
      </c>
      <c r="E300">
        <v>8584</v>
      </c>
    </row>
    <row r="301" spans="1:6" x14ac:dyDescent="0.25">
      <c r="A301" t="s">
        <v>138</v>
      </c>
      <c r="B301">
        <v>4</v>
      </c>
      <c r="C301">
        <v>0.18966714444975299</v>
      </c>
      <c r="D301">
        <v>0.143805309734513</v>
      </c>
      <c r="E301">
        <v>113</v>
      </c>
    </row>
    <row r="302" spans="1:6" x14ac:dyDescent="0.25">
      <c r="A302" t="s">
        <v>143</v>
      </c>
      <c r="B302">
        <v>4</v>
      </c>
      <c r="C302">
        <v>0.20734024019571501</v>
      </c>
      <c r="D302">
        <v>0.53832116788321105</v>
      </c>
      <c r="E302">
        <v>274</v>
      </c>
    </row>
    <row r="303" spans="1:6" x14ac:dyDescent="0.25">
      <c r="A303" t="s">
        <v>225</v>
      </c>
      <c r="B303">
        <v>4</v>
      </c>
      <c r="C303">
        <v>0.22481734428587999</v>
      </c>
      <c r="D303">
        <v>0.441832229580573</v>
      </c>
      <c r="E303">
        <v>2265</v>
      </c>
    </row>
    <row r="304" spans="1:6" x14ac:dyDescent="0.25">
      <c r="A304" t="s">
        <v>241</v>
      </c>
      <c r="B304">
        <v>4</v>
      </c>
      <c r="C304">
        <v>0.15219275281467601</v>
      </c>
      <c r="D304">
        <v>0.40966386554621798</v>
      </c>
      <c r="E304">
        <v>238</v>
      </c>
    </row>
    <row r="305" spans="1:6" x14ac:dyDescent="0.25">
      <c r="A305" t="s">
        <v>245</v>
      </c>
      <c r="B305">
        <v>4</v>
      </c>
      <c r="C305">
        <v>0.212148947626319</v>
      </c>
      <c r="D305">
        <v>0.32371007371007299</v>
      </c>
      <c r="E305">
        <v>407</v>
      </c>
    </row>
    <row r="306" spans="1:6" x14ac:dyDescent="0.25">
      <c r="A306" t="s">
        <v>253</v>
      </c>
      <c r="B306">
        <v>4</v>
      </c>
      <c r="C306">
        <v>0.21587252441409799</v>
      </c>
      <c r="D306">
        <v>0.22669491525423699</v>
      </c>
      <c r="E306">
        <v>1652</v>
      </c>
    </row>
    <row r="307" spans="1:6" x14ac:dyDescent="0.25">
      <c r="A307" t="s">
        <v>344</v>
      </c>
      <c r="B307">
        <v>4</v>
      </c>
      <c r="C307">
        <v>0.15651536348598399</v>
      </c>
      <c r="D307">
        <v>0.120229007633587</v>
      </c>
      <c r="E307">
        <v>131</v>
      </c>
    </row>
    <row r="308" spans="1:6" x14ac:dyDescent="0.25">
      <c r="A308" t="s">
        <v>426</v>
      </c>
      <c r="B308">
        <v>4</v>
      </c>
      <c r="C308">
        <v>0.16222906339874399</v>
      </c>
      <c r="D308">
        <v>9.3558282208588903E-2</v>
      </c>
      <c r="E308">
        <v>163</v>
      </c>
    </row>
    <row r="309" spans="1:6" x14ac:dyDescent="0.25">
      <c r="A309" t="s">
        <v>449</v>
      </c>
      <c r="B309">
        <v>4</v>
      </c>
      <c r="C309">
        <v>0.20455476229203401</v>
      </c>
      <c r="D309">
        <v>0.36977186311787003</v>
      </c>
      <c r="E309">
        <v>263</v>
      </c>
    </row>
    <row r="310" spans="1:6" x14ac:dyDescent="0.25">
      <c r="A310" t="s">
        <v>459</v>
      </c>
      <c r="B310">
        <v>4</v>
      </c>
      <c r="C310">
        <v>0.12664722397345901</v>
      </c>
      <c r="D310">
        <v>0.18276661514683101</v>
      </c>
      <c r="E310">
        <v>649</v>
      </c>
    </row>
    <row r="311" spans="1:6" x14ac:dyDescent="0.25">
      <c r="A311" t="s">
        <v>472</v>
      </c>
      <c r="B311">
        <v>4</v>
      </c>
      <c r="C311">
        <v>0.183244536744197</v>
      </c>
      <c r="D311">
        <v>0.48660714285714202</v>
      </c>
      <c r="E311">
        <v>224</v>
      </c>
    </row>
    <row r="312" spans="1:6" x14ac:dyDescent="0.25">
      <c r="A312" t="s">
        <v>477</v>
      </c>
      <c r="B312">
        <v>4</v>
      </c>
      <c r="C312">
        <v>0.14663579416912101</v>
      </c>
      <c r="D312">
        <v>0.467391304347826</v>
      </c>
      <c r="E312">
        <v>415</v>
      </c>
    </row>
    <row r="313" spans="1:6" x14ac:dyDescent="0.25">
      <c r="A313" t="s">
        <v>484</v>
      </c>
      <c r="B313">
        <v>4</v>
      </c>
      <c r="C313">
        <v>0.23781293862196901</v>
      </c>
      <c r="D313">
        <v>9.7492063492063394E-2</v>
      </c>
      <c r="E313">
        <v>7875</v>
      </c>
    </row>
    <row r="314" spans="1:6" x14ac:dyDescent="0.25">
      <c r="A314" t="s">
        <v>485</v>
      </c>
      <c r="B314">
        <v>4</v>
      </c>
      <c r="C314">
        <v>0.16065629017432501</v>
      </c>
      <c r="D314">
        <v>0.238151658767772</v>
      </c>
      <c r="E314">
        <v>211</v>
      </c>
    </row>
    <row r="315" spans="1:6" x14ac:dyDescent="0.25">
      <c r="A315" t="s">
        <v>510</v>
      </c>
      <c r="B315">
        <v>4</v>
      </c>
      <c r="C315">
        <v>0.17884407385026399</v>
      </c>
      <c r="D315">
        <v>0.23722627737226201</v>
      </c>
      <c r="E315">
        <v>542</v>
      </c>
    </row>
    <row r="316" spans="1:6" x14ac:dyDescent="0.25">
      <c r="A316" t="s">
        <v>511</v>
      </c>
      <c r="B316">
        <v>4</v>
      </c>
      <c r="C316">
        <v>0.20052260881817899</v>
      </c>
      <c r="D316">
        <v>0.20833333333333301</v>
      </c>
      <c r="E316">
        <v>276</v>
      </c>
    </row>
    <row r="317" spans="1:6" x14ac:dyDescent="0.25">
      <c r="A317" t="s">
        <v>524</v>
      </c>
      <c r="B317">
        <v>4</v>
      </c>
      <c r="C317">
        <v>0.188583404157077</v>
      </c>
      <c r="D317">
        <v>0.41284403669724701</v>
      </c>
      <c r="E317">
        <v>198</v>
      </c>
    </row>
    <row r="318" spans="1:6" x14ac:dyDescent="0.25">
      <c r="A318" t="s">
        <v>548</v>
      </c>
      <c r="B318">
        <v>4</v>
      </c>
      <c r="C318">
        <v>0.32489557209555697</v>
      </c>
      <c r="D318">
        <v>0.52521793275217898</v>
      </c>
      <c r="E318">
        <v>0</v>
      </c>
      <c r="F318">
        <v>816</v>
      </c>
    </row>
    <row r="319" spans="1:6" x14ac:dyDescent="0.25">
      <c r="A319" t="s">
        <v>549</v>
      </c>
      <c r="B319">
        <v>4</v>
      </c>
      <c r="C319">
        <v>0.18545859117723301</v>
      </c>
      <c r="D319">
        <v>0.25515232974910301</v>
      </c>
      <c r="E319">
        <v>523</v>
      </c>
      <c r="F319">
        <v>2240</v>
      </c>
    </row>
    <row r="320" spans="1:6" x14ac:dyDescent="0.25">
      <c r="A320" t="s">
        <v>586</v>
      </c>
      <c r="B320">
        <v>4</v>
      </c>
      <c r="C320">
        <v>0.22224854999809601</v>
      </c>
      <c r="D320">
        <v>0.11695278969957</v>
      </c>
      <c r="E320">
        <v>1864</v>
      </c>
    </row>
    <row r="321" spans="1:5" x14ac:dyDescent="0.25">
      <c r="A321" t="s">
        <v>593</v>
      </c>
      <c r="B321">
        <v>4</v>
      </c>
      <c r="C321">
        <v>0.198157054581137</v>
      </c>
      <c r="D321">
        <v>0.116666666666666</v>
      </c>
      <c r="E321">
        <v>225</v>
      </c>
    </row>
    <row r="322" spans="1:5" x14ac:dyDescent="0.25">
      <c r="A322" t="s">
        <v>610</v>
      </c>
      <c r="B322">
        <v>4</v>
      </c>
      <c r="C322">
        <v>0.18685483099219</v>
      </c>
      <c r="D322">
        <v>0.13860759493670799</v>
      </c>
      <c r="E322">
        <v>1185</v>
      </c>
    </row>
    <row r="323" spans="1:5" x14ac:dyDescent="0.25">
      <c r="A323" t="s">
        <v>616</v>
      </c>
      <c r="B323">
        <v>4</v>
      </c>
      <c r="C323">
        <v>0.147418483076377</v>
      </c>
      <c r="D323">
        <v>0.11363636363636299</v>
      </c>
      <c r="E323">
        <v>189</v>
      </c>
    </row>
    <row r="324" spans="1:5" x14ac:dyDescent="0.25">
      <c r="A324" t="s">
        <v>627</v>
      </c>
      <c r="B324">
        <v>4</v>
      </c>
      <c r="C324">
        <v>0.21219488939740599</v>
      </c>
      <c r="D324">
        <v>0.32986111111111099</v>
      </c>
      <c r="E324">
        <v>144</v>
      </c>
    </row>
    <row r="325" spans="1:5" x14ac:dyDescent="0.25">
      <c r="A325" t="s">
        <v>21</v>
      </c>
      <c r="B325">
        <v>5</v>
      </c>
      <c r="C325">
        <v>0.13483073896155601</v>
      </c>
      <c r="D325">
        <v>0.1888</v>
      </c>
    </row>
    <row r="326" spans="1:5" x14ac:dyDescent="0.25">
      <c r="A326" t="s">
        <v>52</v>
      </c>
      <c r="B326">
        <v>5</v>
      </c>
      <c r="C326">
        <v>0.17274948823306399</v>
      </c>
      <c r="D326">
        <v>0.16666666666666599</v>
      </c>
    </row>
    <row r="327" spans="1:5" x14ac:dyDescent="0.25">
      <c r="A327" t="s">
        <v>81</v>
      </c>
      <c r="B327">
        <v>5</v>
      </c>
      <c r="C327">
        <v>0.16804826787063901</v>
      </c>
      <c r="D327">
        <v>0.24473007712082201</v>
      </c>
    </row>
    <row r="328" spans="1:5" x14ac:dyDescent="0.25">
      <c r="A328" t="s">
        <v>82</v>
      </c>
      <c r="B328">
        <v>5</v>
      </c>
      <c r="C328">
        <v>0.23249457253030301</v>
      </c>
      <c r="D328">
        <v>7.9091833276855303E-2</v>
      </c>
    </row>
    <row r="329" spans="1:5" x14ac:dyDescent="0.25">
      <c r="A329" t="s">
        <v>112</v>
      </c>
      <c r="B329">
        <v>5</v>
      </c>
      <c r="C329">
        <v>0.16892319022395899</v>
      </c>
      <c r="D329">
        <v>0.17740585774058501</v>
      </c>
      <c r="E329">
        <v>239</v>
      </c>
    </row>
    <row r="330" spans="1:5" x14ac:dyDescent="0.25">
      <c r="A330" t="s">
        <v>113</v>
      </c>
      <c r="B330">
        <v>5</v>
      </c>
      <c r="C330">
        <v>0.22027998646591099</v>
      </c>
      <c r="D330">
        <v>0.65681818181818097</v>
      </c>
      <c r="E330">
        <v>176</v>
      </c>
    </row>
    <row r="331" spans="1:5" x14ac:dyDescent="0.25">
      <c r="A331" t="s">
        <v>174</v>
      </c>
      <c r="B331">
        <v>5</v>
      </c>
      <c r="C331">
        <v>0.15614474279843499</v>
      </c>
      <c r="D331">
        <v>0.24516129032257999</v>
      </c>
      <c r="E331">
        <v>186</v>
      </c>
    </row>
    <row r="332" spans="1:5" x14ac:dyDescent="0.25">
      <c r="A332" t="s">
        <v>184</v>
      </c>
      <c r="B332">
        <v>5</v>
      </c>
      <c r="C332">
        <v>0.19242205742091301</v>
      </c>
      <c r="D332">
        <v>0.323024054982817</v>
      </c>
      <c r="E332">
        <v>291</v>
      </c>
    </row>
    <row r="333" spans="1:5" x14ac:dyDescent="0.25">
      <c r="A333" t="s">
        <v>196</v>
      </c>
      <c r="B333">
        <v>5</v>
      </c>
      <c r="C333">
        <v>0.15490609881202799</v>
      </c>
      <c r="D333">
        <v>0.19852941176470501</v>
      </c>
      <c r="E333">
        <v>272</v>
      </c>
    </row>
    <row r="334" spans="1:5" x14ac:dyDescent="0.25">
      <c r="A334" t="s">
        <v>215</v>
      </c>
      <c r="B334">
        <v>5</v>
      </c>
      <c r="C334">
        <v>0.158580037987235</v>
      </c>
      <c r="D334">
        <v>0.23427109974424501</v>
      </c>
      <c r="E334">
        <v>391</v>
      </c>
    </row>
    <row r="335" spans="1:5" x14ac:dyDescent="0.25">
      <c r="A335" t="s">
        <v>154</v>
      </c>
      <c r="B335">
        <v>5</v>
      </c>
      <c r="C335">
        <v>0.18308217540066399</v>
      </c>
      <c r="D335">
        <v>0.280745341614906</v>
      </c>
      <c r="E335">
        <v>162</v>
      </c>
    </row>
    <row r="336" spans="1:5" x14ac:dyDescent="0.25">
      <c r="A336" t="s">
        <v>261</v>
      </c>
      <c r="B336">
        <v>5</v>
      </c>
      <c r="C336">
        <v>0.3</v>
      </c>
      <c r="D336">
        <v>0.57803905938620903</v>
      </c>
      <c r="E336">
        <v>79019</v>
      </c>
    </row>
    <row r="337" spans="1:6" x14ac:dyDescent="0.25">
      <c r="A337" t="s">
        <v>265</v>
      </c>
      <c r="B337">
        <v>5</v>
      </c>
      <c r="C337">
        <v>0.182911077373938</v>
      </c>
      <c r="D337">
        <v>0.34222222222222198</v>
      </c>
      <c r="E337">
        <v>199</v>
      </c>
    </row>
    <row r="338" spans="1:6" x14ac:dyDescent="0.25">
      <c r="A338" t="s">
        <v>329</v>
      </c>
      <c r="B338">
        <v>5</v>
      </c>
      <c r="C338">
        <v>0.20106139760212499</v>
      </c>
      <c r="D338">
        <v>0.102548357384095</v>
      </c>
      <c r="E338">
        <v>3257</v>
      </c>
    </row>
    <row r="339" spans="1:6" x14ac:dyDescent="0.25">
      <c r="A339" t="s">
        <v>393</v>
      </c>
      <c r="B339">
        <v>5</v>
      </c>
      <c r="C339">
        <v>0.155142973198752</v>
      </c>
      <c r="D339">
        <v>0.25211267605633803</v>
      </c>
      <c r="E339">
        <v>285</v>
      </c>
    </row>
    <row r="340" spans="1:6" x14ac:dyDescent="0.25">
      <c r="A340" t="s">
        <v>415</v>
      </c>
      <c r="B340">
        <v>5</v>
      </c>
      <c r="C340">
        <v>0.113465578648361</v>
      </c>
      <c r="D340">
        <v>0.20616740088105701</v>
      </c>
      <c r="E340">
        <v>227</v>
      </c>
    </row>
    <row r="341" spans="1:6" x14ac:dyDescent="0.25">
      <c r="A341" t="s">
        <v>417</v>
      </c>
      <c r="B341">
        <v>5</v>
      </c>
      <c r="C341">
        <v>0.18783404744423801</v>
      </c>
      <c r="D341">
        <v>0.227424749163879</v>
      </c>
      <c r="E341">
        <v>630</v>
      </c>
    </row>
    <row r="342" spans="1:6" x14ac:dyDescent="0.25">
      <c r="A342" t="s">
        <v>424</v>
      </c>
      <c r="B342">
        <v>5</v>
      </c>
      <c r="C342">
        <v>0.14679037862448999</v>
      </c>
      <c r="D342">
        <v>0.144262295081967</v>
      </c>
      <c r="E342">
        <v>183</v>
      </c>
    </row>
    <row r="343" spans="1:6" x14ac:dyDescent="0.25">
      <c r="A343" t="s">
        <v>433</v>
      </c>
      <c r="B343">
        <v>5</v>
      </c>
      <c r="C343">
        <v>0.3</v>
      </c>
      <c r="D343">
        <v>0.23469387755102</v>
      </c>
      <c r="E343">
        <v>0</v>
      </c>
      <c r="F343">
        <v>196</v>
      </c>
    </row>
    <row r="344" spans="1:6" x14ac:dyDescent="0.25">
      <c r="A344" t="s">
        <v>435</v>
      </c>
      <c r="B344">
        <v>5</v>
      </c>
      <c r="C344">
        <v>0.25596740610208002</v>
      </c>
      <c r="D344">
        <v>4.6045962117458698E-2</v>
      </c>
      <c r="E344">
        <v>104454</v>
      </c>
    </row>
    <row r="345" spans="1:6" x14ac:dyDescent="0.25">
      <c r="A345" t="s">
        <v>457</v>
      </c>
      <c r="B345">
        <v>5</v>
      </c>
      <c r="C345">
        <v>0.14234706003702</v>
      </c>
      <c r="D345">
        <v>0.236781609195402</v>
      </c>
      <c r="E345">
        <v>178</v>
      </c>
    </row>
    <row r="346" spans="1:6" x14ac:dyDescent="0.25">
      <c r="A346" t="s">
        <v>468</v>
      </c>
      <c r="B346">
        <v>5</v>
      </c>
      <c r="C346">
        <v>0.24238679015936601</v>
      </c>
      <c r="D346">
        <v>0.60276316712251898</v>
      </c>
      <c r="E346">
        <v>14259</v>
      </c>
    </row>
    <row r="347" spans="1:6" x14ac:dyDescent="0.25">
      <c r="A347" t="s">
        <v>502</v>
      </c>
      <c r="B347">
        <v>5</v>
      </c>
      <c r="C347">
        <v>0.22833877787442</v>
      </c>
      <c r="D347">
        <v>0.73863636363636298</v>
      </c>
      <c r="E347">
        <v>528</v>
      </c>
    </row>
    <row r="348" spans="1:6" x14ac:dyDescent="0.25">
      <c r="A348" t="s">
        <v>526</v>
      </c>
      <c r="B348">
        <v>5</v>
      </c>
      <c r="C348">
        <v>0.26409395973154298</v>
      </c>
      <c r="D348">
        <v>0.78428571428571403</v>
      </c>
      <c r="E348">
        <v>280</v>
      </c>
      <c r="F348">
        <v>280</v>
      </c>
    </row>
    <row r="349" spans="1:6" x14ac:dyDescent="0.25">
      <c r="A349" t="s">
        <v>540</v>
      </c>
      <c r="B349">
        <v>5</v>
      </c>
      <c r="C349">
        <v>0.27805919745729002</v>
      </c>
      <c r="D349">
        <v>0.79602385685884702</v>
      </c>
      <c r="E349">
        <v>1545</v>
      </c>
    </row>
    <row r="350" spans="1:6" x14ac:dyDescent="0.25">
      <c r="A350" t="s">
        <v>566</v>
      </c>
      <c r="B350">
        <v>5</v>
      </c>
      <c r="C350">
        <v>0.13193571196772799</v>
      </c>
      <c r="D350">
        <v>0.21828908554572199</v>
      </c>
      <c r="E350">
        <v>339</v>
      </c>
    </row>
    <row r="351" spans="1:6" x14ac:dyDescent="0.25">
      <c r="A351" t="s">
        <v>584</v>
      </c>
      <c r="B351">
        <v>5</v>
      </c>
      <c r="C351">
        <v>0.16393293189322899</v>
      </c>
      <c r="D351">
        <v>0.150898203592814</v>
      </c>
      <c r="E351">
        <v>167</v>
      </c>
    </row>
    <row r="352" spans="1:6" x14ac:dyDescent="0.25">
      <c r="A352" t="s">
        <v>49</v>
      </c>
      <c r="B352">
        <v>6</v>
      </c>
      <c r="C352">
        <v>0.220399048846349</v>
      </c>
      <c r="D352">
        <v>0.71376011773362702</v>
      </c>
    </row>
    <row r="353" spans="1:6" x14ac:dyDescent="0.25">
      <c r="A353" t="s">
        <v>77</v>
      </c>
      <c r="B353">
        <v>6</v>
      </c>
      <c r="C353">
        <v>0.17035438085407101</v>
      </c>
      <c r="D353">
        <v>0.29644808743169399</v>
      </c>
    </row>
    <row r="354" spans="1:6" x14ac:dyDescent="0.25">
      <c r="A354" t="s">
        <v>78</v>
      </c>
      <c r="B354">
        <v>6</v>
      </c>
      <c r="C354">
        <v>0.169208227728574</v>
      </c>
      <c r="D354">
        <v>0.287755102040816</v>
      </c>
    </row>
    <row r="355" spans="1:6" x14ac:dyDescent="0.25">
      <c r="A355" t="s">
        <v>165</v>
      </c>
      <c r="B355">
        <v>6</v>
      </c>
      <c r="C355">
        <v>0.13444441909558</v>
      </c>
      <c r="D355">
        <v>0.118310767246937</v>
      </c>
      <c r="E355">
        <v>517</v>
      </c>
    </row>
    <row r="356" spans="1:6" x14ac:dyDescent="0.25">
      <c r="A356" t="s">
        <v>190</v>
      </c>
      <c r="B356">
        <v>6</v>
      </c>
      <c r="C356">
        <v>0.142202279410205</v>
      </c>
      <c r="D356">
        <v>0.25109649122806998</v>
      </c>
      <c r="E356">
        <v>245</v>
      </c>
    </row>
    <row r="357" spans="1:6" x14ac:dyDescent="0.25">
      <c r="A357" t="s">
        <v>209</v>
      </c>
      <c r="B357">
        <v>6</v>
      </c>
      <c r="C357">
        <v>0.13214891268710699</v>
      </c>
      <c r="D357">
        <v>0.38283828382838198</v>
      </c>
      <c r="E357">
        <v>201</v>
      </c>
    </row>
    <row r="358" spans="1:6" x14ac:dyDescent="0.25">
      <c r="A358" t="s">
        <v>232</v>
      </c>
      <c r="B358">
        <v>6</v>
      </c>
      <c r="C358">
        <v>0.13680621837618601</v>
      </c>
      <c r="D358">
        <v>0.23216885007277999</v>
      </c>
      <c r="E358">
        <v>229</v>
      </c>
    </row>
    <row r="359" spans="1:6" x14ac:dyDescent="0.25">
      <c r="A359" t="s">
        <v>294</v>
      </c>
      <c r="B359">
        <v>6</v>
      </c>
      <c r="C359">
        <v>0.13228477733686</v>
      </c>
      <c r="D359">
        <v>0.37953795379537902</v>
      </c>
      <c r="E359">
        <v>201</v>
      </c>
    </row>
    <row r="360" spans="1:6" x14ac:dyDescent="0.25">
      <c r="A360" t="s">
        <v>296</v>
      </c>
      <c r="B360">
        <v>6</v>
      </c>
      <c r="C360">
        <v>0.139328041885454</v>
      </c>
      <c r="D360">
        <v>0.34803921568627399</v>
      </c>
      <c r="E360">
        <v>202</v>
      </c>
    </row>
    <row r="361" spans="1:6" x14ac:dyDescent="0.25">
      <c r="A361" t="s">
        <v>297</v>
      </c>
      <c r="B361">
        <v>6</v>
      </c>
      <c r="C361">
        <v>0.13242349233890499</v>
      </c>
      <c r="D361">
        <v>0.37953795379537902</v>
      </c>
      <c r="E361">
        <v>201</v>
      </c>
    </row>
    <row r="362" spans="1:6" x14ac:dyDescent="0.25">
      <c r="A362" t="s">
        <v>314</v>
      </c>
      <c r="B362">
        <v>6</v>
      </c>
      <c r="C362">
        <v>0.13881753439344999</v>
      </c>
      <c r="D362">
        <v>0.52040816326530603</v>
      </c>
      <c r="E362">
        <v>294</v>
      </c>
    </row>
    <row r="363" spans="1:6" x14ac:dyDescent="0.25">
      <c r="A363" t="s">
        <v>323</v>
      </c>
      <c r="B363">
        <v>6</v>
      </c>
      <c r="C363">
        <v>0.29166666666666602</v>
      </c>
      <c r="D363">
        <v>0.17289719626168201</v>
      </c>
      <c r="E363">
        <v>0</v>
      </c>
      <c r="F363">
        <v>214</v>
      </c>
    </row>
    <row r="364" spans="1:6" x14ac:dyDescent="0.25">
      <c r="A364" t="s">
        <v>338</v>
      </c>
      <c r="B364">
        <v>6</v>
      </c>
      <c r="C364">
        <v>0.19236730278618</v>
      </c>
      <c r="D364">
        <v>0.51645021645021605</v>
      </c>
      <c r="E364">
        <v>385</v>
      </c>
    </row>
    <row r="365" spans="1:6" x14ac:dyDescent="0.25">
      <c r="A365" t="s">
        <v>355</v>
      </c>
      <c r="B365">
        <v>6</v>
      </c>
      <c r="C365">
        <v>0.12901412275347901</v>
      </c>
      <c r="D365">
        <v>0.25278622087132702</v>
      </c>
      <c r="E365">
        <v>329</v>
      </c>
    </row>
    <row r="366" spans="1:6" x14ac:dyDescent="0.25">
      <c r="A366" t="s">
        <v>377</v>
      </c>
      <c r="B366">
        <v>6</v>
      </c>
      <c r="C366">
        <v>0.163673197161191</v>
      </c>
      <c r="D366">
        <v>0.35380116959064301</v>
      </c>
      <c r="E366">
        <v>126</v>
      </c>
    </row>
    <row r="367" spans="1:6" x14ac:dyDescent="0.25">
      <c r="A367" t="s">
        <v>387</v>
      </c>
      <c r="B367">
        <v>6</v>
      </c>
      <c r="C367">
        <v>0.16300276701469499</v>
      </c>
      <c r="D367">
        <v>0.21083333333333301</v>
      </c>
      <c r="E367">
        <v>400</v>
      </c>
    </row>
    <row r="368" spans="1:6" x14ac:dyDescent="0.25">
      <c r="A368" t="s">
        <v>392</v>
      </c>
      <c r="B368">
        <v>6</v>
      </c>
      <c r="C368">
        <v>0.113183888739274</v>
      </c>
      <c r="D368">
        <v>0.35493827160493802</v>
      </c>
      <c r="E368">
        <v>324</v>
      </c>
    </row>
    <row r="369" spans="1:6" x14ac:dyDescent="0.25">
      <c r="A369" t="s">
        <v>403</v>
      </c>
      <c r="B369">
        <v>6</v>
      </c>
      <c r="C369">
        <v>0.171393017156212</v>
      </c>
      <c r="D369">
        <v>0.40653432588916399</v>
      </c>
      <c r="E369">
        <v>410</v>
      </c>
    </row>
    <row r="370" spans="1:6" x14ac:dyDescent="0.25">
      <c r="A370" t="s">
        <v>440</v>
      </c>
      <c r="B370">
        <v>6</v>
      </c>
      <c r="C370">
        <v>0.13996747717790001</v>
      </c>
      <c r="D370">
        <v>0.24852071005917101</v>
      </c>
      <c r="E370">
        <v>339</v>
      </c>
    </row>
    <row r="371" spans="1:6" x14ac:dyDescent="0.25">
      <c r="A371" t="s">
        <v>620</v>
      </c>
      <c r="B371">
        <v>6</v>
      </c>
      <c r="C371">
        <v>0.21291771862592801</v>
      </c>
      <c r="D371">
        <v>7.8900709219858103E-2</v>
      </c>
      <c r="E371">
        <v>752</v>
      </c>
    </row>
    <row r="372" spans="1:6" x14ac:dyDescent="0.25">
      <c r="A372" t="s">
        <v>15</v>
      </c>
      <c r="B372">
        <v>7</v>
      </c>
      <c r="C372">
        <v>0.178937332758904</v>
      </c>
      <c r="D372">
        <v>0.61596958174904903</v>
      </c>
    </row>
    <row r="373" spans="1:6" x14ac:dyDescent="0.25">
      <c r="A373" t="s">
        <v>57</v>
      </c>
      <c r="B373">
        <v>7</v>
      </c>
      <c r="C373">
        <v>0.13301468486001899</v>
      </c>
      <c r="D373">
        <v>0.25173408152131499</v>
      </c>
    </row>
    <row r="374" spans="1:6" x14ac:dyDescent="0.25">
      <c r="A374" t="s">
        <v>61</v>
      </c>
      <c r="B374">
        <v>7</v>
      </c>
      <c r="C374">
        <v>0.142653130505562</v>
      </c>
      <c r="D374">
        <v>0.24467245461720499</v>
      </c>
    </row>
    <row r="375" spans="1:6" x14ac:dyDescent="0.25">
      <c r="A375" t="s">
        <v>86</v>
      </c>
      <c r="B375">
        <v>7</v>
      </c>
      <c r="C375">
        <v>0.153496805984524</v>
      </c>
      <c r="D375">
        <v>0.228298017771702</v>
      </c>
    </row>
    <row r="376" spans="1:6" x14ac:dyDescent="0.25">
      <c r="A376" t="s">
        <v>110</v>
      </c>
      <c r="B376">
        <v>7</v>
      </c>
      <c r="C376">
        <v>0.12233970753920501</v>
      </c>
      <c r="D376">
        <v>0.49878015722417901</v>
      </c>
      <c r="E376">
        <v>537</v>
      </c>
    </row>
    <row r="377" spans="1:6" x14ac:dyDescent="0.25">
      <c r="A377" t="s">
        <v>258</v>
      </c>
      <c r="B377">
        <v>7</v>
      </c>
      <c r="C377">
        <v>0.243651107766654</v>
      </c>
      <c r="D377">
        <v>0.427402045679944</v>
      </c>
      <c r="E377">
        <v>9651</v>
      </c>
      <c r="F377">
        <v>9651</v>
      </c>
    </row>
    <row r="378" spans="1:6" x14ac:dyDescent="0.25">
      <c r="A378" t="s">
        <v>270</v>
      </c>
      <c r="B378">
        <v>7</v>
      </c>
      <c r="C378">
        <v>0.28571428571428498</v>
      </c>
      <c r="D378">
        <v>0.38950437317784198</v>
      </c>
      <c r="E378">
        <v>0</v>
      </c>
      <c r="F378">
        <v>245</v>
      </c>
    </row>
    <row r="379" spans="1:6" x14ac:dyDescent="0.25">
      <c r="A379" t="s">
        <v>276</v>
      </c>
      <c r="B379">
        <v>7</v>
      </c>
      <c r="C379">
        <v>0.12597227887593901</v>
      </c>
      <c r="D379">
        <v>0.27083333333333298</v>
      </c>
      <c r="E379">
        <v>292</v>
      </c>
    </row>
    <row r="380" spans="1:6" x14ac:dyDescent="0.25">
      <c r="A380" t="s">
        <v>279</v>
      </c>
      <c r="B380">
        <v>7</v>
      </c>
      <c r="C380">
        <v>0.117462935597846</v>
      </c>
      <c r="D380">
        <v>0.162085643505957</v>
      </c>
      <c r="E380">
        <v>1594</v>
      </c>
    </row>
    <row r="381" spans="1:6" x14ac:dyDescent="0.25">
      <c r="A381" t="s">
        <v>288</v>
      </c>
      <c r="B381">
        <v>7</v>
      </c>
      <c r="C381">
        <v>0.12588474727011301</v>
      </c>
      <c r="D381">
        <v>0.337362637362637</v>
      </c>
      <c r="E381">
        <v>260</v>
      </c>
    </row>
    <row r="382" spans="1:6" x14ac:dyDescent="0.25">
      <c r="A382" t="s">
        <v>318</v>
      </c>
      <c r="B382">
        <v>7</v>
      </c>
      <c r="C382">
        <v>0.26747443163311801</v>
      </c>
      <c r="D382">
        <v>0.85054132558753603</v>
      </c>
      <c r="E382">
        <v>1082</v>
      </c>
      <c r="F382">
        <v>1082</v>
      </c>
    </row>
    <row r="383" spans="1:6" x14ac:dyDescent="0.25">
      <c r="A383" t="s">
        <v>356</v>
      </c>
      <c r="B383">
        <v>7</v>
      </c>
      <c r="C383">
        <v>0.143451600518017</v>
      </c>
      <c r="D383">
        <v>8.5287846481876303E-2</v>
      </c>
      <c r="E383">
        <v>1541</v>
      </c>
    </row>
    <row r="384" spans="1:6" x14ac:dyDescent="0.25">
      <c r="A384" t="s">
        <v>390</v>
      </c>
      <c r="B384">
        <v>7</v>
      </c>
      <c r="C384">
        <v>7.9305352228390899E-2</v>
      </c>
      <c r="D384">
        <v>0.230626516340802</v>
      </c>
      <c r="E384">
        <v>1001</v>
      </c>
    </row>
    <row r="385" spans="1:5" x14ac:dyDescent="0.25">
      <c r="A385" t="s">
        <v>500</v>
      </c>
      <c r="B385">
        <v>7</v>
      </c>
      <c r="C385">
        <v>0.119659488298374</v>
      </c>
      <c r="D385">
        <v>0.33828571428571402</v>
      </c>
      <c r="E385">
        <v>375</v>
      </c>
    </row>
    <row r="386" spans="1:5" x14ac:dyDescent="0.25">
      <c r="A386" t="s">
        <v>515</v>
      </c>
      <c r="B386">
        <v>7</v>
      </c>
      <c r="C386">
        <v>0.124871804841203</v>
      </c>
      <c r="D386">
        <v>0.20786749482401601</v>
      </c>
      <c r="E386">
        <v>345</v>
      </c>
    </row>
    <row r="387" spans="1:5" x14ac:dyDescent="0.25">
      <c r="A387" t="s">
        <v>539</v>
      </c>
      <c r="B387">
        <v>7</v>
      </c>
      <c r="C387">
        <v>0.12943376884622401</v>
      </c>
      <c r="D387">
        <v>0.364268335071254</v>
      </c>
      <c r="E387">
        <v>415</v>
      </c>
    </row>
    <row r="388" spans="1:5" x14ac:dyDescent="0.25">
      <c r="A388" t="s">
        <v>565</v>
      </c>
      <c r="B388">
        <v>7</v>
      </c>
      <c r="C388">
        <v>0.15578458962012001</v>
      </c>
      <c r="D388">
        <v>0.12980769230769201</v>
      </c>
      <c r="E388">
        <v>832</v>
      </c>
    </row>
    <row r="389" spans="1:5" x14ac:dyDescent="0.25">
      <c r="A389" t="s">
        <v>574</v>
      </c>
      <c r="B389">
        <v>7</v>
      </c>
      <c r="C389">
        <v>0.172414714327526</v>
      </c>
      <c r="D389">
        <v>0.28878648233486898</v>
      </c>
      <c r="E389">
        <v>310</v>
      </c>
    </row>
    <row r="390" spans="1:5" x14ac:dyDescent="0.25">
      <c r="A390" t="s">
        <v>613</v>
      </c>
      <c r="B390">
        <v>7</v>
      </c>
      <c r="C390">
        <v>0.16943265558807399</v>
      </c>
      <c r="D390">
        <v>0.273721340388007</v>
      </c>
      <c r="E390">
        <v>413</v>
      </c>
    </row>
    <row r="391" spans="1:5" x14ac:dyDescent="0.25">
      <c r="A391" t="s">
        <v>16</v>
      </c>
      <c r="B391">
        <v>8</v>
      </c>
      <c r="C391">
        <v>0.185479638096503</v>
      </c>
      <c r="D391">
        <v>0.63726415094339595</v>
      </c>
    </row>
    <row r="392" spans="1:5" x14ac:dyDescent="0.25">
      <c r="A392" t="s">
        <v>27</v>
      </c>
      <c r="B392">
        <v>8</v>
      </c>
      <c r="C392">
        <v>0.22046960231460999</v>
      </c>
      <c r="D392">
        <v>0.68606870229007599</v>
      </c>
    </row>
    <row r="393" spans="1:5" x14ac:dyDescent="0.25">
      <c r="A393" t="s">
        <v>149</v>
      </c>
      <c r="B393">
        <v>8</v>
      </c>
      <c r="C393">
        <v>0.156053866251322</v>
      </c>
      <c r="D393">
        <v>0.20854922279792701</v>
      </c>
      <c r="E393">
        <v>386</v>
      </c>
    </row>
    <row r="394" spans="1:5" x14ac:dyDescent="0.25">
      <c r="A394" t="s">
        <v>227</v>
      </c>
      <c r="B394">
        <v>8</v>
      </c>
      <c r="C394">
        <v>0.12740180279531199</v>
      </c>
      <c r="D394">
        <v>0.13317757009345699</v>
      </c>
      <c r="E394">
        <v>431</v>
      </c>
    </row>
    <row r="395" spans="1:5" x14ac:dyDescent="0.25">
      <c r="A395" t="s">
        <v>284</v>
      </c>
      <c r="B395">
        <v>8</v>
      </c>
      <c r="C395">
        <v>0.13227862448966299</v>
      </c>
      <c r="D395">
        <v>0.35907335907335902</v>
      </c>
      <c r="E395">
        <v>518</v>
      </c>
    </row>
    <row r="396" spans="1:5" x14ac:dyDescent="0.25">
      <c r="A396" t="s">
        <v>292</v>
      </c>
      <c r="B396">
        <v>8</v>
      </c>
      <c r="C396">
        <v>0.130685785126369</v>
      </c>
      <c r="D396">
        <v>0.27734375</v>
      </c>
      <c r="E396">
        <v>320</v>
      </c>
    </row>
    <row r="397" spans="1:5" x14ac:dyDescent="0.25">
      <c r="A397" t="s">
        <v>348</v>
      </c>
      <c r="B397">
        <v>8</v>
      </c>
      <c r="C397">
        <v>0.119471928303717</v>
      </c>
      <c r="D397">
        <v>0.309782608695652</v>
      </c>
      <c r="E397">
        <v>391</v>
      </c>
    </row>
    <row r="398" spans="1:5" x14ac:dyDescent="0.25">
      <c r="A398" t="s">
        <v>398</v>
      </c>
      <c r="B398">
        <v>8</v>
      </c>
      <c r="C398">
        <v>0.171674940615857</v>
      </c>
      <c r="D398">
        <v>0.68003978779840801</v>
      </c>
      <c r="E398">
        <v>374</v>
      </c>
    </row>
    <row r="399" spans="1:5" x14ac:dyDescent="0.25">
      <c r="A399" t="s">
        <v>400</v>
      </c>
      <c r="B399">
        <v>8</v>
      </c>
      <c r="C399">
        <v>0.146716495088594</v>
      </c>
      <c r="D399">
        <v>0.364709443099273</v>
      </c>
      <c r="E399">
        <v>412</v>
      </c>
    </row>
    <row r="400" spans="1:5" x14ac:dyDescent="0.25">
      <c r="A400" t="s">
        <v>429</v>
      </c>
      <c r="B400">
        <v>8</v>
      </c>
      <c r="C400">
        <v>0.111352076592811</v>
      </c>
      <c r="D400">
        <v>0.155963302752293</v>
      </c>
      <c r="E400">
        <v>387</v>
      </c>
    </row>
    <row r="401" spans="1:6" x14ac:dyDescent="0.25">
      <c r="A401" t="s">
        <v>451</v>
      </c>
      <c r="B401">
        <v>8</v>
      </c>
      <c r="C401">
        <v>0.12872563787962099</v>
      </c>
      <c r="D401">
        <v>0.22977941176470501</v>
      </c>
      <c r="E401">
        <v>408</v>
      </c>
    </row>
    <row r="402" spans="1:6" x14ac:dyDescent="0.25">
      <c r="A402" t="s">
        <v>480</v>
      </c>
      <c r="B402">
        <v>8</v>
      </c>
      <c r="C402">
        <v>8.5207833621243401E-2</v>
      </c>
      <c r="D402">
        <v>9.5037453183520595E-2</v>
      </c>
      <c r="E402">
        <v>243</v>
      </c>
    </row>
    <row r="403" spans="1:6" x14ac:dyDescent="0.25">
      <c r="A403" t="s">
        <v>481</v>
      </c>
      <c r="B403">
        <v>8</v>
      </c>
      <c r="C403">
        <v>8.2608477514765605E-2</v>
      </c>
      <c r="D403">
        <v>0.39110824742268002</v>
      </c>
      <c r="E403">
        <v>388</v>
      </c>
    </row>
    <row r="404" spans="1:6" x14ac:dyDescent="0.25">
      <c r="A404" t="s">
        <v>482</v>
      </c>
      <c r="B404">
        <v>8</v>
      </c>
      <c r="C404">
        <v>0.130382433677147</v>
      </c>
      <c r="D404">
        <v>0.283908507223113</v>
      </c>
      <c r="E404">
        <v>631</v>
      </c>
    </row>
    <row r="405" spans="1:6" x14ac:dyDescent="0.25">
      <c r="A405" t="s">
        <v>564</v>
      </c>
      <c r="B405">
        <v>8</v>
      </c>
      <c r="C405">
        <v>0.140448887990588</v>
      </c>
      <c r="D405">
        <v>0.31927710843373402</v>
      </c>
      <c r="E405">
        <v>507</v>
      </c>
    </row>
    <row r="406" spans="1:6" x14ac:dyDescent="0.25">
      <c r="A406" t="s">
        <v>38</v>
      </c>
      <c r="B406">
        <v>9</v>
      </c>
      <c r="C406">
        <v>0.29003038318319802</v>
      </c>
      <c r="D406">
        <v>0.25918873694535799</v>
      </c>
      <c r="E406">
        <v>6037</v>
      </c>
      <c r="F406">
        <v>6037</v>
      </c>
    </row>
    <row r="407" spans="1:6" x14ac:dyDescent="0.25">
      <c r="A407" t="s">
        <v>76</v>
      </c>
      <c r="B407">
        <v>9</v>
      </c>
      <c r="C407">
        <v>0.278219086779876</v>
      </c>
      <c r="D407">
        <v>0.37819216655433202</v>
      </c>
      <c r="E407">
        <v>314</v>
      </c>
      <c r="F407">
        <v>7413</v>
      </c>
    </row>
    <row r="408" spans="1:6" x14ac:dyDescent="0.25">
      <c r="A408" t="s">
        <v>92</v>
      </c>
      <c r="B408">
        <v>9</v>
      </c>
      <c r="C408">
        <v>0.171783403056428</v>
      </c>
      <c r="D408">
        <v>0.80942521936310696</v>
      </c>
      <c r="E408">
        <v>1133</v>
      </c>
    </row>
    <row r="409" spans="1:6" x14ac:dyDescent="0.25">
      <c r="A409" t="s">
        <v>111</v>
      </c>
      <c r="B409">
        <v>9</v>
      </c>
      <c r="C409">
        <v>0.12407822612118399</v>
      </c>
      <c r="D409">
        <v>0.231958762886597</v>
      </c>
      <c r="E409">
        <v>385</v>
      </c>
    </row>
    <row r="410" spans="1:6" x14ac:dyDescent="0.25">
      <c r="A410" t="s">
        <v>161</v>
      </c>
      <c r="B410">
        <v>9</v>
      </c>
      <c r="C410">
        <v>0.12296810095942801</v>
      </c>
      <c r="D410">
        <v>0.42299672326481902</v>
      </c>
      <c r="E410">
        <v>377</v>
      </c>
    </row>
    <row r="411" spans="1:6" x14ac:dyDescent="0.25">
      <c r="A411" t="s">
        <v>201</v>
      </c>
      <c r="B411">
        <v>9</v>
      </c>
      <c r="C411">
        <v>0.27777777777777701</v>
      </c>
      <c r="D411">
        <v>0.14982680522248801</v>
      </c>
      <c r="E411">
        <v>8340</v>
      </c>
      <c r="F411">
        <v>8340</v>
      </c>
    </row>
    <row r="412" spans="1:6" x14ac:dyDescent="0.25">
      <c r="A412" t="s">
        <v>205</v>
      </c>
      <c r="B412">
        <v>9</v>
      </c>
      <c r="C412">
        <v>0.27777777777777701</v>
      </c>
      <c r="D412">
        <v>0.13515737502571401</v>
      </c>
      <c r="E412">
        <v>19444</v>
      </c>
      <c r="F412">
        <v>19444</v>
      </c>
    </row>
    <row r="413" spans="1:6" x14ac:dyDescent="0.25">
      <c r="A413" t="s">
        <v>322</v>
      </c>
      <c r="B413">
        <v>9</v>
      </c>
      <c r="C413">
        <v>0.133768630841685</v>
      </c>
      <c r="D413">
        <v>0.34343434343434298</v>
      </c>
      <c r="E413">
        <v>308</v>
      </c>
    </row>
    <row r="414" spans="1:6" x14ac:dyDescent="0.25">
      <c r="A414" t="s">
        <v>324</v>
      </c>
      <c r="B414">
        <v>9</v>
      </c>
      <c r="C414">
        <v>0.114754925474273</v>
      </c>
      <c r="D414">
        <v>0.31608005521048999</v>
      </c>
      <c r="E414">
        <v>483</v>
      </c>
    </row>
    <row r="415" spans="1:6" x14ac:dyDescent="0.25">
      <c r="A415" t="s">
        <v>410</v>
      </c>
      <c r="B415">
        <v>9</v>
      </c>
      <c r="C415">
        <v>0.117840415413084</v>
      </c>
      <c r="D415">
        <v>0.41910966340933697</v>
      </c>
      <c r="E415">
        <v>308</v>
      </c>
    </row>
    <row r="416" spans="1:6" x14ac:dyDescent="0.25">
      <c r="A416" t="s">
        <v>423</v>
      </c>
      <c r="B416">
        <v>9</v>
      </c>
      <c r="C416">
        <v>0.14736162837273101</v>
      </c>
      <c r="D416">
        <v>0.27646544181977201</v>
      </c>
      <c r="E416">
        <v>384</v>
      </c>
    </row>
    <row r="417" spans="1:5" x14ac:dyDescent="0.25">
      <c r="A417" t="s">
        <v>438</v>
      </c>
      <c r="B417">
        <v>9</v>
      </c>
      <c r="C417">
        <v>0.10049802158924601</v>
      </c>
      <c r="D417">
        <v>0.182978723404255</v>
      </c>
      <c r="E417">
        <v>435</v>
      </c>
    </row>
    <row r="418" spans="1:5" x14ac:dyDescent="0.25">
      <c r="A418" t="s">
        <v>478</v>
      </c>
      <c r="B418">
        <v>9</v>
      </c>
      <c r="C418">
        <v>0.111156978342593</v>
      </c>
      <c r="D418">
        <v>0.43071786310517501</v>
      </c>
      <c r="E418">
        <v>636</v>
      </c>
    </row>
    <row r="419" spans="1:5" x14ac:dyDescent="0.25">
      <c r="A419" t="s">
        <v>491</v>
      </c>
      <c r="B419">
        <v>9</v>
      </c>
      <c r="C419">
        <v>0.123142948773243</v>
      </c>
      <c r="D419">
        <v>0.38317639673571802</v>
      </c>
      <c r="E419">
        <v>1771</v>
      </c>
    </row>
    <row r="420" spans="1:5" x14ac:dyDescent="0.25">
      <c r="A420" t="s">
        <v>508</v>
      </c>
      <c r="B420">
        <v>9</v>
      </c>
      <c r="C420">
        <v>9.3077269649301797E-2</v>
      </c>
      <c r="D420">
        <v>0.50980392156862697</v>
      </c>
      <c r="E420">
        <v>442</v>
      </c>
    </row>
    <row r="421" spans="1:5" x14ac:dyDescent="0.25">
      <c r="A421" t="s">
        <v>518</v>
      </c>
      <c r="B421">
        <v>9</v>
      </c>
      <c r="C421">
        <v>0.14503968761324701</v>
      </c>
      <c r="D421">
        <v>0.55876454071399895</v>
      </c>
      <c r="E421">
        <v>567</v>
      </c>
    </row>
    <row r="422" spans="1:5" x14ac:dyDescent="0.25">
      <c r="A422" t="s">
        <v>577</v>
      </c>
      <c r="B422">
        <v>9</v>
      </c>
      <c r="C422">
        <v>0.12965687308121401</v>
      </c>
      <c r="D422">
        <v>0.41383061383061298</v>
      </c>
      <c r="E422">
        <v>4426</v>
      </c>
    </row>
    <row r="423" spans="1:5" x14ac:dyDescent="0.25">
      <c r="A423" t="s">
        <v>615</v>
      </c>
      <c r="B423">
        <v>9</v>
      </c>
      <c r="C423">
        <v>0.115460788478982</v>
      </c>
      <c r="D423">
        <v>0.21656050955414</v>
      </c>
      <c r="E423">
        <v>314</v>
      </c>
    </row>
    <row r="424" spans="1:5" x14ac:dyDescent="0.25">
      <c r="A424" t="s">
        <v>243</v>
      </c>
      <c r="B424">
        <v>10</v>
      </c>
      <c r="C424">
        <v>0.12724158770385399</v>
      </c>
      <c r="D424">
        <v>0.23913043478260801</v>
      </c>
      <c r="E424">
        <v>506</v>
      </c>
    </row>
    <row r="425" spans="1:5" x14ac:dyDescent="0.25">
      <c r="A425" t="s">
        <v>339</v>
      </c>
      <c r="B425">
        <v>10</v>
      </c>
      <c r="C425">
        <v>0.14484672921805</v>
      </c>
      <c r="D425">
        <v>0.70384113369382795</v>
      </c>
      <c r="E425">
        <v>5474</v>
      </c>
    </row>
    <row r="426" spans="1:5" x14ac:dyDescent="0.25">
      <c r="A426" t="s">
        <v>367</v>
      </c>
      <c r="B426">
        <v>10</v>
      </c>
      <c r="C426">
        <v>0.18101862162569099</v>
      </c>
      <c r="D426">
        <v>0.24388646288209601</v>
      </c>
      <c r="E426">
        <v>235</v>
      </c>
    </row>
    <row r="427" spans="1:5" x14ac:dyDescent="0.25">
      <c r="A427" t="s">
        <v>378</v>
      </c>
      <c r="B427">
        <v>10</v>
      </c>
      <c r="C427">
        <v>0.13257418872934901</v>
      </c>
      <c r="D427">
        <v>0.17223506107626199</v>
      </c>
      <c r="E427">
        <v>6058</v>
      </c>
    </row>
    <row r="428" spans="1:5" x14ac:dyDescent="0.25">
      <c r="A428" t="s">
        <v>465</v>
      </c>
      <c r="B428">
        <v>10</v>
      </c>
      <c r="C428">
        <v>0.15416666889987399</v>
      </c>
      <c r="D428">
        <v>0.42166666666666602</v>
      </c>
      <c r="E428">
        <v>360</v>
      </c>
    </row>
    <row r="429" spans="1:5" x14ac:dyDescent="0.25">
      <c r="A429" t="s">
        <v>513</v>
      </c>
      <c r="B429">
        <v>10</v>
      </c>
      <c r="C429">
        <v>0.1215334320716</v>
      </c>
      <c r="D429">
        <v>0.22700000000000001</v>
      </c>
      <c r="E429">
        <v>400</v>
      </c>
    </row>
    <row r="430" spans="1:5" x14ac:dyDescent="0.25">
      <c r="A430" t="s">
        <v>533</v>
      </c>
      <c r="B430">
        <v>10</v>
      </c>
      <c r="C430">
        <v>0.102046857690603</v>
      </c>
      <c r="D430">
        <v>0.260507246376811</v>
      </c>
      <c r="E430">
        <v>552</v>
      </c>
    </row>
    <row r="431" spans="1:5" x14ac:dyDescent="0.25">
      <c r="A431" t="s">
        <v>544</v>
      </c>
      <c r="B431">
        <v>10</v>
      </c>
      <c r="C431">
        <v>0.10721566323506999</v>
      </c>
      <c r="D431">
        <v>0.51912442396313296</v>
      </c>
      <c r="E431">
        <v>868</v>
      </c>
    </row>
    <row r="432" spans="1:5" x14ac:dyDescent="0.25">
      <c r="A432" t="s">
        <v>545</v>
      </c>
      <c r="B432">
        <v>10</v>
      </c>
      <c r="C432">
        <v>0.12155365851656599</v>
      </c>
      <c r="D432">
        <v>0.22765399737876801</v>
      </c>
      <c r="E432">
        <v>763</v>
      </c>
    </row>
    <row r="433" spans="1:5" x14ac:dyDescent="0.25">
      <c r="A433" t="s">
        <v>585</v>
      </c>
      <c r="B433">
        <v>10</v>
      </c>
      <c r="C433">
        <v>0.14464170244799901</v>
      </c>
      <c r="D433">
        <v>0.47910085054677998</v>
      </c>
      <c r="E433">
        <v>707</v>
      </c>
    </row>
    <row r="434" spans="1:5" x14ac:dyDescent="0.25">
      <c r="A434" t="s">
        <v>595</v>
      </c>
      <c r="B434">
        <v>10</v>
      </c>
      <c r="C434">
        <v>0.14097803075884099</v>
      </c>
      <c r="D434">
        <v>0.27037037037036998</v>
      </c>
      <c r="E434">
        <v>458</v>
      </c>
    </row>
    <row r="435" spans="1:5" x14ac:dyDescent="0.25">
      <c r="A435" t="s">
        <v>607</v>
      </c>
      <c r="B435">
        <v>10</v>
      </c>
      <c r="C435">
        <v>0.11011729407451901</v>
      </c>
      <c r="D435">
        <v>0.18131868131868101</v>
      </c>
      <c r="E435">
        <v>455</v>
      </c>
    </row>
    <row r="436" spans="1:5" x14ac:dyDescent="0.25">
      <c r="A436" t="s">
        <v>626</v>
      </c>
      <c r="B436">
        <v>10</v>
      </c>
      <c r="C436">
        <v>0.112881356541155</v>
      </c>
      <c r="D436">
        <v>0.40673076923076901</v>
      </c>
      <c r="E436">
        <v>624</v>
      </c>
    </row>
    <row r="437" spans="1:5" x14ac:dyDescent="0.25">
      <c r="A437" t="s">
        <v>119</v>
      </c>
      <c r="B437">
        <v>11</v>
      </c>
      <c r="C437">
        <v>0.15557302856125901</v>
      </c>
      <c r="D437">
        <v>0.38062871707731499</v>
      </c>
      <c r="E437">
        <v>1711</v>
      </c>
    </row>
    <row r="438" spans="1:5" x14ac:dyDescent="0.25">
      <c r="A438" t="s">
        <v>192</v>
      </c>
      <c r="B438">
        <v>11</v>
      </c>
      <c r="C438">
        <v>0.119259714183094</v>
      </c>
      <c r="D438">
        <v>0.39655885515758099</v>
      </c>
      <c r="E438">
        <v>1123</v>
      </c>
    </row>
    <row r="439" spans="1:5" x14ac:dyDescent="0.25">
      <c r="A439" t="s">
        <v>145</v>
      </c>
      <c r="B439">
        <v>11</v>
      </c>
      <c r="C439">
        <v>0.115770532907551</v>
      </c>
      <c r="D439">
        <v>0.33857719615759402</v>
      </c>
      <c r="E439">
        <v>648</v>
      </c>
    </row>
    <row r="440" spans="1:5" x14ac:dyDescent="0.25">
      <c r="A440" t="s">
        <v>264</v>
      </c>
      <c r="B440">
        <v>11</v>
      </c>
      <c r="C440">
        <v>0.235062981804291</v>
      </c>
      <c r="D440">
        <v>0.54999999999999905</v>
      </c>
      <c r="E440">
        <v>275</v>
      </c>
    </row>
    <row r="441" spans="1:5" x14ac:dyDescent="0.25">
      <c r="A441" t="s">
        <v>351</v>
      </c>
      <c r="B441">
        <v>11</v>
      </c>
      <c r="C441">
        <v>0.11663817370068599</v>
      </c>
      <c r="D441">
        <v>0.35285307772951902</v>
      </c>
      <c r="E441">
        <v>607</v>
      </c>
    </row>
    <row r="442" spans="1:5" x14ac:dyDescent="0.25">
      <c r="A442" t="s">
        <v>450</v>
      </c>
      <c r="B442">
        <v>11</v>
      </c>
      <c r="C442">
        <v>0.137986576575585</v>
      </c>
      <c r="D442">
        <v>0.36739811912225701</v>
      </c>
      <c r="E442">
        <v>437</v>
      </c>
    </row>
    <row r="443" spans="1:5" x14ac:dyDescent="0.25">
      <c r="A443" t="s">
        <v>456</v>
      </c>
      <c r="B443">
        <v>11</v>
      </c>
      <c r="C443">
        <v>2.3722081389406902E-2</v>
      </c>
      <c r="D443">
        <v>0.248347430521003</v>
      </c>
      <c r="E443">
        <v>1281</v>
      </c>
    </row>
    <row r="444" spans="1:5" x14ac:dyDescent="0.25">
      <c r="A444" t="s">
        <v>464</v>
      </c>
      <c r="B444">
        <v>11</v>
      </c>
      <c r="C444">
        <v>0.16801776562543899</v>
      </c>
      <c r="D444">
        <v>0.58668575518969202</v>
      </c>
      <c r="E444">
        <v>633</v>
      </c>
    </row>
    <row r="445" spans="1:5" x14ac:dyDescent="0.25">
      <c r="A445" t="s">
        <v>475</v>
      </c>
      <c r="B445">
        <v>11</v>
      </c>
      <c r="C445">
        <v>0.22785063496014199</v>
      </c>
      <c r="D445">
        <v>0.29350649350649299</v>
      </c>
      <c r="E445">
        <v>2730</v>
      </c>
    </row>
    <row r="446" spans="1:5" x14ac:dyDescent="0.25">
      <c r="A446" t="s">
        <v>22</v>
      </c>
      <c r="B446">
        <v>12</v>
      </c>
      <c r="C446">
        <v>0.115831072824206</v>
      </c>
      <c r="D446">
        <v>0.30412541254125403</v>
      </c>
    </row>
    <row r="447" spans="1:5" x14ac:dyDescent="0.25">
      <c r="A447" t="s">
        <v>108</v>
      </c>
      <c r="B447">
        <v>12</v>
      </c>
      <c r="C447">
        <v>0.10061003797005801</v>
      </c>
      <c r="D447">
        <v>0.234419844198441</v>
      </c>
      <c r="E447">
        <v>813</v>
      </c>
    </row>
    <row r="448" spans="1:5" x14ac:dyDescent="0.25">
      <c r="A448" t="s">
        <v>176</v>
      </c>
      <c r="B448">
        <v>12</v>
      </c>
      <c r="C448">
        <v>0.10154847292456599</v>
      </c>
      <c r="D448">
        <v>0.29638715432649398</v>
      </c>
      <c r="E448">
        <v>1121</v>
      </c>
    </row>
    <row r="449" spans="1:6" x14ac:dyDescent="0.25">
      <c r="A449" t="s">
        <v>197</v>
      </c>
      <c r="B449">
        <v>12</v>
      </c>
      <c r="C449">
        <v>0.128842822988255</v>
      </c>
      <c r="D449">
        <v>0.36176935229067902</v>
      </c>
      <c r="E449">
        <v>3376</v>
      </c>
    </row>
    <row r="450" spans="1:6" x14ac:dyDescent="0.25">
      <c r="A450" t="s">
        <v>142</v>
      </c>
      <c r="B450">
        <v>12</v>
      </c>
      <c r="C450">
        <v>9.4928043359529798E-2</v>
      </c>
      <c r="D450">
        <v>0.44321817018553999</v>
      </c>
      <c r="E450">
        <v>521</v>
      </c>
    </row>
    <row r="451" spans="1:6" x14ac:dyDescent="0.25">
      <c r="A451" t="s">
        <v>236</v>
      </c>
      <c r="B451">
        <v>12</v>
      </c>
      <c r="C451">
        <v>0.122525148638366</v>
      </c>
      <c r="D451">
        <v>0.54377637130801604</v>
      </c>
      <c r="E451">
        <v>1896</v>
      </c>
    </row>
    <row r="452" spans="1:6" x14ac:dyDescent="0.25">
      <c r="A452" t="s">
        <v>363</v>
      </c>
      <c r="B452">
        <v>12</v>
      </c>
      <c r="C452">
        <v>0.26057276057276002</v>
      </c>
      <c r="D452">
        <v>0.89547206165703297</v>
      </c>
      <c r="E452">
        <v>519</v>
      </c>
      <c r="F452">
        <v>519</v>
      </c>
    </row>
    <row r="453" spans="1:6" x14ac:dyDescent="0.25">
      <c r="A453" t="s">
        <v>441</v>
      </c>
      <c r="B453">
        <v>12</v>
      </c>
      <c r="C453">
        <v>0.105196879489134</v>
      </c>
      <c r="D453">
        <v>0.33379715522572601</v>
      </c>
      <c r="E453">
        <v>541</v>
      </c>
    </row>
    <row r="454" spans="1:6" x14ac:dyDescent="0.25">
      <c r="A454" t="s">
        <v>489</v>
      </c>
      <c r="B454">
        <v>12</v>
      </c>
      <c r="C454">
        <v>0.10283515986408701</v>
      </c>
      <c r="D454">
        <v>0.228382464096749</v>
      </c>
      <c r="E454">
        <v>2296</v>
      </c>
    </row>
    <row r="455" spans="1:6" x14ac:dyDescent="0.25">
      <c r="A455" t="s">
        <v>527</v>
      </c>
      <c r="B455">
        <v>12</v>
      </c>
      <c r="C455">
        <v>0.115466323701104</v>
      </c>
      <c r="D455">
        <v>0.27314001171646102</v>
      </c>
      <c r="E455">
        <v>572</v>
      </c>
    </row>
    <row r="456" spans="1:6" x14ac:dyDescent="0.25">
      <c r="A456" t="s">
        <v>563</v>
      </c>
      <c r="B456">
        <v>12</v>
      </c>
      <c r="C456">
        <v>0.126809381350207</v>
      </c>
      <c r="D456">
        <v>0.68215258855585803</v>
      </c>
      <c r="E456">
        <v>1835</v>
      </c>
    </row>
    <row r="457" spans="1:6" x14ac:dyDescent="0.25">
      <c r="A457" t="s">
        <v>29</v>
      </c>
      <c r="B457">
        <v>13</v>
      </c>
      <c r="C457">
        <v>0.20102050600823801</v>
      </c>
      <c r="D457">
        <v>0.46532777567260297</v>
      </c>
    </row>
    <row r="458" spans="1:6" x14ac:dyDescent="0.25">
      <c r="A458" t="s">
        <v>45</v>
      </c>
      <c r="B458">
        <v>13</v>
      </c>
      <c r="C458">
        <v>0.112865377652947</v>
      </c>
      <c r="D458">
        <v>0.15925930461832299</v>
      </c>
    </row>
    <row r="459" spans="1:6" x14ac:dyDescent="0.25">
      <c r="A459" t="s">
        <v>160</v>
      </c>
      <c r="B459">
        <v>13</v>
      </c>
      <c r="C459">
        <v>0.117975979617674</v>
      </c>
      <c r="D459">
        <v>0.21076446773041099</v>
      </c>
      <c r="E459">
        <v>646</v>
      </c>
    </row>
    <row r="460" spans="1:6" x14ac:dyDescent="0.25">
      <c r="A460" t="s">
        <v>183</v>
      </c>
      <c r="B460">
        <v>13</v>
      </c>
      <c r="C460">
        <v>0.16891260601038799</v>
      </c>
      <c r="D460">
        <v>0.73579378707674803</v>
      </c>
      <c r="E460">
        <v>28177</v>
      </c>
    </row>
    <row r="461" spans="1:6" x14ac:dyDescent="0.25">
      <c r="A461" t="s">
        <v>242</v>
      </c>
      <c r="B461">
        <v>13</v>
      </c>
      <c r="C461">
        <v>9.9949648135520097E-2</v>
      </c>
      <c r="D461">
        <v>0.30977936791890198</v>
      </c>
      <c r="E461">
        <v>1548</v>
      </c>
    </row>
    <row r="462" spans="1:6" x14ac:dyDescent="0.25">
      <c r="A462" t="s">
        <v>257</v>
      </c>
      <c r="B462">
        <v>13</v>
      </c>
      <c r="C462">
        <v>6.8349688834299593E-2</v>
      </c>
      <c r="D462">
        <v>0.24384568849178601</v>
      </c>
      <c r="E462">
        <v>1661</v>
      </c>
    </row>
    <row r="463" spans="1:6" x14ac:dyDescent="0.25">
      <c r="A463" t="s">
        <v>280</v>
      </c>
      <c r="B463">
        <v>13</v>
      </c>
      <c r="C463">
        <v>0.118473012032893</v>
      </c>
      <c r="D463">
        <v>0.47155313821980399</v>
      </c>
      <c r="E463">
        <v>892</v>
      </c>
    </row>
    <row r="464" spans="1:6" x14ac:dyDescent="0.25">
      <c r="A464" t="s">
        <v>360</v>
      </c>
      <c r="B464">
        <v>13</v>
      </c>
      <c r="C464">
        <v>0.119126999009982</v>
      </c>
      <c r="D464">
        <v>0.38883190883190799</v>
      </c>
      <c r="E464">
        <v>676</v>
      </c>
    </row>
    <row r="465" spans="1:6" x14ac:dyDescent="0.25">
      <c r="A465" t="s">
        <v>455</v>
      </c>
      <c r="B465">
        <v>13</v>
      </c>
      <c r="C465">
        <v>3.0372947972806898E-2</v>
      </c>
      <c r="D465">
        <v>0.22909978168742701</v>
      </c>
      <c r="E465">
        <v>2384</v>
      </c>
    </row>
    <row r="466" spans="1:6" x14ac:dyDescent="0.25">
      <c r="A466" t="s">
        <v>473</v>
      </c>
      <c r="B466">
        <v>13</v>
      </c>
      <c r="C466">
        <v>9.8880759855050293E-2</v>
      </c>
      <c r="D466">
        <v>0.30391572252037302</v>
      </c>
      <c r="E466">
        <v>1548</v>
      </c>
    </row>
    <row r="467" spans="1:6" x14ac:dyDescent="0.25">
      <c r="A467" t="s">
        <v>499</v>
      </c>
      <c r="B467">
        <v>13</v>
      </c>
      <c r="C467">
        <v>0.112406925688468</v>
      </c>
      <c r="D467">
        <v>0.37282878411910603</v>
      </c>
      <c r="E467">
        <v>491</v>
      </c>
    </row>
    <row r="468" spans="1:6" x14ac:dyDescent="0.25">
      <c r="A468" t="s">
        <v>506</v>
      </c>
      <c r="B468">
        <v>13</v>
      </c>
      <c r="C468">
        <v>0.12515558801118001</v>
      </c>
      <c r="D468">
        <v>0.30385032990896099</v>
      </c>
      <c r="E468">
        <v>921</v>
      </c>
    </row>
    <row r="469" spans="1:6" x14ac:dyDescent="0.25">
      <c r="A469" t="s">
        <v>534</v>
      </c>
      <c r="B469">
        <v>13</v>
      </c>
      <c r="C469">
        <v>0.113382380148754</v>
      </c>
      <c r="D469">
        <v>0.25166740773677099</v>
      </c>
      <c r="E469">
        <v>692</v>
      </c>
    </row>
    <row r="470" spans="1:6" x14ac:dyDescent="0.25">
      <c r="A470" t="s">
        <v>538</v>
      </c>
      <c r="B470">
        <v>13</v>
      </c>
      <c r="C470">
        <v>0.108324080069523</v>
      </c>
      <c r="D470">
        <v>0.32376225924613</v>
      </c>
      <c r="E470">
        <v>1306</v>
      </c>
    </row>
    <row r="471" spans="1:6" x14ac:dyDescent="0.25">
      <c r="A471" t="s">
        <v>547</v>
      </c>
      <c r="B471">
        <v>13</v>
      </c>
      <c r="C471">
        <v>9.8094053297300601E-2</v>
      </c>
      <c r="D471">
        <v>0.39125341663412699</v>
      </c>
      <c r="E471">
        <v>1574</v>
      </c>
    </row>
    <row r="472" spans="1:6" x14ac:dyDescent="0.25">
      <c r="A472" t="s">
        <v>576</v>
      </c>
      <c r="B472">
        <v>13</v>
      </c>
      <c r="C472">
        <v>5.9325090130750303E-2</v>
      </c>
      <c r="D472">
        <v>0.27308132875143099</v>
      </c>
      <c r="E472">
        <v>4529</v>
      </c>
    </row>
    <row r="473" spans="1:6" x14ac:dyDescent="0.25">
      <c r="A473" t="s">
        <v>608</v>
      </c>
      <c r="B473">
        <v>13</v>
      </c>
      <c r="C473">
        <v>8.9138543242251594E-2</v>
      </c>
      <c r="D473">
        <v>0.201770451770451</v>
      </c>
      <c r="E473">
        <v>505</v>
      </c>
    </row>
    <row r="474" spans="1:6" x14ac:dyDescent="0.25">
      <c r="A474" t="s">
        <v>625</v>
      </c>
      <c r="B474">
        <v>13</v>
      </c>
      <c r="C474">
        <v>9.9209661318007805E-2</v>
      </c>
      <c r="D474">
        <v>0.52352028375083104</v>
      </c>
      <c r="E474">
        <v>1735</v>
      </c>
    </row>
    <row r="475" spans="1:6" x14ac:dyDescent="0.25">
      <c r="A475" t="s">
        <v>13</v>
      </c>
      <c r="B475">
        <v>14</v>
      </c>
      <c r="C475">
        <v>0.124662043287948</v>
      </c>
      <c r="D475">
        <v>0.36242236024844698</v>
      </c>
      <c r="E475">
        <v>460</v>
      </c>
      <c r="F475">
        <v>460</v>
      </c>
    </row>
    <row r="476" spans="1:6" x14ac:dyDescent="0.25">
      <c r="A476" t="s">
        <v>48</v>
      </c>
      <c r="B476">
        <v>14</v>
      </c>
      <c r="C476">
        <v>0.17365574910409301</v>
      </c>
      <c r="D476">
        <v>0.81324578604806397</v>
      </c>
      <c r="E476">
        <v>27396</v>
      </c>
      <c r="F476">
        <v>27396</v>
      </c>
    </row>
    <row r="477" spans="1:6" x14ac:dyDescent="0.25">
      <c r="A477" t="s">
        <v>116</v>
      </c>
      <c r="B477">
        <v>14</v>
      </c>
      <c r="C477">
        <v>0.178086564150543</v>
      </c>
      <c r="D477">
        <v>0.61374407582938395</v>
      </c>
      <c r="E477">
        <v>1056</v>
      </c>
    </row>
    <row r="478" spans="1:6" x14ac:dyDescent="0.25">
      <c r="A478" t="s">
        <v>181</v>
      </c>
      <c r="B478">
        <v>14</v>
      </c>
      <c r="C478">
        <v>9.3070182286259004E-2</v>
      </c>
      <c r="D478">
        <v>0.44272342322264302</v>
      </c>
      <c r="E478">
        <v>616</v>
      </c>
    </row>
    <row r="479" spans="1:6" x14ac:dyDescent="0.25">
      <c r="A479" t="s">
        <v>193</v>
      </c>
      <c r="B479">
        <v>14</v>
      </c>
      <c r="C479">
        <v>9.8256926893393895E-2</v>
      </c>
      <c r="D479">
        <v>0.51719576719576699</v>
      </c>
      <c r="E479">
        <v>1836</v>
      </c>
    </row>
    <row r="480" spans="1:6" x14ac:dyDescent="0.25">
      <c r="A480" t="s">
        <v>213</v>
      </c>
      <c r="B480">
        <v>14</v>
      </c>
      <c r="C480">
        <v>0.10233780458995501</v>
      </c>
      <c r="D480">
        <v>0.19775132275132201</v>
      </c>
      <c r="E480">
        <v>648</v>
      </c>
    </row>
    <row r="481" spans="1:6" x14ac:dyDescent="0.25">
      <c r="A481" t="s">
        <v>266</v>
      </c>
      <c r="B481">
        <v>14</v>
      </c>
      <c r="C481">
        <v>0.17419723871637</v>
      </c>
      <c r="D481">
        <v>0.79527397043461701</v>
      </c>
      <c r="E481">
        <v>13539</v>
      </c>
    </row>
    <row r="482" spans="1:6" x14ac:dyDescent="0.25">
      <c r="A482" t="s">
        <v>277</v>
      </c>
      <c r="B482">
        <v>14</v>
      </c>
      <c r="C482">
        <v>0.209745075582013</v>
      </c>
      <c r="D482">
        <v>0.81883408071748898</v>
      </c>
      <c r="E482">
        <v>2230</v>
      </c>
    </row>
    <row r="483" spans="1:6" x14ac:dyDescent="0.25">
      <c r="A483" t="s">
        <v>289</v>
      </c>
      <c r="B483">
        <v>14</v>
      </c>
      <c r="C483">
        <v>0.100075875249362</v>
      </c>
      <c r="D483">
        <v>0.35001696640651497</v>
      </c>
      <c r="E483">
        <v>4530</v>
      </c>
    </row>
    <row r="484" spans="1:6" x14ac:dyDescent="0.25">
      <c r="A484" t="s">
        <v>375</v>
      </c>
      <c r="B484">
        <v>14</v>
      </c>
      <c r="C484">
        <v>0.103453029996005</v>
      </c>
      <c r="D484">
        <v>0.47702072955166303</v>
      </c>
      <c r="E484">
        <v>889</v>
      </c>
    </row>
    <row r="485" spans="1:6" x14ac:dyDescent="0.25">
      <c r="A485" t="s">
        <v>437</v>
      </c>
      <c r="B485">
        <v>14</v>
      </c>
      <c r="C485">
        <v>9.0764559556202801E-2</v>
      </c>
      <c r="D485">
        <v>0.337471952131638</v>
      </c>
      <c r="E485">
        <v>1910</v>
      </c>
    </row>
    <row r="486" spans="1:6" x14ac:dyDescent="0.25">
      <c r="A486" t="s">
        <v>462</v>
      </c>
      <c r="B486">
        <v>14</v>
      </c>
      <c r="C486">
        <v>0.133523563025855</v>
      </c>
      <c r="D486">
        <v>0.41220943353644701</v>
      </c>
      <c r="E486">
        <v>640</v>
      </c>
    </row>
    <row r="487" spans="1:6" x14ac:dyDescent="0.25">
      <c r="A487" t="s">
        <v>466</v>
      </c>
      <c r="B487">
        <v>14</v>
      </c>
      <c r="C487">
        <v>0.26785714285714202</v>
      </c>
      <c r="D487">
        <v>0.43839285714285697</v>
      </c>
      <c r="E487">
        <v>0</v>
      </c>
      <c r="F487">
        <v>2240</v>
      </c>
    </row>
    <row r="488" spans="1:6" x14ac:dyDescent="0.25">
      <c r="A488" t="s">
        <v>505</v>
      </c>
      <c r="B488">
        <v>14</v>
      </c>
      <c r="C488">
        <v>9.2364358908598607E-2</v>
      </c>
      <c r="D488">
        <v>0.26712522045855303</v>
      </c>
      <c r="E488">
        <v>2020</v>
      </c>
    </row>
    <row r="489" spans="1:6" x14ac:dyDescent="0.25">
      <c r="A489" t="s">
        <v>536</v>
      </c>
      <c r="B489">
        <v>14</v>
      </c>
      <c r="C489">
        <v>0.24547510890321</v>
      </c>
      <c r="D489">
        <v>0.60358835477318895</v>
      </c>
      <c r="E489">
        <v>2310</v>
      </c>
    </row>
    <row r="490" spans="1:6" x14ac:dyDescent="0.25">
      <c r="A490" t="s">
        <v>611</v>
      </c>
      <c r="B490">
        <v>14</v>
      </c>
      <c r="C490">
        <v>0.102327889947416</v>
      </c>
      <c r="D490">
        <v>0.23665048543689299</v>
      </c>
      <c r="E490">
        <v>709</v>
      </c>
    </row>
    <row r="491" spans="1:6" x14ac:dyDescent="0.25">
      <c r="A491" t="s">
        <v>619</v>
      </c>
      <c r="B491">
        <v>14</v>
      </c>
      <c r="C491">
        <v>0.103515983115278</v>
      </c>
      <c r="D491">
        <v>0.73993083616817301</v>
      </c>
      <c r="E491">
        <v>7601</v>
      </c>
    </row>
    <row r="492" spans="1:6" x14ac:dyDescent="0.25">
      <c r="A492" t="s">
        <v>164</v>
      </c>
      <c r="B492">
        <v>15</v>
      </c>
      <c r="C492">
        <v>8.6600332428791907E-2</v>
      </c>
      <c r="D492">
        <v>0.24009351256575001</v>
      </c>
      <c r="E492">
        <v>1711</v>
      </c>
    </row>
    <row r="493" spans="1:6" x14ac:dyDescent="0.25">
      <c r="A493" t="s">
        <v>189</v>
      </c>
      <c r="B493">
        <v>15</v>
      </c>
      <c r="C493">
        <v>9.8204868186031205E-2</v>
      </c>
      <c r="D493">
        <v>0.30669975186104198</v>
      </c>
      <c r="E493">
        <v>10074</v>
      </c>
    </row>
    <row r="494" spans="1:6" x14ac:dyDescent="0.25">
      <c r="A494" t="s">
        <v>152</v>
      </c>
      <c r="B494">
        <v>15</v>
      </c>
      <c r="C494">
        <v>7.8475623365218197E-2</v>
      </c>
      <c r="D494">
        <v>0.32415699281370902</v>
      </c>
      <c r="E494">
        <v>432</v>
      </c>
    </row>
    <row r="495" spans="1:6" x14ac:dyDescent="0.25">
      <c r="A495" t="s">
        <v>262</v>
      </c>
      <c r="B495">
        <v>15</v>
      </c>
      <c r="C495">
        <v>0.11750863841117901</v>
      </c>
      <c r="D495">
        <v>0.47769178629599202</v>
      </c>
      <c r="E495">
        <v>29650</v>
      </c>
    </row>
    <row r="496" spans="1:6" x14ac:dyDescent="0.25">
      <c r="A496" t="s">
        <v>487</v>
      </c>
      <c r="B496">
        <v>15</v>
      </c>
      <c r="C496">
        <v>0.137693350773962</v>
      </c>
      <c r="D496">
        <v>0.58211902855617803</v>
      </c>
      <c r="E496">
        <v>1250</v>
      </c>
    </row>
    <row r="497" spans="1:6" x14ac:dyDescent="0.25">
      <c r="A497" t="s">
        <v>523</v>
      </c>
      <c r="B497">
        <v>15</v>
      </c>
      <c r="C497">
        <v>9.72754666170704E-2</v>
      </c>
      <c r="D497">
        <v>0.26979560938682801</v>
      </c>
      <c r="E497">
        <v>2642</v>
      </c>
    </row>
    <row r="498" spans="1:6" x14ac:dyDescent="0.25">
      <c r="A498" t="s">
        <v>572</v>
      </c>
      <c r="B498">
        <v>15</v>
      </c>
      <c r="C498">
        <v>8.6435667829793394E-2</v>
      </c>
      <c r="D498">
        <v>0.232534580167543</v>
      </c>
      <c r="E498">
        <v>1711</v>
      </c>
    </row>
    <row r="499" spans="1:6" x14ac:dyDescent="0.25">
      <c r="A499" t="s">
        <v>578</v>
      </c>
      <c r="B499">
        <v>15</v>
      </c>
      <c r="C499">
        <v>0.124528503130808</v>
      </c>
      <c r="D499">
        <v>0.68192090395480198</v>
      </c>
      <c r="E499">
        <v>944</v>
      </c>
    </row>
    <row r="500" spans="1:6" x14ac:dyDescent="0.25">
      <c r="A500" t="s">
        <v>581</v>
      </c>
      <c r="B500">
        <v>15</v>
      </c>
      <c r="C500">
        <v>9.1399804296736498E-2</v>
      </c>
      <c r="D500">
        <v>0.32679891092959901</v>
      </c>
      <c r="E500">
        <v>3428</v>
      </c>
    </row>
    <row r="501" spans="1:6" x14ac:dyDescent="0.25">
      <c r="A501" t="s">
        <v>14</v>
      </c>
      <c r="B501">
        <v>16</v>
      </c>
      <c r="C501">
        <v>9.7255829411960898E-2</v>
      </c>
      <c r="D501">
        <v>0.18145877754086701</v>
      </c>
    </row>
    <row r="502" spans="1:6" x14ac:dyDescent="0.25">
      <c r="A502" t="s">
        <v>75</v>
      </c>
      <c r="B502">
        <v>16</v>
      </c>
      <c r="C502">
        <v>0.104735344587678</v>
      </c>
      <c r="D502">
        <v>0.53299453883495096</v>
      </c>
    </row>
    <row r="503" spans="1:6" x14ac:dyDescent="0.25">
      <c r="A503" t="s">
        <v>212</v>
      </c>
      <c r="B503">
        <v>16</v>
      </c>
      <c r="C503">
        <v>0.18653065065801799</v>
      </c>
      <c r="D503">
        <v>0.75260416666666596</v>
      </c>
      <c r="E503">
        <v>768</v>
      </c>
    </row>
    <row r="504" spans="1:6" x14ac:dyDescent="0.25">
      <c r="A504" t="s">
        <v>247</v>
      </c>
      <c r="B504">
        <v>16</v>
      </c>
      <c r="C504">
        <v>9.66388235789786E-2</v>
      </c>
      <c r="D504">
        <v>0.60678317535545001</v>
      </c>
      <c r="E504">
        <v>2533</v>
      </c>
    </row>
    <row r="505" spans="1:6" x14ac:dyDescent="0.25">
      <c r="A505" t="s">
        <v>346</v>
      </c>
      <c r="B505">
        <v>16</v>
      </c>
      <c r="C505">
        <v>9.3957963123200899E-2</v>
      </c>
      <c r="D505">
        <v>0.22868640699522999</v>
      </c>
      <c r="E505">
        <v>2516</v>
      </c>
    </row>
    <row r="506" spans="1:6" x14ac:dyDescent="0.25">
      <c r="A506" t="s">
        <v>354</v>
      </c>
      <c r="B506">
        <v>16</v>
      </c>
      <c r="C506">
        <v>0.265625</v>
      </c>
      <c r="D506">
        <v>0.41624318294496698</v>
      </c>
      <c r="E506">
        <v>0</v>
      </c>
      <c r="F506">
        <v>2017</v>
      </c>
    </row>
    <row r="507" spans="1:6" x14ac:dyDescent="0.25">
      <c r="A507" t="s">
        <v>406</v>
      </c>
      <c r="B507">
        <v>16</v>
      </c>
      <c r="C507">
        <v>0.24017065602836801</v>
      </c>
      <c r="D507">
        <v>0.55729166666666596</v>
      </c>
      <c r="E507">
        <v>786</v>
      </c>
    </row>
    <row r="508" spans="1:6" x14ac:dyDescent="0.25">
      <c r="A508" t="s">
        <v>420</v>
      </c>
      <c r="B508">
        <v>16</v>
      </c>
      <c r="C508">
        <v>8.8327368602277995E-2</v>
      </c>
      <c r="D508">
        <v>0.41649017282277201</v>
      </c>
      <c r="E508">
        <v>2948</v>
      </c>
    </row>
    <row r="509" spans="1:6" x14ac:dyDescent="0.25">
      <c r="A509" t="s">
        <v>436</v>
      </c>
      <c r="B509">
        <v>16</v>
      </c>
      <c r="C509">
        <v>9.9978326059044803E-2</v>
      </c>
      <c r="D509">
        <v>0.56160152740341396</v>
      </c>
      <c r="E509">
        <v>2226</v>
      </c>
    </row>
    <row r="510" spans="1:6" x14ac:dyDescent="0.25">
      <c r="A510" t="s">
        <v>443</v>
      </c>
      <c r="B510">
        <v>16</v>
      </c>
      <c r="C510">
        <v>0.14807310543248101</v>
      </c>
      <c r="D510">
        <v>0.65935863874345502</v>
      </c>
      <c r="E510">
        <v>769</v>
      </c>
    </row>
    <row r="511" spans="1:6" x14ac:dyDescent="0.25">
      <c r="A511" t="s">
        <v>571</v>
      </c>
      <c r="B511">
        <v>16</v>
      </c>
      <c r="C511">
        <v>0.265625</v>
      </c>
      <c r="D511">
        <v>0.56573761261261202</v>
      </c>
      <c r="E511">
        <v>0</v>
      </c>
      <c r="F511">
        <v>888</v>
      </c>
    </row>
    <row r="512" spans="1:6" x14ac:dyDescent="0.25">
      <c r="A512" t="s">
        <v>630</v>
      </c>
      <c r="B512">
        <v>16</v>
      </c>
      <c r="C512">
        <v>9.6288746310526904E-2</v>
      </c>
      <c r="D512">
        <v>0.49281249999999999</v>
      </c>
      <c r="E512">
        <v>3200</v>
      </c>
    </row>
    <row r="513" spans="1:6" x14ac:dyDescent="0.25">
      <c r="A513" t="s">
        <v>8</v>
      </c>
      <c r="B513">
        <v>17</v>
      </c>
      <c r="C513">
        <v>0.10647908052746601</v>
      </c>
      <c r="D513">
        <v>0.41350428451775001</v>
      </c>
    </row>
    <row r="514" spans="1:6" x14ac:dyDescent="0.25">
      <c r="A514" t="s">
        <v>46</v>
      </c>
      <c r="B514">
        <v>17</v>
      </c>
      <c r="C514">
        <v>0.12313583436039199</v>
      </c>
      <c r="D514">
        <v>0.65435543410518204</v>
      </c>
    </row>
    <row r="515" spans="1:6" x14ac:dyDescent="0.25">
      <c r="A515" t="s">
        <v>60</v>
      </c>
      <c r="B515">
        <v>17</v>
      </c>
      <c r="C515">
        <v>0.25534508885521401</v>
      </c>
      <c r="D515">
        <v>0.93097238895558099</v>
      </c>
      <c r="E515">
        <v>2534</v>
      </c>
      <c r="F515">
        <v>2534</v>
      </c>
    </row>
    <row r="516" spans="1:6" x14ac:dyDescent="0.25">
      <c r="A516" t="s">
        <v>122</v>
      </c>
      <c r="B516">
        <v>17</v>
      </c>
      <c r="C516">
        <v>0.14169016596096701</v>
      </c>
      <c r="D516">
        <v>0.18839427662957001</v>
      </c>
      <c r="E516">
        <v>9043</v>
      </c>
    </row>
    <row r="517" spans="1:6" x14ac:dyDescent="0.25">
      <c r="A517" t="s">
        <v>178</v>
      </c>
      <c r="B517">
        <v>17</v>
      </c>
      <c r="C517">
        <v>8.2640367154653005E-2</v>
      </c>
      <c r="D517">
        <v>0.34809629617254401</v>
      </c>
      <c r="E517">
        <v>3521</v>
      </c>
    </row>
    <row r="518" spans="1:6" x14ac:dyDescent="0.25">
      <c r="A518" t="s">
        <v>132</v>
      </c>
      <c r="B518">
        <v>17</v>
      </c>
      <c r="C518">
        <v>0.26470588235294101</v>
      </c>
      <c r="D518">
        <v>0.50397456279809205</v>
      </c>
      <c r="E518">
        <v>0</v>
      </c>
    </row>
    <row r="519" spans="1:6" x14ac:dyDescent="0.25">
      <c r="A519" t="s">
        <v>291</v>
      </c>
      <c r="B519">
        <v>17</v>
      </c>
      <c r="C519">
        <v>0.143417315279531</v>
      </c>
      <c r="D519">
        <v>0.43015263768633399</v>
      </c>
      <c r="E519">
        <v>1413</v>
      </c>
    </row>
    <row r="520" spans="1:6" x14ac:dyDescent="0.25">
      <c r="A520" t="s">
        <v>364</v>
      </c>
      <c r="B520">
        <v>17</v>
      </c>
      <c r="C520">
        <v>0.102055142701307</v>
      </c>
      <c r="D520">
        <v>0.461979913916786</v>
      </c>
      <c r="E520">
        <v>697</v>
      </c>
    </row>
    <row r="521" spans="1:6" x14ac:dyDescent="0.25">
      <c r="A521" t="s">
        <v>412</v>
      </c>
      <c r="B521">
        <v>17</v>
      </c>
      <c r="C521">
        <v>0.11341630688196599</v>
      </c>
      <c r="D521">
        <v>0.46559806441856899</v>
      </c>
      <c r="E521">
        <v>778</v>
      </c>
    </row>
    <row r="522" spans="1:6" x14ac:dyDescent="0.25">
      <c r="A522" t="s">
        <v>442</v>
      </c>
      <c r="B522">
        <v>17</v>
      </c>
      <c r="C522">
        <v>0.10075663954182699</v>
      </c>
      <c r="D522">
        <v>0.38698803303556301</v>
      </c>
      <c r="E522">
        <v>702</v>
      </c>
    </row>
    <row r="523" spans="1:6" x14ac:dyDescent="0.25">
      <c r="A523" t="s">
        <v>460</v>
      </c>
      <c r="B523">
        <v>17</v>
      </c>
      <c r="C523">
        <v>0.100904360123635</v>
      </c>
      <c r="D523">
        <v>0.384628349907298</v>
      </c>
      <c r="E523">
        <v>702</v>
      </c>
    </row>
    <row r="524" spans="1:6" x14ac:dyDescent="0.25">
      <c r="A524" t="s">
        <v>528</v>
      </c>
      <c r="B524">
        <v>17</v>
      </c>
      <c r="C524">
        <v>0.174566914801214</v>
      </c>
      <c r="D524">
        <v>0.148456820894877</v>
      </c>
      <c r="E524">
        <v>88854</v>
      </c>
    </row>
    <row r="525" spans="1:6" x14ac:dyDescent="0.25">
      <c r="A525" t="s">
        <v>560</v>
      </c>
      <c r="B525">
        <v>17</v>
      </c>
      <c r="C525">
        <v>9.79655735743684E-2</v>
      </c>
      <c r="D525">
        <v>0.27597581088510098</v>
      </c>
      <c r="E525">
        <v>2568</v>
      </c>
    </row>
    <row r="526" spans="1:6" x14ac:dyDescent="0.25">
      <c r="A526" t="s">
        <v>599</v>
      </c>
      <c r="B526">
        <v>17</v>
      </c>
      <c r="C526">
        <v>0.104042726736402</v>
      </c>
      <c r="D526">
        <v>0.44815604998476</v>
      </c>
      <c r="E526">
        <v>965</v>
      </c>
    </row>
    <row r="527" spans="1:6" x14ac:dyDescent="0.25">
      <c r="A527" t="s">
        <v>19</v>
      </c>
      <c r="B527">
        <v>18</v>
      </c>
      <c r="C527">
        <v>0.135633041087342</v>
      </c>
      <c r="D527">
        <v>0.59084421608506299</v>
      </c>
    </row>
    <row r="528" spans="1:6" x14ac:dyDescent="0.25">
      <c r="A528" t="s">
        <v>66</v>
      </c>
      <c r="B528">
        <v>18</v>
      </c>
      <c r="C528">
        <v>5.9902715163907702E-2</v>
      </c>
      <c r="D528">
        <v>0.204512996286775</v>
      </c>
    </row>
    <row r="529" spans="1:6" x14ac:dyDescent="0.25">
      <c r="A529" t="s">
        <v>98</v>
      </c>
      <c r="B529">
        <v>18</v>
      </c>
      <c r="C529">
        <v>0.109069749710358</v>
      </c>
      <c r="D529">
        <v>0.479306708844075</v>
      </c>
      <c r="E529">
        <v>598</v>
      </c>
    </row>
    <row r="530" spans="1:6" x14ac:dyDescent="0.25">
      <c r="A530" t="s">
        <v>159</v>
      </c>
      <c r="B530">
        <v>18</v>
      </c>
      <c r="C530">
        <v>0.25498531113682898</v>
      </c>
      <c r="D530">
        <v>0.94024587689690098</v>
      </c>
      <c r="E530">
        <v>4049</v>
      </c>
      <c r="F530">
        <v>4049</v>
      </c>
    </row>
    <row r="531" spans="1:6" x14ac:dyDescent="0.25">
      <c r="A531" t="s">
        <v>187</v>
      </c>
      <c r="B531">
        <v>18</v>
      </c>
      <c r="C531">
        <v>8.7665325489958201E-2</v>
      </c>
      <c r="D531">
        <v>0.138595661992542</v>
      </c>
      <c r="E531">
        <v>12694</v>
      </c>
    </row>
    <row r="532" spans="1:6" x14ac:dyDescent="0.25">
      <c r="A532" t="s">
        <v>275</v>
      </c>
      <c r="B532">
        <v>18</v>
      </c>
      <c r="C532">
        <v>0.15968782401092499</v>
      </c>
      <c r="D532">
        <v>0.14212701575703901</v>
      </c>
      <c r="E532">
        <v>22537</v>
      </c>
    </row>
    <row r="533" spans="1:6" x14ac:dyDescent="0.25">
      <c r="A533" t="s">
        <v>352</v>
      </c>
      <c r="B533">
        <v>18</v>
      </c>
      <c r="C533">
        <v>0.106804187029235</v>
      </c>
      <c r="D533">
        <v>0.385457904460279</v>
      </c>
      <c r="E533">
        <v>842</v>
      </c>
    </row>
    <row r="534" spans="1:6" x14ac:dyDescent="0.25">
      <c r="A534" t="s">
        <v>414</v>
      </c>
      <c r="B534">
        <v>18</v>
      </c>
      <c r="C534">
        <v>0.26388888888888801</v>
      </c>
      <c r="D534">
        <v>0.641845434543454</v>
      </c>
      <c r="E534">
        <v>0</v>
      </c>
      <c r="F534">
        <v>1616</v>
      </c>
    </row>
    <row r="535" spans="1:6" x14ac:dyDescent="0.25">
      <c r="A535" t="s">
        <v>463</v>
      </c>
      <c r="B535">
        <v>18</v>
      </c>
      <c r="C535">
        <v>9.6686164149976397E-2</v>
      </c>
      <c r="D535">
        <v>0.18459206537498299</v>
      </c>
      <c r="E535">
        <v>843</v>
      </c>
    </row>
    <row r="536" spans="1:6" x14ac:dyDescent="0.25">
      <c r="A536" t="s">
        <v>504</v>
      </c>
      <c r="B536">
        <v>18</v>
      </c>
      <c r="C536">
        <v>0.10244239530907601</v>
      </c>
      <c r="D536">
        <v>0.38627372091463802</v>
      </c>
      <c r="E536">
        <v>1597</v>
      </c>
    </row>
    <row r="537" spans="1:6" x14ac:dyDescent="0.25">
      <c r="A537" t="s">
        <v>556</v>
      </c>
      <c r="B537">
        <v>18</v>
      </c>
      <c r="C537">
        <v>4.8262592628756498E-2</v>
      </c>
      <c r="D537">
        <v>0.219847438111686</v>
      </c>
      <c r="E537">
        <v>1544</v>
      </c>
    </row>
    <row r="538" spans="1:6" x14ac:dyDescent="0.25">
      <c r="A538" t="s">
        <v>23</v>
      </c>
      <c r="B538">
        <v>19</v>
      </c>
      <c r="C538">
        <v>9.0609081931988897E-2</v>
      </c>
      <c r="D538">
        <v>0.40724762726488301</v>
      </c>
    </row>
    <row r="539" spans="1:6" x14ac:dyDescent="0.25">
      <c r="A539" t="s">
        <v>47</v>
      </c>
      <c r="B539">
        <v>19</v>
      </c>
      <c r="C539">
        <v>9.3346583908692701E-2</v>
      </c>
      <c r="D539">
        <v>0.13275801515227501</v>
      </c>
    </row>
    <row r="540" spans="1:6" x14ac:dyDescent="0.25">
      <c r="A540" t="s">
        <v>50</v>
      </c>
      <c r="B540">
        <v>19</v>
      </c>
      <c r="C540">
        <v>9.8636840224740396E-2</v>
      </c>
      <c r="D540">
        <v>0.25064943570040799</v>
      </c>
    </row>
    <row r="541" spans="1:6" x14ac:dyDescent="0.25">
      <c r="A541" t="s">
        <v>99</v>
      </c>
      <c r="B541">
        <v>19</v>
      </c>
      <c r="C541">
        <v>0.111652068759343</v>
      </c>
      <c r="D541">
        <v>0.30836838685407397</v>
      </c>
      <c r="E541">
        <v>3078</v>
      </c>
    </row>
    <row r="542" spans="1:6" x14ac:dyDescent="0.25">
      <c r="A542" t="s">
        <v>385</v>
      </c>
      <c r="B542">
        <v>19</v>
      </c>
      <c r="C542">
        <v>8.4559440543711006E-2</v>
      </c>
      <c r="D542">
        <v>0.47098252453746398</v>
      </c>
      <c r="E542">
        <v>3073</v>
      </c>
    </row>
    <row r="543" spans="1:6" x14ac:dyDescent="0.25">
      <c r="A543" t="s">
        <v>517</v>
      </c>
      <c r="B543">
        <v>19</v>
      </c>
      <c r="C543">
        <v>9.9471890519230499E-2</v>
      </c>
      <c r="D543">
        <v>0.77156158762723903</v>
      </c>
      <c r="E543">
        <v>2001</v>
      </c>
    </row>
    <row r="544" spans="1:6" x14ac:dyDescent="0.25">
      <c r="A544" t="s">
        <v>609</v>
      </c>
      <c r="B544">
        <v>19</v>
      </c>
      <c r="C544">
        <v>9.8562050585678698E-2</v>
      </c>
      <c r="D544">
        <v>0.42413565293988098</v>
      </c>
      <c r="E544">
        <v>717</v>
      </c>
    </row>
    <row r="545" spans="1:5" x14ac:dyDescent="0.25">
      <c r="A545" t="s">
        <v>203</v>
      </c>
      <c r="B545">
        <v>20</v>
      </c>
      <c r="C545">
        <v>0.103525544286794</v>
      </c>
      <c r="D545">
        <v>0.716089466089466</v>
      </c>
      <c r="E545">
        <v>2772</v>
      </c>
    </row>
    <row r="546" spans="1:5" x14ac:dyDescent="0.25">
      <c r="A546" t="s">
        <v>131</v>
      </c>
      <c r="B546">
        <v>20</v>
      </c>
      <c r="C546">
        <v>5.6654606377699E-2</v>
      </c>
      <c r="D546">
        <v>0.47390497401633203</v>
      </c>
      <c r="E546">
        <v>2705</v>
      </c>
    </row>
    <row r="547" spans="1:5" x14ac:dyDescent="0.25">
      <c r="A547" t="s">
        <v>219</v>
      </c>
      <c r="B547">
        <v>20</v>
      </c>
      <c r="C547">
        <v>6.1383914007618001E-2</v>
      </c>
      <c r="D547">
        <v>0.21620284343805299</v>
      </c>
      <c r="E547">
        <v>23141</v>
      </c>
    </row>
    <row r="548" spans="1:5" x14ac:dyDescent="0.25">
      <c r="A548" t="s">
        <v>399</v>
      </c>
      <c r="B548">
        <v>20</v>
      </c>
      <c r="C548">
        <v>0.188385087777247</v>
      </c>
      <c r="D548">
        <v>0.37814753189129202</v>
      </c>
      <c r="E548">
        <v>3075</v>
      </c>
    </row>
    <row r="549" spans="1:5" x14ac:dyDescent="0.25">
      <c r="A549" t="s">
        <v>401</v>
      </c>
      <c r="B549">
        <v>20</v>
      </c>
      <c r="C549">
        <v>7.6779159251219697E-2</v>
      </c>
      <c r="D549">
        <v>0.24522924411400199</v>
      </c>
      <c r="E549">
        <v>4842</v>
      </c>
    </row>
    <row r="550" spans="1:5" x14ac:dyDescent="0.25">
      <c r="A550" t="s">
        <v>416</v>
      </c>
      <c r="B550">
        <v>20</v>
      </c>
      <c r="C550">
        <v>9.9742905268463203E-2</v>
      </c>
      <c r="D550">
        <v>0.29887615689731101</v>
      </c>
      <c r="E550">
        <v>2269</v>
      </c>
    </row>
    <row r="551" spans="1:5" x14ac:dyDescent="0.25">
      <c r="A551" t="s">
        <v>454</v>
      </c>
      <c r="B551">
        <v>20</v>
      </c>
      <c r="C551">
        <v>9.4781264629339598E-2</v>
      </c>
      <c r="D551">
        <v>0.261817670230725</v>
      </c>
      <c r="E551">
        <v>1767</v>
      </c>
    </row>
    <row r="552" spans="1:5" x14ac:dyDescent="0.25">
      <c r="A552" t="s">
        <v>541</v>
      </c>
      <c r="B552">
        <v>20</v>
      </c>
      <c r="C552">
        <v>8.9820021764319496E-2</v>
      </c>
      <c r="D552">
        <v>0.70368241805023402</v>
      </c>
      <c r="E552">
        <v>4698</v>
      </c>
    </row>
    <row r="553" spans="1:5" x14ac:dyDescent="0.25">
      <c r="A553" t="s">
        <v>596</v>
      </c>
      <c r="B553">
        <v>20</v>
      </c>
      <c r="C553">
        <v>9.9817326279225405E-2</v>
      </c>
      <c r="D553">
        <v>0.26575046324891899</v>
      </c>
      <c r="E553">
        <v>1619</v>
      </c>
    </row>
    <row r="554" spans="1:5" x14ac:dyDescent="0.25">
      <c r="A554" t="s">
        <v>200</v>
      </c>
      <c r="B554">
        <v>21</v>
      </c>
      <c r="C554">
        <v>9.9721605469581795E-2</v>
      </c>
      <c r="D554">
        <v>0.37249152387061302</v>
      </c>
      <c r="E554">
        <v>2952</v>
      </c>
    </row>
    <row r="555" spans="1:5" x14ac:dyDescent="0.25">
      <c r="A555" t="s">
        <v>150</v>
      </c>
      <c r="B555">
        <v>21</v>
      </c>
      <c r="C555">
        <v>8.3209747692827199E-2</v>
      </c>
      <c r="D555">
        <v>0.33173647791016603</v>
      </c>
      <c r="E555">
        <v>1163</v>
      </c>
    </row>
    <row r="556" spans="1:5" x14ac:dyDescent="0.25">
      <c r="A556" t="s">
        <v>249</v>
      </c>
      <c r="B556">
        <v>21</v>
      </c>
      <c r="C556">
        <v>7.5465409642655301E-2</v>
      </c>
      <c r="D556">
        <v>0.26907279327980499</v>
      </c>
      <c r="E556">
        <v>1791</v>
      </c>
    </row>
    <row r="557" spans="1:5" x14ac:dyDescent="0.25">
      <c r="A557" t="s">
        <v>421</v>
      </c>
      <c r="B557">
        <v>21</v>
      </c>
      <c r="C557">
        <v>0.10050294759523</v>
      </c>
      <c r="D557">
        <v>0.34233322958813101</v>
      </c>
      <c r="E557">
        <v>3672</v>
      </c>
    </row>
    <row r="558" spans="1:5" x14ac:dyDescent="0.25">
      <c r="A558" t="s">
        <v>448</v>
      </c>
      <c r="B558">
        <v>21</v>
      </c>
      <c r="C558">
        <v>0.120575621823724</v>
      </c>
      <c r="D558">
        <v>0.351348904580843</v>
      </c>
      <c r="E558">
        <v>448</v>
      </c>
    </row>
    <row r="559" spans="1:5" x14ac:dyDescent="0.25">
      <c r="A559" t="s">
        <v>519</v>
      </c>
      <c r="B559">
        <v>21</v>
      </c>
      <c r="C559">
        <v>9.3820295252792701E-2</v>
      </c>
      <c r="D559">
        <v>0.31629588772445899</v>
      </c>
      <c r="E559">
        <v>1554</v>
      </c>
    </row>
    <row r="560" spans="1:5" x14ac:dyDescent="0.25">
      <c r="A560" t="s">
        <v>621</v>
      </c>
      <c r="B560">
        <v>21</v>
      </c>
      <c r="C560">
        <v>8.6844310711218106E-2</v>
      </c>
      <c r="D560">
        <v>0.28832763995445199</v>
      </c>
      <c r="E560">
        <v>2551</v>
      </c>
    </row>
    <row r="561" spans="1:6" x14ac:dyDescent="0.25">
      <c r="A561" t="s">
        <v>18</v>
      </c>
      <c r="B561">
        <v>22</v>
      </c>
      <c r="C561">
        <v>0.160519650650818</v>
      </c>
      <c r="D561">
        <v>0.77421889566630198</v>
      </c>
    </row>
    <row r="562" spans="1:6" x14ac:dyDescent="0.25">
      <c r="A562" t="s">
        <v>177</v>
      </c>
      <c r="B562">
        <v>22</v>
      </c>
      <c r="C562">
        <v>9.0561035186899605E-2</v>
      </c>
      <c r="D562">
        <v>0.46985583224115302</v>
      </c>
      <c r="E562">
        <v>6104</v>
      </c>
    </row>
    <row r="563" spans="1:6" x14ac:dyDescent="0.25">
      <c r="A563" t="s">
        <v>128</v>
      </c>
      <c r="B563">
        <v>22</v>
      </c>
      <c r="C563">
        <v>8.6710641509003997E-2</v>
      </c>
      <c r="D563">
        <v>0.54009117725931799</v>
      </c>
      <c r="E563">
        <v>1356</v>
      </c>
    </row>
    <row r="564" spans="1:6" x14ac:dyDescent="0.25">
      <c r="A564" t="s">
        <v>389</v>
      </c>
      <c r="B564">
        <v>22</v>
      </c>
      <c r="C564">
        <v>0.103239931081765</v>
      </c>
      <c r="D564">
        <v>0.29028534944256101</v>
      </c>
      <c r="E564">
        <v>1851</v>
      </c>
    </row>
    <row r="565" spans="1:6" x14ac:dyDescent="0.25">
      <c r="A565" t="s">
        <v>413</v>
      </c>
      <c r="B565">
        <v>22</v>
      </c>
      <c r="C565">
        <v>0.26136363636363602</v>
      </c>
      <c r="D565">
        <v>0.434377055650572</v>
      </c>
      <c r="E565">
        <v>0</v>
      </c>
      <c r="F565">
        <v>3455</v>
      </c>
    </row>
    <row r="566" spans="1:6" x14ac:dyDescent="0.25">
      <c r="A566" t="s">
        <v>458</v>
      </c>
      <c r="B566">
        <v>22</v>
      </c>
      <c r="C566">
        <v>0.12381921575720201</v>
      </c>
      <c r="D566">
        <v>0.50488843333596101</v>
      </c>
      <c r="E566">
        <v>1153</v>
      </c>
    </row>
    <row r="567" spans="1:6" x14ac:dyDescent="0.25">
      <c r="A567" t="s">
        <v>24</v>
      </c>
      <c r="B567">
        <v>23</v>
      </c>
      <c r="C567">
        <v>0.26086956521739102</v>
      </c>
      <c r="D567">
        <v>0.29202511043943202</v>
      </c>
      <c r="E567">
        <v>0</v>
      </c>
    </row>
    <row r="568" spans="1:6" x14ac:dyDescent="0.25">
      <c r="A568" t="s">
        <v>269</v>
      </c>
      <c r="B568">
        <v>23</v>
      </c>
      <c r="C568">
        <v>0.100551214492272</v>
      </c>
      <c r="D568">
        <v>0.36213501065716702</v>
      </c>
      <c r="E568">
        <v>2919</v>
      </c>
    </row>
    <row r="569" spans="1:6" x14ac:dyDescent="0.25">
      <c r="A569" t="s">
        <v>374</v>
      </c>
      <c r="B569">
        <v>23</v>
      </c>
      <c r="C569">
        <v>7.38655963546445E-2</v>
      </c>
      <c r="D569">
        <v>0.119115549215406</v>
      </c>
      <c r="E569">
        <v>14020</v>
      </c>
    </row>
    <row r="570" spans="1:6" x14ac:dyDescent="0.25">
      <c r="A570" t="s">
        <v>636</v>
      </c>
      <c r="B570">
        <v>23</v>
      </c>
      <c r="C570">
        <v>0.25931677018633498</v>
      </c>
      <c r="D570">
        <v>0.84814419613559899</v>
      </c>
      <c r="E570">
        <v>69432</v>
      </c>
    </row>
    <row r="571" spans="1:6" x14ac:dyDescent="0.25">
      <c r="A571" t="s">
        <v>431</v>
      </c>
      <c r="B571">
        <v>23</v>
      </c>
      <c r="C571">
        <v>0.26086956521739102</v>
      </c>
      <c r="D571">
        <v>0.38068012117591798</v>
      </c>
      <c r="E571">
        <v>0</v>
      </c>
      <c r="F571">
        <v>1019</v>
      </c>
    </row>
    <row r="572" spans="1:6" x14ac:dyDescent="0.25">
      <c r="A572" t="s">
        <v>579</v>
      </c>
      <c r="B572">
        <v>23</v>
      </c>
      <c r="C572">
        <v>0.10373905938090799</v>
      </c>
      <c r="D572">
        <v>0.30994481292696202</v>
      </c>
      <c r="E572">
        <v>14462</v>
      </c>
    </row>
    <row r="573" spans="1:6" x14ac:dyDescent="0.25">
      <c r="A573" t="s">
        <v>614</v>
      </c>
      <c r="B573">
        <v>23</v>
      </c>
      <c r="C573">
        <v>9.3235590812496105E-2</v>
      </c>
      <c r="D573">
        <v>0.47595273756032602</v>
      </c>
      <c r="E573">
        <v>6010</v>
      </c>
    </row>
    <row r="574" spans="1:6" x14ac:dyDescent="0.25">
      <c r="A574" t="s">
        <v>617</v>
      </c>
      <c r="B574">
        <v>23</v>
      </c>
      <c r="C574">
        <v>7.5659996131318699E-2</v>
      </c>
      <c r="D574">
        <v>0.16388334388237</v>
      </c>
      <c r="E574">
        <v>3572</v>
      </c>
    </row>
    <row r="575" spans="1:6" x14ac:dyDescent="0.25">
      <c r="A575" t="s">
        <v>129</v>
      </c>
      <c r="B575">
        <v>24</v>
      </c>
      <c r="C575">
        <v>0.102044736245038</v>
      </c>
      <c r="D575">
        <v>0.62759965337954904</v>
      </c>
      <c r="E575">
        <v>4060</v>
      </c>
    </row>
    <row r="576" spans="1:6" x14ac:dyDescent="0.25">
      <c r="A576" t="s">
        <v>361</v>
      </c>
      <c r="B576">
        <v>24</v>
      </c>
      <c r="C576">
        <v>0.114908247105988</v>
      </c>
      <c r="D576">
        <v>0.68920579118469705</v>
      </c>
      <c r="E576">
        <v>4409</v>
      </c>
    </row>
    <row r="577" spans="1:5" x14ac:dyDescent="0.25">
      <c r="A577" t="s">
        <v>490</v>
      </c>
      <c r="B577">
        <v>24</v>
      </c>
      <c r="C577">
        <v>6.5205960182789499E-2</v>
      </c>
      <c r="D577">
        <v>0.16844117970727401</v>
      </c>
      <c r="E577">
        <v>3024</v>
      </c>
    </row>
    <row r="578" spans="1:5" x14ac:dyDescent="0.25">
      <c r="A578" t="s">
        <v>43</v>
      </c>
      <c r="B578">
        <v>25</v>
      </c>
      <c r="C578">
        <v>5.4592805848935798E-2</v>
      </c>
      <c r="D578">
        <v>0.32729005360333502</v>
      </c>
    </row>
    <row r="579" spans="1:5" x14ac:dyDescent="0.25">
      <c r="A579" t="s">
        <v>67</v>
      </c>
      <c r="B579">
        <v>25</v>
      </c>
      <c r="C579">
        <v>9.2421544721468699E-2</v>
      </c>
      <c r="D579">
        <v>0.224429223744292</v>
      </c>
    </row>
    <row r="580" spans="1:5" x14ac:dyDescent="0.25">
      <c r="A580" t="s">
        <v>471</v>
      </c>
      <c r="B580">
        <v>25</v>
      </c>
      <c r="C580">
        <v>9.8446602133560698E-2</v>
      </c>
      <c r="D580">
        <v>0.596602316602316</v>
      </c>
      <c r="E580">
        <v>1554</v>
      </c>
    </row>
    <row r="581" spans="1:5" x14ac:dyDescent="0.25">
      <c r="A581" t="s">
        <v>521</v>
      </c>
      <c r="B581">
        <v>25</v>
      </c>
      <c r="C581">
        <v>9.8001344349659E-2</v>
      </c>
      <c r="D581">
        <v>0.516858954998489</v>
      </c>
      <c r="E581">
        <v>6622</v>
      </c>
    </row>
    <row r="582" spans="1:5" x14ac:dyDescent="0.25">
      <c r="A582" t="s">
        <v>238</v>
      </c>
      <c r="B582">
        <v>26</v>
      </c>
      <c r="C582">
        <v>7.74382957364569E-2</v>
      </c>
      <c r="D582">
        <v>0.14155600204996599</v>
      </c>
      <c r="E582">
        <v>35873</v>
      </c>
    </row>
    <row r="583" spans="1:5" x14ac:dyDescent="0.25">
      <c r="A583" t="s">
        <v>263</v>
      </c>
      <c r="B583">
        <v>26</v>
      </c>
      <c r="C583">
        <v>7.7460930981651702E-2</v>
      </c>
      <c r="D583">
        <v>0.12255828340437699</v>
      </c>
      <c r="E583">
        <v>18154</v>
      </c>
    </row>
    <row r="584" spans="1:5" x14ac:dyDescent="0.25">
      <c r="A584" t="s">
        <v>285</v>
      </c>
      <c r="B584">
        <v>26</v>
      </c>
      <c r="C584">
        <v>0.11075465949437401</v>
      </c>
      <c r="D584">
        <v>0.70193204371009699</v>
      </c>
      <c r="E584">
        <v>3212</v>
      </c>
    </row>
    <row r="585" spans="1:5" x14ac:dyDescent="0.25">
      <c r="A585" t="s">
        <v>287</v>
      </c>
      <c r="B585">
        <v>26</v>
      </c>
      <c r="C585">
        <v>8.1754239155809094E-2</v>
      </c>
      <c r="D585">
        <v>0.425902469917669</v>
      </c>
      <c r="E585">
        <v>3158</v>
      </c>
    </row>
    <row r="586" spans="1:5" x14ac:dyDescent="0.25">
      <c r="A586" t="s">
        <v>11</v>
      </c>
      <c r="B586">
        <v>27</v>
      </c>
      <c r="C586">
        <v>9.9025748094029198E-2</v>
      </c>
      <c r="D586">
        <v>0.35136129506990399</v>
      </c>
    </row>
    <row r="587" spans="1:5" x14ac:dyDescent="0.25">
      <c r="A587" t="s">
        <v>105</v>
      </c>
      <c r="B587">
        <v>27</v>
      </c>
      <c r="C587">
        <v>7.9337024896606101E-2</v>
      </c>
      <c r="D587">
        <v>0.47971920012816499</v>
      </c>
      <c r="E587">
        <v>10584</v>
      </c>
    </row>
    <row r="588" spans="1:5" x14ac:dyDescent="0.25">
      <c r="A588" t="s">
        <v>226</v>
      </c>
      <c r="B588">
        <v>27</v>
      </c>
      <c r="C588">
        <v>7.6979433681574796E-2</v>
      </c>
      <c r="D588">
        <v>0.22493845001070401</v>
      </c>
      <c r="E588">
        <v>5032</v>
      </c>
    </row>
    <row r="589" spans="1:5" x14ac:dyDescent="0.25">
      <c r="A589" t="s">
        <v>273</v>
      </c>
      <c r="B589">
        <v>27</v>
      </c>
      <c r="C589">
        <v>7.6083148208036203E-2</v>
      </c>
      <c r="D589">
        <v>0.15152876645652799</v>
      </c>
      <c r="E589">
        <v>94964</v>
      </c>
    </row>
    <row r="590" spans="1:5" x14ac:dyDescent="0.25">
      <c r="A590" t="s">
        <v>411</v>
      </c>
      <c r="B590">
        <v>27</v>
      </c>
      <c r="C590">
        <v>7.1601755442050094E-2</v>
      </c>
      <c r="D590">
        <v>0.49908137760898402</v>
      </c>
      <c r="E590">
        <v>17115</v>
      </c>
    </row>
    <row r="591" spans="1:5" x14ac:dyDescent="0.25">
      <c r="A591" t="s">
        <v>445</v>
      </c>
      <c r="B591">
        <v>27</v>
      </c>
      <c r="C591">
        <v>9.0051078091841694E-2</v>
      </c>
      <c r="D591">
        <v>0.47745935981230098</v>
      </c>
      <c r="E591">
        <v>3332</v>
      </c>
    </row>
    <row r="592" spans="1:5" x14ac:dyDescent="0.25">
      <c r="A592" t="s">
        <v>95</v>
      </c>
      <c r="B592">
        <v>28</v>
      </c>
      <c r="C592">
        <v>9.8168971700808502E-2</v>
      </c>
      <c r="D592">
        <v>0.59275698807247501</v>
      </c>
      <c r="E592">
        <v>1569</v>
      </c>
    </row>
    <row r="593" spans="1:6" x14ac:dyDescent="0.25">
      <c r="A593" t="s">
        <v>239</v>
      </c>
      <c r="B593">
        <v>28</v>
      </c>
      <c r="C593">
        <v>7.3886776613700605E-2</v>
      </c>
      <c r="D593">
        <v>0.117904420494891</v>
      </c>
      <c r="E593">
        <v>49933</v>
      </c>
    </row>
    <row r="594" spans="1:6" x14ac:dyDescent="0.25">
      <c r="A594" t="s">
        <v>317</v>
      </c>
      <c r="B594">
        <v>29</v>
      </c>
      <c r="C594">
        <v>0.25862068965517199</v>
      </c>
      <c r="D594">
        <v>0.36249390456287001</v>
      </c>
      <c r="E594">
        <v>0</v>
      </c>
      <c r="F594">
        <v>4950</v>
      </c>
    </row>
    <row r="595" spans="1:6" x14ac:dyDescent="0.25">
      <c r="A595" t="s">
        <v>127</v>
      </c>
      <c r="B595">
        <v>30</v>
      </c>
      <c r="C595">
        <v>0.25888973880150301</v>
      </c>
      <c r="D595">
        <v>0.28868832731648603</v>
      </c>
      <c r="E595">
        <v>0</v>
      </c>
    </row>
    <row r="596" spans="1:6" x14ac:dyDescent="0.25">
      <c r="A596" t="s">
        <v>151</v>
      </c>
      <c r="B596">
        <v>30</v>
      </c>
      <c r="C596">
        <v>7.2577113798426796E-2</v>
      </c>
      <c r="D596">
        <v>0.296196643221316</v>
      </c>
      <c r="E596">
        <v>26871</v>
      </c>
    </row>
    <row r="597" spans="1:6" x14ac:dyDescent="0.25">
      <c r="A597" t="s">
        <v>217</v>
      </c>
      <c r="B597">
        <v>30</v>
      </c>
      <c r="C597">
        <v>6.0764092014083303E-2</v>
      </c>
      <c r="D597">
        <v>0.20250684339432301</v>
      </c>
      <c r="E597">
        <v>13882</v>
      </c>
    </row>
    <row r="598" spans="1:6" x14ac:dyDescent="0.25">
      <c r="A598" t="s">
        <v>405</v>
      </c>
      <c r="B598">
        <v>30</v>
      </c>
      <c r="C598">
        <v>0.25833333333333303</v>
      </c>
      <c r="D598">
        <v>0.66829808660624301</v>
      </c>
      <c r="E598">
        <v>0</v>
      </c>
      <c r="F598">
        <v>1673</v>
      </c>
    </row>
    <row r="599" spans="1:6" x14ac:dyDescent="0.25">
      <c r="A599" t="s">
        <v>640</v>
      </c>
      <c r="B599">
        <v>30</v>
      </c>
      <c r="C599">
        <v>0.119425974749688</v>
      </c>
      <c r="D599">
        <v>9.5882827502109594E-2</v>
      </c>
      <c r="E599">
        <v>305349</v>
      </c>
    </row>
    <row r="600" spans="1:6" x14ac:dyDescent="0.25">
      <c r="A600" t="s">
        <v>254</v>
      </c>
      <c r="B600">
        <v>31</v>
      </c>
      <c r="C600">
        <v>0.104205733095843</v>
      </c>
      <c r="D600">
        <v>0.83074245840226901</v>
      </c>
      <c r="E600">
        <v>37630</v>
      </c>
    </row>
    <row r="601" spans="1:6" x14ac:dyDescent="0.25">
      <c r="A601" t="s">
        <v>286</v>
      </c>
      <c r="B601">
        <v>31</v>
      </c>
      <c r="C601">
        <v>0.124268130806601</v>
      </c>
      <c r="D601">
        <v>0.77099280797485603</v>
      </c>
      <c r="E601">
        <v>5019</v>
      </c>
    </row>
    <row r="602" spans="1:6" x14ac:dyDescent="0.25">
      <c r="A602" t="s">
        <v>635</v>
      </c>
      <c r="B602">
        <v>31</v>
      </c>
      <c r="C602">
        <v>6.7663164683635701E-2</v>
      </c>
      <c r="D602">
        <v>0.20899833820019501</v>
      </c>
      <c r="E602">
        <v>23585</v>
      </c>
    </row>
    <row r="603" spans="1:6" x14ac:dyDescent="0.25">
      <c r="A603" t="s">
        <v>446</v>
      </c>
      <c r="B603">
        <v>31</v>
      </c>
      <c r="C603">
        <v>7.6017654706488594E-2</v>
      </c>
      <c r="D603">
        <v>0.25125332780140303</v>
      </c>
      <c r="E603">
        <v>1865</v>
      </c>
    </row>
    <row r="604" spans="1:6" x14ac:dyDescent="0.25">
      <c r="A604" t="s">
        <v>141</v>
      </c>
      <c r="B604">
        <v>32</v>
      </c>
      <c r="C604">
        <v>7.4734206581369103E-2</v>
      </c>
      <c r="D604">
        <v>0.39194516479839298</v>
      </c>
      <c r="E604">
        <v>11954</v>
      </c>
    </row>
    <row r="605" spans="1:6" x14ac:dyDescent="0.25">
      <c r="A605" t="s">
        <v>409</v>
      </c>
      <c r="B605">
        <v>32</v>
      </c>
      <c r="C605">
        <v>0.2578125</v>
      </c>
      <c r="D605">
        <v>0.62463815789473698</v>
      </c>
      <c r="E605">
        <v>0</v>
      </c>
      <c r="F605">
        <v>5700</v>
      </c>
    </row>
    <row r="606" spans="1:6" x14ac:dyDescent="0.25">
      <c r="A606" t="s">
        <v>419</v>
      </c>
      <c r="B606">
        <v>32</v>
      </c>
      <c r="C606">
        <v>7.7492245727159195E-2</v>
      </c>
      <c r="D606">
        <v>0.34451287585590901</v>
      </c>
      <c r="E606">
        <v>3359</v>
      </c>
    </row>
    <row r="607" spans="1:6" x14ac:dyDescent="0.25">
      <c r="A607" t="s">
        <v>278</v>
      </c>
      <c r="B607">
        <v>33</v>
      </c>
      <c r="C607">
        <v>0.25757575757575701</v>
      </c>
      <c r="D607">
        <v>0.59964490194904896</v>
      </c>
      <c r="E607">
        <v>0</v>
      </c>
      <c r="F607">
        <v>7595</v>
      </c>
    </row>
    <row r="608" spans="1:6" x14ac:dyDescent="0.25">
      <c r="A608" t="s">
        <v>373</v>
      </c>
      <c r="B608">
        <v>33</v>
      </c>
      <c r="C608">
        <v>9.87071951123452E-2</v>
      </c>
      <c r="D608">
        <v>0.68845817181443003</v>
      </c>
      <c r="E608">
        <v>3635</v>
      </c>
    </row>
    <row r="609" spans="1:6" x14ac:dyDescent="0.25">
      <c r="A609" t="s">
        <v>353</v>
      </c>
      <c r="B609">
        <v>34</v>
      </c>
      <c r="C609">
        <v>0.129332915653944</v>
      </c>
      <c r="D609">
        <v>0.75191428741022104</v>
      </c>
      <c r="E609">
        <v>7928</v>
      </c>
    </row>
    <row r="610" spans="1:6" x14ac:dyDescent="0.25">
      <c r="A610" t="s">
        <v>384</v>
      </c>
      <c r="B610">
        <v>34</v>
      </c>
      <c r="C610">
        <v>8.1247351237068693E-2</v>
      </c>
      <c r="D610">
        <v>0.30188245241026002</v>
      </c>
      <c r="E610">
        <v>9462</v>
      </c>
    </row>
    <row r="611" spans="1:6" x14ac:dyDescent="0.25">
      <c r="A611" t="s">
        <v>638</v>
      </c>
      <c r="B611">
        <v>35</v>
      </c>
      <c r="C611">
        <v>0.25714285714285701</v>
      </c>
      <c r="D611">
        <v>0</v>
      </c>
      <c r="E611">
        <v>147738</v>
      </c>
    </row>
    <row r="612" spans="1:6" x14ac:dyDescent="0.25">
      <c r="A612" t="s">
        <v>195</v>
      </c>
      <c r="B612">
        <v>36</v>
      </c>
      <c r="C612">
        <v>6.1984727004720901E-2</v>
      </c>
      <c r="D612">
        <v>0.33740217337121697</v>
      </c>
      <c r="E612">
        <v>8883</v>
      </c>
    </row>
    <row r="613" spans="1:6" x14ac:dyDescent="0.25">
      <c r="A613" t="s">
        <v>211</v>
      </c>
      <c r="B613">
        <v>36</v>
      </c>
      <c r="C613">
        <v>7.4378388015107003E-2</v>
      </c>
      <c r="D613">
        <v>0.36691311239906799</v>
      </c>
      <c r="E613">
        <v>8967</v>
      </c>
    </row>
    <row r="614" spans="1:6" x14ac:dyDescent="0.25">
      <c r="A614" t="s">
        <v>633</v>
      </c>
      <c r="B614">
        <v>37</v>
      </c>
      <c r="C614">
        <v>0.15783634203181701</v>
      </c>
      <c r="D614">
        <v>0.82174514760210804</v>
      </c>
      <c r="E614">
        <v>166254</v>
      </c>
    </row>
    <row r="615" spans="1:6" x14ac:dyDescent="0.25">
      <c r="A615" t="s">
        <v>639</v>
      </c>
      <c r="B615">
        <v>37</v>
      </c>
      <c r="C615">
        <v>0.157800114429543</v>
      </c>
      <c r="D615">
        <v>0.81827573171629098</v>
      </c>
      <c r="E615">
        <v>158239</v>
      </c>
    </row>
    <row r="616" spans="1:6" x14ac:dyDescent="0.25">
      <c r="A616" t="s">
        <v>603</v>
      </c>
      <c r="B616">
        <v>37</v>
      </c>
      <c r="C616">
        <v>6.1653949788909999E-2</v>
      </c>
      <c r="D616">
        <v>0.3000819000819</v>
      </c>
      <c r="E616">
        <v>20125</v>
      </c>
    </row>
    <row r="617" spans="1:6" x14ac:dyDescent="0.25">
      <c r="A617" t="s">
        <v>601</v>
      </c>
      <c r="B617">
        <v>38</v>
      </c>
      <c r="C617">
        <v>2.83144022120176E-2</v>
      </c>
      <c r="D617">
        <v>0.58086950443838603</v>
      </c>
      <c r="E617">
        <v>7529</v>
      </c>
    </row>
    <row r="618" spans="1:6" x14ac:dyDescent="0.25">
      <c r="A618" t="s">
        <v>632</v>
      </c>
      <c r="B618">
        <v>39</v>
      </c>
      <c r="C618">
        <v>8.3932838053614206E-2</v>
      </c>
      <c r="D618">
        <v>0.24048603682896899</v>
      </c>
      <c r="E618">
        <v>36532</v>
      </c>
    </row>
    <row r="619" spans="1:6" x14ac:dyDescent="0.25">
      <c r="A619" t="s">
        <v>140</v>
      </c>
      <c r="B619">
        <v>39</v>
      </c>
      <c r="C619">
        <v>8.7363188246737902E-2</v>
      </c>
      <c r="D619">
        <v>0.36234939295551399</v>
      </c>
      <c r="E619">
        <v>9576</v>
      </c>
    </row>
    <row r="620" spans="1:6" x14ac:dyDescent="0.25">
      <c r="A620" t="s">
        <v>388</v>
      </c>
      <c r="B620">
        <v>39</v>
      </c>
      <c r="C620">
        <v>0.14696331930241099</v>
      </c>
      <c r="D620">
        <v>0.93734111929701902</v>
      </c>
      <c r="E620">
        <v>11882</v>
      </c>
    </row>
    <row r="621" spans="1:6" x14ac:dyDescent="0.25">
      <c r="A621" t="s">
        <v>175</v>
      </c>
      <c r="B621">
        <v>40</v>
      </c>
      <c r="C621">
        <v>8.5201021278699995E-2</v>
      </c>
      <c r="D621">
        <v>0.24278035576179399</v>
      </c>
      <c r="E621">
        <v>6465</v>
      </c>
    </row>
    <row r="622" spans="1:6" x14ac:dyDescent="0.25">
      <c r="A622" t="s">
        <v>185</v>
      </c>
      <c r="B622">
        <v>40</v>
      </c>
      <c r="C622">
        <v>8.1166829974795907E-2</v>
      </c>
      <c r="D622">
        <v>0.34561119573495802</v>
      </c>
      <c r="E622">
        <v>10699</v>
      </c>
    </row>
    <row r="623" spans="1:6" x14ac:dyDescent="0.25">
      <c r="A623" t="s">
        <v>452</v>
      </c>
      <c r="B623">
        <v>40</v>
      </c>
      <c r="C623">
        <v>8.0851692554185603E-2</v>
      </c>
      <c r="D623">
        <v>0.29866899302093702</v>
      </c>
      <c r="E623">
        <v>10030</v>
      </c>
    </row>
    <row r="624" spans="1:6" x14ac:dyDescent="0.25">
      <c r="A624" t="s">
        <v>432</v>
      </c>
      <c r="B624">
        <v>41</v>
      </c>
      <c r="C624">
        <v>0.25609756097560898</v>
      </c>
      <c r="D624">
        <v>0.47779231377018999</v>
      </c>
      <c r="E624">
        <v>0</v>
      </c>
      <c r="F624">
        <v>11298</v>
      </c>
    </row>
    <row r="625" spans="1:6" x14ac:dyDescent="0.25">
      <c r="A625" t="s">
        <v>637</v>
      </c>
      <c r="B625">
        <v>42</v>
      </c>
      <c r="C625">
        <v>0.25228375779106599</v>
      </c>
      <c r="D625">
        <v>0.85968479918657803</v>
      </c>
      <c r="E625">
        <v>69688</v>
      </c>
    </row>
    <row r="626" spans="1:6" x14ac:dyDescent="0.25">
      <c r="A626" t="s">
        <v>430</v>
      </c>
      <c r="B626">
        <v>42</v>
      </c>
      <c r="C626">
        <v>0.11482898119790801</v>
      </c>
      <c r="D626">
        <v>0.64260158446204896</v>
      </c>
      <c r="E626">
        <v>2745</v>
      </c>
    </row>
    <row r="627" spans="1:6" x14ac:dyDescent="0.25">
      <c r="A627" t="s">
        <v>68</v>
      </c>
      <c r="B627">
        <v>43</v>
      </c>
      <c r="C627">
        <v>6.0724638077300497E-2</v>
      </c>
      <c r="D627">
        <v>0.24891516175133099</v>
      </c>
    </row>
    <row r="628" spans="1:6" x14ac:dyDescent="0.25">
      <c r="A628" t="s">
        <v>447</v>
      </c>
      <c r="B628">
        <v>44</v>
      </c>
      <c r="C628">
        <v>6.2186364193845899E-2</v>
      </c>
      <c r="D628">
        <v>0.366445006087318</v>
      </c>
      <c r="E628">
        <v>5899</v>
      </c>
    </row>
    <row r="629" spans="1:6" x14ac:dyDescent="0.25">
      <c r="A629" t="s">
        <v>124</v>
      </c>
      <c r="B629">
        <v>47</v>
      </c>
      <c r="C629">
        <v>8.6882760261123002E-2</v>
      </c>
      <c r="D629">
        <v>0.23578608303627299</v>
      </c>
      <c r="E629">
        <v>20085</v>
      </c>
    </row>
    <row r="630" spans="1:6" x14ac:dyDescent="0.25">
      <c r="A630" t="s">
        <v>525</v>
      </c>
      <c r="B630">
        <v>49</v>
      </c>
      <c r="C630">
        <v>6.2314397632405899E-2</v>
      </c>
      <c r="D630">
        <v>0.14799408195209801</v>
      </c>
      <c r="E630">
        <v>46636</v>
      </c>
      <c r="F630">
        <v>46637</v>
      </c>
    </row>
    <row r="631" spans="1:6" x14ac:dyDescent="0.25">
      <c r="A631" t="s">
        <v>634</v>
      </c>
      <c r="B631">
        <v>50</v>
      </c>
      <c r="C631">
        <v>8.5949362343155394E-2</v>
      </c>
      <c r="D631">
        <v>0.178418034013266</v>
      </c>
      <c r="E631">
        <v>80199</v>
      </c>
    </row>
    <row r="632" spans="1:6" x14ac:dyDescent="0.25">
      <c r="A632" t="s">
        <v>404</v>
      </c>
      <c r="B632">
        <v>50</v>
      </c>
      <c r="C632">
        <v>9.92798221062932E-2</v>
      </c>
      <c r="D632">
        <v>0.65855324074073995</v>
      </c>
      <c r="E632">
        <v>3251</v>
      </c>
    </row>
    <row r="633" spans="1:6" x14ac:dyDescent="0.25">
      <c r="A633" t="s">
        <v>600</v>
      </c>
      <c r="B633">
        <v>73</v>
      </c>
      <c r="C633">
        <v>0.112093556273707</v>
      </c>
      <c r="D633">
        <v>0.282958734226047</v>
      </c>
      <c r="E633">
        <v>38705</v>
      </c>
    </row>
    <row r="634" spans="1:6" x14ac:dyDescent="0.25">
      <c r="A634" t="s">
        <v>144</v>
      </c>
      <c r="B634">
        <v>76</v>
      </c>
      <c r="C634">
        <v>4.8436943545735203E-2</v>
      </c>
      <c r="D634">
        <v>0.53602870813397097</v>
      </c>
      <c r="E634">
        <v>6600</v>
      </c>
    </row>
    <row r="635" spans="1:6" x14ac:dyDescent="0.25">
      <c r="A635" t="s">
        <v>106</v>
      </c>
      <c r="B635">
        <v>87</v>
      </c>
      <c r="C635">
        <v>0.25287356321839</v>
      </c>
      <c r="D635">
        <v>0.80939335560308001</v>
      </c>
      <c r="E635">
        <v>44874</v>
      </c>
      <c r="F635">
        <v>44874</v>
      </c>
    </row>
    <row r="636" spans="1:6" x14ac:dyDescent="0.25">
      <c r="A636" t="s">
        <v>618</v>
      </c>
      <c r="B636">
        <v>109</v>
      </c>
      <c r="C636">
        <v>4.49377527779736E-2</v>
      </c>
      <c r="D636">
        <v>0.116711921536114</v>
      </c>
      <c r="E636">
        <v>107137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modularization results</vt:lpstr>
      <vt:lpstr>general statistics</vt:lpstr>
      <vt:lpstr>size</vt:lpstr>
      <vt:lpstr>one-module</vt:lpstr>
      <vt:lpstr>homogeneity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A.Algergawy</dc:creator>
  <cp:lastModifiedBy>A.Algergawy</cp:lastModifiedBy>
  <dcterms:created xsi:type="dcterms:W3CDTF">2019-09-11T07:19:28Z</dcterms:created>
  <dcterms:modified xsi:type="dcterms:W3CDTF">2019-09-30T16:36:15Z</dcterms:modified>
</cp:coreProperties>
</file>