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4058E3D-8870-470E-902D-D2026B560F1A}" xr6:coauthVersionLast="47" xr6:coauthVersionMax="47" xr10:uidLastSave="{00000000-0000-0000-0000-000000000000}"/>
  <bookViews>
    <workbookView xWindow="-120" yWindow="-120" windowWidth="20730" windowHeight="11040" xr2:uid="{53583DA7-C45F-45A2-BD19-FC7CDD519E36}"/>
  </bookViews>
  <sheets>
    <sheet name="Trang_tính1" sheetId="1" r:id="rId1"/>
  </sheets>
  <definedNames>
    <definedName name="_xlnm._FilterDatabase" localSheetId="0" hidden="1">Trang_tính1!$L$2:$L$11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9" i="1"/>
  <c r="G6" i="1"/>
  <c r="G5" i="1"/>
  <c r="G4" i="1"/>
  <c r="G7" i="1"/>
  <c r="G8" i="1"/>
  <c r="H10" i="1"/>
  <c r="H11" i="1"/>
  <c r="H9" i="1"/>
  <c r="H6" i="1"/>
  <c r="H5" i="1"/>
  <c r="H4" i="1"/>
  <c r="H7" i="1"/>
  <c r="H8" i="1"/>
  <c r="F10" i="1"/>
  <c r="I10" i="1" s="1"/>
  <c r="F11" i="1"/>
  <c r="I11" i="1" s="1"/>
  <c r="F9" i="1"/>
  <c r="F6" i="1"/>
  <c r="I6" i="1" s="1"/>
  <c r="F5" i="1"/>
  <c r="I5" i="1" s="1"/>
  <c r="J5" i="1" s="1"/>
  <c r="K5" i="1" s="1"/>
  <c r="L5" i="1" s="1"/>
  <c r="F4" i="1"/>
  <c r="I4" i="1" s="1"/>
  <c r="F7" i="1"/>
  <c r="F8" i="1"/>
  <c r="I8" i="1" s="1"/>
  <c r="I9" i="1" l="1"/>
  <c r="J9" i="1" s="1"/>
  <c r="I7" i="1"/>
  <c r="J7" i="1" s="1"/>
  <c r="J11" i="1"/>
  <c r="J8" i="1"/>
  <c r="J6" i="1"/>
  <c r="J10" i="1"/>
  <c r="J4" i="1"/>
  <c r="K9" i="1" l="1"/>
  <c r="L9" i="1" s="1"/>
  <c r="K11" i="1"/>
  <c r="L11" i="1" s="1"/>
  <c r="K4" i="1"/>
  <c r="L4" i="1" s="1"/>
  <c r="K10" i="1"/>
  <c r="L10" i="1" s="1"/>
  <c r="K6" i="1"/>
  <c r="L6" i="1" s="1"/>
  <c r="K7" i="1"/>
  <c r="L7" i="1" s="1"/>
  <c r="K8" i="1"/>
  <c r="L8" i="1" s="1"/>
</calcChain>
</file>

<file path=xl/sharedStrings.xml><?xml version="1.0" encoding="utf-8"?>
<sst xmlns="http://schemas.openxmlformats.org/spreadsheetml/2006/main" count="47" uniqueCount="40">
  <si>
    <t>BẢNG LƯƠNG THÁNG 12/2006
Ngày công quy định: 25</t>
  </si>
  <si>
    <t>STT</t>
  </si>
  <si>
    <t xml:space="preserve">Mã số </t>
  </si>
  <si>
    <t>Tên NV</t>
  </si>
  <si>
    <t>LCB</t>
  </si>
  <si>
    <t>Ngày công</t>
  </si>
  <si>
    <t>Xếp loại</t>
  </si>
  <si>
    <t>Số tiền lãnh</t>
  </si>
  <si>
    <t>Phụ cấp</t>
  </si>
  <si>
    <t>Lương</t>
  </si>
  <si>
    <t>Thưởng</t>
  </si>
  <si>
    <t>Thu nhập</t>
  </si>
  <si>
    <t>Thuế</t>
  </si>
  <si>
    <t>Thực lãnh</t>
  </si>
  <si>
    <t>A001</t>
  </si>
  <si>
    <t>B002</t>
  </si>
  <si>
    <t>B003</t>
  </si>
  <si>
    <t>C004</t>
  </si>
  <si>
    <t>C003</t>
  </si>
  <si>
    <t>E001</t>
  </si>
  <si>
    <t>D002</t>
  </si>
  <si>
    <t>An</t>
  </si>
  <si>
    <t>Chu</t>
  </si>
  <si>
    <t>Chiến</t>
  </si>
  <si>
    <t>Đơng</t>
  </si>
  <si>
    <t>Lan</t>
  </si>
  <si>
    <t>Huệ</t>
  </si>
  <si>
    <t>Tin</t>
  </si>
  <si>
    <t>Thương</t>
  </si>
  <si>
    <t>Bảng phụ cấp</t>
  </si>
  <si>
    <t>Mã số</t>
  </si>
  <si>
    <t>PCCV</t>
  </si>
  <si>
    <t>A</t>
  </si>
  <si>
    <t>B</t>
  </si>
  <si>
    <t>C</t>
  </si>
  <si>
    <t>D</t>
  </si>
  <si>
    <t>E</t>
  </si>
  <si>
    <t>Bảng tiền thưởng</t>
  </si>
  <si>
    <t>Loại</t>
  </si>
  <si>
    <t>Thuế thu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</si>
</sst>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1"/>
      <color theme="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E273-0100-4703-9914-91F3D2267FC1}">
  <dimension ref="A1:L19"/>
  <sheetViews>
    <sheetView tabSelected="1" zoomScaleNormal="100" workbookViewId="0">
      <selection sqref="A1:L1"/>
    </sheetView>
  </sheetViews>
  <sheetFormatPr defaultRowHeight="15" x14ac:dyDescent="0.2"/>
  <cols>
    <col min="1" max="1" width="4.625" style="7" customWidth="1"/>
    <col min="2" max="2" width="5.75" style="7" customWidth="1"/>
    <col min="3" max="4" width="9" style="7"/>
    <col min="5" max="5" width="10.25" style="7" customWidth="1"/>
    <col min="6" max="16384" width="9" style="7"/>
  </cols>
  <sheetData>
    <row r="1" spans="1:12" ht="44.25" customHeight="1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4" t="s">
        <v>7</v>
      </c>
      <c r="H2" s="4"/>
      <c r="I2" s="4"/>
      <c r="J2" s="5" t="s">
        <v>11</v>
      </c>
      <c r="K2" s="5" t="s">
        <v>12</v>
      </c>
      <c r="L2" s="5" t="s">
        <v>13</v>
      </c>
    </row>
    <row r="3" spans="1:12" ht="15.75" thickBot="1" x14ac:dyDescent="0.25">
      <c r="A3" s="6"/>
      <c r="B3" s="6"/>
      <c r="C3" s="6"/>
      <c r="D3" s="6"/>
      <c r="E3" s="6"/>
      <c r="F3" s="6"/>
      <c r="G3" s="3" t="s">
        <v>8</v>
      </c>
      <c r="H3" s="3" t="s">
        <v>9</v>
      </c>
      <c r="I3" s="3" t="s">
        <v>10</v>
      </c>
      <c r="J3" s="6"/>
      <c r="K3" s="6"/>
      <c r="L3" s="6"/>
    </row>
    <row r="4" spans="1:12" x14ac:dyDescent="0.2">
      <c r="A4" s="12">
        <v>7</v>
      </c>
      <c r="B4" s="8" t="s">
        <v>19</v>
      </c>
      <c r="C4" s="8" t="s">
        <v>27</v>
      </c>
      <c r="D4" s="8">
        <v>370</v>
      </c>
      <c r="E4" s="8">
        <v>24</v>
      </c>
      <c r="F4" s="8" t="str">
        <f>IF(E4&gt;=27,"A",IF(E4&gt;=26,"B",IF(E4&gt;=25,"C","D")))</f>
        <v>D</v>
      </c>
      <c r="G4" s="8">
        <f>VLOOKUP(LEFT(B4,1),$C$15:$D$19,2,0)</f>
        <v>80</v>
      </c>
      <c r="H4" s="8">
        <f xml:space="preserve"> (E4 + MAX(E4-25, 0)) * D4</f>
        <v>8880</v>
      </c>
      <c r="I4" s="8">
        <f>IF(ISNUMBER(VLOOKUP(F4,$F$15:$G$17,2,0)),VLOOKUP(F4,$F$15:$G$17,2,0),0)*H4</f>
        <v>0</v>
      </c>
      <c r="J4" s="8">
        <f>G4+H4+I4</f>
        <v>8960</v>
      </c>
      <c r="K4" s="8">
        <f>IF(J4&gt;=$I$18,$J$18,IF(J4&gt;=$I$17,$J$17,IF(J4&gt;=$I$16,$J$16,IF(J4&gt;=$I$15,$J$15)))) *J4</f>
        <v>0</v>
      </c>
      <c r="L4" s="8">
        <f>ROUND(J4-K4,0)</f>
        <v>8960</v>
      </c>
    </row>
    <row r="5" spans="1:12" x14ac:dyDescent="0.2">
      <c r="A5" s="11">
        <v>6</v>
      </c>
      <c r="B5" s="11" t="s">
        <v>20</v>
      </c>
      <c r="C5" s="11" t="s">
        <v>26</v>
      </c>
      <c r="D5" s="11">
        <v>350</v>
      </c>
      <c r="E5" s="11">
        <v>26</v>
      </c>
      <c r="F5" s="11" t="str">
        <f>IF(E5&gt;=27,"A",IF(E5&gt;=26,"B",IF(E5&gt;=25,"C","D")))</f>
        <v>B</v>
      </c>
      <c r="G5" s="11">
        <f>VLOOKUP(LEFT(B5,1),$C$15:$D$19,2,0)</f>
        <v>90</v>
      </c>
      <c r="H5" s="11">
        <f xml:space="preserve"> (E5 + MAX(E5-25, 0)) * D5</f>
        <v>9450</v>
      </c>
      <c r="I5" s="11">
        <f>IF(ISNUMBER(VLOOKUP(F5,$F$15:$G$17,2,0)),VLOOKUP(F5,$F$15:$G$17,2,0),0)*H5</f>
        <v>1890</v>
      </c>
      <c r="J5" s="11">
        <f>G5+H5+I5</f>
        <v>11430</v>
      </c>
      <c r="K5" s="11">
        <f>IF(J5&gt;=$I$18,$J$18,IF(J5&gt;=$I$17,$J$17,IF(J5&gt;=$I$16,$J$16,IF(J5&gt;=$I$15,$J$15)))) *J5</f>
        <v>457.2</v>
      </c>
      <c r="L5" s="11">
        <f>ROUND(J5-K5,0)</f>
        <v>10973</v>
      </c>
    </row>
    <row r="6" spans="1:12" x14ac:dyDescent="0.2">
      <c r="A6" s="9">
        <v>5</v>
      </c>
      <c r="B6" s="9" t="s">
        <v>19</v>
      </c>
      <c r="C6" s="9" t="s">
        <v>25</v>
      </c>
      <c r="D6" s="9">
        <v>360</v>
      </c>
      <c r="E6" s="9">
        <v>26</v>
      </c>
      <c r="F6" s="9" t="str">
        <f>IF(E6&gt;=27,"A",IF(E6&gt;=26,"B",IF(E6&gt;=25,"C","D")))</f>
        <v>B</v>
      </c>
      <c r="G6" s="9">
        <f>VLOOKUP(LEFT(B6,1),$C$15:$D$19,2,0)</f>
        <v>80</v>
      </c>
      <c r="H6" s="9">
        <f xml:space="preserve"> (E6 + MAX(E6-25, 0)) * D6</f>
        <v>9720</v>
      </c>
      <c r="I6" s="9">
        <f>IF(ISNUMBER(VLOOKUP(F6,$F$15:$G$17,2,0)),VLOOKUP(F6,$F$15:$G$17,2,0),0)*H6</f>
        <v>1944</v>
      </c>
      <c r="J6" s="9">
        <f>G6+H6+I6</f>
        <v>11744</v>
      </c>
      <c r="K6" s="9">
        <f>IF(J6&gt;=$I$18,$J$18,IF(J6&gt;=$I$17,$J$17,IF(J6&gt;=$I$16,$J$16,IF(J6&gt;=$I$15,$J$15)))) *J6</f>
        <v>469.76</v>
      </c>
      <c r="L6" s="9">
        <f>ROUND(J6-K6,0)</f>
        <v>11274</v>
      </c>
    </row>
    <row r="7" spans="1:12" x14ac:dyDescent="0.2">
      <c r="A7" s="11">
        <v>8</v>
      </c>
      <c r="B7" s="11" t="s">
        <v>16</v>
      </c>
      <c r="C7" s="11" t="s">
        <v>28</v>
      </c>
      <c r="D7" s="11">
        <v>320</v>
      </c>
      <c r="E7" s="11">
        <v>28</v>
      </c>
      <c r="F7" s="11" t="str">
        <f>IF(E7&gt;=27,"A",IF(E7&gt;=26,"B",IF(E7&gt;=25,"C","D")))</f>
        <v>A</v>
      </c>
      <c r="G7" s="11">
        <f>VLOOKUP(LEFT(B7,1),$C$15:$D$19,2,0)</f>
        <v>120</v>
      </c>
      <c r="H7" s="11">
        <f xml:space="preserve"> (E7 + MAX(E7-25, 0)) * D7</f>
        <v>9920</v>
      </c>
      <c r="I7" s="11">
        <f>IF(ISNUMBER(VLOOKUP(F7,$F$15:$G$17,2,0)),VLOOKUP(F7,$F$15:$G$17,2,0),0)*H7</f>
        <v>2976</v>
      </c>
      <c r="J7" s="11">
        <f>G7+H7+I7</f>
        <v>13016</v>
      </c>
      <c r="K7" s="11">
        <f>IF(J7&gt;=$I$18,$J$18,IF(J7&gt;=$I$17,$J$17,IF(J7&gt;=$I$16,$J$16,IF(J7&gt;=$I$15,$J$15)))) *J7</f>
        <v>911.12000000000012</v>
      </c>
      <c r="L7" s="11">
        <f>ROUND(J7-K7,0)</f>
        <v>12105</v>
      </c>
    </row>
    <row r="8" spans="1:12" x14ac:dyDescent="0.2">
      <c r="A8" s="9">
        <v>1</v>
      </c>
      <c r="B8" s="9" t="s">
        <v>14</v>
      </c>
      <c r="C8" s="9" t="s">
        <v>21</v>
      </c>
      <c r="D8" s="9">
        <v>480</v>
      </c>
      <c r="E8" s="9">
        <v>25</v>
      </c>
      <c r="F8" s="9" t="str">
        <f>IF(E8&gt;=27,"A",IF(E8&gt;=26,"B",IF(E8&gt;=25,"C","D")))</f>
        <v>C</v>
      </c>
      <c r="G8" s="9">
        <f>VLOOKUP(LEFT(B8,1),$C$15:$D$19,2,0)</f>
        <v>150</v>
      </c>
      <c r="H8" s="9">
        <f xml:space="preserve"> (E8 + MAX(E8-25, 0)) * D8</f>
        <v>12000</v>
      </c>
      <c r="I8" s="9">
        <f>IF(ISNUMBER(VLOOKUP(F8,$F$15:$G$17,2,0)),VLOOKUP(F8,$F$15:$G$17,2,0),0)*H8</f>
        <v>1200</v>
      </c>
      <c r="J8" s="9">
        <f>G8+H8+I8</f>
        <v>13350</v>
      </c>
      <c r="K8" s="9">
        <f>IF(J8&gt;=$I$18,$J$18,IF(J8&gt;=$I$17,$J$17,IF(J8&gt;=$I$16,$J$16,IF(J8&gt;=$I$15,$J$15)))) *J8</f>
        <v>934.50000000000011</v>
      </c>
      <c r="L8" s="9">
        <f>ROUND(J8-K8,0)</f>
        <v>12416</v>
      </c>
    </row>
    <row r="9" spans="1:12" x14ac:dyDescent="0.2">
      <c r="A9" s="11">
        <v>4</v>
      </c>
      <c r="B9" s="11" t="s">
        <v>17</v>
      </c>
      <c r="C9" s="11" t="s">
        <v>24</v>
      </c>
      <c r="D9" s="11">
        <v>490</v>
      </c>
      <c r="E9" s="11">
        <v>25</v>
      </c>
      <c r="F9" s="11" t="str">
        <f>IF(E9&gt;=27,"A",IF(E9&gt;=26,"B",IF(E9&gt;=25,"C","D")))</f>
        <v>C</v>
      </c>
      <c r="G9" s="11">
        <f>VLOOKUP(LEFT(B9,1),$C$15:$D$19,2,0)</f>
        <v>110</v>
      </c>
      <c r="H9" s="11">
        <f xml:space="preserve"> (E9 + MAX(E9-25, 0)) * D9</f>
        <v>12250</v>
      </c>
      <c r="I9" s="11">
        <f>IF(ISNUMBER(VLOOKUP(F9,$F$15:$G$17,2,0)),VLOOKUP(F9,$F$15:$G$17,2,0),0)*H9</f>
        <v>1225</v>
      </c>
      <c r="J9" s="11">
        <f>G9+H9+I9</f>
        <v>13585</v>
      </c>
      <c r="K9" s="11">
        <f>IF(J9&gt;=$I$18,$J$18,IF(J9&gt;=$I$17,$J$17,IF(J9&gt;=$I$16,$J$16,IF(J9&gt;=$I$15,$J$15)))) *J9</f>
        <v>950.95</v>
      </c>
      <c r="L9" s="11">
        <f>ROUND(J9-K9,0)</f>
        <v>12634</v>
      </c>
    </row>
    <row r="10" spans="1:12" x14ac:dyDescent="0.2">
      <c r="A10" s="9">
        <v>2</v>
      </c>
      <c r="B10" s="9" t="s">
        <v>15</v>
      </c>
      <c r="C10" s="9" t="s">
        <v>22</v>
      </c>
      <c r="D10" s="9">
        <v>450</v>
      </c>
      <c r="E10" s="9">
        <v>26</v>
      </c>
      <c r="F10" s="9" t="str">
        <f>IF(E10&gt;=27,"A",IF(E10&gt;=26,"B",IF(E10&gt;=25,"C","D")))</f>
        <v>B</v>
      </c>
      <c r="G10" s="9">
        <f>VLOOKUP(LEFT(B10,1),$C$15:$D$19,2,0)</f>
        <v>120</v>
      </c>
      <c r="H10" s="9">
        <f xml:space="preserve"> (E10 + MAX(E10-25, 0)) * D10</f>
        <v>12150</v>
      </c>
      <c r="I10" s="9">
        <f>IF(ISNUMBER(VLOOKUP(F10,$F$15:$G$17,2,0)),VLOOKUP(F10,$F$15:$G$17,2,0),0)*H10</f>
        <v>2430</v>
      </c>
      <c r="J10" s="9">
        <f>G10+H10+I10</f>
        <v>14700</v>
      </c>
      <c r="K10" s="9">
        <f>IF(J10&gt;=$I$18,$J$18,IF(J10&gt;=$I$17,$J$17,IF(J10&gt;=$I$16,$J$16,IF(J10&gt;=$I$15,$J$15)))) *J10</f>
        <v>1323</v>
      </c>
      <c r="L10" s="9">
        <f>ROUND(J10-K10,0)</f>
        <v>13377</v>
      </c>
    </row>
    <row r="11" spans="1:12" x14ac:dyDescent="0.2">
      <c r="A11" s="11">
        <v>3</v>
      </c>
      <c r="B11" s="11" t="s">
        <v>18</v>
      </c>
      <c r="C11" s="11" t="s">
        <v>23</v>
      </c>
      <c r="D11" s="11">
        <v>390</v>
      </c>
      <c r="E11" s="11">
        <v>27</v>
      </c>
      <c r="F11" s="11" t="str">
        <f>IF(E11&gt;=27,"A",IF(E11&gt;=26,"B",IF(E11&gt;=25,"C","D")))</f>
        <v>A</v>
      </c>
      <c r="G11" s="11">
        <f>VLOOKUP(LEFT(B11,1),$C$15:$D$19,2,0)</f>
        <v>110</v>
      </c>
      <c r="H11" s="11">
        <f xml:space="preserve"> (E11 + MAX(E11-25, 0)) * D11</f>
        <v>11310</v>
      </c>
      <c r="I11" s="11">
        <f>IF(ISNUMBER(VLOOKUP(F11,$F$15:$G$17,2,0)),VLOOKUP(F11,$F$15:$G$17,2,0),0)*H11</f>
        <v>3393</v>
      </c>
      <c r="J11" s="11">
        <f>G11+H11+I11</f>
        <v>14813</v>
      </c>
      <c r="K11" s="11">
        <f>IF(J11&gt;=$I$18,$J$18,IF(J11&gt;=$I$17,$J$17,IF(J11&gt;=$I$16,$J$16,IF(J11&gt;=$I$15,$J$15)))) *J11</f>
        <v>1333.1699999999998</v>
      </c>
      <c r="L11" s="11">
        <f>ROUND(J11-K11,0)</f>
        <v>13480</v>
      </c>
    </row>
    <row r="13" spans="1:12" x14ac:dyDescent="0.2">
      <c r="C13" s="13" t="s">
        <v>29</v>
      </c>
      <c r="D13" s="14"/>
      <c r="F13" s="13" t="s">
        <v>37</v>
      </c>
      <c r="G13" s="14"/>
      <c r="I13" s="13" t="s">
        <v>39</v>
      </c>
      <c r="J13" s="14"/>
    </row>
    <row r="14" spans="1:12" x14ac:dyDescent="0.2">
      <c r="C14" s="15" t="s">
        <v>30</v>
      </c>
      <c r="D14" s="15" t="s">
        <v>31</v>
      </c>
      <c r="F14" s="15" t="s">
        <v>38</v>
      </c>
      <c r="G14" s="15" t="s">
        <v>10</v>
      </c>
      <c r="I14" s="15" t="s">
        <v>11</v>
      </c>
      <c r="J14" s="15" t="s">
        <v>12</v>
      </c>
    </row>
    <row r="15" spans="1:12" x14ac:dyDescent="0.2">
      <c r="C15" s="9" t="s">
        <v>32</v>
      </c>
      <c r="D15" s="9">
        <v>150</v>
      </c>
      <c r="F15" s="9" t="s">
        <v>32</v>
      </c>
      <c r="G15" s="10">
        <v>0.3</v>
      </c>
      <c r="I15" s="9">
        <v>9000</v>
      </c>
      <c r="J15" s="10">
        <v>0.02</v>
      </c>
    </row>
    <row r="16" spans="1:12" x14ac:dyDescent="0.2">
      <c r="C16" s="16" t="s">
        <v>33</v>
      </c>
      <c r="D16" s="16">
        <v>120</v>
      </c>
      <c r="F16" s="16" t="s">
        <v>33</v>
      </c>
      <c r="G16" s="17">
        <v>0.2</v>
      </c>
      <c r="I16" s="16">
        <v>10000</v>
      </c>
      <c r="J16" s="17">
        <v>0.04</v>
      </c>
    </row>
    <row r="17" spans="3:10" x14ac:dyDescent="0.2">
      <c r="C17" s="9" t="s">
        <v>34</v>
      </c>
      <c r="D17" s="9">
        <v>110</v>
      </c>
      <c r="F17" s="9" t="s">
        <v>34</v>
      </c>
      <c r="G17" s="10">
        <v>0.1</v>
      </c>
      <c r="I17" s="9">
        <v>12000</v>
      </c>
      <c r="J17" s="10">
        <v>7.0000000000000007E-2</v>
      </c>
    </row>
    <row r="18" spans="3:10" x14ac:dyDescent="0.2">
      <c r="C18" s="16" t="s">
        <v>35</v>
      </c>
      <c r="D18" s="16">
        <v>90</v>
      </c>
      <c r="I18" s="16">
        <v>14000</v>
      </c>
      <c r="J18" s="17">
        <v>0.09</v>
      </c>
    </row>
    <row r="19" spans="3:10" x14ac:dyDescent="0.2">
      <c r="C19" s="9" t="s">
        <v>36</v>
      </c>
      <c r="D19" s="9">
        <v>80</v>
      </c>
    </row>
  </sheetData>
  <autoFilter ref="L2:L11" xr:uid="{86FCE273-0100-4703-9914-91F3D2267FC1}">
    <sortState xmlns:xlrd2="http://schemas.microsoft.com/office/spreadsheetml/2017/richdata2" ref="A5:L11">
      <sortCondition ref="L2:L11"/>
    </sortState>
  </autoFilter>
  <mergeCells count="14">
    <mergeCell ref="F2:F3"/>
    <mergeCell ref="J2:J3"/>
    <mergeCell ref="K2:K3"/>
    <mergeCell ref="L2:L3"/>
    <mergeCell ref="A1:L1"/>
    <mergeCell ref="G2:I2"/>
    <mergeCell ref="C13:D13"/>
    <mergeCell ref="F13:G13"/>
    <mergeCell ref="I13:J1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2022-11-11T14:57:32Z</dcterms:created>
  <dcterms:modified xsi:type="dcterms:W3CDTF">2022-11-11T17:01:14Z</dcterms:modified>
</cp:coreProperties>
</file>