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X1189269\Desktop\"/>
    </mc:Choice>
  </mc:AlternateContent>
  <xr:revisionPtr revIDLastSave="0" documentId="13_ncr:1_{1F7EB9D5-5D23-4134-98DA-0799E8A0438B}" xr6:coauthVersionLast="36" xr6:coauthVersionMax="36" xr10:uidLastSave="{00000000-0000-0000-0000-000000000000}"/>
  <bookViews>
    <workbookView xWindow="0" yWindow="0" windowWidth="17256" windowHeight="7548" xr2:uid="{EB9AAE31-E405-44F3-B757-F85353026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3" i="1"/>
  <c r="O4" i="1"/>
  <c r="O5" i="1"/>
  <c r="O6" i="1"/>
  <c r="O7" i="1"/>
  <c r="O8" i="1"/>
  <c r="O9" i="1"/>
  <c r="O10" i="1"/>
  <c r="O11" i="1"/>
  <c r="O3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3" i="1"/>
  <c r="M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3" i="1"/>
  <c r="D3" i="1" s="1"/>
  <c r="P9" i="1" l="1"/>
  <c r="P8" i="1"/>
  <c r="P6" i="1"/>
  <c r="P4" i="1"/>
  <c r="P11" i="1"/>
  <c r="P7" i="1"/>
  <c r="P5" i="1"/>
  <c r="P10" i="1"/>
</calcChain>
</file>

<file path=xl/sharedStrings.xml><?xml version="1.0" encoding="utf-8"?>
<sst xmlns="http://schemas.openxmlformats.org/spreadsheetml/2006/main" count="27" uniqueCount="26">
  <si>
    <t>t, C</t>
  </si>
  <si>
    <t>t (термопара, АЧТ), С</t>
  </si>
  <si>
    <t>V (термопара, АЧТ), мкВ</t>
  </si>
  <si>
    <t>t (пирометр), C</t>
  </si>
  <si>
    <t>Термопара</t>
  </si>
  <si>
    <t>ЭДС, мкВ</t>
  </si>
  <si>
    <t>Температура комнаты, С</t>
  </si>
  <si>
    <t>Ошибка, %</t>
  </si>
  <si>
    <t>Постоянная термопары, мкВ/С</t>
  </si>
  <si>
    <t>Измерение температуры АЧТ</t>
  </si>
  <si>
    <t>Проверка закона Стефана-Больцмана</t>
  </si>
  <si>
    <t>I, А</t>
  </si>
  <si>
    <t>V, В</t>
  </si>
  <si>
    <t>W = V * I, Вт</t>
  </si>
  <si>
    <t>Проверить 2 пункт не получилось. Кольца и трубка были одинаковой яркости. У других трубка ярче колец</t>
  </si>
  <si>
    <t>lnW</t>
  </si>
  <si>
    <t>Проверка закона Стефана-Больцмана возможно первая точка получилась плохо</t>
  </si>
  <si>
    <t>Eps_T - серость вольфрама</t>
  </si>
  <si>
    <t>lnT</t>
  </si>
  <si>
    <t>Степень T в С-Б</t>
  </si>
  <si>
    <t>Эффективная площадь излучающей повер</t>
  </si>
  <si>
    <t>Пост. С-Б</t>
  </si>
  <si>
    <t xml:space="preserve">5.67 * 10^-5 </t>
  </si>
  <si>
    <t>пост С-Б, эрг*с^-1*см^-2*К^-4</t>
  </si>
  <si>
    <t>4. Неоновая лапочка</t>
  </si>
  <si>
    <t>Потрогали лапочку - чуть тёплая. Измеренная температура 800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</si>
</sst>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E343-AE9F-4533-8E2A-C0790667658C}">
  <dimension ref="A1:R17"/>
  <sheetViews>
    <sheetView tabSelected="1" topLeftCell="F1" workbookViewId="0">
      <selection activeCell="R2" sqref="R2"/>
    </sheetView>
  </sheetViews>
  <sheetFormatPr defaultRowHeight="14.4" x14ac:dyDescent="0.3"/>
  <cols>
    <col min="1" max="1" width="16.88671875" customWidth="1"/>
    <col min="2" max="2" width="22.5546875" customWidth="1"/>
    <col min="3" max="3" width="21.109375" customWidth="1"/>
    <col min="4" max="4" width="11.88671875" customWidth="1"/>
    <col min="7" max="7" width="24.88671875" customWidth="1"/>
    <col min="8" max="8" width="27.88671875" bestFit="1" customWidth="1"/>
    <col min="9" max="9" width="13.6640625" customWidth="1"/>
    <col min="12" max="12" width="10.5546875" customWidth="1"/>
    <col min="13" max="13" width="12" bestFit="1" customWidth="1"/>
    <col min="14" max="14" width="13" customWidth="1"/>
    <col min="16" max="16" width="14.6640625" customWidth="1"/>
    <col min="17" max="17" width="12" bestFit="1" customWidth="1"/>
    <col min="18" max="18" width="42.44140625" customWidth="1"/>
  </cols>
  <sheetData>
    <row r="1" spans="1:18" x14ac:dyDescent="0.3">
      <c r="A1" s="1" t="s">
        <v>9</v>
      </c>
      <c r="B1" s="1"/>
      <c r="C1" s="1"/>
      <c r="D1" s="1"/>
      <c r="E1" s="1" t="s">
        <v>4</v>
      </c>
      <c r="F1" s="1"/>
      <c r="G1" t="s">
        <v>6</v>
      </c>
      <c r="H1" t="s">
        <v>8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t="s">
        <v>24</v>
      </c>
    </row>
    <row r="2" spans="1:18" ht="43.2" x14ac:dyDescent="0.3">
      <c r="A2" t="s">
        <v>3</v>
      </c>
      <c r="B2" t="s">
        <v>2</v>
      </c>
      <c r="C2" t="s">
        <v>1</v>
      </c>
      <c r="D2" t="s">
        <v>7</v>
      </c>
      <c r="E2" t="s">
        <v>5</v>
      </c>
      <c r="F2" t="s">
        <v>0</v>
      </c>
      <c r="G2">
        <v>25</v>
      </c>
      <c r="H2">
        <v>41</v>
      </c>
      <c r="I2" t="s">
        <v>3</v>
      </c>
      <c r="J2" t="s">
        <v>11</v>
      </c>
      <c r="K2" t="s">
        <v>12</v>
      </c>
      <c r="L2" t="s">
        <v>13</v>
      </c>
      <c r="M2" t="s">
        <v>15</v>
      </c>
      <c r="N2" s="2" t="s">
        <v>17</v>
      </c>
      <c r="O2" t="s">
        <v>18</v>
      </c>
      <c r="P2" t="s">
        <v>19</v>
      </c>
      <c r="Q2" t="s">
        <v>21</v>
      </c>
      <c r="R2" s="2" t="s">
        <v>25</v>
      </c>
    </row>
    <row r="3" spans="1:18" x14ac:dyDescent="0.3">
      <c r="A3">
        <v>947</v>
      </c>
      <c r="B3">
        <v>36.42</v>
      </c>
      <c r="C3">
        <f>B3*1000/41 + $G$2</f>
        <v>913.29268292682923</v>
      </c>
      <c r="D3">
        <f>(A3-C3)/C3 * 100</f>
        <v>3.6907464280945428</v>
      </c>
      <c r="E3">
        <v>29000</v>
      </c>
      <c r="F3">
        <v>716</v>
      </c>
      <c r="I3">
        <v>963</v>
      </c>
      <c r="J3">
        <v>0.56299999999999994</v>
      </c>
      <c r="K3">
        <v>2.1150000000000002</v>
      </c>
      <c r="L3">
        <f>K3*J3</f>
        <v>1.1907449999999999</v>
      </c>
      <c r="M3">
        <f>LOG(L3, EXP(1))</f>
        <v>0.17457916165579457</v>
      </c>
      <c r="N3">
        <v>0.09</v>
      </c>
      <c r="O3">
        <f>LOG(I3+273, EXP(1))</f>
        <v>7.1196356380176358</v>
      </c>
      <c r="Q3">
        <f>L3*POWER(10, 7)/(N3*$G$6*POWER(I3+273, 4))*POWER(10, 5)</f>
        <v>15.747074180502674</v>
      </c>
    </row>
    <row r="4" spans="1:18" x14ac:dyDescent="0.3">
      <c r="A4">
        <v>937</v>
      </c>
      <c r="B4">
        <v>36.36</v>
      </c>
      <c r="C4">
        <f>B4*1000/41 + $G$2</f>
        <v>911.82926829268297</v>
      </c>
      <c r="D4">
        <f>(A4-C4)/C4 * 100</f>
        <v>2.7604654273104141</v>
      </c>
      <c r="E4">
        <v>47000</v>
      </c>
      <c r="F4">
        <v>1168</v>
      </c>
      <c r="I4">
        <v>1102</v>
      </c>
      <c r="J4">
        <v>0.59</v>
      </c>
      <c r="K4">
        <v>2.3889999999999998</v>
      </c>
      <c r="L4">
        <f t="shared" ref="L4:L12" si="0">K4*J4</f>
        <v>1.4095099999999998</v>
      </c>
      <c r="M4">
        <f t="shared" ref="M4:M12" si="1">LOG(L4, EXP(1))</f>
        <v>0.34324212626130046</v>
      </c>
      <c r="N4">
        <v>0.11899999999999999</v>
      </c>
      <c r="O4">
        <f t="shared" ref="O4:O12" si="2">LOG(I4+273, EXP(1))</f>
        <v>7.2262090101006713</v>
      </c>
      <c r="P4">
        <f>(M4-M3)/(O4-O3)</f>
        <v>1.5825994928085219</v>
      </c>
      <c r="Q4">
        <f t="shared" ref="Q4:Q11" si="3">L4*POWER(10, 7)/(N4*$G$6*POWER(I4+273, 4))*POWER(10, 5)</f>
        <v>9.2046632919041969</v>
      </c>
    </row>
    <row r="5" spans="1:18" x14ac:dyDescent="0.3">
      <c r="A5">
        <v>939</v>
      </c>
      <c r="B5">
        <v>36.340000000000003</v>
      </c>
      <c r="C5">
        <f>B5*1000/41 + $G$2</f>
        <v>911.34146341463418</v>
      </c>
      <c r="D5">
        <f>(A5-C5)/C5 * 100</f>
        <v>3.0349257326374914</v>
      </c>
      <c r="G5" t="s">
        <v>20</v>
      </c>
      <c r="I5">
        <v>1057</v>
      </c>
      <c r="J5">
        <v>0.57099999999999995</v>
      </c>
      <c r="K5">
        <v>2.194</v>
      </c>
      <c r="L5">
        <f t="shared" si="0"/>
        <v>1.2527739999999998</v>
      </c>
      <c r="M5">
        <f t="shared" si="1"/>
        <v>0.22536029252691153</v>
      </c>
      <c r="N5">
        <v>0.112</v>
      </c>
      <c r="O5">
        <f t="shared" si="2"/>
        <v>7.1929342212157996</v>
      </c>
      <c r="P5">
        <f t="shared" ref="P5:P12" si="4">(M5-M4)/(O5-O4)</f>
        <v>3.5426771343990016</v>
      </c>
      <c r="Q5">
        <f t="shared" si="3"/>
        <v>9.929917588831227</v>
      </c>
    </row>
    <row r="6" spans="1:18" x14ac:dyDescent="0.3">
      <c r="A6">
        <v>939</v>
      </c>
      <c r="B6">
        <v>36.299999999999997</v>
      </c>
      <c r="C6">
        <f>B6*1000/41 + $G$2</f>
        <v>910.36585365853659</v>
      </c>
      <c r="D6">
        <f>(A6-C6)/C6 * 100</f>
        <v>3.1453449430676481</v>
      </c>
      <c r="G6">
        <v>0.36</v>
      </c>
      <c r="I6">
        <v>1198</v>
      </c>
      <c r="J6">
        <v>0.63800000000000001</v>
      </c>
      <c r="K6">
        <v>2.8809999999999998</v>
      </c>
      <c r="L6">
        <f t="shared" si="0"/>
        <v>1.8380779999999999</v>
      </c>
      <c r="M6">
        <f t="shared" si="1"/>
        <v>0.60872046046504424</v>
      </c>
      <c r="N6">
        <v>0.13300000000000001</v>
      </c>
      <c r="O6">
        <f t="shared" si="2"/>
        <v>7.293697720601438</v>
      </c>
      <c r="P6">
        <f t="shared" si="4"/>
        <v>3.8045539334729819</v>
      </c>
      <c r="Q6">
        <f t="shared" si="3"/>
        <v>8.1989663568349229</v>
      </c>
    </row>
    <row r="7" spans="1:18" x14ac:dyDescent="0.3">
      <c r="A7">
        <v>938</v>
      </c>
      <c r="B7">
        <v>36.299999999999997</v>
      </c>
      <c r="C7">
        <f>B7*1000/41 + $G$2</f>
        <v>910.36585365853659</v>
      </c>
      <c r="D7">
        <f>(A7-C7)/C7 * 100</f>
        <v>3.0354989953114524</v>
      </c>
      <c r="I7">
        <v>1288</v>
      </c>
      <c r="J7">
        <v>0.68600000000000005</v>
      </c>
      <c r="K7">
        <v>3.4020000000000001</v>
      </c>
      <c r="L7">
        <f t="shared" si="0"/>
        <v>2.3337720000000002</v>
      </c>
      <c r="M7">
        <f t="shared" si="1"/>
        <v>0.84748584271741823</v>
      </c>
      <c r="N7">
        <v>0.14399999999999999</v>
      </c>
      <c r="O7">
        <f>LOG(I7+273, EXP(1))</f>
        <v>7.3530819205154323</v>
      </c>
      <c r="P7">
        <f t="shared" si="4"/>
        <v>4.0206887117815162</v>
      </c>
      <c r="Q7">
        <f t="shared" si="3"/>
        <v>7.5819657781759418</v>
      </c>
    </row>
    <row r="8" spans="1:18" x14ac:dyDescent="0.3">
      <c r="A8">
        <v>938</v>
      </c>
      <c r="B8">
        <v>36.299999999999997</v>
      </c>
      <c r="C8">
        <f>B8*1000/41 + $G$2</f>
        <v>910.36585365853659</v>
      </c>
      <c r="D8">
        <f>(A8-C8)/C8 * 100</f>
        <v>3.0354989953114524</v>
      </c>
      <c r="G8" t="s">
        <v>23</v>
      </c>
      <c r="I8">
        <v>1424</v>
      </c>
      <c r="J8">
        <v>0.752</v>
      </c>
      <c r="K8">
        <v>4.1660000000000004</v>
      </c>
      <c r="L8">
        <f t="shared" si="0"/>
        <v>3.1328320000000005</v>
      </c>
      <c r="M8">
        <f t="shared" si="1"/>
        <v>1.1419373878064831</v>
      </c>
      <c r="N8">
        <v>0.16400000000000001</v>
      </c>
      <c r="O8">
        <f t="shared" si="2"/>
        <v>7.4366172652342266</v>
      </c>
      <c r="P8">
        <f t="shared" si="4"/>
        <v>3.5248737654735183</v>
      </c>
      <c r="Q8">
        <f t="shared" si="3"/>
        <v>6.3982821577702138</v>
      </c>
    </row>
    <row r="9" spans="1:18" x14ac:dyDescent="0.3">
      <c r="A9">
        <v>938</v>
      </c>
      <c r="B9">
        <v>36.29</v>
      </c>
      <c r="C9">
        <f>B9*1000/41 + $G$2</f>
        <v>910.1219512195122</v>
      </c>
      <c r="D9">
        <f>(A9-C9)/C9 * 100</f>
        <v>3.0631113493233282</v>
      </c>
      <c r="G9" t="s">
        <v>22</v>
      </c>
      <c r="I9">
        <v>1556</v>
      </c>
      <c r="J9">
        <v>0.83699999999999997</v>
      </c>
      <c r="K9">
        <v>5.218</v>
      </c>
      <c r="L9">
        <f t="shared" si="0"/>
        <v>4.3674659999999994</v>
      </c>
      <c r="M9">
        <f t="shared" si="1"/>
        <v>1.4741829782218747</v>
      </c>
      <c r="N9">
        <v>0.17899999999999999</v>
      </c>
      <c r="O9">
        <f t="shared" si="2"/>
        <v>7.511524648390866</v>
      </c>
      <c r="P9">
        <f t="shared" si="4"/>
        <v>4.4354184649680057</v>
      </c>
      <c r="Q9">
        <f t="shared" si="3"/>
        <v>6.0564645440542932</v>
      </c>
    </row>
    <row r="10" spans="1:18" x14ac:dyDescent="0.3">
      <c r="A10">
        <v>937</v>
      </c>
      <c r="B10">
        <v>36.26</v>
      </c>
      <c r="C10">
        <f>B10*1000/41 + $G$2</f>
        <v>909.39024390243901</v>
      </c>
      <c r="D10">
        <f>(A10-C10)/C10 * 100</f>
        <v>3.0360734879978559</v>
      </c>
      <c r="I10">
        <v>1750</v>
      </c>
      <c r="J10">
        <v>0.99199999999999999</v>
      </c>
      <c r="K10">
        <v>7.3570000000000002</v>
      </c>
      <c r="L10">
        <f t="shared" si="0"/>
        <v>7.2981439999999997</v>
      </c>
      <c r="M10">
        <f t="shared" si="1"/>
        <v>1.9876200692528632</v>
      </c>
      <c r="N10">
        <v>0.215</v>
      </c>
      <c r="O10">
        <f t="shared" si="2"/>
        <v>7.6123368371677458</v>
      </c>
      <c r="P10">
        <f t="shared" si="4"/>
        <v>5.0930060864697717</v>
      </c>
      <c r="Q10">
        <f t="shared" si="3"/>
        <v>5.6297347924026111</v>
      </c>
    </row>
    <row r="11" spans="1:18" x14ac:dyDescent="0.3">
      <c r="A11">
        <v>939</v>
      </c>
      <c r="B11">
        <v>36.26</v>
      </c>
      <c r="C11">
        <f>B11*1000/41 + $G$2</f>
        <v>909.39024390243901</v>
      </c>
      <c r="D11">
        <f>(A11-C11)/C11 * 100</f>
        <v>3.2560010728174884</v>
      </c>
      <c r="I11">
        <v>1897</v>
      </c>
      <c r="J11">
        <v>1.0980000000000001</v>
      </c>
      <c r="K11">
        <v>8.9499999999999993</v>
      </c>
      <c r="L11">
        <f t="shared" si="0"/>
        <v>9.8270999999999997</v>
      </c>
      <c r="M11">
        <f t="shared" si="1"/>
        <v>2.2851438753741027</v>
      </c>
      <c r="N11">
        <v>0.23599999999999999</v>
      </c>
      <c r="O11">
        <f t="shared" si="2"/>
        <v>7.6824824465345056</v>
      </c>
      <c r="P11">
        <f t="shared" si="4"/>
        <v>4.2415171641837386</v>
      </c>
      <c r="Q11">
        <f t="shared" si="3"/>
        <v>5.2164126125011796</v>
      </c>
    </row>
    <row r="12" spans="1:18" x14ac:dyDescent="0.3">
      <c r="A12">
        <v>938</v>
      </c>
      <c r="B12">
        <v>36.26</v>
      </c>
      <c r="C12">
        <f>B12*1000/41 + $G$2</f>
        <v>909.39024390243901</v>
      </c>
      <c r="D12">
        <f>(A12-C12)/C12 * 100</f>
        <v>3.1460372804076724</v>
      </c>
    </row>
    <row r="13" spans="1:18" x14ac:dyDescent="0.3">
      <c r="C13">
        <f>B13*1000/41 + $G$2</f>
        <v>25</v>
      </c>
      <c r="D13">
        <f>(A13-C13)/C13 * 100</f>
        <v>-100</v>
      </c>
    </row>
    <row r="14" spans="1:18" x14ac:dyDescent="0.3">
      <c r="C14">
        <f>B14*1000/41 + $G$2</f>
        <v>25</v>
      </c>
      <c r="D14">
        <f>(A14-C14)/C14 * 100</f>
        <v>-100</v>
      </c>
    </row>
    <row r="17" spans="7:8" ht="72" x14ac:dyDescent="0.3">
      <c r="G17" s="2" t="s">
        <v>14</v>
      </c>
      <c r="H17" s="2" t="s">
        <v>16</v>
      </c>
    </row>
  </sheetData>
  <mergeCells count="3">
    <mergeCell ref="E1:F1"/>
    <mergeCell ref="A1:D1"/>
    <mergeCell ref="I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Denis Dedkov</cp:lastModifiedBy>
  <dcterms:created xsi:type="dcterms:W3CDTF">2023-09-04T11:36:54Z</dcterms:created>
  <dcterms:modified xsi:type="dcterms:W3CDTF">2023-09-04T13:15:38Z</dcterms:modified>
</cp:coreProperties>
</file>