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<sst xmlns="http://schemas.openxmlformats.org/spreadsheetml/2006/main" count="31" uniqueCount="28">
  <si>
    <t xml:space="preserve">Измерение температуры АЧТ</t>
  </si>
  <si>
    <t xml:space="preserve">Термопара</t>
  </si>
  <si>
    <t xml:space="preserve">Температура комнаты, С</t>
  </si>
  <si>
    <t xml:space="preserve">Постоянная термопары, мкВ/С</t>
  </si>
  <si>
    <t xml:space="preserve">Проверка закона Стефана-Больцмана</t>
  </si>
  <si>
    <t xml:space="preserve">4. Неоновая лапочка</t>
  </si>
  <si>
    <t xml:space="preserve">t (пирометр), C</t>
  </si>
  <si>
    <t xml:space="preserve">V (термопара, АЧТ), мВ</t>
  </si>
  <si>
    <t xml:space="preserve">t (термопара, АЧТ), С</t>
  </si>
  <si>
    <t xml:space="preserve">Ошибка, %</t>
  </si>
  <si>
    <t xml:space="preserve">ЭДС, мкВ</t>
  </si>
  <si>
    <t xml:space="preserve">t, C</t>
  </si>
  <si>
    <t xml:space="preserve">I, А</t>
  </si>
  <si>
    <t xml:space="preserve">V, В</t>
  </si>
  <si>
    <t xml:space="preserve">W = V * I, Вт</t>
  </si>
  <si>
    <t xml:space="preserve">lnW</t>
  </si>
  <si>
    <t xml:space="preserve">Eps_T - серость вольфрама</t>
  </si>
  <si>
    <t xml:space="preserve">lnT</t>
  </si>
  <si>
    <t xml:space="preserve">Степень T в С-Б</t>
  </si>
  <si>
    <t xml:space="preserve">Пост. С-Б</t>
  </si>
  <si>
    <t xml:space="preserve">Потрогали лапочку - чуть тёплая. Измеренная температура 800 С</t>
  </si>
  <si>
    <t xml:space="preserve">Эффективная площадь излучающей повер</t>
  </si>
  <si>
    <t xml:space="preserve">пост С-Б, эрг*с^-1*см^-2*К^-4</t>
  </si>
  <si>
    <t xml:space="preserve">5.67 * 10^-5 </t>
  </si>
  <si>
    <t xml:space="preserve">Проверить 2 пункт не получилось. Кольца и трубка были одинаковой яркости. У других трубка ярче колец</t>
  </si>
  <si>
    <t xml:space="preserve">Проверка закона Стефана-Больцмана возможно первая точка получилась плохо</t>
  </si>
  <si>
    <t xml:space="preserve">T по лабнику, C</t>
  </si>
  <si>
    <t xml:space="preserve">T по ГОСТУ, 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</si>
</sst>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true" showOutlineSymbols="true" defaultGridColor="true" view="normal" topLeftCell="A10" colorId="64" zoomScale="120" zoomScaleNormal="120" zoomScalePageLayoutView="100" workbookViewId="0">
      <selection pane="topLeft" activeCell="C17" activeCellId="0" sqref="C1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22.55"/>
    <col collapsed="false" customWidth="true" hidden="false" outlineLevel="0" max="3" min="3" style="0" width="21.11"/>
    <col collapsed="false" customWidth="true" hidden="false" outlineLevel="0" max="4" min="4" style="0" width="11.89"/>
    <col collapsed="false" customWidth="true" hidden="false" outlineLevel="0" max="7" min="7" style="0" width="24.89"/>
    <col collapsed="false" customWidth="true" hidden="false" outlineLevel="0" max="8" min="8" style="0" width="27.89"/>
    <col collapsed="false" customWidth="true" hidden="false" outlineLevel="0" max="9" min="9" style="0" width="14.22"/>
    <col collapsed="false" customWidth="true" hidden="false" outlineLevel="0" max="12" min="12" style="0" width="10.55"/>
    <col collapsed="false" customWidth="true" hidden="false" outlineLevel="0" max="13" min="13" style="0" width="12"/>
    <col collapsed="false" customWidth="true" hidden="false" outlineLevel="0" max="14" min="14" style="0" width="13"/>
    <col collapsed="false" customWidth="true" hidden="false" outlineLevel="0" max="16" min="16" style="0" width="14.66"/>
    <col collapsed="false" customWidth="true" hidden="false" outlineLevel="0" max="17" min="17" style="0" width="12"/>
    <col collapsed="false" customWidth="true" hidden="false" outlineLevel="0" max="18" min="18" style="0" width="42.44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 t="s">
        <v>1</v>
      </c>
      <c r="F1" s="1"/>
      <c r="G1" s="0" t="s">
        <v>2</v>
      </c>
      <c r="H1" s="0" t="s">
        <v>3</v>
      </c>
      <c r="I1" s="1" t="s">
        <v>4</v>
      </c>
      <c r="J1" s="1"/>
      <c r="K1" s="1"/>
      <c r="L1" s="1"/>
      <c r="M1" s="1"/>
      <c r="N1" s="1"/>
      <c r="O1" s="1"/>
      <c r="P1" s="1"/>
      <c r="Q1" s="1"/>
      <c r="R1" s="0" t="s">
        <v>5</v>
      </c>
    </row>
    <row r="2" customFormat="false" ht="42.7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n">
        <v>22</v>
      </c>
      <c r="H2" s="0" t="n">
        <v>41</v>
      </c>
      <c r="I2" s="0" t="s">
        <v>6</v>
      </c>
      <c r="J2" s="0" t="s">
        <v>12</v>
      </c>
      <c r="K2" s="0" t="s">
        <v>13</v>
      </c>
      <c r="L2" s="0" t="s">
        <v>14</v>
      </c>
      <c r="M2" s="0" t="s">
        <v>15</v>
      </c>
      <c r="N2" s="2" t="s">
        <v>16</v>
      </c>
      <c r="O2" s="0" t="s">
        <v>17</v>
      </c>
      <c r="P2" s="0" t="s">
        <v>18</v>
      </c>
      <c r="Q2" s="0" t="s">
        <v>19</v>
      </c>
      <c r="R2" s="2" t="s">
        <v>20</v>
      </c>
    </row>
    <row r="3" customFormat="false" ht="14.25" hidden="false" customHeight="false" outlineLevel="0" collapsed="false">
      <c r="A3" s="0" t="n">
        <v>947</v>
      </c>
      <c r="B3" s="0" t="n">
        <v>36.42</v>
      </c>
      <c r="C3" s="0" t="n">
        <f aca="false">B3*1000/41 + $G$2</f>
        <v>910.292682926829</v>
      </c>
      <c r="D3" s="0" t="n">
        <f aca="false">(A3-C3)/C3 * 100</f>
        <v>4.03247414393656</v>
      </c>
      <c r="E3" s="0" t="n">
        <v>29000</v>
      </c>
      <c r="F3" s="0" t="n">
        <v>716</v>
      </c>
      <c r="I3" s="0" t="n">
        <v>963</v>
      </c>
      <c r="J3" s="0" t="n">
        <v>0.563</v>
      </c>
      <c r="K3" s="0" t="n">
        <v>2.115</v>
      </c>
      <c r="L3" s="0" t="n">
        <f aca="false">K3*J3</f>
        <v>1.190745</v>
      </c>
      <c r="M3" s="0" t="n">
        <f aca="false">LOG(L3, EXP(1))</f>
        <v>0.174579161655795</v>
      </c>
      <c r="N3" s="0" t="n">
        <v>0.09</v>
      </c>
      <c r="O3" s="0" t="n">
        <f aca="false">LOG(I3+273, EXP(1))</f>
        <v>7.11963563801764</v>
      </c>
      <c r="Q3" s="0" t="n">
        <f aca="false">L3*POWER(10, 7)/(N3*$G$6*POWER(I3+273, 4))*POWER(10, 5)</f>
        <v>15.7470741805027</v>
      </c>
    </row>
    <row r="4" customFormat="false" ht="14.25" hidden="false" customHeight="false" outlineLevel="0" collapsed="false">
      <c r="A4" s="0" t="n">
        <v>937</v>
      </c>
      <c r="B4" s="0" t="n">
        <v>36.36</v>
      </c>
      <c r="C4" s="0" t="n">
        <f aca="false">B4*1000/41 + $G$2</f>
        <v>908.829268292683</v>
      </c>
      <c r="D4" s="0" t="n">
        <f aca="false">(A4-C4)/C4 * 100</f>
        <v>3.09967258869625</v>
      </c>
      <c r="E4" s="0" t="n">
        <v>47000</v>
      </c>
      <c r="F4" s="0" t="n">
        <v>1168</v>
      </c>
      <c r="I4" s="0" t="n">
        <v>1102</v>
      </c>
      <c r="J4" s="0" t="n">
        <v>0.59</v>
      </c>
      <c r="K4" s="0" t="n">
        <v>2.389</v>
      </c>
      <c r="L4" s="0" t="n">
        <f aca="false">K4*J4</f>
        <v>1.40951</v>
      </c>
      <c r="M4" s="0" t="n">
        <f aca="false">LOG(L4, EXP(1))</f>
        <v>0.3432421262613</v>
      </c>
      <c r="N4" s="0" t="n">
        <v>0.119</v>
      </c>
      <c r="O4" s="0" t="n">
        <f aca="false">LOG(I4+273, EXP(1))</f>
        <v>7.22620901010067</v>
      </c>
      <c r="P4" s="0" t="n">
        <f aca="false">(M4-M3)/(O4-O3)</f>
        <v>1.58259949280859</v>
      </c>
      <c r="Q4" s="0" t="n">
        <f aca="false">L4*POWER(10, 7)/(N4*$G$6*POWER(I4+273, 4))*POWER(10, 5)</f>
        <v>9.2046632919042</v>
      </c>
    </row>
    <row r="5" customFormat="false" ht="14.25" hidden="false" customHeight="false" outlineLevel="0" collapsed="false">
      <c r="A5" s="0" t="n">
        <v>939</v>
      </c>
      <c r="B5" s="0" t="n">
        <v>36.34</v>
      </c>
      <c r="C5" s="0" t="n">
        <f aca="false">B5*1000/41 + $G$2</f>
        <v>908.341463414634</v>
      </c>
      <c r="D5" s="0" t="n">
        <f aca="false">(A5-C5)/C5 * 100</f>
        <v>3.37522152408571</v>
      </c>
      <c r="G5" s="0" t="s">
        <v>21</v>
      </c>
      <c r="I5" s="0" t="n">
        <v>1057</v>
      </c>
      <c r="J5" s="0" t="n">
        <v>0.571</v>
      </c>
      <c r="K5" s="0" t="n">
        <v>2.194</v>
      </c>
      <c r="L5" s="0" t="n">
        <f aca="false">K5*J5</f>
        <v>1.252774</v>
      </c>
      <c r="M5" s="0" t="n">
        <f aca="false">LOG(L5, EXP(1))</f>
        <v>0.225360292526911</v>
      </c>
      <c r="N5" s="0" t="n">
        <v>0.112</v>
      </c>
      <c r="O5" s="0" t="n">
        <f aca="false">LOG(I5+273, EXP(1))</f>
        <v>7.1929342212158</v>
      </c>
      <c r="P5" s="0" t="n">
        <f aca="false">(M5-M4)/(O5-O4)</f>
        <v>3.542677134399</v>
      </c>
      <c r="Q5" s="0" t="n">
        <f aca="false">L5*POWER(10, 7)/(N5*$G$6*POWER(I5+273, 4))*POWER(10, 5)</f>
        <v>9.92991758883123</v>
      </c>
    </row>
    <row r="6" customFormat="false" ht="14.25" hidden="false" customHeight="false" outlineLevel="0" collapsed="false">
      <c r="A6" s="0" t="n">
        <v>939</v>
      </c>
      <c r="B6" s="0" t="n">
        <v>36.3</v>
      </c>
      <c r="C6" s="0" t="n">
        <f aca="false">B6*1000/41 + $G$2</f>
        <v>907.365853658537</v>
      </c>
      <c r="D6" s="0" t="n">
        <f aca="false">(A6-C6)/C6 * 100</f>
        <v>3.48637170044621</v>
      </c>
      <c r="G6" s="0" t="n">
        <v>0.36</v>
      </c>
      <c r="I6" s="0" t="n">
        <v>1198</v>
      </c>
      <c r="J6" s="0" t="n">
        <v>0.638</v>
      </c>
      <c r="K6" s="0" t="n">
        <v>2.881</v>
      </c>
      <c r="L6" s="0" t="n">
        <f aca="false">K6*J6</f>
        <v>1.838078</v>
      </c>
      <c r="M6" s="0" t="n">
        <f aca="false">LOG(L6, EXP(1))</f>
        <v>0.608720460465044</v>
      </c>
      <c r="N6" s="0" t="n">
        <v>0.133</v>
      </c>
      <c r="O6" s="0" t="n">
        <f aca="false">LOG(I6+273, EXP(1))</f>
        <v>7.29369772060144</v>
      </c>
      <c r="P6" s="0" t="n">
        <f aca="false">(M6-M5)/(O6-O5)</f>
        <v>3.80455393347298</v>
      </c>
      <c r="Q6" s="0" t="n">
        <f aca="false">L6*POWER(10, 7)/(N6*$G$6*POWER(I6+273, 4))*POWER(10, 5)</f>
        <v>8.19896635683492</v>
      </c>
    </row>
    <row r="7" customFormat="false" ht="14.25" hidden="false" customHeight="false" outlineLevel="0" collapsed="false">
      <c r="A7" s="0" t="n">
        <v>938</v>
      </c>
      <c r="B7" s="0" t="n">
        <v>36.3</v>
      </c>
      <c r="C7" s="0" t="n">
        <f aca="false">B7*1000/41 + $G$2</f>
        <v>907.365853658537</v>
      </c>
      <c r="D7" s="0" t="n">
        <f aca="false">(A7-C7)/C7 * 100</f>
        <v>3.37616257190474</v>
      </c>
      <c r="I7" s="0" t="n">
        <v>1288</v>
      </c>
      <c r="J7" s="0" t="n">
        <v>0.686</v>
      </c>
      <c r="K7" s="0" t="n">
        <v>3.402</v>
      </c>
      <c r="L7" s="0" t="n">
        <f aca="false">K7*J7</f>
        <v>2.333772</v>
      </c>
      <c r="M7" s="0" t="n">
        <f aca="false">LOG(L7, EXP(1))</f>
        <v>0.847485842717418</v>
      </c>
      <c r="N7" s="0" t="n">
        <v>0.144</v>
      </c>
      <c r="O7" s="0" t="n">
        <f aca="false">LOG(I7+273, EXP(1))</f>
        <v>7.35308192051543</v>
      </c>
      <c r="P7" s="0" t="n">
        <f aca="false">(M7-M6)/(O7-O6)</f>
        <v>4.02068871178152</v>
      </c>
      <c r="Q7" s="0" t="n">
        <f aca="false">L7*POWER(10, 7)/(N7*$G$6*POWER(I7+273, 4))*POWER(10, 5)</f>
        <v>7.58196577817594</v>
      </c>
    </row>
    <row r="8" customFormat="false" ht="14.25" hidden="false" customHeight="false" outlineLevel="0" collapsed="false">
      <c r="A8" s="0" t="n">
        <v>938</v>
      </c>
      <c r="B8" s="0" t="n">
        <v>36.3</v>
      </c>
      <c r="C8" s="0" t="n">
        <f aca="false">B8*1000/41 + $G$2</f>
        <v>907.365853658537</v>
      </c>
      <c r="D8" s="0" t="n">
        <f aca="false">(A8-C8)/C8 * 100</f>
        <v>3.37616257190474</v>
      </c>
      <c r="G8" s="0" t="s">
        <v>22</v>
      </c>
      <c r="I8" s="0" t="n">
        <v>1424</v>
      </c>
      <c r="J8" s="0" t="n">
        <v>0.752</v>
      </c>
      <c r="K8" s="0" t="n">
        <v>4.166</v>
      </c>
      <c r="L8" s="0" t="n">
        <f aca="false">K8*J8</f>
        <v>3.132832</v>
      </c>
      <c r="M8" s="0" t="n">
        <f aca="false">LOG(L8, EXP(1))</f>
        <v>1.14193738780648</v>
      </c>
      <c r="N8" s="0" t="n">
        <v>0.164</v>
      </c>
      <c r="O8" s="0" t="n">
        <f aca="false">LOG(I8+273, EXP(1))</f>
        <v>7.43661726523423</v>
      </c>
      <c r="P8" s="0" t="n">
        <f aca="false">(M8-M7)/(O8-O7)</f>
        <v>3.52487376547352</v>
      </c>
      <c r="Q8" s="0" t="n">
        <f aca="false">L8*POWER(10, 7)/(N8*$G$6*POWER(I8+273, 4))*POWER(10, 5)</f>
        <v>6.39828215777021</v>
      </c>
    </row>
    <row r="9" customFormat="false" ht="14.25" hidden="false" customHeight="false" outlineLevel="0" collapsed="false">
      <c r="A9" s="0" t="n">
        <v>938</v>
      </c>
      <c r="B9" s="0" t="n">
        <v>36.29</v>
      </c>
      <c r="C9" s="0" t="n">
        <f aca="false">B9*1000/41 + $G$2</f>
        <v>907.121951219512</v>
      </c>
      <c r="D9" s="0" t="n">
        <f aca="false">(A9-C9)/C9 * 100</f>
        <v>3.40395784039578</v>
      </c>
      <c r="G9" s="0" t="s">
        <v>23</v>
      </c>
      <c r="I9" s="0" t="n">
        <v>1556</v>
      </c>
      <c r="J9" s="0" t="n">
        <v>0.837</v>
      </c>
      <c r="K9" s="0" t="n">
        <v>5.218</v>
      </c>
      <c r="L9" s="0" t="n">
        <f aca="false">K9*J9</f>
        <v>4.367466</v>
      </c>
      <c r="M9" s="0" t="n">
        <f aca="false">LOG(L9, EXP(1))</f>
        <v>1.47418297822187</v>
      </c>
      <c r="N9" s="0" t="n">
        <v>0.179</v>
      </c>
      <c r="O9" s="0" t="n">
        <f aca="false">LOG(I9+273, EXP(1))</f>
        <v>7.51152464839087</v>
      </c>
      <c r="P9" s="0" t="n">
        <f aca="false">(M9-M8)/(O9-O8)</f>
        <v>4.43541846496801</v>
      </c>
      <c r="Q9" s="0" t="n">
        <f aca="false">L9*POWER(10, 7)/(N9*$G$6*POWER(I9+273, 4))*POWER(10, 5)</f>
        <v>6.05646454405429</v>
      </c>
    </row>
    <row r="10" customFormat="false" ht="14.25" hidden="false" customHeight="false" outlineLevel="0" collapsed="false">
      <c r="A10" s="0" t="n">
        <v>937</v>
      </c>
      <c r="B10" s="0" t="n">
        <v>36.26</v>
      </c>
      <c r="C10" s="0" t="n">
        <f aca="false">B10*1000/41 + $G$2</f>
        <v>906.390243902439</v>
      </c>
      <c r="D10" s="0" t="n">
        <f aca="false">(A10-C10)/C10 * 100</f>
        <v>3.37710564555191</v>
      </c>
      <c r="I10" s="0" t="n">
        <v>1750</v>
      </c>
      <c r="J10" s="0" t="n">
        <v>0.992</v>
      </c>
      <c r="K10" s="0" t="n">
        <v>7.357</v>
      </c>
      <c r="L10" s="0" t="n">
        <f aca="false">K10*J10</f>
        <v>7.298144</v>
      </c>
      <c r="M10" s="0" t="n">
        <f aca="false">LOG(L10, EXP(1))</f>
        <v>1.98762006925286</v>
      </c>
      <c r="N10" s="0" t="n">
        <v>0.215</v>
      </c>
      <c r="O10" s="0" t="n">
        <f aca="false">LOG(I10+273, EXP(1))</f>
        <v>7.61233683716775</v>
      </c>
      <c r="P10" s="0" t="n">
        <f aca="false">(M10-M9)/(O10-O9)</f>
        <v>5.09300608646977</v>
      </c>
      <c r="Q10" s="0" t="n">
        <f aca="false">L10*POWER(10, 7)/(N10*$G$6*POWER(I10+273, 4))*POWER(10, 5)</f>
        <v>5.62973479240261</v>
      </c>
    </row>
    <row r="11" customFormat="false" ht="14.25" hidden="false" customHeight="false" outlineLevel="0" collapsed="false">
      <c r="A11" s="0" t="n">
        <v>939</v>
      </c>
      <c r="B11" s="0" t="n">
        <v>36.26</v>
      </c>
      <c r="C11" s="0" t="n">
        <f aca="false">B11*1000/41 + $G$2</f>
        <v>906.390243902439</v>
      </c>
      <c r="D11" s="0" t="n">
        <f aca="false">(A11-C11)/C11 * 100</f>
        <v>3.59776115386685</v>
      </c>
      <c r="I11" s="0" t="n">
        <v>1897</v>
      </c>
      <c r="J11" s="0" t="n">
        <v>1.098</v>
      </c>
      <c r="K11" s="0" t="n">
        <v>8.95</v>
      </c>
      <c r="L11" s="0" t="n">
        <f aca="false">K11*J11</f>
        <v>9.8271</v>
      </c>
      <c r="M11" s="0" t="n">
        <f aca="false">LOG(L11, EXP(1))</f>
        <v>2.2851438753741</v>
      </c>
      <c r="N11" s="0" t="n">
        <v>0.236</v>
      </c>
      <c r="O11" s="0" t="n">
        <f aca="false">LOG(I11+273, EXP(1))</f>
        <v>7.68248244653451</v>
      </c>
      <c r="P11" s="0" t="n">
        <f aca="false">(M11-M10)/(O11-O10)</f>
        <v>4.24151716418375</v>
      </c>
      <c r="Q11" s="0" t="n">
        <f aca="false">L11*POWER(10, 7)/(N11*$G$6*POWER(I11+273, 4))*POWER(10, 5)</f>
        <v>5.21641261250118</v>
      </c>
    </row>
    <row r="12" customFormat="false" ht="14.25" hidden="false" customHeight="false" outlineLevel="0" collapsed="false">
      <c r="A12" s="0" t="n">
        <v>938</v>
      </c>
      <c r="B12" s="0" t="n">
        <v>36.26</v>
      </c>
      <c r="C12" s="0" t="n">
        <f aca="false">B12*1000/41 + $G$2</f>
        <v>906.390243902439</v>
      </c>
      <c r="D12" s="0" t="n">
        <f aca="false">(A12-C12)/C12 * 100</f>
        <v>3.48743339970938</v>
      </c>
    </row>
    <row r="13" customFormat="false" ht="14.25" hidden="false" customHeight="false" outlineLevel="0" collapsed="false">
      <c r="C13" s="0" t="n">
        <f aca="false">B13*1000/41 + $G$2</f>
        <v>22</v>
      </c>
      <c r="D13" s="0" t="n">
        <f aca="false">(A13-C13)/C13 * 100</f>
        <v>-100</v>
      </c>
    </row>
    <row r="14" customFormat="false" ht="14.25" hidden="false" customHeight="false" outlineLevel="0" collapsed="false">
      <c r="C14" s="0" t="n">
        <f aca="false">B14*1000/41 + $G$2</f>
        <v>22</v>
      </c>
      <c r="D14" s="0" t="n">
        <f aca="false">(A14-C14)/C14 * 100</f>
        <v>-100</v>
      </c>
    </row>
    <row r="17" customFormat="false" ht="72" hidden="false" customHeight="false" outlineLevel="0" collapsed="false">
      <c r="G17" s="2" t="s">
        <v>24</v>
      </c>
      <c r="H17" s="2" t="s">
        <v>25</v>
      </c>
    </row>
    <row r="19" customFormat="false" ht="13.8" hidden="false" customHeight="false" outlineLevel="0" collapsed="false">
      <c r="A19" s="0" t="s">
        <v>6</v>
      </c>
      <c r="B19" s="0" t="s">
        <v>7</v>
      </c>
      <c r="C19" s="0" t="s">
        <v>26</v>
      </c>
      <c r="D19" s="0" t="s">
        <v>27</v>
      </c>
    </row>
    <row r="20" customFormat="false" ht="13.8" hidden="false" customHeight="false" outlineLevel="0" collapsed="false">
      <c r="A20" s="0" t="n">
        <v>947</v>
      </c>
      <c r="B20" s="0" t="n">
        <v>36.42</v>
      </c>
      <c r="C20" s="0" t="n">
        <f aca="false">B20*1000/39.823 + $G$2</f>
        <v>936.546869899305</v>
      </c>
      <c r="D20" s="0" t="n">
        <f aca="false"> $G$2 -131.8058 + B20*48.30222 - 1.646031 * POWER(B20, 2) + 5.464731/100 * POWER(B20, 3) - 9.650715 * POWER(10, -4) * POWER(B20, 4) + 8.802193 * POWER(10, -6)* POWER(B20, 5) - 3.11081* POWER(10, -8)* POWER(B20, 6)</f>
        <v>899.436353635073</v>
      </c>
    </row>
    <row r="21" customFormat="false" ht="13.8" hidden="false" customHeight="false" outlineLevel="0" collapsed="false">
      <c r="A21" s="0" t="n">
        <v>937</v>
      </c>
      <c r="B21" s="0" t="n">
        <v>36.36</v>
      </c>
      <c r="C21" s="0" t="n">
        <f aca="false">B21*1000/39.823 + $G$2</f>
        <v>935.040202897823</v>
      </c>
      <c r="D21" s="0" t="n">
        <f aca="false"> $G$2 -131.8058 + B21*48.30222 - 1.646031 * POWER(B21, 2) + 5.464731/100 * POWER(B21, 3) - 9.650715 * POWER(10, -4) * POWER(B21, 4) + 8.802193 * POWER(10, -6)* POWER(B21, 5) - 3.11081* POWER(10, -8)* POWER(B21, 6)</f>
        <v>897.945638254688</v>
      </c>
    </row>
    <row r="22" customFormat="false" ht="13.8" hidden="false" customHeight="false" outlineLevel="0" collapsed="false">
      <c r="A22" s="0" t="n">
        <v>939</v>
      </c>
      <c r="B22" s="0" t="n">
        <v>36.34</v>
      </c>
      <c r="C22" s="0" t="n">
        <f aca="false">B22*1000/39.823 + $G$2</f>
        <v>934.537980563996</v>
      </c>
      <c r="D22" s="0" t="n">
        <f aca="false"> $G$2 -131.8058 + B22*48.30222 - 1.646031 * POWER(B22, 2) + 5.464731/100 * POWER(B22, 3) - 9.650715 * POWER(10, -4) * POWER(B22, 4) + 8.802193 * POWER(10, -6)* POWER(B22, 5) - 3.11081* POWER(10, -8)* POWER(B22, 6)</f>
        <v>897.448853631848</v>
      </c>
    </row>
    <row r="23" customFormat="false" ht="13.8" hidden="false" customHeight="false" outlineLevel="0" collapsed="false">
      <c r="A23" s="0" t="n">
        <v>939</v>
      </c>
      <c r="B23" s="0" t="n">
        <v>36.3</v>
      </c>
      <c r="C23" s="0" t="n">
        <f aca="false">B23*1000/39.823 + $G$2</f>
        <v>933.533535896341</v>
      </c>
      <c r="D23" s="0" t="n">
        <f aca="false"> $G$2 -131.8058 + B23*48.30222 - 1.646031 * POWER(B23, 2) + 5.464731/100 * POWER(B23, 3) - 9.650715 * POWER(10, -4) * POWER(B23, 4) + 8.802193 * POWER(10, -6)* POWER(B23, 5) - 3.11081* POWER(10, -8)* POWER(B23, 6)</f>
        <v>896.455464926344</v>
      </c>
    </row>
    <row r="24" customFormat="false" ht="13.8" hidden="false" customHeight="false" outlineLevel="0" collapsed="false">
      <c r="A24" s="0" t="n">
        <v>938</v>
      </c>
      <c r="B24" s="0" t="n">
        <v>36.3</v>
      </c>
      <c r="C24" s="0" t="n">
        <f aca="false">B24*1000/39.823 + $G$2</f>
        <v>933.533535896341</v>
      </c>
      <c r="D24" s="0" t="n">
        <f aca="false"> $G$2 -131.8058 + B24*48.30222 - 1.646031 * POWER(B24, 2) + 5.464731/100 * POWER(B24, 3) - 9.650715 * POWER(10, -4) * POWER(B24, 4) + 8.802193 * POWER(10, -6)* POWER(B24, 5) - 3.11081* POWER(10, -8)* POWER(B24, 6)</f>
        <v>896.455464926344</v>
      </c>
    </row>
    <row r="25" customFormat="false" ht="13.8" hidden="false" customHeight="false" outlineLevel="0" collapsed="false">
      <c r="A25" s="0" t="n">
        <v>938</v>
      </c>
      <c r="B25" s="0" t="n">
        <v>36.3</v>
      </c>
      <c r="C25" s="0" t="n">
        <f aca="false">B25*1000/39.823 + $G$2</f>
        <v>933.533535896341</v>
      </c>
      <c r="D25" s="0" t="n">
        <f aca="false"> $G$2 -131.8058 + B25*48.30222 - 1.646031 * POWER(B25, 2) + 5.464731/100 * POWER(B25, 3) - 9.650715 * POWER(10, -4) * POWER(B25, 4) + 8.802193 * POWER(10, -6)* POWER(B25, 5) - 3.11081* POWER(10, -8)* POWER(B25, 6)</f>
        <v>896.455464926344</v>
      </c>
    </row>
    <row r="26" customFormat="false" ht="13.8" hidden="false" customHeight="false" outlineLevel="0" collapsed="false">
      <c r="A26" s="0" t="n">
        <v>938</v>
      </c>
      <c r="B26" s="0" t="n">
        <v>36.29</v>
      </c>
      <c r="C26" s="0" t="n">
        <f aca="false">B26*1000/39.823 + $G$2</f>
        <v>933.282424729428</v>
      </c>
      <c r="D26" s="0" t="n">
        <f aca="false"> $G$2 -131.8058 + B26*48.30222 - 1.646031 * POWER(B26, 2) + 5.464731/100 * POWER(B26, 3) - 9.650715 * POWER(10, -4) * POWER(B26, 4) + 8.802193 * POWER(10, -6)* POWER(B26, 5) - 3.11081* POWER(10, -8)* POWER(B26, 6)</f>
        <v>896.207155336367</v>
      </c>
    </row>
    <row r="27" customFormat="false" ht="13.8" hidden="false" customHeight="false" outlineLevel="0" collapsed="false">
      <c r="A27" s="0" t="n">
        <v>937</v>
      </c>
      <c r="B27" s="0" t="n">
        <v>36.26</v>
      </c>
      <c r="C27" s="0" t="n">
        <f aca="false">B27*1000/39.823 + $G$2</f>
        <v>932.529091228687</v>
      </c>
      <c r="D27" s="0" t="n">
        <f aca="false"> $G$2 -131.8058 + B27*48.30222 - 1.646031 * POWER(B27, 2) + 5.464731/100 * POWER(B27, 3) - 9.650715 * POWER(10, -4) * POWER(B27, 4) + 8.802193 * POWER(10, -6)* POWER(B27, 5) - 3.11081* POWER(10, -8)* POWER(B27, 6)</f>
        <v>895.462316702269</v>
      </c>
    </row>
    <row r="28" customFormat="false" ht="13.8" hidden="false" customHeight="false" outlineLevel="0" collapsed="false">
      <c r="A28" s="0" t="n">
        <v>939</v>
      </c>
      <c r="B28" s="0" t="n">
        <v>36.26</v>
      </c>
      <c r="C28" s="0" t="n">
        <f aca="false">B28*1000/39.823 + $G$2</f>
        <v>932.529091228687</v>
      </c>
      <c r="D28" s="0" t="n">
        <f aca="false"> $G$2 -131.8058 + B28*48.30222 - 1.646031 * POWER(B28, 2) + 5.464731/100 * POWER(B28, 3) - 9.650715 * POWER(10, -4) * POWER(B28, 4) + 8.802193 * POWER(10, -6)* POWER(B28, 5) - 3.11081* POWER(10, -8)* POWER(B28, 6)</f>
        <v>895.462316702269</v>
      </c>
    </row>
    <row r="29" customFormat="false" ht="13.8" hidden="false" customHeight="false" outlineLevel="0" collapsed="false">
      <c r="A29" s="0" t="n">
        <v>938</v>
      </c>
      <c r="B29" s="0" t="n">
        <v>36.26</v>
      </c>
      <c r="C29" s="0" t="n">
        <f aca="false">B29*1000/39.823 + $G$2</f>
        <v>932.529091228687</v>
      </c>
      <c r="D29" s="0" t="n">
        <f aca="false"> $G$2 -131.8058 + B29*48.30222 - 1.646031 * POWER(B29, 2) + 5.464731/100 * POWER(B29, 3) - 9.650715 * POWER(10, -4) * POWER(B29, 4) + 8.802193 * POWER(10, -6)* POWER(B29, 5) - 3.11081* POWER(10, -8)* POWER(B29, 6)</f>
        <v>895.462316702269</v>
      </c>
    </row>
  </sheetData>
  <mergeCells count="3">
    <mergeCell ref="A1:D1"/>
    <mergeCell ref="E1:F1"/>
    <mergeCell ref="I1:Q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LibreOffice/7.3.7.2$Linux_X86_64 LibreOffice_project/30$Build-2</Application>
  <AppVersion>15.0000</AppVersion>
  <Company>Huawei Technologies Co.,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2023-09-04T11:36:54Z</dcterms:created>
  <dc:creator>Denis Dedkov</dc:creator>
  <dc:description/>
  <dc:language>ru-RU</dc:language>
  <cp:lastModifiedBy/>
  <dcterms:modified xsi:type="dcterms:W3CDTF">2023-09-16T13:59:44Z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