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3E40331B-A386-49B5-A7A1-B5797851128B}" xr6:coauthVersionLast="47" xr6:coauthVersionMax="47" xr10:uidLastSave="{00000000-0000-0000-0000-000000000000}"/>
  <bookViews>
    <workbookView xWindow="-105" yWindow="0" windowWidth="34740" windowHeight="20985" tabRatio="816" activeTab="3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40" i="11"/>
  <c r="B39" i="11"/>
  <c r="B38" i="11"/>
  <c r="B37" i="11"/>
  <c r="S14" i="1"/>
  <c r="T13" i="1"/>
  <c r="Q13" i="1"/>
  <c r="S13" i="1" s="1"/>
  <c r="P13" i="1"/>
  <c r="A13" i="1"/>
  <c r="A13" i="16" s="1"/>
  <c r="A14" i="1"/>
  <c r="A14" i="16" s="1"/>
  <c r="P14" i="1"/>
  <c r="Q14" i="1"/>
  <c r="T14" i="1"/>
  <c r="A15" i="1"/>
  <c r="A15" i="16" s="1"/>
  <c r="P15" i="1"/>
  <c r="Q15" i="1"/>
  <c r="S15" i="1" s="1"/>
  <c r="T15" i="1"/>
  <c r="T12" i="1"/>
  <c r="Q12" i="1"/>
  <c r="S12" i="1" s="1"/>
  <c r="P12" i="1"/>
  <c r="A12" i="1"/>
  <c r="A12" i="16" s="1"/>
  <c r="T11" i="1"/>
  <c r="Q11" i="1"/>
  <c r="S11" i="1" s="1"/>
  <c r="P11" i="1"/>
  <c r="A11" i="1"/>
  <c r="A11" i="16" s="1"/>
  <c r="A2" i="1"/>
  <c r="A2" i="16" s="1"/>
  <c r="B36" i="11"/>
  <c r="B35" i="11"/>
  <c r="B34" i="11"/>
  <c r="B33" i="11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O23" i="9"/>
  <c r="N23" i="9"/>
  <c r="M23" i="9"/>
  <c r="L23" i="9"/>
  <c r="K23" i="9"/>
  <c r="J23" i="9"/>
  <c r="I23" i="9"/>
  <c r="H23" i="9"/>
  <c r="G23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O22" i="9"/>
  <c r="N22" i="9"/>
  <c r="M22" i="9"/>
  <c r="L22" i="9"/>
  <c r="K22" i="9"/>
  <c r="J22" i="9"/>
  <c r="I22" i="9"/>
  <c r="H22" i="9"/>
  <c r="G22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O21" i="9"/>
  <c r="N21" i="9"/>
  <c r="M21" i="9"/>
  <c r="L21" i="9"/>
  <c r="K21" i="9"/>
  <c r="J21" i="9"/>
  <c r="I21" i="9"/>
  <c r="H21" i="9"/>
  <c r="G21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O20" i="9"/>
  <c r="N20" i="9"/>
  <c r="M20" i="9"/>
  <c r="L20" i="9"/>
  <c r="K20" i="9"/>
  <c r="J20" i="9"/>
  <c r="I20" i="9"/>
  <c r="H20" i="9"/>
  <c r="G20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O19" i="9"/>
  <c r="N19" i="9"/>
  <c r="M19" i="9"/>
  <c r="L19" i="9"/>
  <c r="K19" i="9"/>
  <c r="J19" i="9"/>
  <c r="I19" i="9"/>
  <c r="H19" i="9"/>
  <c r="G19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O18" i="9"/>
  <c r="N18" i="9"/>
  <c r="M18" i="9"/>
  <c r="L18" i="9"/>
  <c r="K18" i="9"/>
  <c r="J18" i="9"/>
  <c r="I18" i="9"/>
  <c r="H18" i="9"/>
  <c r="G18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O17" i="9"/>
  <c r="N17" i="9"/>
  <c r="M17" i="9"/>
  <c r="L17" i="9"/>
  <c r="K17" i="9"/>
  <c r="J17" i="9"/>
  <c r="I17" i="9"/>
  <c r="H17" i="9"/>
  <c r="G17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O16" i="9"/>
  <c r="N16" i="9"/>
  <c r="M16" i="9"/>
  <c r="L16" i="9"/>
  <c r="K16" i="9"/>
  <c r="J16" i="9"/>
  <c r="I16" i="9"/>
  <c r="H16" i="9"/>
  <c r="G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O15" i="9"/>
  <c r="N15" i="9"/>
  <c r="M15" i="9"/>
  <c r="L15" i="9"/>
  <c r="K15" i="9"/>
  <c r="J15" i="9"/>
  <c r="I15" i="9"/>
  <c r="H15" i="9"/>
  <c r="G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O14" i="9"/>
  <c r="N14" i="9"/>
  <c r="M14" i="9"/>
  <c r="L14" i="9"/>
  <c r="K14" i="9"/>
  <c r="J14" i="9"/>
  <c r="I14" i="9"/>
  <c r="H14" i="9"/>
  <c r="G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O13" i="9"/>
  <c r="N13" i="9"/>
  <c r="M13" i="9"/>
  <c r="L13" i="9"/>
  <c r="K13" i="9"/>
  <c r="J13" i="9"/>
  <c r="I13" i="9"/>
  <c r="H13" i="9"/>
  <c r="G13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O12" i="9"/>
  <c r="N12" i="9"/>
  <c r="M12" i="9"/>
  <c r="L12" i="9"/>
  <c r="K12" i="9"/>
  <c r="J12" i="9"/>
  <c r="I12" i="9"/>
  <c r="H12" i="9"/>
  <c r="G12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O11" i="9"/>
  <c r="N11" i="9"/>
  <c r="M11" i="9"/>
  <c r="L11" i="9"/>
  <c r="K11" i="9"/>
  <c r="J11" i="9"/>
  <c r="I11" i="9"/>
  <c r="H11" i="9"/>
  <c r="G11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O10" i="9"/>
  <c r="N10" i="9"/>
  <c r="M10" i="9"/>
  <c r="L10" i="9"/>
  <c r="K10" i="9"/>
  <c r="J10" i="9"/>
  <c r="I10" i="9"/>
  <c r="H10" i="9"/>
  <c r="G10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O9" i="9"/>
  <c r="N9" i="9"/>
  <c r="M9" i="9"/>
  <c r="L9" i="9"/>
  <c r="K9" i="9"/>
  <c r="J9" i="9"/>
  <c r="I9" i="9"/>
  <c r="H9" i="9"/>
  <c r="G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O8" i="9"/>
  <c r="N8" i="9"/>
  <c r="M8" i="9"/>
  <c r="L8" i="9"/>
  <c r="K8" i="9"/>
  <c r="J8" i="9"/>
  <c r="I8" i="9"/>
  <c r="H8" i="9"/>
  <c r="G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O7" i="9"/>
  <c r="N7" i="9"/>
  <c r="M7" i="9"/>
  <c r="L7" i="9"/>
  <c r="K7" i="9"/>
  <c r="J7" i="9"/>
  <c r="I7" i="9"/>
  <c r="H7" i="9"/>
  <c r="G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O6" i="9"/>
  <c r="N6" i="9"/>
  <c r="M6" i="9"/>
  <c r="L6" i="9"/>
  <c r="K6" i="9"/>
  <c r="J6" i="9"/>
  <c r="I6" i="9"/>
  <c r="H6" i="9"/>
  <c r="G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O5" i="9"/>
  <c r="N5" i="9"/>
  <c r="M5" i="9"/>
  <c r="L5" i="9"/>
  <c r="K5" i="9"/>
  <c r="J5" i="9"/>
  <c r="I5" i="9"/>
  <c r="H5" i="9"/>
  <c r="G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O4" i="9"/>
  <c r="N4" i="9"/>
  <c r="M4" i="9"/>
  <c r="L4" i="9"/>
  <c r="K4" i="9"/>
  <c r="J4" i="9"/>
  <c r="I4" i="9"/>
  <c r="H4" i="9"/>
  <c r="G4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O3" i="9"/>
  <c r="N3" i="9"/>
  <c r="M3" i="9"/>
  <c r="L3" i="9"/>
  <c r="K3" i="9"/>
  <c r="J3" i="9"/>
  <c r="I3" i="9"/>
  <c r="H3" i="9"/>
  <c r="G3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O2" i="9"/>
  <c r="N2" i="9"/>
  <c r="M2" i="9"/>
  <c r="L2" i="9"/>
  <c r="K2" i="9"/>
  <c r="J2" i="9"/>
  <c r="I2" i="9"/>
  <c r="H2" i="9"/>
  <c r="G2" i="9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4" i="1"/>
  <c r="Q24" i="1"/>
  <c r="S24" i="1" s="1"/>
  <c r="P24" i="1"/>
  <c r="A24" i="1"/>
  <c r="A24" i="16" s="1"/>
  <c r="T23" i="1"/>
  <c r="Q23" i="1"/>
  <c r="S23" i="1" s="1"/>
  <c r="P23" i="1"/>
  <c r="A23" i="1"/>
  <c r="A23" i="16" s="1"/>
  <c r="T22" i="1"/>
  <c r="Q22" i="1"/>
  <c r="S22" i="1" s="1"/>
  <c r="P22" i="1"/>
  <c r="A22" i="1"/>
  <c r="A22" i="16" s="1"/>
  <c r="T21" i="1"/>
  <c r="Q21" i="1"/>
  <c r="S21" i="1" s="1"/>
  <c r="P21" i="1"/>
  <c r="A21" i="1"/>
  <c r="A21" i="16" s="1"/>
  <c r="T20" i="1"/>
  <c r="Q20" i="1"/>
  <c r="S20" i="1" s="1"/>
  <c r="P20" i="1"/>
  <c r="A20" i="1"/>
  <c r="A20" i="16" s="1"/>
  <c r="T19" i="1"/>
  <c r="Q19" i="1"/>
  <c r="S19" i="1" s="1"/>
  <c r="P19" i="1"/>
  <c r="A19" i="1"/>
  <c r="A19" i="16" s="1"/>
  <c r="T10" i="1"/>
  <c r="Q10" i="1"/>
  <c r="S10" i="1" s="1"/>
  <c r="P10" i="1"/>
  <c r="A10" i="1"/>
  <c r="A10" i="16" s="1"/>
  <c r="T9" i="1"/>
  <c r="Q9" i="1"/>
  <c r="S9" i="1" s="1"/>
  <c r="P9" i="1"/>
  <c r="A9" i="1"/>
  <c r="A9" i="16" s="1"/>
  <c r="T8" i="1"/>
  <c r="Q8" i="1"/>
  <c r="S8" i="1" s="1"/>
  <c r="P8" i="1"/>
  <c r="A8" i="1"/>
  <c r="A8" i="16" s="1"/>
  <c r="T18" i="1"/>
  <c r="Q18" i="1"/>
  <c r="S18" i="1" s="1"/>
  <c r="P18" i="1"/>
  <c r="A18" i="1"/>
  <c r="A18" i="16" s="1"/>
  <c r="T17" i="1"/>
  <c r="Q17" i="1"/>
  <c r="S17" i="1" s="1"/>
  <c r="P17" i="1"/>
  <c r="A17" i="1"/>
  <c r="A17" i="16" s="1"/>
  <c r="T16" i="1"/>
  <c r="Q16" i="1"/>
  <c r="S16" i="1" s="1"/>
  <c r="P16" i="1"/>
  <c r="A16" i="1"/>
  <c r="A16" i="16" s="1"/>
  <c r="T7" i="1"/>
  <c r="Q7" i="1"/>
  <c r="S7" i="1" s="1"/>
  <c r="P7" i="1"/>
  <c r="A7" i="1"/>
  <c r="A7" i="16" s="1"/>
  <c r="T6" i="1"/>
  <c r="Q6" i="1"/>
  <c r="S6" i="1" s="1"/>
  <c r="P6" i="1"/>
  <c r="A6" i="1"/>
  <c r="A6" i="16" s="1"/>
  <c r="T5" i="1"/>
  <c r="Q5" i="1"/>
  <c r="S5" i="1" s="1"/>
  <c r="P5" i="1"/>
  <c r="A5" i="1"/>
  <c r="A5" i="16" s="1"/>
  <c r="T4" i="1"/>
  <c r="Q4" i="1"/>
  <c r="S4" i="1" s="1"/>
  <c r="P4" i="1"/>
  <c r="A4" i="1"/>
  <c r="A4" i="16" s="1"/>
  <c r="T3" i="1"/>
  <c r="Q3" i="1"/>
  <c r="S3" i="1" s="1"/>
  <c r="P3" i="1"/>
  <c r="A3" i="1"/>
  <c r="A3" i="16" s="1"/>
  <c r="T2" i="1"/>
  <c r="Q2" i="1"/>
  <c r="S2" i="1" s="1"/>
  <c r="P2" i="1"/>
</calcChain>
</file>

<file path=xl/sharedStrings.xml><?xml version="1.0" encoding="utf-8"?>
<sst xmlns="http://schemas.openxmlformats.org/spreadsheetml/2006/main" count="2643" uniqueCount="775">
  <si>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</si>
  <si>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</si>
  <si>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</si>
  <si>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</si>
  <si>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</si>
  <si>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</si>
  <si>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</si>
  <si>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</si>
  <si>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</si>
  <si>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</si>
  <si>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</si>
  <si>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</si>
  <si>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</si>
  <si>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</si>
  <si>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</si>
  <si>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</si>
  <si>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</si>
  <si>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</si>
  <si>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</si>
  <si>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</si>
  <si>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</si>
  <si>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</si>
  <si>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</si>
  <si>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</si>
  <si>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</si>
  <si>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</si>
  <si>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</si>
  <si>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</si>
  <si>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</si>
  <si>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</si>
  <si>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</si>
  <si>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</si>
  <si>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</si>
  <si>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</si>
  <si>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</si>
  <si>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</si>
  <si>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</si>
  <si>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</si>
  <si>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</si>
  <si>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</si>
  <si>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</si>
  <si>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</si>
  <si>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</si>
  <si>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</si>
  <si>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</si>
  <si>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</si>
  <si>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</si>
  <si>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</si>
  <si>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</si>
  <si>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</si>
  <si>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</si>
  <si>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</si>
  <si>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</si>
  <si>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</si>
  <si>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</si>
  <si>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</si>
  <si>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</si>
  <si>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</si>
  <si>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</si>
  <si>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</si>
  <si>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</si>
  <si>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</si>
  <si>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</si>
  <si>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</si>
  <si>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</si>
  <si>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</si>
  <si>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</si>
  <si>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</si>
  <si>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</si>
  <si>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丁鱥</t>
  </si>
  <si>
    <t>目标</t>
  </si>
  <si>
    <t>|</t>
  </si>
  <si>
    <t>period_nocturnal</t>
  </si>
  <si>
    <t>金体美鳊</t>
  </si>
  <si>
    <t>period_diurnal</t>
  </si>
  <si>
    <t>绿太阳鱼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</si>
  <si>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</si>
  <si>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</si>
  <si>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</si>
  <si>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</si>
  <si>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</si>
  <si>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</si>
  <si>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</si>
  <si>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</si>
  <si>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</si>
  <si>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</si>
  <si>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</si>
  <si>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</si>
  <si>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</si>
  <si>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</si>
  <si>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</si>
  <si>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</si>
  <si>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</si>
  <si>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</si>
  <si>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</si>
  <si>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</si>
  <si>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</si>
  <si>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岩钝鲈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</si>
  <si>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</si>
  <si>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</si>
  <si>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</si>
  <si>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</si>
  <si>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</si>
  <si>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</si>
  <si>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</si>
  <si>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</si>
  <si>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</si>
  <si>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</si>
  <si>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</si>
  <si>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</si>
  <si>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</si>
  <si>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</si>
  <si>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</si>
  <si>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</si>
  <si>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</si>
  <si>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</si>
  <si>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</si>
  <si>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</si>
  <si>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</si>
  <si>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</si>
  <si>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</si>
  <si>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</si>
  <si>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</si>
  <si>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</si>
  <si>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</si>
  <si>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</si>
  <si>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</si>
  <si>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</si>
  <si>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</si>
  <si>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</si>
  <si>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</si>
  <si>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</si>
  <si>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</si>
  <si>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</si>
  <si>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</si>
  <si>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</si>
  <si>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</si>
  <si>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</si>
  <si>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</si>
  <si>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</si>
  <si>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</si>
  <si>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</si>
  <si>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</si>
  <si>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</si>
  <si>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</si>
  <si>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</si>
  <si>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</si>
  <si>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</si>
  <si>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</si>
  <si>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</si>
  <si>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</si>
  <si>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</si>
  <si>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</si>
  <si>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</si>
  <si>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</si>
  <si>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</si>
  <si>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</si>
  <si>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</si>
  <si>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</si>
  <si>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</si>
  <si>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</si>
  <si>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</si>
  <si>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</si>
  <si>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</si>
  <si>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</si>
  <si>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</si>
  <si>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</si>
  <si>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</si>
  <si>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</si>
  <si>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</si>
  <si>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</si>
  <si>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</si>
  <si>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</si>
  <si>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</si>
  <si>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</si>
  <si>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</si>
  <si>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Yellow_Perch</t>
  </si>
  <si>
    <t>Rock_Bass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</si>
  <si>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</si>
  <si>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</si>
  <si>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</si>
  <si>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</si>
  <si>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</si>
  <si>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</si>
  <si>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</si>
  <si>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</si>
  <si>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</si>
  <si>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</si>
  <si>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</si>
  <si>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</si>
  <si>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</si>
  <si>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</si>
  <si>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</si>
  <si>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</si>
  <si>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</si>
  <si>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</si>
  <si>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</si>
  <si>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</si>
  <si>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</si>
  <si>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</si>
  <si>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</si>
  <si>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</si>
  <si>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</si>
  <si>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</si>
  <si>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</si>
  <si>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</si>
  <si>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</si>
  <si>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</si>
  <si>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</si>
  <si>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</si>
  <si>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</si>
  <si>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</si>
  <si>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</si>
  <si>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</si>
  <si>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</si>
  <si>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</si>
  <si>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</si>
  <si>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</si>
  <si>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</si>
  <si>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</si>
  <si>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</si>
  <si>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</si>
  <si>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</si>
  <si>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</si>
  <si>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</si>
  <si>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</si>
  <si>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</si>
  <si>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</si>
  <si>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</si>
  <si>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</si>
  <si>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ds:</t>
  </si>
  <si>
    <t>鱼种（英文）</t>
  </si>
  <si>
    <t>鱼种（中文）</t>
  </si>
  <si>
    <t>种子</t>
  </si>
  <si>
    <t>昆虫</t>
  </si>
  <si>
    <t>甲壳</t>
  </si>
  <si>
    <t>鱼饵</t>
  </si>
  <si>
    <t>鱼卵</t>
  </si>
  <si>
    <t>面团</t>
  </si>
  <si>
    <t>谷物</t>
  </si>
  <si>
    <t>肉饵</t>
  </si>
  <si>
    <t>乳制</t>
  </si>
  <si>
    <t>-</t>
  </si>
  <si>
    <t>真饵–种子</t>
  </si>
  <si>
    <t>真饵–昆虫</t>
  </si>
  <si>
    <t>真饵–甲壳</t>
  </si>
  <si>
    <t>真饵–鱼饵</t>
  </si>
  <si>
    <t>真饵–鱼卵</t>
  </si>
  <si>
    <t>真饵–面团</t>
  </si>
  <si>
    <t>真饵–谷物</t>
  </si>
  <si>
    <t>真饵–肉饵</t>
  </si>
  <si>
    <t>真饵–乳制</t>
  </si>
  <si>
    <t>拟饵–T尾</t>
  </si>
  <si>
    <t>拟饵–卷尾</t>
  </si>
  <si>
    <t>拟饵–软虫</t>
  </si>
  <si>
    <t>拟饵–虾管</t>
  </si>
  <si>
    <t>拟饵–米诺</t>
  </si>
  <si>
    <t>拟饵–波爬</t>
  </si>
  <si>
    <t>拟饵–勺片</t>
  </si>
  <si>
    <t>拟饵–旋片</t>
  </si>
  <si>
    <t>拟饵–VIB</t>
  </si>
  <si>
    <t>拟饵–水面</t>
  </si>
  <si>
    <t>拟饵–铅笔</t>
  </si>
  <si>
    <t>拟饵–嘈杂</t>
  </si>
  <si>
    <t>拟饵–多节</t>
  </si>
  <si>
    <t>拟饵–雷蛙</t>
  </si>
  <si>
    <t>拟饵–胡须</t>
  </si>
  <si>
    <t>拟饵–复合片</t>
  </si>
  <si>
    <t>拟饵–摇滚</t>
  </si>
  <si>
    <t>Black_Crappie (dup.)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</si>
  <si>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</si>
  <si>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</si>
  <si>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</si>
  <si>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</si>
  <si>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</si>
  <si>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</si>
  <si>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</si>
  <si>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</si>
  <si>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</si>
  <si>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</si>
  <si>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</si>
  <si>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</si>
  <si>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</si>
  <si>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</si>
  <si>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</si>
  <si>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</si>
  <si>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</si>
  <si>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</si>
  <si>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</si>
  <si>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</si>
  <si>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</si>
  <si>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</si>
  <si>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</si>
  <si>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</si>
  <si>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</si>
  <si>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</si>
  <si>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</si>
  <si>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</si>
  <si>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</si>
  <si>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</si>
  <si>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</si>
  <si>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</si>
  <si>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</si>
  <si>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</si>
  <si>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</si>
  <si>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</si>
  <si>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</si>
  <si>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</si>
  <si>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</si>
  <si>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</si>
  <si>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</si>
  <si>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</si>
  <si>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</si>
  <si>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</si>
  <si>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</si>
  <si>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</si>
  <si>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</si>
  <si>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</si>
  <si>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</si>
  <si>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</si>
  <si>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</si>
  <si>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</si>
  <si>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</si>
  <si>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</si>
  <si>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</si>
  <si>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</si>
  <si>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</si>
  <si>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</si>
  <si>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</si>
  <si>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</si>
  <si>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</si>
  <si>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</si>
  <si>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</si>
  <si>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</si>
  <si>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</si>
  <si>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</si>
  <si>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</si>
  <si>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</si>
  <si>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</si>
  <si>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</si>
  <si>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</si>
  <si>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</si>
  <si>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</si>
  <si>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</si>
  <si>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</si>
  <si>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</si>
  <si>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</si>
  <si>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</si>
  <si>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</si>
  <si>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</si>
  <si>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</si>
  <si>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</si>
  <si>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</si>
  <si>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</si>
  <si>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</si>
  <si>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</si>
  <si>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</si>
  <si>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</si>
  <si>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</si>
  <si>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</si>
  <si>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</si>
  <si>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</si>
  <si>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</si>
  <si>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</si>
  <si>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</si>
  <si>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</si>
  <si>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</si>
  <si>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</si>
  <si>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</si>
  <si>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</si>
  <si>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舒适温度 min (℃)</t>
  </si>
  <si>
    <t>舒适温度 max (℃)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</si>
  <si>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</si>
  <si>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</si>
  <si>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</si>
  <si>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</si>
  <si>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</si>
  <si>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</si>
  <si>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</si>
  <si>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</si>
  <si>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</si>
  <si>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</si>
  <si>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</si>
  <si>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</si>
  <si>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</si>
  <si>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</si>
  <si>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</si>
  <si>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</si>
  <si>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</si>
  <si>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</si>
  <si>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</si>
  <si>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</si>
  <si>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</si>
  <si>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</si>
  <si>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</si>
  <si>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</si>
  <si>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</si>
  <si>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</si>
  <si>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</si>
  <si>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</si>
  <si>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</si>
  <si>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</si>
  <si>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</si>
  <si>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</si>
  <si>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</si>
  <si>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</si>
  <si>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</si>
  <si>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</si>
  <si>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</si>
  <si>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</si>
  <si>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</si>
  <si>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</si>
  <si>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</si>
  <si>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</si>
  <si>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</si>
  <si>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</si>
  <si>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</si>
  <si>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</si>
  <si>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</si>
  <si>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</si>
  <si>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</si>
  <si>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</si>
  <si>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</si>
  <si>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</si>
  <si>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</si>
  <si>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</si>
  <si>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</si>
  <si>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</si>
  <si>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</si>
  <si>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</si>
  <si>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</si>
  <si>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</si>
  <si>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</si>
  <si>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</si>
  <si>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</si>
  <si>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</si>
  <si>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</si>
  <si>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</si>
  <si>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</si>
  <si>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</si>
  <si>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</si>
  <si>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</si>
  <si>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</si>
  <si>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</si>
  <si>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</si>
  <si>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</si>
  <si>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</si>
  <si>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</si>
  <si>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</si>
  <si>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</si>
  <si>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</si>
  <si>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</si>
  <si>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</si>
  <si>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</si>
  <si>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</si>
  <si>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</si>
  <si>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</si>
  <si>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</si>
  <si>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</si>
  <si>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</si>
  <si>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</si>
  <si>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</si>
  <si>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</si>
  <si>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</si>
  <si>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</si>
  <si>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</si>
  <si>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</si>
  <si>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</si>
  <si>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</si>
  <si>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</si>
  <si>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</si>
  <si>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</si>
  <si>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</si>
  <si>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</si>
  <si>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</si>
  <si>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</si>
  <si>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</si>
  <si>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</si>
  <si>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</si>
  <si>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</si>
  <si>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</si>
  <si>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</si>
  <si>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</si>
  <si>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</si>
  <si>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</si>
  <si>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</si>
  <si>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</si>
  <si>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</si>
  <si>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</si>
  <si>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</si>
  <si>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</si>
  <si>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</si>
  <si>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</si>
  <si>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</si>
  <si>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</si>
  <si>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</si>
  <si>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</si>
  <si>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</si>
  <si>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</si>
  <si>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</si>
  <si>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</si>
  <si>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</si>
  <si>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</si>
  <si>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</si>
  <si>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</si>
  <si>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</si>
  <si>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</si>
  <si>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</si>
  <si>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</si>
  <si>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</si>
  <si>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</si>
  <si>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</si>
  <si>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</si>
  <si>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</si>
  <si>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</si>
  <si>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</si>
  <si>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</si>
  <si>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</si>
  <si>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</si>
  <si>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</si>
  <si>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</si>
  <si>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</si>
  <si>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</si>
  <si>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</si>
  <si>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</si>
  <si>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</si>
  <si>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</si>
  <si>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</si>
  <si>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</si>
  <si>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</si>
  <si>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</si>
  <si>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</si>
  <si>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</si>
  <si>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</si>
  <si>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</si>
  <si>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</si>
  <si>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</si>
  <si>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</si>
  <si>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</si>
  <si>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</si>
  <si>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</si>
  <si>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</si>
  <si>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</si>
  <si>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</si>
  <si>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</si>
  <si>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</si>
  <si>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</si>
  <si>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</si>
  <si>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</si>
  <si>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</si>
  <si>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</si>
  <si>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</si>
  <si>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</si>
  <si>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</si>
  <si>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</si>
  <si>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</si>
  <si>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</si>
  <si>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</si>
  <si>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</si>
  <si>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</si>
  <si>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</si>
  <si>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</si>
  <si>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</si>
  <si>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</si>
  <si>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</si>
  <si>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</si>
  <si>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</si>
  <si>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</si>
  <si>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</si>
  <si>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</si>
  <si>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</si>
  <si>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</si>
  <si>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</si>
  <si>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</si>
  <si>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</si>
  <si>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</si>
  <si>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</si>
  <si>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</si>
  <si>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</si>
  <si>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</si>
  <si>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</si>
  <si>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</si>
  <si>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</si>
  <si>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</si>
  <si>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</si>
  <si>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</si>
  <si>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</si>
  <si>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</si>
  <si>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</si>
  <si>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</si>
  <si>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</si>
  <si>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</si>
  <si>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</si>
  <si>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</si>
  <si>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</si>
  <si>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</si>
  <si>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</si>
  <si>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</si>
  <si>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</si>
  <si>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</si>
  <si>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</si>
  <si>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</si>
  <si>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</si>
  <si>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</si>
  <si>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</si>
  <si>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</si>
  <si>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</si>
  <si>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</si>
  <si>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</si>
  <si>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</si>
  <si>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</si>
  <si>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</si>
  <si>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</si>
  <si>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</si>
  <si>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</si>
  <si>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</si>
  <si>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</si>
  <si>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</si>
  <si>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</si>
  <si>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</si>
  <si>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</si>
  <si>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</si>
  <si>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</si>
  <si>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</si>
  <si>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</si>
  <si>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</si>
  <si>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</si>
  <si>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</si>
  <si>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</si>
  <si>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</si>
  <si>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</si>
  <si>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</si>
  <si>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</si>
  <si>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</si>
  <si>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</si>
  <si>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</si>
  <si>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</si>
  <si>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</si>
  <si>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</si>
  <si>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</si>
  <si>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</si>
  <si>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</si>
  <si>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</si>
  <si>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</si>
  <si>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</si>
  <si>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</si>
  <si>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</si>
  <si>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</si>
  <si>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</si>
  <si>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</si>
  <si>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</si>
  <si>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</si>
  <si>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</si>
  <si>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</si>
  <si>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</si>
  <si>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</si>
  <si>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</si>
  <si>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</si>
  <si>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</si>
  <si>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</si>
  <si>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</si>
  <si>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</si>
  <si>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</si>
  <si>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</si>
  <si>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</si>
  <si>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</si>
  <si>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</si>
  <si>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</si>
  <si>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</si>
  <si>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</si>
  <si>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</si>
  <si>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</si>
  <si>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</si>
  <si>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</si>
  <si>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</si>
  <si>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</si>
  <si>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</si>
  <si>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</si>
  <si>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</si>
  <si>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</si>
  <si>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</si>
  <si>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</si>
  <si>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</si>
  <si>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</si>
  <si>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</si>
  <si>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</si>
  <si>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灰西鲱</t>
    <phoneticPr fontId="3" type="noConversion"/>
  </si>
  <si>
    <t>美鳊</t>
    <phoneticPr fontId="3" type="noConversion"/>
  </si>
  <si>
    <t>驼背太阳鱼</t>
    <phoneticPr fontId="3" type="noConversion"/>
  </si>
  <si>
    <t>Common Shiner</t>
    <phoneticPr fontId="3" type="noConversion"/>
  </si>
  <si>
    <t>Common_Shiner</t>
    <phoneticPr fontId="3" type="noConversion"/>
  </si>
  <si>
    <t>Golden Shiner</t>
    <phoneticPr fontId="3" type="noConversion"/>
  </si>
  <si>
    <t>Golden_Shiner</t>
    <phoneticPr fontId="3" type="noConversion"/>
  </si>
  <si>
    <t>美洲西鲱</t>
    <phoneticPr fontId="3" type="noConversion"/>
  </si>
  <si>
    <t>岩钝鲈</t>
    <phoneticPr fontId="3" type="noConversion"/>
  </si>
  <si>
    <t>小冠太阳鱼</t>
    <phoneticPr fontId="3" type="noConversion"/>
  </si>
  <si>
    <t>蓝鳃太阳鱼</t>
    <phoneticPr fontId="3" type="noConversion"/>
  </si>
  <si>
    <t>弓鳍鱼</t>
    <phoneticPr fontId="3" type="noConversion"/>
  </si>
  <si>
    <t>白亚口鱼</t>
    <phoneticPr fontId="3" type="noConversion"/>
  </si>
  <si>
    <t>水牛鱼</t>
    <phoneticPr fontId="3" type="noConversion"/>
  </si>
  <si>
    <t>大口牛胭脂鱼</t>
    <phoneticPr fontId="3" type="noConversion"/>
  </si>
  <si>
    <t>黄鲈</t>
    <phoneticPr fontId="3" type="noConversion"/>
  </si>
  <si>
    <t>红鳍狗鱼</t>
    <phoneticPr fontId="3" type="noConversion"/>
  </si>
  <si>
    <t>丁鱥</t>
    <phoneticPr fontId="3" type="noConversion"/>
  </si>
  <si>
    <t>斑点叉尾鮰</t>
    <phoneticPr fontId="3" type="noConversion"/>
  </si>
  <si>
    <t>大口黑鲈</t>
    <phoneticPr fontId="3" type="noConversion"/>
  </si>
  <si>
    <t>美洲鳗鲡</t>
    <phoneticPr fontId="3" type="noConversion"/>
  </si>
  <si>
    <t>玻璃梭鲈</t>
    <phoneticPr fontId="3" type="noConversion"/>
  </si>
  <si>
    <t>其实是米诺的另一种叫法</t>
    <phoneticPr fontId="3" type="noConversion"/>
  </si>
  <si>
    <t>开放水域游动的保底鱼</t>
    <phoneticPr fontId="3" type="noConversion"/>
  </si>
  <si>
    <t>1、2</t>
    <phoneticPr fontId="3" type="noConversion"/>
  </si>
  <si>
    <t>1、2、3、4</t>
    <phoneticPr fontId="3" type="noConversion"/>
  </si>
  <si>
    <t>[水下结构体]泥底</t>
    <phoneticPr fontId="3" type="noConversion"/>
  </si>
  <si>
    <t>[水下结构体]碎石底</t>
    <phoneticPr fontId="3" type="noConversion"/>
  </si>
  <si>
    <t>斑点黑鲈</t>
    <phoneticPr fontId="3" type="noConversion"/>
  </si>
  <si>
    <t>2场的浮钓，深坑底钓</t>
    <phoneticPr fontId="3" type="noConversion"/>
  </si>
  <si>
    <t>American Shad</t>
    <phoneticPr fontId="3" type="noConversion"/>
  </si>
  <si>
    <t>Yaqui_Sucker</t>
  </si>
  <si>
    <t>Bigmouth_Buffalo</t>
  </si>
  <si>
    <t>American_Shad</t>
  </si>
  <si>
    <t>Redfin_Pickerel</t>
  </si>
  <si>
    <t>1、2、3、4、5</t>
    <phoneticPr fontId="3" type="noConversion"/>
  </si>
  <si>
    <t>1、2、3</t>
    <phoneticPr fontId="3" type="noConversion"/>
  </si>
  <si>
    <t>1、2、3、4</t>
    <phoneticPr fontId="3" type="noConversion"/>
  </si>
  <si>
    <t>1、2、3</t>
    <phoneticPr fontId="3" type="noConversion"/>
  </si>
  <si>
    <t>1、2、3、4、5</t>
    <phoneticPr fontId="3" type="noConversion"/>
  </si>
  <si>
    <t>1、2</t>
    <phoneticPr fontId="3" type="noConversion"/>
  </si>
  <si>
    <t>Species</t>
    <phoneticPr fontId="3" type="noConversion"/>
  </si>
  <si>
    <t>舒适温度min (°C)</t>
  </si>
  <si>
    <t>舒适温度max (°C)</t>
  </si>
  <si>
    <t>16 U.S. Fish and Wildlife Service</t>
  </si>
  <si>
    <t>21 U.S. Fish and Wildlife Service</t>
  </si>
  <si>
    <t>Common_Shiner</t>
  </si>
  <si>
    <t>19 Wikipedia</t>
  </si>
  <si>
    <t>25 Wikipedia</t>
  </si>
  <si>
    <t>20 Wikipedia</t>
  </si>
  <si>
    <t>30 Wikipedia</t>
  </si>
  <si>
    <t>18 ndep.nv.gov</t>
  </si>
  <si>
    <t>30 ndep.nv.gov</t>
  </si>
  <si>
    <t>22 Wikipedia</t>
  </si>
  <si>
    <r>
      <t>18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</si>
  <si>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26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</si>
  <si>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16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</si>
  <si>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12 aqualog.de</t>
  </si>
  <si>
    <t>26 aqualog.de</t>
  </si>
  <si>
    <t>24 FAOHome</t>
  </si>
  <si>
    <t>30 FAOHome</t>
  </si>
  <si>
    <t>美洲西鲱</t>
  </si>
  <si>
    <t>13 ResearchGate</t>
  </si>
  <si>
    <t>26 ResearchGate</t>
  </si>
  <si>
    <t>20 新泽西州环保局</t>
  </si>
  <si>
    <t>30 新泽西州环保局</t>
  </si>
  <si>
    <t>12 Wikipedia</t>
  </si>
  <si>
    <t>26 Wikipedia</t>
  </si>
  <si>
    <t>14 fishhawkelectronics.com</t>
  </si>
  <si>
    <t>20 fishhawkelectronics.com</t>
  </si>
  <si>
    <r>
      <t>28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</si>
  <si>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28 ndep.nv.gov</t>
  </si>
  <si>
    <t>10 fishhawkelectronics.com</t>
  </si>
  <si>
    <t>18 fishhawkelectronics.com</t>
  </si>
  <si>
    <t>0.5 FishBase</t>
  </si>
  <si>
    <t>24.3 FishBase</t>
  </si>
  <si>
    <t>19 ndep.nv.gov</t>
  </si>
  <si>
    <t>26 ndep.nv.gov</t>
  </si>
  <si>
    <t>o4-mini-h</t>
    <phoneticPr fontId="3" type="noConversion"/>
  </si>
  <si>
    <t>o4mh-deep</t>
    <phoneticPr fontId="3" type="noConversion"/>
  </si>
  <si>
    <t>10 (估计)</t>
  </si>
  <si>
    <t>21 (估计)</t>
  </si>
  <si>
    <t>16 (推测)</t>
  </si>
  <si>
    <t>27 (推测)</t>
  </si>
  <si>
    <t>30 (估计)</t>
  </si>
  <si>
    <t>15 (估计)</t>
  </si>
  <si>
    <t>26 (估计)</t>
  </si>
  <si>
    <t>12 (估计)</t>
  </si>
  <si>
    <t>33 (估计)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</si>
</sst>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color rgb="FF990099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7DE"/>
      </left>
      <right/>
      <top style="medium">
        <color rgb="FFD0D7DE"/>
      </top>
      <bottom/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/>
      <diagonal/>
    </border>
    <border>
      <left style="medium">
        <color rgb="FFD0D7DE"/>
      </left>
      <right/>
      <top style="medium">
        <color rgb="FFD0D7DE"/>
      </top>
      <bottom style="medium">
        <color rgb="FFD0D7DE"/>
      </bottom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 style="medium">
        <color rgb="FFD0D7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8" borderId="7">
      <alignment vertical="center"/>
    </xf>
    <xf numFmtId="0" fontId="4" fillId="0" borderId="0"/>
  </cellStyleXfs>
  <cellXfs count="94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6" fillId="7" borderId="3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7" fillId="0" borderId="8" xfId="0" applyFont="1" applyBorder="1" applyAlignment="1">
      <alignment horizontal="center" vertical="top"/>
    </xf>
    <xf numFmtId="1" fontId="0" fillId="0" borderId="0" xfId="0" applyNumberFormat="1"/>
    <xf numFmtId="0" fontId="2" fillId="0" borderId="8" xfId="0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>
      <alignment horizontal="left" vertical="center"/>
    </xf>
    <xf numFmtId="0" fontId="5" fillId="0" borderId="8" xfId="0" applyFont="1" applyBorder="1"/>
    <xf numFmtId="0" fontId="4" fillId="2" borderId="8" xfId="0" applyFont="1" applyFill="1" applyBorder="1"/>
    <xf numFmtId="0" fontId="0" fillId="0" borderId="8" xfId="0" applyBorder="1" applyAlignment="1">
      <alignment vertical="center" wrapText="1"/>
    </xf>
    <xf numFmtId="0" fontId="0" fillId="0" borderId="8" xfId="0" applyBorder="1"/>
    <xf numFmtId="0" fontId="4" fillId="0" borderId="8" xfId="0" applyFont="1" applyBorder="1" applyAlignment="1">
      <alignment horizontal="center" wrapText="1"/>
    </xf>
    <xf numFmtId="0" fontId="2" fillId="0" borderId="0" xfId="4" applyFont="1" applyAlignment="1">
      <alignment horizontal="left" vertical="center"/>
    </xf>
    <xf numFmtId="0" fontId="4" fillId="0" borderId="0" xfId="4" applyAlignment="1">
      <alignment horizontal="left" vertical="center"/>
    </xf>
    <xf numFmtId="0" fontId="19" fillId="0" borderId="0" xfId="4" applyFont="1" applyAlignment="1">
      <alignment horizontal="left" vertical="center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0" fontId="21" fillId="0" borderId="8" xfId="0" applyFont="1" applyBorder="1" applyAlignment="1">
      <alignment horizontal="center" wrapText="1"/>
    </xf>
    <xf numFmtId="0" fontId="20" fillId="0" borderId="1" xfId="0" applyFont="1" applyBorder="1"/>
    <xf numFmtId="0" fontId="21" fillId="0" borderId="1" xfId="0" applyFont="1" applyBorder="1"/>
    <xf numFmtId="0" fontId="20" fillId="0" borderId="0" xfId="0" applyFont="1"/>
    <xf numFmtId="0" fontId="21" fillId="0" borderId="0" xfId="0" applyFont="1"/>
    <xf numFmtId="0" fontId="18" fillId="0" borderId="8" xfId="0" applyFont="1" applyBorder="1" applyAlignment="1">
      <alignment horizontal="left"/>
    </xf>
    <xf numFmtId="0" fontId="8" fillId="3" borderId="8" xfId="0" applyFont="1" applyFill="1" applyBorder="1" applyAlignment="1">
      <alignment vertical="center"/>
    </xf>
    <xf numFmtId="0" fontId="9" fillId="3" borderId="8" xfId="0" applyFont="1" applyFill="1" applyBorder="1"/>
    <xf numFmtId="0" fontId="10" fillId="0" borderId="8" xfId="0" applyFont="1" applyBorder="1"/>
    <xf numFmtId="0" fontId="11" fillId="0" borderId="8" xfId="0" applyFont="1" applyBorder="1" applyAlignment="1">
      <alignment vertical="center"/>
    </xf>
    <xf numFmtId="0" fontId="10" fillId="4" borderId="8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18" fillId="0" borderId="8" xfId="0" applyFont="1" applyBorder="1"/>
    <xf numFmtId="0" fontId="18" fillId="0" borderId="1" xfId="0" applyFont="1" applyBorder="1"/>
    <xf numFmtId="0" fontId="22" fillId="2" borderId="1" xfId="0" applyFont="1" applyFill="1" applyBorder="1"/>
    <xf numFmtId="0" fontId="18" fillId="2" borderId="1" xfId="0" applyFont="1" applyFill="1" applyBorder="1"/>
    <xf numFmtId="0" fontId="22" fillId="0" borderId="1" xfId="0" applyFont="1" applyBorder="1"/>
    <xf numFmtId="0" fontId="18" fillId="0" borderId="0" xfId="0" applyFont="1"/>
    <xf numFmtId="0" fontId="18" fillId="2" borderId="8" xfId="0" applyFont="1" applyFill="1" applyBorder="1"/>
    <xf numFmtId="0" fontId="18" fillId="2" borderId="0" xfId="0" applyFont="1" applyFill="1"/>
    <xf numFmtId="0" fontId="13" fillId="0" borderId="0" xfId="1"/>
    <xf numFmtId="0" fontId="23" fillId="0" borderId="0" xfId="0" applyFont="1"/>
    <xf numFmtId="0" fontId="4" fillId="9" borderId="8" xfId="0" applyFont="1" applyFill="1" applyBorder="1"/>
    <xf numFmtId="0" fontId="4" fillId="9" borderId="1" xfId="0" applyFont="1" applyFill="1" applyBorder="1"/>
    <xf numFmtId="0" fontId="2" fillId="9" borderId="1" xfId="0" applyFont="1" applyFill="1" applyBorder="1"/>
    <xf numFmtId="0" fontId="20" fillId="9" borderId="1" xfId="0" applyFont="1" applyFill="1" applyBorder="1"/>
    <xf numFmtId="0" fontId="21" fillId="9" borderId="1" xfId="0" applyFont="1" applyFill="1" applyBorder="1"/>
    <xf numFmtId="0" fontId="4" fillId="9" borderId="0" xfId="0" applyFont="1" applyFill="1"/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rchidae?utm_source=chatgpt.com" TargetMode="External"/><Relationship Id="rId13" Type="http://schemas.openxmlformats.org/officeDocument/2006/relationships/hyperlink" Target="https://www.aqualog.de/en/blog-en/the-tench-facts-and-fables/?utm_source=chatgpt.com" TargetMode="External"/><Relationship Id="rId18" Type="http://schemas.openxmlformats.org/officeDocument/2006/relationships/hyperlink" Target="https://www.researchgate.net/publication/255663781_Water_temperature_and_the_migration_of_American_shad?utm_source=chatgpt.com" TargetMode="External"/><Relationship Id="rId26" Type="http://schemas.openxmlformats.org/officeDocument/2006/relationships/hyperlink" Target="https://ndep.nv.gov/uploads/water-wqs-docs/SpottedBassTTA.pdf?utm_source=chatgpt.com" TargetMode="External"/><Relationship Id="rId3" Type="http://schemas.openxmlformats.org/officeDocument/2006/relationships/hyperlink" Target="https://en.wikipedia.org/wiki/Common_shiner?utm_source=chatgpt.com" TargetMode="External"/><Relationship Id="rId21" Type="http://schemas.openxmlformats.org/officeDocument/2006/relationships/hyperlink" Target="https://en.wikipedia.org/wiki/Bowfin?utm_source=chatgpt.com" TargetMode="External"/><Relationship Id="rId7" Type="http://schemas.openxmlformats.org/officeDocument/2006/relationships/hyperlink" Target="https://en.wikipedia.org/wiki/Centrarchidae?utm_source=chatgpt.com" TargetMode="External"/><Relationship Id="rId12" Type="http://schemas.openxmlformats.org/officeDocument/2006/relationships/hyperlink" Target="https://en.wikipedia.org/wiki/Centrarchidae?utm_source=chatgpt.com" TargetMode="External"/><Relationship Id="rId17" Type="http://schemas.openxmlformats.org/officeDocument/2006/relationships/hyperlink" Target="https://www.researchgate.net/publication/255663781_Water_temperature_and_the_migration_of_American_shad?utm_source=chatgpt.com" TargetMode="External"/><Relationship Id="rId25" Type="http://schemas.openxmlformats.org/officeDocument/2006/relationships/hyperlink" Target="https://ndep.nv.gov/uploads/water-wqs-docs/SpottedBassTTA.pdf?utm_source=chatgpt.com" TargetMode="External"/><Relationship Id="rId2" Type="http://schemas.openxmlformats.org/officeDocument/2006/relationships/hyperlink" Target="https://www.fws.gov/sites/default/files/documents/Ecological-Risk-Screening-Summary-Alewife.pdf?utm_source=chatgpt.com" TargetMode="External"/><Relationship Id="rId16" Type="http://schemas.openxmlformats.org/officeDocument/2006/relationships/hyperlink" Target="https://www.fao.org/fishery/affris/species-profiles/channel-catfish/channel-catfish-home/en/?utm_source=chatgpt.com" TargetMode="External"/><Relationship Id="rId20" Type="http://schemas.openxmlformats.org/officeDocument/2006/relationships/hyperlink" Target="https://dep.nj.gov/njfw/wp-content/uploads/njfw/Rock-Bass.pdf?utm_source=chatgpt.com" TargetMode="External"/><Relationship Id="rId29" Type="http://schemas.openxmlformats.org/officeDocument/2006/relationships/hyperlink" Target="https://www.fishbase.se/summary/anguilla-rostrata.html?utm_source=chatgpt.com" TargetMode="External"/><Relationship Id="rId1" Type="http://schemas.openxmlformats.org/officeDocument/2006/relationships/hyperlink" Target="https://www.fws.gov/sites/default/files/documents/Ecological-Risk-Screening-Summary-Alewife.pdf?utm_source=chatgpt.com" TargetMode="External"/><Relationship Id="rId6" Type="http://schemas.openxmlformats.org/officeDocument/2006/relationships/hyperlink" Target="https://en.wikipedia.org/wiki/Centrarchidae?utm_source=chatgpt.com" TargetMode="External"/><Relationship Id="rId11" Type="http://schemas.openxmlformats.org/officeDocument/2006/relationships/hyperlink" Target="https://en.wikipedia.org/wiki/Centrarchidae?utm_source=chatgpt.com" TargetMode="External"/><Relationship Id="rId24" Type="http://schemas.openxmlformats.org/officeDocument/2006/relationships/hyperlink" Target="https://fishhawkelectronics.com/blog/water-temp/?utm_source=chatgpt.com" TargetMode="External"/><Relationship Id="rId32" Type="http://schemas.openxmlformats.org/officeDocument/2006/relationships/hyperlink" Target="https://ndep.nv.gov/uploads/water-wqs-docs/WalleyeTTA.pdf?utm_source=chatgpt.com" TargetMode="External"/><Relationship Id="rId5" Type="http://schemas.openxmlformats.org/officeDocument/2006/relationships/hyperlink" Target="https://en.wikipedia.org/wiki/Centrarchidae?utm_source=chatgpt.com" TargetMode="External"/><Relationship Id="rId15" Type="http://schemas.openxmlformats.org/officeDocument/2006/relationships/hyperlink" Target="https://www.fao.org/fishery/affris/species-profiles/channel-catfish/channel-catfish-home/en/?utm_source=chatgpt.com" TargetMode="External"/><Relationship Id="rId23" Type="http://schemas.openxmlformats.org/officeDocument/2006/relationships/hyperlink" Target="https://fishhawkelectronics.com/blog/water-temp/?utm_source=chatgpt.com" TargetMode="External"/><Relationship Id="rId28" Type="http://schemas.openxmlformats.org/officeDocument/2006/relationships/hyperlink" Target="https://fishhawkelectronics.com/blog/water-temp/?utm_source=chatgpt.com" TargetMode="External"/><Relationship Id="rId10" Type="http://schemas.openxmlformats.org/officeDocument/2006/relationships/hyperlink" Target="https://ndep.nv.gov/uploads/water-wqs-docs/BluegillTTA.pdf?utm_source=chatgpt.com" TargetMode="External"/><Relationship Id="rId19" Type="http://schemas.openxmlformats.org/officeDocument/2006/relationships/hyperlink" Target="https://dep.nj.gov/njfw/wp-content/uploads/njfw/Rock-Bass.pdf?utm_source=chatgpt.com" TargetMode="External"/><Relationship Id="rId31" Type="http://schemas.openxmlformats.org/officeDocument/2006/relationships/hyperlink" Target="https://ndep.nv.gov/uploads/water-wqs-docs/WalleyeTTA.pdf?utm_source=chatgpt.com" TargetMode="External"/><Relationship Id="rId4" Type="http://schemas.openxmlformats.org/officeDocument/2006/relationships/hyperlink" Target="https://en.wikipedia.org/wiki/Common_shiner?utm_source=chatgpt.com" TargetMode="External"/><Relationship Id="rId9" Type="http://schemas.openxmlformats.org/officeDocument/2006/relationships/hyperlink" Target="https://ndep.nv.gov/uploads/water-wqs-docs/BluegillTTA.pdf?utm_source=chatgpt.com" TargetMode="External"/><Relationship Id="rId14" Type="http://schemas.openxmlformats.org/officeDocument/2006/relationships/hyperlink" Target="https://www.aqualog.de/en/blog-en/the-tench-facts-and-fables/?utm_source=chatgpt.com" TargetMode="External"/><Relationship Id="rId22" Type="http://schemas.openxmlformats.org/officeDocument/2006/relationships/hyperlink" Target="https://en.wikipedia.org/wiki/Bowfin?utm_source=chatgpt.com" TargetMode="External"/><Relationship Id="rId27" Type="http://schemas.openxmlformats.org/officeDocument/2006/relationships/hyperlink" Target="https://fishhawkelectronics.com/blog/water-temp/?utm_source=chatgpt.com" TargetMode="External"/><Relationship Id="rId30" Type="http://schemas.openxmlformats.org/officeDocument/2006/relationships/hyperlink" Target="https://www.fishbase.se/summary/anguilla-rostrata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4"/>
  <sheetViews>
    <sheetView workbookViewId="0">
      <pane xSplit="5" ySplit="1" topLeftCell="AM2" activePane="bottomRight" state="frozen"/>
      <selection pane="topRight" activeCell="E1" sqref="E1"/>
      <selection pane="bottomLeft" activeCell="A2" sqref="A2"/>
      <selection pane="bottomRight" activeCell="D6" sqref="D6"/>
    </sheetView>
  </sheetViews>
  <sheetFormatPr defaultRowHeight="14.25"/>
  <cols>
    <col min="1" max="1" width="16.25" customWidth="1"/>
    <col min="2" max="2" width="11.75" customWidth="1"/>
    <col min="6" max="7" width="15" customWidth="1"/>
    <col min="8" max="8" width="15.625" customWidth="1"/>
    <col min="9" max="9" width="7.875" customWidth="1"/>
    <col min="13" max="13" width="5.25" style="22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64" hidden="1" customWidth="1"/>
    <col min="22" max="26" width="0" style="65" hidden="1" customWidth="1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9" customWidth="1"/>
    <col min="74" max="79" width="8.875" customWidth="1"/>
    <col min="80" max="80" width="25.75" customWidth="1"/>
  </cols>
  <sheetData>
    <row r="1" spans="1:80" s="9" customFormat="1" ht="42.75" customHeight="1">
      <c r="A1" s="48" t="s">
        <v>0</v>
      </c>
      <c r="B1" s="48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59" t="s">
        <v>20</v>
      </c>
      <c r="V1" s="60" t="s">
        <v>21</v>
      </c>
      <c r="W1" s="61" t="s">
        <v>389</v>
      </c>
      <c r="X1" s="61" t="s">
        <v>390</v>
      </c>
      <c r="Y1" s="61" t="s">
        <v>391</v>
      </c>
      <c r="Z1" s="61" t="s">
        <v>392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55" t="s">
        <v>384</v>
      </c>
      <c r="AH1" s="55" t="s">
        <v>385</v>
      </c>
      <c r="AI1" s="55" t="s">
        <v>386</v>
      </c>
      <c r="AJ1" s="55" t="s">
        <v>387</v>
      </c>
      <c r="AK1" s="55" t="s">
        <v>388</v>
      </c>
      <c r="AL1" s="55" t="s">
        <v>712</v>
      </c>
      <c r="AM1" s="55" t="s">
        <v>713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25" t="s">
        <v>33</v>
      </c>
      <c r="AT1" s="25" t="s">
        <v>34</v>
      </c>
      <c r="AU1" s="25" t="s">
        <v>35</v>
      </c>
      <c r="AV1" s="25" t="s">
        <v>36</v>
      </c>
      <c r="AW1" s="25" t="s">
        <v>37</v>
      </c>
      <c r="AX1" s="25" t="s">
        <v>38</v>
      </c>
      <c r="AY1" s="25" t="s">
        <v>39</v>
      </c>
      <c r="AZ1" s="26" t="s">
        <v>40</v>
      </c>
      <c r="BA1" s="26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24" t="s">
        <v>61</v>
      </c>
      <c r="BV1" s="24" t="s">
        <v>62</v>
      </c>
      <c r="BW1" s="24" t="s">
        <v>63</v>
      </c>
      <c r="BX1" s="24" t="s">
        <v>64</v>
      </c>
      <c r="BY1" s="24" t="s">
        <v>65</v>
      </c>
      <c r="BZ1" s="10" t="s">
        <v>66</v>
      </c>
      <c r="CA1" s="10" t="s">
        <v>67</v>
      </c>
      <c r="CB1" s="48" t="s">
        <v>68</v>
      </c>
    </row>
    <row r="2" spans="1:80" s="7" customFormat="1">
      <c r="A2" s="49" t="str">
        <f>VLOOKUP(B2,CHOOSE({1,2},中英文和LW参数!D:D,中英文和LW参数!A:A),2,FALSE)</f>
        <v>Alewife</v>
      </c>
      <c r="B2" s="49" t="s">
        <v>686</v>
      </c>
      <c r="C2" s="13" t="s">
        <v>88</v>
      </c>
      <c r="D2" s="13">
        <v>1</v>
      </c>
      <c r="E2" s="13">
        <v>1</v>
      </c>
      <c r="F2" s="13" t="s">
        <v>709</v>
      </c>
      <c r="G2" s="13">
        <v>200</v>
      </c>
      <c r="H2" s="13" t="s">
        <v>710</v>
      </c>
      <c r="I2" s="13">
        <v>1</v>
      </c>
      <c r="J2" s="13">
        <v>1000</v>
      </c>
      <c r="K2" s="13">
        <f>INT(1.3*L2)</f>
        <v>260</v>
      </c>
      <c r="L2" s="13">
        <v>200</v>
      </c>
      <c r="M2" s="4" t="s">
        <v>71</v>
      </c>
      <c r="N2" s="14">
        <v>16</v>
      </c>
      <c r="O2" s="14">
        <v>21</v>
      </c>
      <c r="P2" s="14">
        <f t="shared" ref="P2:P24" si="0">(N2+O2)/2</f>
        <v>18.5</v>
      </c>
      <c r="Q2" s="14">
        <f t="shared" ref="Q2:Q24" si="1">(O2-N2)/2</f>
        <v>2.5</v>
      </c>
      <c r="R2" s="14">
        <v>5</v>
      </c>
      <c r="S2" s="14">
        <f t="shared" ref="S2:S24" si="2">Q2+R2</f>
        <v>7.5</v>
      </c>
      <c r="T2" s="14">
        <f>IF(C2="保底",0,VLOOKUP($D2,'等阶-水温阈值'!$A$1:$B$6,2,FALSE))</f>
        <v>0</v>
      </c>
      <c r="U2" s="62" t="s">
        <v>71</v>
      </c>
      <c r="V2" s="63">
        <v>1</v>
      </c>
      <c r="W2" s="63">
        <v>1</v>
      </c>
      <c r="X2" s="63">
        <v>1</v>
      </c>
      <c r="Y2" s="63">
        <v>1</v>
      </c>
      <c r="Z2" s="63">
        <v>1</v>
      </c>
      <c r="AA2" s="3" t="s">
        <v>71</v>
      </c>
      <c r="AB2" s="13">
        <v>1</v>
      </c>
      <c r="AC2" s="13">
        <v>0.6</v>
      </c>
      <c r="AD2" s="13">
        <v>0.6</v>
      </c>
      <c r="AE2" s="13">
        <v>0.6</v>
      </c>
      <c r="AF2" s="13">
        <v>0.6</v>
      </c>
      <c r="AG2" s="13">
        <v>0.6</v>
      </c>
      <c r="AH2" s="13">
        <v>0.6</v>
      </c>
      <c r="AI2" s="13">
        <v>0.6</v>
      </c>
      <c r="AJ2" s="13">
        <v>0.6</v>
      </c>
      <c r="AK2" s="13">
        <v>0.6</v>
      </c>
      <c r="AL2" s="13">
        <v>0.6</v>
      </c>
      <c r="AM2" s="13">
        <v>0.6</v>
      </c>
      <c r="AN2" s="14" t="s">
        <v>71</v>
      </c>
      <c r="AO2" s="14">
        <v>0</v>
      </c>
      <c r="AP2" s="14">
        <v>0.5</v>
      </c>
      <c r="AQ2" s="14">
        <v>1</v>
      </c>
      <c r="AR2" s="3" t="s">
        <v>71</v>
      </c>
      <c r="AS2" s="13">
        <v>0</v>
      </c>
      <c r="AT2" s="13">
        <v>1</v>
      </c>
      <c r="AU2" s="13">
        <v>0</v>
      </c>
      <c r="AV2" s="13">
        <v>0</v>
      </c>
      <c r="AW2" s="13">
        <v>0</v>
      </c>
      <c r="AX2" s="13">
        <v>0</v>
      </c>
      <c r="AY2" s="13">
        <v>0.8</v>
      </c>
      <c r="AZ2" s="13">
        <v>0</v>
      </c>
      <c r="BA2" s="13">
        <v>0</v>
      </c>
      <c r="BB2" s="3" t="s">
        <v>71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71</v>
      </c>
      <c r="BU2" s="13">
        <v>0.02</v>
      </c>
      <c r="BV2" s="13">
        <v>0.1</v>
      </c>
      <c r="BW2" s="13">
        <v>3</v>
      </c>
      <c r="BX2" s="13">
        <v>5</v>
      </c>
      <c r="BY2" s="13">
        <v>0.2</v>
      </c>
      <c r="BZ2" s="3" t="s">
        <v>71</v>
      </c>
      <c r="CA2" s="13">
        <v>1</v>
      </c>
      <c r="CB2" s="13" t="s">
        <v>72</v>
      </c>
    </row>
    <row r="3" spans="1:80" s="7" customFormat="1">
      <c r="A3" s="49" t="str">
        <f>VLOOKUP(B3,CHOOSE({1,2},中英文和LW参数!D:D,中英文和LW参数!A:A),2,FALSE)</f>
        <v>Common_Shiner</v>
      </c>
      <c r="B3" s="49" t="s">
        <v>687</v>
      </c>
      <c r="C3" s="13" t="s">
        <v>88</v>
      </c>
      <c r="D3" s="13">
        <v>1</v>
      </c>
      <c r="E3" s="13">
        <v>1.2</v>
      </c>
      <c r="F3" s="13" t="s">
        <v>708</v>
      </c>
      <c r="G3" s="13">
        <v>240</v>
      </c>
      <c r="H3" s="13" t="s">
        <v>710</v>
      </c>
      <c r="I3" s="13">
        <v>1</v>
      </c>
      <c r="J3" s="13">
        <v>1000</v>
      </c>
      <c r="K3" s="13">
        <f t="shared" ref="K3:K24" si="3">INT(1.3*L3)</f>
        <v>312</v>
      </c>
      <c r="L3" s="13">
        <v>240</v>
      </c>
      <c r="M3" s="4" t="s">
        <v>71</v>
      </c>
      <c r="N3" s="14">
        <v>19</v>
      </c>
      <c r="O3" s="14">
        <v>25</v>
      </c>
      <c r="P3" s="14">
        <f t="shared" si="0"/>
        <v>22</v>
      </c>
      <c r="Q3" s="14">
        <f t="shared" si="1"/>
        <v>3</v>
      </c>
      <c r="R3" s="14">
        <v>5</v>
      </c>
      <c r="S3" s="14">
        <f t="shared" si="2"/>
        <v>8</v>
      </c>
      <c r="T3" s="14">
        <f>IF(C3="保底",0,VLOOKUP($D3,'等阶-水温阈值'!$A$1:$B$6,2,FALSE))</f>
        <v>0</v>
      </c>
      <c r="U3" s="62" t="s">
        <v>71</v>
      </c>
      <c r="V3" s="63">
        <v>0</v>
      </c>
      <c r="W3" s="63">
        <v>1</v>
      </c>
      <c r="X3" s="63">
        <v>0</v>
      </c>
      <c r="Y3" s="63">
        <v>0</v>
      </c>
      <c r="Z3" s="63">
        <v>0</v>
      </c>
      <c r="AA3" s="3" t="s">
        <v>71</v>
      </c>
      <c r="AB3" s="13">
        <v>0.6</v>
      </c>
      <c r="AC3" s="13">
        <v>1</v>
      </c>
      <c r="AD3" s="13">
        <v>0.6</v>
      </c>
      <c r="AE3" s="13">
        <v>0.6</v>
      </c>
      <c r="AF3" s="13">
        <v>0.6</v>
      </c>
      <c r="AG3" s="13">
        <v>0.6</v>
      </c>
      <c r="AH3" s="13">
        <v>0.6</v>
      </c>
      <c r="AI3" s="13">
        <v>0.6</v>
      </c>
      <c r="AJ3" s="13">
        <v>0.6</v>
      </c>
      <c r="AK3" s="13">
        <v>0.6</v>
      </c>
      <c r="AL3" s="13">
        <v>0.6</v>
      </c>
      <c r="AM3" s="13">
        <v>0.6</v>
      </c>
      <c r="AN3" s="14" t="s">
        <v>71</v>
      </c>
      <c r="AO3" s="14">
        <v>0</v>
      </c>
      <c r="AP3" s="14">
        <v>1</v>
      </c>
      <c r="AQ3" s="14">
        <v>0.6</v>
      </c>
      <c r="AR3" s="3" t="s">
        <v>71</v>
      </c>
      <c r="AS3" s="13">
        <v>0</v>
      </c>
      <c r="AT3" s="13">
        <v>0.8</v>
      </c>
      <c r="AU3" s="13">
        <v>0</v>
      </c>
      <c r="AV3" s="13">
        <v>0</v>
      </c>
      <c r="AW3" s="13">
        <v>0</v>
      </c>
      <c r="AX3" s="13">
        <v>1</v>
      </c>
      <c r="AY3" s="13">
        <v>0</v>
      </c>
      <c r="AZ3" s="13">
        <v>0</v>
      </c>
      <c r="BA3" s="13">
        <v>0</v>
      </c>
      <c r="BB3" s="3" t="s">
        <v>71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71</v>
      </c>
      <c r="BU3" s="13">
        <v>0.01</v>
      </c>
      <c r="BV3" s="13">
        <v>0.08</v>
      </c>
      <c r="BW3" s="13">
        <v>2</v>
      </c>
      <c r="BX3" s="13">
        <v>6</v>
      </c>
      <c r="BY3" s="13">
        <v>0.15</v>
      </c>
      <c r="BZ3" s="3" t="s">
        <v>71</v>
      </c>
      <c r="CA3" s="13">
        <v>0.8</v>
      </c>
      <c r="CB3" s="13" t="s">
        <v>74</v>
      </c>
    </row>
    <row r="4" spans="1:80" s="7" customFormat="1">
      <c r="A4" s="49" t="str">
        <f>VLOOKUP(B4,CHOOSE({1,2},中英文和LW参数!D:D,中英文和LW参数!A:A),2,FALSE)</f>
        <v>Green_Sunfish</v>
      </c>
      <c r="B4" s="50" t="s">
        <v>75</v>
      </c>
      <c r="C4" s="13" t="s">
        <v>70</v>
      </c>
      <c r="D4" s="13">
        <v>1</v>
      </c>
      <c r="E4" s="13">
        <v>1.7</v>
      </c>
      <c r="F4" s="13"/>
      <c r="G4" s="13">
        <v>340</v>
      </c>
      <c r="H4" s="15" t="s">
        <v>710</v>
      </c>
      <c r="I4" s="13">
        <v>1</v>
      </c>
      <c r="J4" s="13">
        <v>1200</v>
      </c>
      <c r="K4" s="13">
        <f t="shared" si="3"/>
        <v>442</v>
      </c>
      <c r="L4" s="13">
        <v>340</v>
      </c>
      <c r="M4" s="4" t="s">
        <v>71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4</v>
      </c>
      <c r="S4" s="14">
        <f t="shared" si="2"/>
        <v>9</v>
      </c>
      <c r="T4" s="14">
        <f>IF(C4="保底",0,VLOOKUP($D4,'等阶-水温阈值'!$A$1:$B$6,2,FALSE))</f>
        <v>0</v>
      </c>
      <c r="U4" s="62" t="s">
        <v>71</v>
      </c>
      <c r="V4" s="63">
        <v>0</v>
      </c>
      <c r="W4" s="63">
        <v>1</v>
      </c>
      <c r="X4" s="63">
        <v>0</v>
      </c>
      <c r="Y4" s="63">
        <v>0</v>
      </c>
      <c r="Z4" s="63">
        <v>0</v>
      </c>
      <c r="AA4" s="3" t="s">
        <v>71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 s="49">
        <v>0</v>
      </c>
      <c r="AM4" s="49">
        <v>0</v>
      </c>
      <c r="AN4" s="14" t="s">
        <v>71</v>
      </c>
      <c r="AO4" s="14">
        <v>0</v>
      </c>
      <c r="AP4" s="14">
        <v>1</v>
      </c>
      <c r="AQ4" s="14">
        <v>0.6</v>
      </c>
      <c r="AR4" s="3" t="s">
        <v>71</v>
      </c>
      <c r="AS4" s="13">
        <v>0</v>
      </c>
      <c r="AT4" s="13">
        <v>1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3" t="s">
        <v>71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71</v>
      </c>
      <c r="BU4" s="13">
        <v>0.02</v>
      </c>
      <c r="BV4" s="13">
        <v>0.3</v>
      </c>
      <c r="BW4" s="13">
        <v>2</v>
      </c>
      <c r="BX4" s="13">
        <v>4</v>
      </c>
      <c r="BY4" s="13">
        <v>0.5</v>
      </c>
      <c r="BZ4" s="3" t="s">
        <v>71</v>
      </c>
      <c r="CA4" s="13">
        <v>0.7</v>
      </c>
      <c r="CB4" s="13" t="s">
        <v>74</v>
      </c>
    </row>
    <row r="5" spans="1:80" s="83" customFormat="1">
      <c r="A5" s="78" t="str">
        <f>VLOOKUP(B5,CHOOSE({1,2},中英文和LW参数!D:D,中英文和LW参数!A:A),2,FALSE)</f>
        <v>Pumpkinseed_Sunfish</v>
      </c>
      <c r="B5" s="78" t="s">
        <v>688</v>
      </c>
      <c r="C5" s="79" t="s">
        <v>70</v>
      </c>
      <c r="D5" s="79">
        <v>1</v>
      </c>
      <c r="E5" s="79">
        <v>1.5</v>
      </c>
      <c r="F5" s="79"/>
      <c r="G5" s="79">
        <v>300</v>
      </c>
      <c r="H5" s="79" t="s">
        <v>710</v>
      </c>
      <c r="I5" s="79">
        <v>1</v>
      </c>
      <c r="J5" s="79">
        <v>1000</v>
      </c>
      <c r="K5" s="13">
        <f t="shared" si="3"/>
        <v>390</v>
      </c>
      <c r="L5" s="79">
        <v>300</v>
      </c>
      <c r="M5" s="80" t="s">
        <v>71</v>
      </c>
      <c r="N5" s="81">
        <v>20</v>
      </c>
      <c r="O5" s="81">
        <v>30</v>
      </c>
      <c r="P5" s="81">
        <f t="shared" si="0"/>
        <v>25</v>
      </c>
      <c r="Q5" s="81">
        <f t="shared" si="1"/>
        <v>5</v>
      </c>
      <c r="R5" s="81">
        <v>4</v>
      </c>
      <c r="S5" s="81">
        <f t="shared" si="2"/>
        <v>9</v>
      </c>
      <c r="T5" s="81">
        <f>IF(C5="保底",0,VLOOKUP($D5,'等阶-水温阈值'!$A$1:$B$6,2,FALSE))</f>
        <v>0</v>
      </c>
      <c r="U5" s="82" t="s">
        <v>71</v>
      </c>
      <c r="V5" s="79">
        <v>0.6</v>
      </c>
      <c r="W5" s="79">
        <v>1</v>
      </c>
      <c r="X5" s="79">
        <v>0.6</v>
      </c>
      <c r="Y5" s="79">
        <v>0</v>
      </c>
      <c r="Z5" s="79">
        <v>0</v>
      </c>
      <c r="AA5" s="82" t="s">
        <v>71</v>
      </c>
      <c r="AB5" s="79">
        <v>1</v>
      </c>
      <c r="AC5" s="79">
        <v>1</v>
      </c>
      <c r="AD5" s="79">
        <v>1</v>
      </c>
      <c r="AE5" s="79">
        <v>1</v>
      </c>
      <c r="AF5" s="79">
        <v>1</v>
      </c>
      <c r="AG5" s="79">
        <v>1</v>
      </c>
      <c r="AH5" s="79">
        <v>1</v>
      </c>
      <c r="AI5" s="79">
        <v>1</v>
      </c>
      <c r="AJ5" s="79">
        <v>1</v>
      </c>
      <c r="AK5" s="79">
        <v>1</v>
      </c>
      <c r="AL5" s="79">
        <v>1</v>
      </c>
      <c r="AM5" s="79">
        <v>1</v>
      </c>
      <c r="AN5" s="81" t="s">
        <v>71</v>
      </c>
      <c r="AO5" s="81">
        <v>0</v>
      </c>
      <c r="AP5" s="81">
        <v>1</v>
      </c>
      <c r="AQ5" s="81">
        <v>0.6</v>
      </c>
      <c r="AR5" s="82" t="s">
        <v>71</v>
      </c>
      <c r="AS5" s="79">
        <v>0</v>
      </c>
      <c r="AT5" s="79">
        <v>0.4</v>
      </c>
      <c r="AU5" s="79">
        <v>0</v>
      </c>
      <c r="AV5" s="79">
        <v>1</v>
      </c>
      <c r="AW5" s="79">
        <v>0.8</v>
      </c>
      <c r="AX5" s="79">
        <v>0</v>
      </c>
      <c r="AY5" s="79">
        <v>0</v>
      </c>
      <c r="AZ5" s="79">
        <v>0</v>
      </c>
      <c r="BA5" s="79">
        <v>0</v>
      </c>
      <c r="BB5" s="82" t="s">
        <v>71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82" t="s">
        <v>71</v>
      </c>
      <c r="BU5" s="79">
        <v>0.02</v>
      </c>
      <c r="BV5" s="79">
        <v>0.2</v>
      </c>
      <c r="BW5" s="79">
        <v>2</v>
      </c>
      <c r="BX5" s="79">
        <v>4</v>
      </c>
      <c r="BY5" s="79">
        <v>0.35</v>
      </c>
      <c r="BZ5" s="82" t="s">
        <v>71</v>
      </c>
      <c r="CA5" s="79">
        <v>0.8</v>
      </c>
      <c r="CB5" s="79" t="s">
        <v>78</v>
      </c>
    </row>
    <row r="6" spans="1:80" s="7" customFormat="1">
      <c r="A6" s="49" t="str">
        <f>VLOOKUP(B6,CHOOSE({1,2},中英文和LW参数!D:D,中英文和LW参数!A:A),2,FALSE)</f>
        <v>Bluegill_Sunfish</v>
      </c>
      <c r="B6" s="49" t="s">
        <v>696</v>
      </c>
      <c r="C6" s="13" t="s">
        <v>70</v>
      </c>
      <c r="D6" s="13">
        <v>2</v>
      </c>
      <c r="E6" s="13">
        <v>2</v>
      </c>
      <c r="F6" s="13"/>
      <c r="G6" s="13">
        <v>400</v>
      </c>
      <c r="H6" s="13" t="s">
        <v>722</v>
      </c>
      <c r="I6" s="13">
        <v>1</v>
      </c>
      <c r="J6" s="13">
        <v>1000</v>
      </c>
      <c r="K6" s="13">
        <f t="shared" si="3"/>
        <v>520</v>
      </c>
      <c r="L6" s="13">
        <v>400</v>
      </c>
      <c r="M6" s="4" t="s">
        <v>71</v>
      </c>
      <c r="N6" s="14">
        <v>18</v>
      </c>
      <c r="O6" s="14">
        <v>30</v>
      </c>
      <c r="P6" s="14">
        <f t="shared" si="0"/>
        <v>24</v>
      </c>
      <c r="Q6" s="14">
        <f t="shared" si="1"/>
        <v>6</v>
      </c>
      <c r="R6" s="14">
        <v>3</v>
      </c>
      <c r="S6" s="14">
        <f t="shared" si="2"/>
        <v>9</v>
      </c>
      <c r="T6" s="14">
        <f>IF(C6="保底",0,VLOOKUP($D6,'等阶-水温阈值'!$A$1:$B$6,2,FALSE))</f>
        <v>0.2</v>
      </c>
      <c r="U6" s="62" t="s">
        <v>71</v>
      </c>
      <c r="V6" s="63">
        <v>0.6</v>
      </c>
      <c r="W6" s="63">
        <v>1</v>
      </c>
      <c r="X6" s="63">
        <v>0.6</v>
      </c>
      <c r="Y6" s="63">
        <v>0.6</v>
      </c>
      <c r="Z6" s="63">
        <v>0</v>
      </c>
      <c r="AA6" s="3" t="s">
        <v>71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14" t="s">
        <v>71</v>
      </c>
      <c r="AO6" s="14">
        <v>0</v>
      </c>
      <c r="AP6" s="14">
        <v>1</v>
      </c>
      <c r="AQ6" s="14">
        <v>0.6</v>
      </c>
      <c r="AR6" s="3" t="s">
        <v>71</v>
      </c>
      <c r="AS6" s="13">
        <v>0</v>
      </c>
      <c r="AT6" s="13">
        <v>0.4</v>
      </c>
      <c r="AU6" s="13">
        <v>0</v>
      </c>
      <c r="AV6" s="13">
        <v>1</v>
      </c>
      <c r="AW6" s="13">
        <v>0.8</v>
      </c>
      <c r="AX6" s="13">
        <v>0</v>
      </c>
      <c r="AY6" s="13">
        <v>0</v>
      </c>
      <c r="AZ6" s="13">
        <v>0</v>
      </c>
      <c r="BA6" s="13">
        <v>0</v>
      </c>
      <c r="BB6" s="3" t="s">
        <v>71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71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71</v>
      </c>
      <c r="CA6" s="13">
        <v>0.8</v>
      </c>
      <c r="CB6" s="13" t="s">
        <v>78</v>
      </c>
    </row>
    <row r="7" spans="1:80" s="7" customFormat="1">
      <c r="A7" s="49" t="str">
        <f>VLOOKUP(B7,CHOOSE({1,2},中英文和LW参数!D:D,中英文和LW参数!A:A),2,FALSE)</f>
        <v>Redear_Sunfish</v>
      </c>
      <c r="B7" s="49" t="s">
        <v>695</v>
      </c>
      <c r="C7" s="13" t="s">
        <v>70</v>
      </c>
      <c r="D7" s="13">
        <v>2</v>
      </c>
      <c r="E7" s="13">
        <v>2.2999999999999998</v>
      </c>
      <c r="F7" s="13"/>
      <c r="G7" s="13">
        <v>460</v>
      </c>
      <c r="H7" s="13" t="s">
        <v>722</v>
      </c>
      <c r="I7" s="13">
        <v>1</v>
      </c>
      <c r="J7" s="13">
        <v>1000</v>
      </c>
      <c r="K7" s="13">
        <f t="shared" si="3"/>
        <v>598</v>
      </c>
      <c r="L7" s="13">
        <v>460</v>
      </c>
      <c r="M7" s="4" t="s">
        <v>71</v>
      </c>
      <c r="N7" s="14">
        <v>22</v>
      </c>
      <c r="O7" s="14">
        <v>30</v>
      </c>
      <c r="P7" s="14">
        <f t="shared" si="0"/>
        <v>26</v>
      </c>
      <c r="Q7" s="14">
        <f t="shared" si="1"/>
        <v>4</v>
      </c>
      <c r="R7" s="14">
        <v>3</v>
      </c>
      <c r="S7" s="14">
        <f t="shared" si="2"/>
        <v>7</v>
      </c>
      <c r="T7" s="14">
        <f>IF(C7="保底",0,VLOOKUP($D7,'等阶-水温阈值'!$A$1:$B$6,2,FALSE))</f>
        <v>0.2</v>
      </c>
      <c r="U7" s="62" t="s">
        <v>71</v>
      </c>
      <c r="V7" s="63">
        <v>0</v>
      </c>
      <c r="W7" s="63">
        <v>0.6</v>
      </c>
      <c r="X7" s="63">
        <v>1</v>
      </c>
      <c r="Y7" s="63">
        <v>0.6</v>
      </c>
      <c r="Z7" s="63">
        <v>0.6</v>
      </c>
      <c r="AA7" s="3" t="s">
        <v>71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0</v>
      </c>
      <c r="AM7" s="49">
        <v>0</v>
      </c>
      <c r="AN7" s="14" t="s">
        <v>71</v>
      </c>
      <c r="AO7" s="14">
        <v>0</v>
      </c>
      <c r="AP7" s="14">
        <v>0.6</v>
      </c>
      <c r="AQ7" s="14">
        <v>1</v>
      </c>
      <c r="AR7" s="3" t="s">
        <v>71</v>
      </c>
      <c r="AS7" s="13">
        <v>0</v>
      </c>
      <c r="AT7" s="13">
        <v>1</v>
      </c>
      <c r="AU7" s="13">
        <v>0.4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3" t="s">
        <v>71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3" t="s">
        <v>71</v>
      </c>
      <c r="BU7" s="13">
        <v>0.01</v>
      </c>
      <c r="BV7" s="13">
        <v>0.12</v>
      </c>
      <c r="BW7" s="13">
        <v>1</v>
      </c>
      <c r="BX7" s="13">
        <v>5</v>
      </c>
      <c r="BY7" s="13">
        <v>0.2</v>
      </c>
      <c r="BZ7" s="3" t="s">
        <v>71</v>
      </c>
      <c r="CA7" s="13">
        <v>0.7</v>
      </c>
      <c r="CB7" s="13" t="s">
        <v>74</v>
      </c>
    </row>
    <row r="8" spans="1:80" s="7" customFormat="1">
      <c r="A8" s="49" t="str">
        <f>VLOOKUP(B8,CHOOSE({1,2},中英文和LW参数!D:D,中英文和LW参数!A:A),2,FALSE)</f>
        <v>Yaqui_Sucker</v>
      </c>
      <c r="B8" s="49" t="s">
        <v>698</v>
      </c>
      <c r="C8" s="13" t="s">
        <v>70</v>
      </c>
      <c r="D8" s="13">
        <v>3</v>
      </c>
      <c r="E8" s="13">
        <v>3</v>
      </c>
      <c r="F8" s="13"/>
      <c r="G8" s="13">
        <v>800</v>
      </c>
      <c r="H8" s="13" t="s">
        <v>711</v>
      </c>
      <c r="I8" s="13">
        <v>1</v>
      </c>
      <c r="J8" s="13">
        <v>1000</v>
      </c>
      <c r="K8" s="13">
        <f t="shared" si="3"/>
        <v>1040</v>
      </c>
      <c r="L8" s="13">
        <v>800</v>
      </c>
      <c r="M8" s="4" t="s">
        <v>71</v>
      </c>
      <c r="N8" s="14">
        <v>20</v>
      </c>
      <c r="O8" s="14">
        <v>30</v>
      </c>
      <c r="P8" s="14">
        <f t="shared" ref="P8:P15" si="4">(N8+O8)/2</f>
        <v>25</v>
      </c>
      <c r="Q8" s="14">
        <f t="shared" ref="Q8:Q15" si="5">(O8-N8)/2</f>
        <v>5</v>
      </c>
      <c r="R8" s="14">
        <v>1</v>
      </c>
      <c r="S8" s="14">
        <f>Q8+R8</f>
        <v>6</v>
      </c>
      <c r="T8" s="14">
        <f>IF(C8="保底",0,VLOOKUP($D8,'等阶-水温阈值'!$A$1:$B$6,2,FALSE))</f>
        <v>0.3</v>
      </c>
      <c r="U8" s="62" t="s">
        <v>71</v>
      </c>
      <c r="V8" s="63">
        <v>1</v>
      </c>
      <c r="W8" s="63">
        <v>0.6</v>
      </c>
      <c r="X8" s="63">
        <v>0.2</v>
      </c>
      <c r="Y8" s="63">
        <v>0.6</v>
      </c>
      <c r="Z8" s="63">
        <v>0.2</v>
      </c>
      <c r="AA8" s="3" t="s">
        <v>71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49">
        <v>0</v>
      </c>
      <c r="AH8" s="49">
        <v>0</v>
      </c>
      <c r="AI8" s="49">
        <v>0</v>
      </c>
      <c r="AJ8" s="49">
        <v>0</v>
      </c>
      <c r="AK8" s="49">
        <v>0</v>
      </c>
      <c r="AL8" s="49">
        <v>0</v>
      </c>
      <c r="AM8" s="49">
        <v>1</v>
      </c>
      <c r="AN8" s="14" t="s">
        <v>71</v>
      </c>
      <c r="AO8" s="14">
        <v>0</v>
      </c>
      <c r="AP8" s="14">
        <v>0.6</v>
      </c>
      <c r="AQ8" s="14">
        <v>1</v>
      </c>
      <c r="AR8" s="3" t="s">
        <v>71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1</v>
      </c>
      <c r="AY8" s="13">
        <v>0.4</v>
      </c>
      <c r="AZ8" s="13">
        <v>0</v>
      </c>
      <c r="BA8" s="13">
        <v>0</v>
      </c>
      <c r="BB8" s="3" t="s">
        <v>71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3" t="s">
        <v>71</v>
      </c>
      <c r="BU8" s="13">
        <v>5.0000000000000001E-3</v>
      </c>
      <c r="BV8" s="13">
        <v>0.05</v>
      </c>
      <c r="BW8" s="13">
        <v>1</v>
      </c>
      <c r="BX8" s="13">
        <v>6</v>
      </c>
      <c r="BY8" s="13">
        <v>0.1</v>
      </c>
      <c r="BZ8" s="3" t="s">
        <v>71</v>
      </c>
      <c r="CA8" s="13">
        <v>0.8</v>
      </c>
      <c r="CB8" s="13" t="s">
        <v>86</v>
      </c>
    </row>
    <row r="9" spans="1:80" s="7" customFormat="1">
      <c r="A9" s="49" t="str">
        <f>VLOOKUP(B9,CHOOSE({1,2},中英文和LW参数!D:D,中英文和LW参数!A:A),2,FALSE)</f>
        <v>Buffalofish</v>
      </c>
      <c r="B9" s="49" t="s">
        <v>699</v>
      </c>
      <c r="C9" s="13" t="s">
        <v>70</v>
      </c>
      <c r="D9" s="13">
        <v>3</v>
      </c>
      <c r="E9" s="13">
        <v>3</v>
      </c>
      <c r="F9" s="13"/>
      <c r="G9" s="13">
        <v>800</v>
      </c>
      <c r="H9" s="13" t="s">
        <v>711</v>
      </c>
      <c r="I9" s="13">
        <v>1</v>
      </c>
      <c r="J9" s="13">
        <v>1000</v>
      </c>
      <c r="K9" s="13">
        <f t="shared" si="3"/>
        <v>1040</v>
      </c>
      <c r="L9" s="13">
        <v>800</v>
      </c>
      <c r="M9" s="4" t="s">
        <v>71</v>
      </c>
      <c r="N9" s="14">
        <v>18</v>
      </c>
      <c r="O9" s="14">
        <v>26</v>
      </c>
      <c r="P9" s="14">
        <f t="shared" si="4"/>
        <v>22</v>
      </c>
      <c r="Q9" s="14">
        <f t="shared" si="5"/>
        <v>4</v>
      </c>
      <c r="R9" s="14">
        <v>1</v>
      </c>
      <c r="S9" s="14">
        <f t="shared" ref="S9:S17" si="6">Q9+R9</f>
        <v>5</v>
      </c>
      <c r="T9" s="14">
        <f>IF(C9="保底",0,VLOOKUP($D9,'等阶-水温阈值'!$A$1:$B$6,2,FALSE))</f>
        <v>0.3</v>
      </c>
      <c r="U9" s="62" t="s">
        <v>71</v>
      </c>
      <c r="V9" s="63">
        <v>0.6</v>
      </c>
      <c r="W9" s="63">
        <v>1</v>
      </c>
      <c r="X9" s="63">
        <v>0.6</v>
      </c>
      <c r="Y9" s="63">
        <v>0.2</v>
      </c>
      <c r="Z9" s="63">
        <v>0.2</v>
      </c>
      <c r="AA9" s="3" t="s">
        <v>71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1</v>
      </c>
      <c r="AM9" s="49">
        <v>0</v>
      </c>
      <c r="AN9" s="14" t="s">
        <v>71</v>
      </c>
      <c r="AO9" s="14">
        <v>0.1</v>
      </c>
      <c r="AP9" s="14">
        <v>0.3</v>
      </c>
      <c r="AQ9" s="14">
        <v>1</v>
      </c>
      <c r="AR9" s="3" t="s">
        <v>71</v>
      </c>
      <c r="AS9" s="13">
        <v>0.1</v>
      </c>
      <c r="AT9" s="13">
        <v>0.6</v>
      </c>
      <c r="AU9" s="13">
        <v>1</v>
      </c>
      <c r="AV9" s="13">
        <v>0.1</v>
      </c>
      <c r="AW9" s="13">
        <v>0.1</v>
      </c>
      <c r="AX9" s="13">
        <v>0.1</v>
      </c>
      <c r="AY9" s="13">
        <v>0.1</v>
      </c>
      <c r="AZ9" s="13">
        <v>0.1</v>
      </c>
      <c r="BA9" s="13">
        <v>0.1</v>
      </c>
      <c r="BB9" s="3" t="s">
        <v>71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3" t="s">
        <v>71</v>
      </c>
      <c r="BU9" s="13">
        <v>0.02</v>
      </c>
      <c r="BV9" s="13">
        <v>0.15</v>
      </c>
      <c r="BW9" s="13">
        <v>2</v>
      </c>
      <c r="BX9" s="13">
        <v>5</v>
      </c>
      <c r="BY9" s="13">
        <v>0.25</v>
      </c>
      <c r="BZ9" s="3" t="s">
        <v>71</v>
      </c>
      <c r="CA9" s="13">
        <v>0.7</v>
      </c>
      <c r="CB9" s="13" t="s">
        <v>74</v>
      </c>
    </row>
    <row r="10" spans="1:80" s="7" customFormat="1">
      <c r="A10" s="49" t="str">
        <f>VLOOKUP(B10,CHOOSE({1,2},中英文和LW参数!D:D,中英文和LW参数!A:A),2,FALSE)</f>
        <v>Bigmouth_Buffalo</v>
      </c>
      <c r="B10" s="49" t="s">
        <v>700</v>
      </c>
      <c r="C10" s="13" t="s">
        <v>70</v>
      </c>
      <c r="D10" s="13">
        <v>3</v>
      </c>
      <c r="E10" s="13">
        <v>3.5</v>
      </c>
      <c r="F10" s="13"/>
      <c r="G10" s="13">
        <v>1000</v>
      </c>
      <c r="H10" s="13" t="s">
        <v>711</v>
      </c>
      <c r="I10" s="13">
        <v>1</v>
      </c>
      <c r="J10" s="13">
        <v>1000</v>
      </c>
      <c r="K10" s="13">
        <f t="shared" si="3"/>
        <v>1300</v>
      </c>
      <c r="L10" s="13">
        <v>1000</v>
      </c>
      <c r="M10" s="4" t="s">
        <v>71</v>
      </c>
      <c r="N10" s="14">
        <v>20</v>
      </c>
      <c r="O10" s="14">
        <v>30</v>
      </c>
      <c r="P10" s="14">
        <f t="shared" si="4"/>
        <v>25</v>
      </c>
      <c r="Q10" s="14">
        <f t="shared" si="5"/>
        <v>5</v>
      </c>
      <c r="R10" s="14">
        <v>0</v>
      </c>
      <c r="S10" s="14">
        <f t="shared" si="6"/>
        <v>5</v>
      </c>
      <c r="T10" s="14">
        <f>IF(C10="保底",0,VLOOKUP($D10,'等阶-水温阈值'!$A$1:$B$6,2,FALSE))</f>
        <v>0.3</v>
      </c>
      <c r="U10" s="62" t="s">
        <v>71</v>
      </c>
      <c r="V10" s="63">
        <v>0.6</v>
      </c>
      <c r="W10" s="63">
        <v>1</v>
      </c>
      <c r="X10" s="63">
        <v>0.6</v>
      </c>
      <c r="Y10" s="63">
        <v>0.2</v>
      </c>
      <c r="Z10" s="63">
        <v>0.2</v>
      </c>
      <c r="AA10" s="3" t="s">
        <v>71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1</v>
      </c>
      <c r="AM10" s="49">
        <v>0</v>
      </c>
      <c r="AN10" s="14" t="s">
        <v>71</v>
      </c>
      <c r="AO10" s="14">
        <v>0.2</v>
      </c>
      <c r="AP10" s="14">
        <v>1</v>
      </c>
      <c r="AQ10" s="14">
        <v>0.6</v>
      </c>
      <c r="AR10" s="3" t="s">
        <v>71</v>
      </c>
      <c r="AS10" s="13">
        <v>0.2</v>
      </c>
      <c r="AT10" s="13">
        <v>1</v>
      </c>
      <c r="AU10" s="13">
        <v>0.4</v>
      </c>
      <c r="AV10" s="13">
        <v>0.1</v>
      </c>
      <c r="AW10" s="13">
        <v>0.1</v>
      </c>
      <c r="AX10" s="13">
        <v>0.1</v>
      </c>
      <c r="AY10" s="13">
        <v>0.1</v>
      </c>
      <c r="AZ10" s="13">
        <v>0.1</v>
      </c>
      <c r="BA10" s="13">
        <v>0.1</v>
      </c>
      <c r="BB10" s="3" t="s">
        <v>71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3" t="s">
        <v>71</v>
      </c>
      <c r="BU10" s="13">
        <v>0.01</v>
      </c>
      <c r="BV10" s="13">
        <v>0.12</v>
      </c>
      <c r="BW10" s="13">
        <v>1</v>
      </c>
      <c r="BX10" s="13">
        <v>5</v>
      </c>
      <c r="BY10" s="13">
        <v>0.2</v>
      </c>
      <c r="BZ10" s="3" t="s">
        <v>71</v>
      </c>
      <c r="CA10" s="13">
        <v>0.7</v>
      </c>
      <c r="CB10" s="13" t="s">
        <v>74</v>
      </c>
    </row>
    <row r="11" spans="1:80" s="7" customFormat="1">
      <c r="A11" s="49" t="str">
        <f>VLOOKUP(B11,CHOOSE({1,2},中英文和LW参数!D:D,中英文和LW参数!A:A),2,FALSE)</f>
        <v>Tench</v>
      </c>
      <c r="B11" s="49" t="s">
        <v>703</v>
      </c>
      <c r="C11" s="13" t="s">
        <v>70</v>
      </c>
      <c r="D11" s="13">
        <v>4</v>
      </c>
      <c r="E11" s="13">
        <v>4</v>
      </c>
      <c r="F11" s="13"/>
      <c r="G11" s="13">
        <v>1600</v>
      </c>
      <c r="H11" s="13" t="s">
        <v>721</v>
      </c>
      <c r="I11" s="13">
        <v>1</v>
      </c>
      <c r="J11" s="13">
        <v>1000</v>
      </c>
      <c r="K11" s="13">
        <f t="shared" si="3"/>
        <v>2080</v>
      </c>
      <c r="L11" s="13">
        <v>1600</v>
      </c>
      <c r="M11" s="4" t="s">
        <v>71</v>
      </c>
      <c r="N11" s="14">
        <v>12</v>
      </c>
      <c r="O11" s="14">
        <v>26</v>
      </c>
      <c r="P11" s="14">
        <f t="shared" si="4"/>
        <v>19</v>
      </c>
      <c r="Q11" s="14">
        <f t="shared" si="5"/>
        <v>7</v>
      </c>
      <c r="R11" s="14">
        <v>0</v>
      </c>
      <c r="S11" s="14">
        <f t="shared" si="6"/>
        <v>7</v>
      </c>
      <c r="T11" s="14">
        <f>IF(C11="保底",0,VLOOKUP($D11,'等阶-水温阈值'!$A$1:$B$6,2,FALSE))</f>
        <v>0.5</v>
      </c>
      <c r="U11" s="62" t="s">
        <v>71</v>
      </c>
      <c r="V11" s="63">
        <v>0.6</v>
      </c>
      <c r="W11" s="63">
        <v>1</v>
      </c>
      <c r="X11" s="63">
        <v>0.6</v>
      </c>
      <c r="Y11" s="63">
        <v>0.2</v>
      </c>
      <c r="Z11" s="63">
        <v>0.2</v>
      </c>
      <c r="AA11" s="3" t="s">
        <v>71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1</v>
      </c>
      <c r="AL11" s="49">
        <v>0</v>
      </c>
      <c r="AM11" s="49">
        <v>0</v>
      </c>
      <c r="AN11" s="14" t="s">
        <v>71</v>
      </c>
      <c r="AO11" s="14">
        <v>0.1</v>
      </c>
      <c r="AP11" s="14">
        <v>0.3</v>
      </c>
      <c r="AQ11" s="14">
        <v>1</v>
      </c>
      <c r="AR11" s="3" t="s">
        <v>71</v>
      </c>
      <c r="AS11" s="13">
        <v>0.1</v>
      </c>
      <c r="AT11" s="13">
        <v>0.6</v>
      </c>
      <c r="AU11" s="13">
        <v>1</v>
      </c>
      <c r="AV11" s="13">
        <v>0.1</v>
      </c>
      <c r="AW11" s="13">
        <v>0.1</v>
      </c>
      <c r="AX11" s="13">
        <v>0.1</v>
      </c>
      <c r="AY11" s="13">
        <v>0.1</v>
      </c>
      <c r="AZ11" s="13">
        <v>0.1</v>
      </c>
      <c r="BA11" s="13">
        <v>0.1</v>
      </c>
      <c r="BB11" s="3" t="s">
        <v>71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3" t="s">
        <v>71</v>
      </c>
      <c r="BU11" s="13">
        <v>0.02</v>
      </c>
      <c r="BV11" s="13">
        <v>0.15</v>
      </c>
      <c r="BW11" s="13">
        <v>2</v>
      </c>
      <c r="BX11" s="13">
        <v>5</v>
      </c>
      <c r="BY11" s="13">
        <v>0.25</v>
      </c>
      <c r="BZ11" s="3" t="s">
        <v>71</v>
      </c>
      <c r="CA11" s="13">
        <v>0.7</v>
      </c>
      <c r="CB11" s="13" t="s">
        <v>74</v>
      </c>
    </row>
    <row r="12" spans="1:80" s="7" customFormat="1">
      <c r="A12" s="49" t="str">
        <f>VLOOKUP(B12,CHOOSE({1,2},中英文和LW参数!D:D,中英文和LW参数!A:A),2,FALSE)</f>
        <v>Channel_Catfish</v>
      </c>
      <c r="B12" s="49" t="s">
        <v>704</v>
      </c>
      <c r="C12" s="13" t="s">
        <v>70</v>
      </c>
      <c r="D12" s="13">
        <v>4</v>
      </c>
      <c r="E12" s="13">
        <v>4.3</v>
      </c>
      <c r="F12" s="13"/>
      <c r="G12" s="13">
        <v>1800</v>
      </c>
      <c r="H12" s="13" t="s">
        <v>721</v>
      </c>
      <c r="I12" s="13">
        <v>1</v>
      </c>
      <c r="J12" s="13">
        <v>1000</v>
      </c>
      <c r="K12" s="13">
        <f t="shared" si="3"/>
        <v>2340</v>
      </c>
      <c r="L12" s="13">
        <v>1800</v>
      </c>
      <c r="M12" s="4" t="s">
        <v>71</v>
      </c>
      <c r="N12" s="14">
        <v>24</v>
      </c>
      <c r="O12" s="14">
        <v>30</v>
      </c>
      <c r="P12" s="14">
        <f t="shared" si="4"/>
        <v>27</v>
      </c>
      <c r="Q12" s="14">
        <f t="shared" si="5"/>
        <v>3</v>
      </c>
      <c r="R12" s="14">
        <v>0</v>
      </c>
      <c r="S12" s="14">
        <f t="shared" si="6"/>
        <v>3</v>
      </c>
      <c r="T12" s="14">
        <f>IF(C12="保底",0,VLOOKUP($D12,'等阶-水温阈值'!$A$1:$B$6,2,FALSE))</f>
        <v>0.5</v>
      </c>
      <c r="U12" s="62" t="s">
        <v>71</v>
      </c>
      <c r="V12" s="63">
        <v>0.6</v>
      </c>
      <c r="W12" s="63">
        <v>1</v>
      </c>
      <c r="X12" s="63">
        <v>0.6</v>
      </c>
      <c r="Y12" s="63">
        <v>0.2</v>
      </c>
      <c r="Z12" s="63">
        <v>0.2</v>
      </c>
      <c r="AA12" s="3" t="s">
        <v>71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49">
        <v>1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14" t="s">
        <v>71</v>
      </c>
      <c r="AO12" s="14">
        <v>0.2</v>
      </c>
      <c r="AP12" s="14">
        <v>1</v>
      </c>
      <c r="AQ12" s="14">
        <v>0.6</v>
      </c>
      <c r="AR12" s="3" t="s">
        <v>71</v>
      </c>
      <c r="AS12" s="13">
        <v>0.2</v>
      </c>
      <c r="AT12" s="13">
        <v>1</v>
      </c>
      <c r="AU12" s="13">
        <v>0.4</v>
      </c>
      <c r="AV12" s="13">
        <v>0.1</v>
      </c>
      <c r="AW12" s="13">
        <v>0.1</v>
      </c>
      <c r="AX12" s="13">
        <v>0.1</v>
      </c>
      <c r="AY12" s="13">
        <v>0.1</v>
      </c>
      <c r="AZ12" s="13">
        <v>0.1</v>
      </c>
      <c r="BA12" s="13">
        <v>0.1</v>
      </c>
      <c r="BB12" s="3" t="s">
        <v>71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3" t="s">
        <v>71</v>
      </c>
      <c r="BU12" s="13">
        <v>0.01</v>
      </c>
      <c r="BV12" s="13">
        <v>0.12</v>
      </c>
      <c r="BW12" s="13">
        <v>1</v>
      </c>
      <c r="BX12" s="13">
        <v>5</v>
      </c>
      <c r="BY12" s="13">
        <v>0.2</v>
      </c>
      <c r="BZ12" s="3" t="s">
        <v>71</v>
      </c>
      <c r="CA12" s="13">
        <v>0.7</v>
      </c>
      <c r="CB12" s="13" t="s">
        <v>74</v>
      </c>
    </row>
    <row r="13" spans="1:80" s="93" customFormat="1" ht="13.5" customHeight="1">
      <c r="A13" s="88" t="str">
        <f>VLOOKUP(B13,CHOOSE({1,2},中英文和LW参数!D:D,中英文和LW参数!A:A),2,FALSE)</f>
        <v>Common_Shiner</v>
      </c>
      <c r="B13" s="88" t="s">
        <v>687</v>
      </c>
      <c r="C13" s="89" t="s">
        <v>88</v>
      </c>
      <c r="D13" s="89">
        <v>1</v>
      </c>
      <c r="E13" s="89">
        <v>1</v>
      </c>
      <c r="F13" s="89"/>
      <c r="G13" s="89">
        <v>200</v>
      </c>
      <c r="H13" s="89" t="s">
        <v>726</v>
      </c>
      <c r="I13" s="89">
        <v>2</v>
      </c>
      <c r="J13" s="89">
        <v>1000</v>
      </c>
      <c r="K13" s="13">
        <f t="shared" si="3"/>
        <v>260</v>
      </c>
      <c r="L13" s="89">
        <v>200</v>
      </c>
      <c r="M13" s="90" t="s">
        <v>71</v>
      </c>
      <c r="N13" s="89">
        <v>19</v>
      </c>
      <c r="O13" s="89">
        <v>25</v>
      </c>
      <c r="P13" s="89">
        <f t="shared" si="4"/>
        <v>22</v>
      </c>
      <c r="Q13" s="89">
        <f t="shared" si="5"/>
        <v>3</v>
      </c>
      <c r="R13" s="89">
        <v>0</v>
      </c>
      <c r="S13" s="89">
        <f t="shared" si="6"/>
        <v>3</v>
      </c>
      <c r="T13" s="89">
        <f>IF(C13="保底",0,VLOOKUP($D13,'等阶-水温阈值'!$A$1:$B$6,2,FALSE))</f>
        <v>0</v>
      </c>
      <c r="U13" s="91" t="s">
        <v>71</v>
      </c>
      <c r="V13" s="92">
        <v>0</v>
      </c>
      <c r="W13" s="92">
        <v>1</v>
      </c>
      <c r="X13" s="92">
        <v>0</v>
      </c>
      <c r="Y13" s="92">
        <v>0</v>
      </c>
      <c r="Z13" s="92">
        <v>0</v>
      </c>
      <c r="AA13" s="90" t="s">
        <v>71</v>
      </c>
      <c r="AB13" s="13">
        <v>0.6</v>
      </c>
      <c r="AC13" s="13">
        <v>1</v>
      </c>
      <c r="AD13" s="13">
        <v>0.6</v>
      </c>
      <c r="AE13" s="13">
        <v>0.6</v>
      </c>
      <c r="AF13" s="13">
        <v>0.6</v>
      </c>
      <c r="AG13" s="13">
        <v>0.6</v>
      </c>
      <c r="AH13" s="13">
        <v>0.6</v>
      </c>
      <c r="AI13" s="13">
        <v>0.6</v>
      </c>
      <c r="AJ13" s="13">
        <v>0.6</v>
      </c>
      <c r="AK13" s="13">
        <v>0.6</v>
      </c>
      <c r="AL13" s="13">
        <v>0.6</v>
      </c>
      <c r="AM13" s="13">
        <v>0.6</v>
      </c>
      <c r="AN13" s="89" t="s">
        <v>71</v>
      </c>
      <c r="AO13" s="89">
        <v>0</v>
      </c>
      <c r="AP13" s="89">
        <v>1</v>
      </c>
      <c r="AQ13" s="89">
        <v>0.6</v>
      </c>
      <c r="AR13" s="90" t="s">
        <v>71</v>
      </c>
      <c r="AS13" s="89">
        <v>0</v>
      </c>
      <c r="AT13" s="89">
        <v>0.8</v>
      </c>
      <c r="AU13" s="89">
        <v>0</v>
      </c>
      <c r="AV13" s="89">
        <v>0</v>
      </c>
      <c r="AW13" s="89">
        <v>0</v>
      </c>
      <c r="AX13" s="89">
        <v>1</v>
      </c>
      <c r="AY13" s="89">
        <v>0</v>
      </c>
      <c r="AZ13" s="89">
        <v>0</v>
      </c>
      <c r="BA13" s="89">
        <v>0</v>
      </c>
      <c r="BB13" s="90" t="s">
        <v>71</v>
      </c>
      <c r="BC13" s="89">
        <v>0</v>
      </c>
      <c r="BD13" s="89">
        <v>0</v>
      </c>
      <c r="BE13" s="89">
        <v>0</v>
      </c>
      <c r="BF13" s="89">
        <v>0</v>
      </c>
      <c r="BG13" s="89">
        <v>0</v>
      </c>
      <c r="BH13" s="89">
        <v>0</v>
      </c>
      <c r="BI13" s="89">
        <v>0</v>
      </c>
      <c r="BJ13" s="89">
        <v>0</v>
      </c>
      <c r="BK13" s="89">
        <v>0</v>
      </c>
      <c r="BL13" s="89">
        <v>0</v>
      </c>
      <c r="BM13" s="89">
        <v>0</v>
      </c>
      <c r="BN13" s="89">
        <v>0</v>
      </c>
      <c r="BO13" s="89">
        <v>0</v>
      </c>
      <c r="BP13" s="89">
        <v>0</v>
      </c>
      <c r="BQ13" s="89">
        <v>0</v>
      </c>
      <c r="BR13" s="89">
        <v>0</v>
      </c>
      <c r="BS13" s="89">
        <v>0</v>
      </c>
      <c r="BT13" s="90" t="s">
        <v>71</v>
      </c>
      <c r="BU13" s="89">
        <v>0.01</v>
      </c>
      <c r="BV13" s="89">
        <v>0.08</v>
      </c>
      <c r="BW13" s="89">
        <v>2</v>
      </c>
      <c r="BX13" s="89">
        <v>6</v>
      </c>
      <c r="BY13" s="89">
        <v>0.15</v>
      </c>
      <c r="BZ13" s="90" t="s">
        <v>71</v>
      </c>
      <c r="CA13" s="89">
        <v>0.8</v>
      </c>
      <c r="CB13" s="89" t="s">
        <v>74</v>
      </c>
    </row>
    <row r="14" spans="1:80" s="83" customFormat="1">
      <c r="A14" s="78" t="str">
        <f>VLOOKUP(B14,CHOOSE({1,2},中英文和LW参数!D:D,中英文和LW参数!A:A),2,FALSE)</f>
        <v>Bluegill_Sunfish</v>
      </c>
      <c r="B14" s="78" t="s">
        <v>696</v>
      </c>
      <c r="C14" s="79" t="s">
        <v>88</v>
      </c>
      <c r="D14" s="79">
        <v>2</v>
      </c>
      <c r="E14" s="79">
        <v>2</v>
      </c>
      <c r="F14" s="79"/>
      <c r="G14" s="79">
        <v>400</v>
      </c>
      <c r="H14" s="79" t="s">
        <v>77</v>
      </c>
      <c r="I14" s="79">
        <v>2</v>
      </c>
      <c r="J14" s="79">
        <v>1000</v>
      </c>
      <c r="K14" s="13">
        <f t="shared" si="3"/>
        <v>520</v>
      </c>
      <c r="L14" s="79">
        <v>400</v>
      </c>
      <c r="M14" s="80" t="s">
        <v>71</v>
      </c>
      <c r="N14" s="81">
        <v>18</v>
      </c>
      <c r="O14" s="81">
        <v>30</v>
      </c>
      <c r="P14" s="81">
        <f t="shared" si="4"/>
        <v>24</v>
      </c>
      <c r="Q14" s="81">
        <f t="shared" si="5"/>
        <v>6</v>
      </c>
      <c r="R14" s="81">
        <v>3</v>
      </c>
      <c r="S14" s="81">
        <f t="shared" si="6"/>
        <v>9</v>
      </c>
      <c r="T14" s="81">
        <f>IF(C14="保底",0,VLOOKUP($D14,'等阶-水温阈值'!$A$1:$B$6,2,FALSE))</f>
        <v>0</v>
      </c>
      <c r="U14" s="82" t="s">
        <v>71</v>
      </c>
      <c r="V14" s="79">
        <v>0.6</v>
      </c>
      <c r="W14" s="79">
        <v>1</v>
      </c>
      <c r="X14" s="79">
        <v>0.6</v>
      </c>
      <c r="Y14" s="79">
        <v>0.2</v>
      </c>
      <c r="Z14" s="79">
        <v>0.2</v>
      </c>
      <c r="AA14" s="82" t="s">
        <v>71</v>
      </c>
      <c r="AB14" s="13">
        <v>0.6</v>
      </c>
      <c r="AC14" s="13">
        <v>1</v>
      </c>
      <c r="AD14" s="13">
        <v>0.6</v>
      </c>
      <c r="AE14" s="13">
        <v>0.6</v>
      </c>
      <c r="AF14" s="13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81" t="s">
        <v>71</v>
      </c>
      <c r="AO14" s="81">
        <v>0.2</v>
      </c>
      <c r="AP14" s="81">
        <v>1</v>
      </c>
      <c r="AQ14" s="81">
        <v>0.6</v>
      </c>
      <c r="AR14" s="82" t="s">
        <v>71</v>
      </c>
      <c r="AS14" s="79">
        <v>0.2</v>
      </c>
      <c r="AT14" s="79">
        <v>1</v>
      </c>
      <c r="AU14" s="79">
        <v>0.4</v>
      </c>
      <c r="AV14" s="79">
        <v>0.1</v>
      </c>
      <c r="AW14" s="79">
        <v>0.1</v>
      </c>
      <c r="AX14" s="79">
        <v>0.1</v>
      </c>
      <c r="AY14" s="79">
        <v>0.1</v>
      </c>
      <c r="AZ14" s="79">
        <v>0.1</v>
      </c>
      <c r="BA14" s="79">
        <v>0.1</v>
      </c>
      <c r="BB14" s="82" t="s">
        <v>71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82" t="s">
        <v>71</v>
      </c>
      <c r="BU14" s="79">
        <v>0.01</v>
      </c>
      <c r="BV14" s="79">
        <v>0.12</v>
      </c>
      <c r="BW14" s="79">
        <v>1</v>
      </c>
      <c r="BX14" s="79">
        <v>5</v>
      </c>
      <c r="BY14" s="79">
        <v>0.2</v>
      </c>
      <c r="BZ14" s="82" t="s">
        <v>71</v>
      </c>
      <c r="CA14" s="79">
        <v>0.7</v>
      </c>
      <c r="CB14" s="79" t="s">
        <v>74</v>
      </c>
    </row>
    <row r="15" spans="1:80" s="83" customFormat="1">
      <c r="A15" s="78" t="str">
        <f>VLOOKUP(B15,CHOOSE({1,2},中英文和LW参数!D:D,中英文和LW参数!A:A),2,FALSE)</f>
        <v>Redear_Sunfish</v>
      </c>
      <c r="B15" s="78" t="s">
        <v>695</v>
      </c>
      <c r="C15" s="79" t="s">
        <v>88</v>
      </c>
      <c r="D15" s="79">
        <v>2</v>
      </c>
      <c r="E15" s="79">
        <v>2.2999999999999998</v>
      </c>
      <c r="F15" s="79"/>
      <c r="G15" s="79">
        <v>460</v>
      </c>
      <c r="H15" s="79" t="s">
        <v>77</v>
      </c>
      <c r="I15" s="79">
        <v>2</v>
      </c>
      <c r="J15" s="79">
        <v>1000</v>
      </c>
      <c r="K15" s="13">
        <f t="shared" si="3"/>
        <v>598</v>
      </c>
      <c r="L15" s="79">
        <v>460</v>
      </c>
      <c r="M15" s="80" t="s">
        <v>71</v>
      </c>
      <c r="N15" s="81">
        <v>22</v>
      </c>
      <c r="O15" s="81">
        <v>30</v>
      </c>
      <c r="P15" s="81">
        <f t="shared" si="4"/>
        <v>26</v>
      </c>
      <c r="Q15" s="81">
        <f t="shared" si="5"/>
        <v>4</v>
      </c>
      <c r="R15" s="81">
        <v>3</v>
      </c>
      <c r="S15" s="81">
        <f t="shared" si="6"/>
        <v>7</v>
      </c>
      <c r="T15" s="81">
        <f>IF(C15="保底",0,VLOOKUP($D15,'等阶-水温阈值'!$A$1:$B$6,2,FALSE))</f>
        <v>0</v>
      </c>
      <c r="U15" s="82" t="s">
        <v>71</v>
      </c>
      <c r="V15" s="79">
        <v>0.6</v>
      </c>
      <c r="W15" s="79">
        <v>1</v>
      </c>
      <c r="X15" s="79">
        <v>0.6</v>
      </c>
      <c r="Y15" s="79">
        <v>0.2</v>
      </c>
      <c r="Z15" s="79">
        <v>0.2</v>
      </c>
      <c r="AA15" s="82" t="s">
        <v>71</v>
      </c>
      <c r="AB15" s="13">
        <v>0</v>
      </c>
      <c r="AC15" s="13">
        <v>0.6</v>
      </c>
      <c r="AD15" s="13">
        <v>1</v>
      </c>
      <c r="AE15" s="13">
        <v>0.6</v>
      </c>
      <c r="AF15" s="13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81" t="s">
        <v>71</v>
      </c>
      <c r="AO15" s="81">
        <v>0.2</v>
      </c>
      <c r="AP15" s="81">
        <v>1</v>
      </c>
      <c r="AQ15" s="81">
        <v>0.6</v>
      </c>
      <c r="AR15" s="82" t="s">
        <v>71</v>
      </c>
      <c r="AS15" s="79">
        <v>0.2</v>
      </c>
      <c r="AT15" s="79">
        <v>1</v>
      </c>
      <c r="AU15" s="79">
        <v>0.4</v>
      </c>
      <c r="AV15" s="79">
        <v>0.1</v>
      </c>
      <c r="AW15" s="79">
        <v>0.1</v>
      </c>
      <c r="AX15" s="79">
        <v>0.1</v>
      </c>
      <c r="AY15" s="79">
        <v>0.1</v>
      </c>
      <c r="AZ15" s="79">
        <v>0.1</v>
      </c>
      <c r="BA15" s="79">
        <v>0.1</v>
      </c>
      <c r="BB15" s="82" t="s">
        <v>71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82" t="s">
        <v>71</v>
      </c>
      <c r="BU15" s="79">
        <v>0.01</v>
      </c>
      <c r="BV15" s="79">
        <v>0.12</v>
      </c>
      <c r="BW15" s="79">
        <v>1</v>
      </c>
      <c r="BX15" s="79">
        <v>5</v>
      </c>
      <c r="BY15" s="79">
        <v>0.2</v>
      </c>
      <c r="BZ15" s="82" t="s">
        <v>71</v>
      </c>
      <c r="CA15" s="79">
        <v>0.7</v>
      </c>
      <c r="CB15" s="79" t="s">
        <v>74</v>
      </c>
    </row>
    <row r="16" spans="1:80" s="83" customFormat="1">
      <c r="A16" s="78" t="str">
        <f>VLOOKUP(B16,CHOOSE({1,2},中英文和LW参数!D:D,中英文和LW参数!A:A),2,FALSE)</f>
        <v>American_Shad</v>
      </c>
      <c r="B16" s="78" t="s">
        <v>693</v>
      </c>
      <c r="C16" s="79" t="s">
        <v>88</v>
      </c>
      <c r="D16" s="79">
        <v>2</v>
      </c>
      <c r="E16" s="79">
        <v>2</v>
      </c>
      <c r="F16" s="79"/>
      <c r="G16" s="79">
        <v>400</v>
      </c>
      <c r="H16" s="79" t="s">
        <v>77</v>
      </c>
      <c r="I16" s="79">
        <v>2</v>
      </c>
      <c r="J16" s="79">
        <v>1000</v>
      </c>
      <c r="K16" s="13">
        <f t="shared" si="3"/>
        <v>520</v>
      </c>
      <c r="L16" s="79">
        <v>400</v>
      </c>
      <c r="M16" s="80" t="s">
        <v>71</v>
      </c>
      <c r="N16" s="81">
        <v>13</v>
      </c>
      <c r="O16" s="81">
        <v>26</v>
      </c>
      <c r="P16" s="81">
        <f t="shared" si="0"/>
        <v>19.5</v>
      </c>
      <c r="Q16" s="81">
        <f t="shared" si="1"/>
        <v>6.5</v>
      </c>
      <c r="R16" s="81">
        <v>2</v>
      </c>
      <c r="S16" s="81">
        <f t="shared" si="6"/>
        <v>8.5</v>
      </c>
      <c r="T16" s="81">
        <f>IF(C16="保底",0,VLOOKUP($D16,'等阶-水温阈值'!$A$1:$B$6,2,FALSE))</f>
        <v>0</v>
      </c>
      <c r="U16" s="82" t="s">
        <v>71</v>
      </c>
      <c r="V16" s="79">
        <v>0</v>
      </c>
      <c r="W16" s="79">
        <v>1</v>
      </c>
      <c r="X16" s="79">
        <v>0.6</v>
      </c>
      <c r="Y16" s="79">
        <v>1</v>
      </c>
      <c r="Z16" s="79">
        <v>1</v>
      </c>
      <c r="AA16" s="82" t="s">
        <v>71</v>
      </c>
      <c r="AB16" s="79">
        <v>0</v>
      </c>
      <c r="AC16" s="79">
        <v>1</v>
      </c>
      <c r="AD16" s="79">
        <v>0.6</v>
      </c>
      <c r="AE16" s="79">
        <v>1</v>
      </c>
      <c r="AF16" s="79">
        <v>0</v>
      </c>
      <c r="AG16" s="78">
        <v>0</v>
      </c>
      <c r="AH16" s="78">
        <v>1</v>
      </c>
      <c r="AI16" s="78">
        <v>0</v>
      </c>
      <c r="AJ16" s="78">
        <v>0</v>
      </c>
      <c r="AK16" s="78">
        <v>0</v>
      </c>
      <c r="AL16" s="49">
        <v>0</v>
      </c>
      <c r="AM16" s="49">
        <v>0</v>
      </c>
      <c r="AN16" s="81" t="s">
        <v>71</v>
      </c>
      <c r="AO16" s="81">
        <v>0</v>
      </c>
      <c r="AP16" s="81">
        <v>1</v>
      </c>
      <c r="AQ16" s="81">
        <v>0.6</v>
      </c>
      <c r="AR16" s="82" t="s">
        <v>71</v>
      </c>
      <c r="AS16" s="79">
        <v>0</v>
      </c>
      <c r="AT16" s="79">
        <v>0</v>
      </c>
      <c r="AU16" s="79">
        <v>0</v>
      </c>
      <c r="AV16" s="79">
        <v>0</v>
      </c>
      <c r="AW16" s="79">
        <v>0</v>
      </c>
      <c r="AX16" s="79">
        <v>0</v>
      </c>
      <c r="AY16" s="79">
        <v>0</v>
      </c>
      <c r="AZ16" s="79">
        <v>0</v>
      </c>
      <c r="BA16" s="79">
        <v>0</v>
      </c>
      <c r="BB16" s="82" t="s">
        <v>71</v>
      </c>
      <c r="BC16" s="81">
        <v>0.6</v>
      </c>
      <c r="BD16" s="81">
        <v>0.6</v>
      </c>
      <c r="BE16" s="81">
        <v>1</v>
      </c>
      <c r="BF16" s="81">
        <v>0.4</v>
      </c>
      <c r="BG16" s="81">
        <v>0.8</v>
      </c>
      <c r="BH16" s="81">
        <v>0.8</v>
      </c>
      <c r="BI16" s="81">
        <v>0.6</v>
      </c>
      <c r="BJ16" s="81">
        <v>0.6</v>
      </c>
      <c r="BK16" s="81">
        <v>0.8</v>
      </c>
      <c r="BL16" s="81">
        <v>0.6</v>
      </c>
      <c r="BM16" s="81">
        <v>0.4</v>
      </c>
      <c r="BN16" s="81">
        <v>0.6</v>
      </c>
      <c r="BO16" s="81">
        <v>0.6</v>
      </c>
      <c r="BP16" s="81">
        <v>0.4</v>
      </c>
      <c r="BQ16" s="81">
        <v>0.6</v>
      </c>
      <c r="BR16" s="81">
        <v>0.4</v>
      </c>
      <c r="BS16" s="81">
        <v>0.4</v>
      </c>
      <c r="BT16" s="82" t="s">
        <v>71</v>
      </c>
      <c r="BU16" s="79">
        <v>0.1</v>
      </c>
      <c r="BV16" s="79">
        <v>0.4</v>
      </c>
      <c r="BW16" s="79">
        <v>2</v>
      </c>
      <c r="BX16" s="79">
        <v>4</v>
      </c>
      <c r="BY16" s="79">
        <v>0.5</v>
      </c>
      <c r="BZ16" s="82" t="s">
        <v>71</v>
      </c>
      <c r="CA16" s="79">
        <v>0.5</v>
      </c>
      <c r="CB16" s="79" t="s">
        <v>78</v>
      </c>
    </row>
    <row r="17" spans="1:80" s="83" customFormat="1">
      <c r="A17" s="78" t="str">
        <f>VLOOKUP(B17,CHOOSE({1,2},中英文和LW参数!D:D,中英文和LW参数!A:A),2,FALSE)</f>
        <v>Rock_Bass</v>
      </c>
      <c r="B17" s="78" t="s">
        <v>694</v>
      </c>
      <c r="C17" s="79" t="s">
        <v>88</v>
      </c>
      <c r="D17" s="79">
        <v>2</v>
      </c>
      <c r="E17" s="79">
        <v>2</v>
      </c>
      <c r="F17" s="79"/>
      <c r="G17" s="79">
        <v>400</v>
      </c>
      <c r="H17" s="79" t="s">
        <v>77</v>
      </c>
      <c r="I17" s="79">
        <v>2</v>
      </c>
      <c r="J17" s="79">
        <v>1000</v>
      </c>
      <c r="K17" s="13">
        <f t="shared" si="3"/>
        <v>520</v>
      </c>
      <c r="L17" s="79">
        <v>400</v>
      </c>
      <c r="M17" s="80" t="s">
        <v>71</v>
      </c>
      <c r="N17" s="81">
        <v>20</v>
      </c>
      <c r="O17" s="81">
        <v>30</v>
      </c>
      <c r="P17" s="81">
        <f t="shared" si="0"/>
        <v>25</v>
      </c>
      <c r="Q17" s="81">
        <f t="shared" si="1"/>
        <v>5</v>
      </c>
      <c r="R17" s="81">
        <v>2</v>
      </c>
      <c r="S17" s="81">
        <f t="shared" si="6"/>
        <v>7</v>
      </c>
      <c r="T17" s="81">
        <f>IF(C17="保底",0,VLOOKUP($D17,'等阶-水温阈值'!$A$1:$B$6,2,FALSE))</f>
        <v>0</v>
      </c>
      <c r="U17" s="82" t="s">
        <v>71</v>
      </c>
      <c r="V17" s="79">
        <v>0</v>
      </c>
      <c r="W17" s="79">
        <v>0.6</v>
      </c>
      <c r="X17" s="79">
        <v>1</v>
      </c>
      <c r="Y17" s="79">
        <v>1</v>
      </c>
      <c r="Z17" s="79">
        <v>0.6</v>
      </c>
      <c r="AA17" s="82" t="s">
        <v>71</v>
      </c>
      <c r="AB17" s="79">
        <v>0</v>
      </c>
      <c r="AC17" s="79">
        <v>0.6</v>
      </c>
      <c r="AD17" s="79">
        <v>1</v>
      </c>
      <c r="AE17" s="79">
        <v>1</v>
      </c>
      <c r="AF17" s="79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49">
        <v>0</v>
      </c>
      <c r="AM17" s="49">
        <v>0</v>
      </c>
      <c r="AN17" s="81" t="s">
        <v>71</v>
      </c>
      <c r="AO17" s="81">
        <v>0</v>
      </c>
      <c r="AP17" s="81">
        <v>0</v>
      </c>
      <c r="AQ17" s="81">
        <v>1</v>
      </c>
      <c r="AR17" s="82" t="s">
        <v>71</v>
      </c>
      <c r="AS17" s="79">
        <v>0</v>
      </c>
      <c r="AT17" s="79">
        <v>0</v>
      </c>
      <c r="AU17" s="79">
        <v>0</v>
      </c>
      <c r="AV17" s="79">
        <v>0</v>
      </c>
      <c r="AW17" s="79">
        <v>0</v>
      </c>
      <c r="AX17" s="79">
        <v>0</v>
      </c>
      <c r="AY17" s="79">
        <v>0</v>
      </c>
      <c r="AZ17" s="79">
        <v>0</v>
      </c>
      <c r="BA17" s="79">
        <v>0</v>
      </c>
      <c r="BB17" s="82" t="s">
        <v>71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0</v>
      </c>
      <c r="BI17" s="81">
        <v>0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2" t="s">
        <v>71</v>
      </c>
      <c r="BU17" s="79">
        <v>0.02</v>
      </c>
      <c r="BV17" s="79">
        <v>0.3</v>
      </c>
      <c r="BW17" s="79">
        <v>1</v>
      </c>
      <c r="BX17" s="79">
        <v>4</v>
      </c>
      <c r="BY17" s="79">
        <v>0.5</v>
      </c>
      <c r="BZ17" s="82" t="s">
        <v>71</v>
      </c>
      <c r="CA17" s="79">
        <v>0.9</v>
      </c>
      <c r="CB17" s="79" t="s">
        <v>83</v>
      </c>
    </row>
    <row r="18" spans="1:80" s="83" customFormat="1">
      <c r="A18" s="78" t="str">
        <f>VLOOKUP(B18,CHOOSE({1,2},中英文和LW参数!D:D,中英文和LW参数!A:A),2,FALSE)</f>
        <v>Bowfin</v>
      </c>
      <c r="B18" s="78" t="s">
        <v>697</v>
      </c>
      <c r="C18" s="79" t="s">
        <v>70</v>
      </c>
      <c r="D18" s="79">
        <v>2</v>
      </c>
      <c r="E18" s="79">
        <v>2.5</v>
      </c>
      <c r="F18" s="79"/>
      <c r="G18" s="79">
        <v>500</v>
      </c>
      <c r="H18" s="79" t="s">
        <v>77</v>
      </c>
      <c r="I18" s="79">
        <v>2</v>
      </c>
      <c r="J18" s="79">
        <v>1000</v>
      </c>
      <c r="K18" s="13">
        <f t="shared" si="3"/>
        <v>650</v>
      </c>
      <c r="L18" s="79">
        <v>500</v>
      </c>
      <c r="M18" s="80" t="s">
        <v>71</v>
      </c>
      <c r="N18" s="81">
        <v>12</v>
      </c>
      <c r="O18" s="81">
        <v>26</v>
      </c>
      <c r="P18" s="81">
        <f t="shared" si="0"/>
        <v>19</v>
      </c>
      <c r="Q18" s="81">
        <f t="shared" si="1"/>
        <v>7</v>
      </c>
      <c r="R18" s="81">
        <v>2</v>
      </c>
      <c r="S18" s="81">
        <f t="shared" si="2"/>
        <v>9</v>
      </c>
      <c r="T18" s="81">
        <f>IF(C18="保底",0,VLOOKUP($D18,'等阶-水温阈值'!$A$1:$B$6,2,FALSE))</f>
        <v>0.2</v>
      </c>
      <c r="U18" s="82" t="s">
        <v>71</v>
      </c>
      <c r="V18" s="79">
        <v>0.6</v>
      </c>
      <c r="W18" s="79">
        <v>1</v>
      </c>
      <c r="X18" s="79">
        <v>0.6</v>
      </c>
      <c r="Y18" s="79">
        <v>0.2</v>
      </c>
      <c r="Z18" s="79">
        <v>0.2</v>
      </c>
      <c r="AA18" s="82" t="s">
        <v>71</v>
      </c>
      <c r="AB18" s="79">
        <v>0.6</v>
      </c>
      <c r="AC18" s="79">
        <v>1</v>
      </c>
      <c r="AD18" s="79">
        <v>0.6</v>
      </c>
      <c r="AE18" s="79">
        <v>0</v>
      </c>
      <c r="AF18" s="79">
        <v>0</v>
      </c>
      <c r="AG18" s="78">
        <v>0</v>
      </c>
      <c r="AH18" s="78">
        <v>0</v>
      </c>
      <c r="AI18" s="78">
        <v>0</v>
      </c>
      <c r="AJ18" s="78">
        <v>0</v>
      </c>
      <c r="AK18" s="78">
        <v>0</v>
      </c>
      <c r="AL18" s="49">
        <v>0</v>
      </c>
      <c r="AM18" s="49">
        <v>0</v>
      </c>
      <c r="AN18" s="81" t="s">
        <v>71</v>
      </c>
      <c r="AO18" s="81">
        <v>0.7</v>
      </c>
      <c r="AP18" s="81">
        <v>1</v>
      </c>
      <c r="AQ18" s="81">
        <v>0.6</v>
      </c>
      <c r="AR18" s="82" t="s">
        <v>71</v>
      </c>
      <c r="AS18" s="79">
        <v>0</v>
      </c>
      <c r="AT18" s="79">
        <v>0</v>
      </c>
      <c r="AU18" s="79">
        <v>0</v>
      </c>
      <c r="AV18" s="79">
        <v>0</v>
      </c>
      <c r="AW18" s="79">
        <v>0</v>
      </c>
      <c r="AX18" s="79">
        <v>0</v>
      </c>
      <c r="AY18" s="79">
        <v>0</v>
      </c>
      <c r="AZ18" s="79">
        <v>0</v>
      </c>
      <c r="BA18" s="79">
        <v>0</v>
      </c>
      <c r="BB18" s="82" t="s">
        <v>71</v>
      </c>
      <c r="BC18" s="81">
        <v>0.6</v>
      </c>
      <c r="BD18" s="81">
        <v>0.6</v>
      </c>
      <c r="BE18" s="81">
        <v>0.8</v>
      </c>
      <c r="BF18" s="81">
        <v>0.1</v>
      </c>
      <c r="BG18" s="81">
        <v>0.2</v>
      </c>
      <c r="BH18" s="81">
        <v>0.6</v>
      </c>
      <c r="BI18" s="81">
        <v>0.1</v>
      </c>
      <c r="BJ18" s="81">
        <v>0.1</v>
      </c>
      <c r="BK18" s="81">
        <v>0</v>
      </c>
      <c r="BL18" s="81">
        <v>0</v>
      </c>
      <c r="BM18" s="81">
        <v>0.1</v>
      </c>
      <c r="BN18" s="81">
        <v>0.1</v>
      </c>
      <c r="BO18" s="81">
        <v>0.1</v>
      </c>
      <c r="BP18" s="81">
        <v>0</v>
      </c>
      <c r="BQ18" s="81">
        <v>0</v>
      </c>
      <c r="BR18" s="81">
        <v>0.1</v>
      </c>
      <c r="BS18" s="81">
        <v>0</v>
      </c>
      <c r="BT18" s="82" t="s">
        <v>71</v>
      </c>
      <c r="BU18" s="79">
        <v>0.01</v>
      </c>
      <c r="BV18" s="79">
        <v>0.15</v>
      </c>
      <c r="BW18" s="79">
        <v>1</v>
      </c>
      <c r="BX18" s="79">
        <v>5</v>
      </c>
      <c r="BY18" s="79">
        <v>0.2</v>
      </c>
      <c r="BZ18" s="82" t="s">
        <v>71</v>
      </c>
      <c r="CA18" s="79">
        <v>0.7</v>
      </c>
      <c r="CB18" s="79" t="s">
        <v>74</v>
      </c>
    </row>
    <row r="19" spans="1:80" s="85" customFormat="1">
      <c r="A19" s="78" t="str">
        <f>VLOOKUP(B19,CHOOSE({1,2},中英文和LW参数!D:D,中英文和LW参数!A:A),2,FALSE)</f>
        <v>Yellow_Perch</v>
      </c>
      <c r="B19" s="84" t="s">
        <v>701</v>
      </c>
      <c r="C19" s="81" t="s">
        <v>70</v>
      </c>
      <c r="D19" s="81">
        <v>3</v>
      </c>
      <c r="E19" s="81">
        <v>3.3</v>
      </c>
      <c r="F19" s="81"/>
      <c r="G19" s="81">
        <v>900</v>
      </c>
      <c r="H19" s="79" t="s">
        <v>724</v>
      </c>
      <c r="I19" s="79">
        <v>2</v>
      </c>
      <c r="J19" s="79">
        <v>1000</v>
      </c>
      <c r="K19" s="13">
        <f t="shared" si="3"/>
        <v>1170</v>
      </c>
      <c r="L19" s="81">
        <v>900</v>
      </c>
      <c r="M19" s="80" t="s">
        <v>71</v>
      </c>
      <c r="N19" s="81">
        <v>14</v>
      </c>
      <c r="O19" s="81">
        <v>20</v>
      </c>
      <c r="P19" s="81">
        <f t="shared" si="0"/>
        <v>17</v>
      </c>
      <c r="Q19" s="81">
        <f t="shared" si="1"/>
        <v>3</v>
      </c>
      <c r="R19" s="81">
        <v>1</v>
      </c>
      <c r="S19" s="81">
        <f t="shared" si="2"/>
        <v>4</v>
      </c>
      <c r="T19" s="81">
        <f>IF(C19="保底",0,VLOOKUP($D19,'等阶-水温阈值'!$A$1:$B$6,2,FALSE))</f>
        <v>0.3</v>
      </c>
      <c r="U19" s="82" t="s">
        <v>71</v>
      </c>
      <c r="V19" s="81">
        <v>0.2</v>
      </c>
      <c r="W19" s="81">
        <v>0.6</v>
      </c>
      <c r="X19" s="81">
        <v>1</v>
      </c>
      <c r="Y19" s="81">
        <v>1</v>
      </c>
      <c r="Z19" s="81">
        <v>0.6</v>
      </c>
      <c r="AA19" s="82" t="s">
        <v>71</v>
      </c>
      <c r="AB19" s="81">
        <v>0</v>
      </c>
      <c r="AC19" s="81">
        <v>0</v>
      </c>
      <c r="AD19" s="81">
        <v>0</v>
      </c>
      <c r="AE19" s="81">
        <v>0</v>
      </c>
      <c r="AF19" s="79">
        <v>0</v>
      </c>
      <c r="AG19" s="84">
        <v>0</v>
      </c>
      <c r="AH19" s="84">
        <v>0</v>
      </c>
      <c r="AI19" s="84">
        <v>1</v>
      </c>
      <c r="AJ19" s="84">
        <v>0</v>
      </c>
      <c r="AK19" s="84">
        <v>0</v>
      </c>
      <c r="AL19" s="49">
        <v>0</v>
      </c>
      <c r="AM19" s="49">
        <v>0</v>
      </c>
      <c r="AN19" s="81" t="s">
        <v>71</v>
      </c>
      <c r="AO19" s="81">
        <v>0</v>
      </c>
      <c r="AP19" s="81">
        <v>0</v>
      </c>
      <c r="AQ19" s="81">
        <v>1</v>
      </c>
      <c r="AR19" s="82" t="s">
        <v>71</v>
      </c>
      <c r="AS19" s="79">
        <v>0</v>
      </c>
      <c r="AT19" s="79">
        <v>0</v>
      </c>
      <c r="AU19" s="79">
        <v>0</v>
      </c>
      <c r="AV19" s="79">
        <v>0</v>
      </c>
      <c r="AW19" s="79">
        <v>0</v>
      </c>
      <c r="AX19" s="79">
        <v>0</v>
      </c>
      <c r="AY19" s="79">
        <v>0</v>
      </c>
      <c r="AZ19" s="79">
        <v>0</v>
      </c>
      <c r="BA19" s="79">
        <v>0</v>
      </c>
      <c r="BB19" s="82" t="s">
        <v>71</v>
      </c>
      <c r="BC19" s="81">
        <v>0</v>
      </c>
      <c r="BD19" s="81">
        <v>0</v>
      </c>
      <c r="BE19" s="81">
        <v>0</v>
      </c>
      <c r="BF19" s="81">
        <v>0</v>
      </c>
      <c r="BG19" s="81">
        <v>0</v>
      </c>
      <c r="BH19" s="81">
        <v>0</v>
      </c>
      <c r="BI19" s="81">
        <v>0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0</v>
      </c>
      <c r="BT19" s="82" t="s">
        <v>71</v>
      </c>
      <c r="BU19" s="79">
        <v>0.02</v>
      </c>
      <c r="BV19" s="79">
        <v>0.3</v>
      </c>
      <c r="BW19" s="79">
        <v>1</v>
      </c>
      <c r="BX19" s="79">
        <v>4</v>
      </c>
      <c r="BY19" s="79">
        <v>0.5</v>
      </c>
      <c r="BZ19" s="82" t="s">
        <v>71</v>
      </c>
      <c r="CA19" s="81">
        <v>0.9</v>
      </c>
      <c r="CB19" s="81" t="s">
        <v>83</v>
      </c>
    </row>
    <row r="20" spans="1:80" s="83" customFormat="1">
      <c r="A20" s="78" t="str">
        <f>VLOOKUP(B20,CHOOSE({1,2},中英文和LW参数!D:D,中英文和LW参数!A:A),2,FALSE)</f>
        <v>Redfin_Pickerel</v>
      </c>
      <c r="B20" s="78" t="s">
        <v>702</v>
      </c>
      <c r="C20" s="79" t="s">
        <v>70</v>
      </c>
      <c r="D20" s="79">
        <v>3</v>
      </c>
      <c r="E20" s="79">
        <v>3.5</v>
      </c>
      <c r="F20" s="79"/>
      <c r="G20" s="79">
        <v>1000</v>
      </c>
      <c r="H20" s="79" t="s">
        <v>724</v>
      </c>
      <c r="I20" s="79">
        <v>2</v>
      </c>
      <c r="J20" s="79">
        <v>1000</v>
      </c>
      <c r="K20" s="13">
        <f t="shared" si="3"/>
        <v>1300</v>
      </c>
      <c r="L20" s="79">
        <v>1000</v>
      </c>
      <c r="M20" s="80" t="s">
        <v>71</v>
      </c>
      <c r="N20" s="81">
        <v>18</v>
      </c>
      <c r="O20" s="81">
        <v>28</v>
      </c>
      <c r="P20" s="81">
        <f t="shared" si="0"/>
        <v>23</v>
      </c>
      <c r="Q20" s="81">
        <f t="shared" si="1"/>
        <v>5</v>
      </c>
      <c r="R20" s="81">
        <v>1</v>
      </c>
      <c r="S20" s="81">
        <f t="shared" si="2"/>
        <v>6</v>
      </c>
      <c r="T20" s="81">
        <f>IF(C20="保底",0,VLOOKUP($D20,'等阶-水温阈值'!$A$1:$B$6,2,FALSE))</f>
        <v>0.3</v>
      </c>
      <c r="U20" s="82" t="s">
        <v>71</v>
      </c>
      <c r="V20" s="79">
        <v>0.2</v>
      </c>
      <c r="W20" s="79">
        <v>1</v>
      </c>
      <c r="X20" s="79">
        <v>0.6</v>
      </c>
      <c r="Y20" s="79">
        <v>1</v>
      </c>
      <c r="Z20" s="79">
        <v>1</v>
      </c>
      <c r="AA20" s="82" t="s">
        <v>71</v>
      </c>
      <c r="AB20" s="79">
        <v>0</v>
      </c>
      <c r="AC20" s="79">
        <v>0</v>
      </c>
      <c r="AD20" s="79">
        <v>0</v>
      </c>
      <c r="AE20" s="79">
        <v>1</v>
      </c>
      <c r="AF20" s="79">
        <v>0</v>
      </c>
      <c r="AG20" s="78">
        <v>0</v>
      </c>
      <c r="AH20" s="78">
        <v>0</v>
      </c>
      <c r="AI20" s="78">
        <v>1</v>
      </c>
      <c r="AJ20" s="78">
        <v>0</v>
      </c>
      <c r="AK20" s="78">
        <v>0</v>
      </c>
      <c r="AL20" s="49">
        <v>0</v>
      </c>
      <c r="AM20" s="49">
        <v>0</v>
      </c>
      <c r="AN20" s="81" t="s">
        <v>71</v>
      </c>
      <c r="AO20" s="81">
        <v>1</v>
      </c>
      <c r="AP20" s="81">
        <v>0.6</v>
      </c>
      <c r="AQ20" s="81">
        <v>0</v>
      </c>
      <c r="AR20" s="82" t="s">
        <v>71</v>
      </c>
      <c r="AS20" s="79">
        <v>0</v>
      </c>
      <c r="AT20" s="79">
        <v>0</v>
      </c>
      <c r="AU20" s="79">
        <v>0</v>
      </c>
      <c r="AV20" s="79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82" t="s">
        <v>71</v>
      </c>
      <c r="BC20" s="81">
        <v>0.6</v>
      </c>
      <c r="BD20" s="81">
        <v>0.2</v>
      </c>
      <c r="BE20" s="81">
        <v>0.1</v>
      </c>
      <c r="BF20" s="81">
        <v>0.8</v>
      </c>
      <c r="BG20" s="81">
        <v>0.6</v>
      </c>
      <c r="BH20" s="81">
        <v>0.8</v>
      </c>
      <c r="BI20" s="81">
        <v>0.6</v>
      </c>
      <c r="BJ20" s="81">
        <v>0.4</v>
      </c>
      <c r="BK20" s="81">
        <v>0.6</v>
      </c>
      <c r="BL20" s="81">
        <v>0.6</v>
      </c>
      <c r="BM20" s="81">
        <v>0.4</v>
      </c>
      <c r="BN20" s="81">
        <v>0.6</v>
      </c>
      <c r="BO20" s="81">
        <v>0.6</v>
      </c>
      <c r="BP20" s="81">
        <v>0.2</v>
      </c>
      <c r="BQ20" s="81">
        <v>0.4</v>
      </c>
      <c r="BR20" s="81">
        <v>0.2</v>
      </c>
      <c r="BS20" s="81">
        <v>0</v>
      </c>
      <c r="BT20" s="82" t="s">
        <v>71</v>
      </c>
      <c r="BU20" s="79">
        <v>0.05</v>
      </c>
      <c r="BV20" s="79">
        <v>0.3</v>
      </c>
      <c r="BW20" s="79">
        <v>3</v>
      </c>
      <c r="BX20" s="79">
        <v>4</v>
      </c>
      <c r="BY20" s="79">
        <v>0.45</v>
      </c>
      <c r="BZ20" s="82" t="s">
        <v>71</v>
      </c>
      <c r="CA20" s="79">
        <v>0.4</v>
      </c>
      <c r="CB20" s="79" t="s">
        <v>78</v>
      </c>
    </row>
    <row r="21" spans="1:80" s="83" customFormat="1">
      <c r="A21" s="78" t="str">
        <f>VLOOKUP(B21,CHOOSE({1,2},中英文和LW参数!D:D,中英文和LW参数!A:A),2,FALSE)</f>
        <v>Spotted_Bass</v>
      </c>
      <c r="B21" s="78" t="s">
        <v>714</v>
      </c>
      <c r="C21" s="79" t="s">
        <v>70</v>
      </c>
      <c r="D21" s="79">
        <v>4</v>
      </c>
      <c r="E21" s="79">
        <v>4.5</v>
      </c>
      <c r="F21" s="79"/>
      <c r="G21" s="79">
        <v>2000</v>
      </c>
      <c r="H21" s="79" t="s">
        <v>723</v>
      </c>
      <c r="I21" s="79">
        <v>2</v>
      </c>
      <c r="J21" s="79">
        <v>1000</v>
      </c>
      <c r="K21" s="13">
        <f t="shared" si="3"/>
        <v>2600</v>
      </c>
      <c r="L21" s="79">
        <v>2000</v>
      </c>
      <c r="M21" s="80" t="s">
        <v>71</v>
      </c>
      <c r="N21" s="81">
        <v>28</v>
      </c>
      <c r="O21" s="81">
        <v>30</v>
      </c>
      <c r="P21" s="81">
        <f t="shared" si="0"/>
        <v>29</v>
      </c>
      <c r="Q21" s="81">
        <f t="shared" si="1"/>
        <v>1</v>
      </c>
      <c r="R21" s="81">
        <v>0</v>
      </c>
      <c r="S21" s="81">
        <f t="shared" si="2"/>
        <v>1</v>
      </c>
      <c r="T21" s="81">
        <f>IF(C21="保底",0,VLOOKUP($D21,'等阶-水温阈值'!$A$1:$B$6,2,FALSE))</f>
        <v>0.5</v>
      </c>
      <c r="U21" s="82" t="s">
        <v>71</v>
      </c>
      <c r="V21" s="79">
        <v>0.2</v>
      </c>
      <c r="W21" s="79">
        <v>0.6</v>
      </c>
      <c r="X21" s="79">
        <v>1</v>
      </c>
      <c r="Y21" s="79">
        <v>0.6</v>
      </c>
      <c r="Z21" s="79">
        <v>0.6</v>
      </c>
      <c r="AA21" s="82" t="s">
        <v>71</v>
      </c>
      <c r="AB21" s="79">
        <v>0</v>
      </c>
      <c r="AC21" s="79">
        <v>0</v>
      </c>
      <c r="AD21" s="79">
        <v>1</v>
      </c>
      <c r="AE21" s="79">
        <v>0</v>
      </c>
      <c r="AF21" s="79">
        <v>0</v>
      </c>
      <c r="AG21" s="78">
        <v>0</v>
      </c>
      <c r="AH21" s="78">
        <v>0</v>
      </c>
      <c r="AI21" s="78">
        <v>0</v>
      </c>
      <c r="AJ21" s="78">
        <v>1</v>
      </c>
      <c r="AK21" s="78">
        <v>0</v>
      </c>
      <c r="AL21" s="49">
        <v>0</v>
      </c>
      <c r="AM21" s="49">
        <v>0</v>
      </c>
      <c r="AN21" s="81" t="s">
        <v>71</v>
      </c>
      <c r="AO21" s="81">
        <v>0</v>
      </c>
      <c r="AP21" s="81">
        <v>0.6</v>
      </c>
      <c r="AQ21" s="81">
        <v>1</v>
      </c>
      <c r="AR21" s="82" t="s">
        <v>71</v>
      </c>
      <c r="AS21" s="79">
        <v>0</v>
      </c>
      <c r="AT21" s="79">
        <v>0</v>
      </c>
      <c r="AU21" s="79">
        <v>0</v>
      </c>
      <c r="AV21" s="79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82" t="s">
        <v>71</v>
      </c>
      <c r="BC21" s="81">
        <v>0.6</v>
      </c>
      <c r="BD21" s="81">
        <v>0.4</v>
      </c>
      <c r="BE21" s="81">
        <v>0.6</v>
      </c>
      <c r="BF21" s="81">
        <v>0.8</v>
      </c>
      <c r="BG21" s="81">
        <v>0.6</v>
      </c>
      <c r="BH21" s="81">
        <v>0.6</v>
      </c>
      <c r="BI21" s="81">
        <v>0.4</v>
      </c>
      <c r="BJ21" s="81">
        <v>0.4</v>
      </c>
      <c r="BK21" s="81">
        <v>0.2</v>
      </c>
      <c r="BL21" s="81">
        <v>0.4</v>
      </c>
      <c r="BM21" s="81">
        <v>0.4</v>
      </c>
      <c r="BN21" s="81">
        <v>0.4</v>
      </c>
      <c r="BO21" s="81">
        <v>0.2</v>
      </c>
      <c r="BP21" s="81">
        <v>0.2</v>
      </c>
      <c r="BQ21" s="81">
        <v>0.2</v>
      </c>
      <c r="BR21" s="81">
        <v>0.2</v>
      </c>
      <c r="BS21" s="81">
        <v>0</v>
      </c>
      <c r="BT21" s="82" t="s">
        <v>71</v>
      </c>
      <c r="BU21" s="79">
        <v>0.03</v>
      </c>
      <c r="BV21" s="79">
        <v>0.25</v>
      </c>
      <c r="BW21" s="79">
        <v>3</v>
      </c>
      <c r="BX21" s="79">
        <v>4</v>
      </c>
      <c r="BY21" s="79">
        <v>0.4</v>
      </c>
      <c r="BZ21" s="82" t="s">
        <v>71</v>
      </c>
      <c r="CA21" s="79">
        <v>0.6</v>
      </c>
      <c r="CB21" s="79" t="s">
        <v>78</v>
      </c>
    </row>
    <row r="22" spans="1:80" s="83" customFormat="1">
      <c r="A22" s="78" t="str">
        <f>VLOOKUP(B22,CHOOSE({1,2},中英文和LW参数!D:D,中英文和LW参数!A:A),2,FALSE)</f>
        <v>Largemouth_Bass</v>
      </c>
      <c r="B22" s="78" t="s">
        <v>705</v>
      </c>
      <c r="C22" s="79" t="s">
        <v>70</v>
      </c>
      <c r="D22" s="79">
        <v>5</v>
      </c>
      <c r="E22" s="79">
        <v>5</v>
      </c>
      <c r="F22" s="79"/>
      <c r="G22" s="79">
        <v>3200</v>
      </c>
      <c r="H22" s="79" t="s">
        <v>725</v>
      </c>
      <c r="I22" s="79">
        <v>2</v>
      </c>
      <c r="J22" s="79">
        <v>1000</v>
      </c>
      <c r="K22" s="13">
        <f t="shared" si="3"/>
        <v>4160</v>
      </c>
      <c r="L22" s="79">
        <v>3200</v>
      </c>
      <c r="M22" s="80" t="s">
        <v>71</v>
      </c>
      <c r="N22" s="81">
        <v>10</v>
      </c>
      <c r="O22" s="81">
        <v>18</v>
      </c>
      <c r="P22" s="81">
        <f t="shared" si="0"/>
        <v>14</v>
      </c>
      <c r="Q22" s="81">
        <f t="shared" si="1"/>
        <v>4</v>
      </c>
      <c r="R22" s="81">
        <v>0</v>
      </c>
      <c r="S22" s="81">
        <f t="shared" si="2"/>
        <v>4</v>
      </c>
      <c r="T22" s="81">
        <f>IF(C22="保底",0,VLOOKUP($D22,'等阶-水温阈值'!$A$1:$B$6,2,FALSE))</f>
        <v>0.7</v>
      </c>
      <c r="U22" s="82" t="s">
        <v>71</v>
      </c>
      <c r="V22" s="79">
        <v>0.2</v>
      </c>
      <c r="W22" s="79">
        <v>1</v>
      </c>
      <c r="X22" s="79">
        <v>0.6</v>
      </c>
      <c r="Y22" s="79">
        <v>0.6</v>
      </c>
      <c r="Z22" s="79">
        <v>0.6</v>
      </c>
      <c r="AA22" s="82" t="s">
        <v>71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8">
        <v>0</v>
      </c>
      <c r="AH22" s="78">
        <v>1</v>
      </c>
      <c r="AI22" s="78">
        <v>0</v>
      </c>
      <c r="AJ22" s="78">
        <v>0</v>
      </c>
      <c r="AK22" s="78">
        <v>0</v>
      </c>
      <c r="AL22" s="49">
        <v>0</v>
      </c>
      <c r="AM22" s="49">
        <v>0</v>
      </c>
      <c r="AN22" s="81" t="s">
        <v>71</v>
      </c>
      <c r="AO22" s="81">
        <v>0</v>
      </c>
      <c r="AP22" s="81">
        <v>1</v>
      </c>
      <c r="AQ22" s="81">
        <v>0.6</v>
      </c>
      <c r="AR22" s="82" t="s">
        <v>71</v>
      </c>
      <c r="AS22" s="79">
        <v>0</v>
      </c>
      <c r="AT22" s="79">
        <v>0</v>
      </c>
      <c r="AU22" s="79">
        <v>0</v>
      </c>
      <c r="AV22" s="79">
        <v>0</v>
      </c>
      <c r="AW22" s="79">
        <v>0</v>
      </c>
      <c r="AX22" s="79">
        <v>0</v>
      </c>
      <c r="AY22" s="79">
        <v>0</v>
      </c>
      <c r="AZ22" s="79">
        <v>0</v>
      </c>
      <c r="BA22" s="79">
        <v>0</v>
      </c>
      <c r="BB22" s="82" t="s">
        <v>71</v>
      </c>
      <c r="BC22" s="81">
        <v>0.6</v>
      </c>
      <c r="BD22" s="81">
        <v>0.2</v>
      </c>
      <c r="BE22" s="81">
        <v>0.6</v>
      </c>
      <c r="BF22" s="81">
        <v>0.4</v>
      </c>
      <c r="BG22" s="81">
        <v>0.8</v>
      </c>
      <c r="BH22" s="81">
        <v>1</v>
      </c>
      <c r="BI22" s="81">
        <v>0.8</v>
      </c>
      <c r="BJ22" s="81">
        <v>0.6</v>
      </c>
      <c r="BK22" s="81">
        <v>0.8</v>
      </c>
      <c r="BL22" s="81">
        <v>0.6</v>
      </c>
      <c r="BM22" s="81">
        <v>0.4</v>
      </c>
      <c r="BN22" s="81">
        <v>0.6</v>
      </c>
      <c r="BO22" s="81">
        <v>0.6</v>
      </c>
      <c r="BP22" s="81">
        <v>0.4</v>
      </c>
      <c r="BQ22" s="81">
        <v>0.4</v>
      </c>
      <c r="BR22" s="81">
        <v>0.4</v>
      </c>
      <c r="BS22" s="81">
        <v>0.4</v>
      </c>
      <c r="BT22" s="82" t="s">
        <v>71</v>
      </c>
      <c r="BU22" s="79">
        <v>0.1</v>
      </c>
      <c r="BV22" s="79">
        <v>0.5</v>
      </c>
      <c r="BW22" s="79">
        <v>5</v>
      </c>
      <c r="BX22" s="79">
        <v>4</v>
      </c>
      <c r="BY22" s="79">
        <v>0.6</v>
      </c>
      <c r="BZ22" s="82" t="s">
        <v>71</v>
      </c>
      <c r="CA22" s="79">
        <v>0.3</v>
      </c>
      <c r="CB22" s="79" t="s">
        <v>78</v>
      </c>
    </row>
    <row r="23" spans="1:80" s="83" customFormat="1">
      <c r="A23" s="78" t="str">
        <f>VLOOKUP(B23,CHOOSE({1,2},中英文和LW参数!D:D,中英文和LW参数!A:A),2,FALSE)</f>
        <v>American_Eel</v>
      </c>
      <c r="B23" s="78" t="s">
        <v>706</v>
      </c>
      <c r="C23" s="79" t="s">
        <v>70</v>
      </c>
      <c r="D23" s="79">
        <v>5</v>
      </c>
      <c r="E23" s="79">
        <v>5</v>
      </c>
      <c r="F23" s="79" t="s">
        <v>715</v>
      </c>
      <c r="G23" s="79">
        <v>3200</v>
      </c>
      <c r="H23" s="79" t="s">
        <v>725</v>
      </c>
      <c r="I23" s="79">
        <v>2</v>
      </c>
      <c r="J23" s="79">
        <v>1000</v>
      </c>
      <c r="K23" s="13">
        <f t="shared" si="3"/>
        <v>4160</v>
      </c>
      <c r="L23" s="79">
        <v>3200</v>
      </c>
      <c r="M23" s="80" t="s">
        <v>71</v>
      </c>
      <c r="N23" s="81">
        <v>12</v>
      </c>
      <c r="O23" s="81">
        <v>24</v>
      </c>
      <c r="P23" s="81">
        <f t="shared" si="0"/>
        <v>18</v>
      </c>
      <c r="Q23" s="81">
        <f t="shared" si="1"/>
        <v>6</v>
      </c>
      <c r="R23" s="81">
        <v>0</v>
      </c>
      <c r="S23" s="81">
        <f t="shared" si="2"/>
        <v>6</v>
      </c>
      <c r="T23" s="81">
        <f>IF(C23="保底",0,VLOOKUP($D23,'等阶-水温阈值'!$A$1:$B$6,2,FALSE))</f>
        <v>0.7</v>
      </c>
      <c r="U23" s="82" t="s">
        <v>71</v>
      </c>
      <c r="V23" s="79">
        <v>0.2</v>
      </c>
      <c r="W23" s="79">
        <v>0.6</v>
      </c>
      <c r="X23" s="79">
        <v>1</v>
      </c>
      <c r="Y23" s="79">
        <v>1</v>
      </c>
      <c r="Z23" s="79">
        <v>0.6</v>
      </c>
      <c r="AA23" s="82" t="s">
        <v>71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8">
        <v>1</v>
      </c>
      <c r="AH23" s="78">
        <v>0</v>
      </c>
      <c r="AI23" s="78">
        <v>0</v>
      </c>
      <c r="AJ23" s="78">
        <v>0</v>
      </c>
      <c r="AK23" s="78">
        <v>0</v>
      </c>
      <c r="AL23" s="49">
        <v>0</v>
      </c>
      <c r="AM23" s="49">
        <v>0</v>
      </c>
      <c r="AN23" s="81" t="s">
        <v>71</v>
      </c>
      <c r="AO23" s="81">
        <v>0</v>
      </c>
      <c r="AP23" s="81">
        <v>0</v>
      </c>
      <c r="AQ23" s="81">
        <v>1</v>
      </c>
      <c r="AR23" s="82" t="s">
        <v>71</v>
      </c>
      <c r="AS23" s="79">
        <v>0</v>
      </c>
      <c r="AT23" s="79">
        <v>0</v>
      </c>
      <c r="AU23" s="79">
        <v>0</v>
      </c>
      <c r="AV23" s="79">
        <v>0</v>
      </c>
      <c r="AW23" s="79">
        <v>0</v>
      </c>
      <c r="AX23" s="79">
        <v>0</v>
      </c>
      <c r="AY23" s="79">
        <v>0</v>
      </c>
      <c r="AZ23" s="79">
        <v>1</v>
      </c>
      <c r="BA23" s="79">
        <v>0</v>
      </c>
      <c r="BB23" s="82" t="s">
        <v>71</v>
      </c>
      <c r="BC23" s="81">
        <v>0</v>
      </c>
      <c r="BD23" s="81">
        <v>0</v>
      </c>
      <c r="BE23" s="81">
        <v>0</v>
      </c>
      <c r="BF23" s="81">
        <v>0</v>
      </c>
      <c r="BG23" s="81">
        <v>0</v>
      </c>
      <c r="BH23" s="81">
        <v>0</v>
      </c>
      <c r="BI23" s="81">
        <v>0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0</v>
      </c>
      <c r="BT23" s="82" t="s">
        <v>71</v>
      </c>
      <c r="BU23" s="79">
        <v>0.02</v>
      </c>
      <c r="BV23" s="79">
        <v>0.3</v>
      </c>
      <c r="BW23" s="79">
        <v>1</v>
      </c>
      <c r="BX23" s="79">
        <v>4</v>
      </c>
      <c r="BY23" s="79">
        <v>0.5</v>
      </c>
      <c r="BZ23" s="82" t="s">
        <v>71</v>
      </c>
      <c r="CA23" s="79">
        <v>0.9</v>
      </c>
      <c r="CB23" s="79" t="s">
        <v>83</v>
      </c>
    </row>
    <row r="24" spans="1:80" s="83" customFormat="1">
      <c r="A24" s="78" t="str">
        <f>VLOOKUP(B24,CHOOSE({1,2},中英文和LW参数!D:D,中英文和LW参数!A:A),2,FALSE)</f>
        <v>Walleye</v>
      </c>
      <c r="B24" s="78" t="s">
        <v>707</v>
      </c>
      <c r="C24" s="79" t="s">
        <v>70</v>
      </c>
      <c r="D24" s="79">
        <v>5</v>
      </c>
      <c r="E24" s="79">
        <v>5.3</v>
      </c>
      <c r="F24" s="79"/>
      <c r="G24" s="79">
        <v>3800</v>
      </c>
      <c r="H24" s="79" t="s">
        <v>725</v>
      </c>
      <c r="I24" s="79">
        <v>2</v>
      </c>
      <c r="J24" s="79">
        <v>1000</v>
      </c>
      <c r="K24" s="13">
        <f t="shared" si="3"/>
        <v>4940</v>
      </c>
      <c r="L24" s="79">
        <v>3800</v>
      </c>
      <c r="M24" s="80" t="s">
        <v>71</v>
      </c>
      <c r="N24" s="81">
        <v>19</v>
      </c>
      <c r="O24" s="81">
        <v>26</v>
      </c>
      <c r="P24" s="81">
        <f t="shared" si="0"/>
        <v>22.5</v>
      </c>
      <c r="Q24" s="81">
        <f t="shared" si="1"/>
        <v>3.5</v>
      </c>
      <c r="R24" s="81">
        <v>0</v>
      </c>
      <c r="S24" s="81">
        <f t="shared" si="2"/>
        <v>3.5</v>
      </c>
      <c r="T24" s="81">
        <f>IF(C24="保底",0,VLOOKUP($D24,'等阶-水温阈值'!$A$1:$B$6,2,FALSE))</f>
        <v>0.7</v>
      </c>
      <c r="U24" s="82" t="s">
        <v>71</v>
      </c>
      <c r="V24" s="79">
        <v>0.2</v>
      </c>
      <c r="W24" s="79">
        <v>1</v>
      </c>
      <c r="X24" s="79">
        <v>0.6</v>
      </c>
      <c r="Y24" s="79">
        <v>1</v>
      </c>
      <c r="Z24" s="79">
        <v>1</v>
      </c>
      <c r="AA24" s="82" t="s">
        <v>71</v>
      </c>
      <c r="AB24" s="79">
        <v>0</v>
      </c>
      <c r="AC24" s="79">
        <v>0</v>
      </c>
      <c r="AD24" s="79">
        <v>0</v>
      </c>
      <c r="AE24" s="79">
        <v>0</v>
      </c>
      <c r="AF24" s="79">
        <v>0</v>
      </c>
      <c r="AG24" s="78">
        <v>1</v>
      </c>
      <c r="AH24" s="78">
        <v>0</v>
      </c>
      <c r="AI24" s="78">
        <v>0</v>
      </c>
      <c r="AJ24" s="78">
        <v>0</v>
      </c>
      <c r="AK24" s="78">
        <v>0</v>
      </c>
      <c r="AL24" s="49">
        <v>0</v>
      </c>
      <c r="AM24" s="49">
        <v>0</v>
      </c>
      <c r="AN24" s="81" t="s">
        <v>71</v>
      </c>
      <c r="AO24" s="81">
        <v>0</v>
      </c>
      <c r="AP24" s="81">
        <v>1</v>
      </c>
      <c r="AQ24" s="81">
        <v>0.6</v>
      </c>
      <c r="AR24" s="82" t="s">
        <v>71</v>
      </c>
      <c r="AS24" s="79">
        <v>0</v>
      </c>
      <c r="AT24" s="79">
        <v>0</v>
      </c>
      <c r="AU24" s="79">
        <v>0</v>
      </c>
      <c r="AV24" s="79">
        <v>0</v>
      </c>
      <c r="AW24" s="79">
        <v>0</v>
      </c>
      <c r="AX24" s="79">
        <v>0</v>
      </c>
      <c r="AY24" s="79">
        <v>0</v>
      </c>
      <c r="AZ24" s="79">
        <v>0</v>
      </c>
      <c r="BA24" s="79">
        <v>0</v>
      </c>
      <c r="BB24" s="82" t="s">
        <v>71</v>
      </c>
      <c r="BC24" s="81">
        <v>0.6</v>
      </c>
      <c r="BD24" s="81">
        <v>0.6</v>
      </c>
      <c r="BE24" s="81">
        <v>1</v>
      </c>
      <c r="BF24" s="81">
        <v>0.4</v>
      </c>
      <c r="BG24" s="81">
        <v>0.8</v>
      </c>
      <c r="BH24" s="81">
        <v>0.8</v>
      </c>
      <c r="BI24" s="81">
        <v>0.6</v>
      </c>
      <c r="BJ24" s="81">
        <v>0.6</v>
      </c>
      <c r="BK24" s="81">
        <v>0.8</v>
      </c>
      <c r="BL24" s="81">
        <v>0.6</v>
      </c>
      <c r="BM24" s="81">
        <v>0.4</v>
      </c>
      <c r="BN24" s="81">
        <v>0.6</v>
      </c>
      <c r="BO24" s="81">
        <v>0.6</v>
      </c>
      <c r="BP24" s="81">
        <v>0.4</v>
      </c>
      <c r="BQ24" s="81">
        <v>0.6</v>
      </c>
      <c r="BR24" s="81">
        <v>0.4</v>
      </c>
      <c r="BS24" s="81">
        <v>0.4</v>
      </c>
      <c r="BT24" s="82" t="s">
        <v>71</v>
      </c>
      <c r="BU24" s="79">
        <v>0.1</v>
      </c>
      <c r="BV24" s="79">
        <v>0.4</v>
      </c>
      <c r="BW24" s="79">
        <v>2</v>
      </c>
      <c r="BX24" s="79">
        <v>4</v>
      </c>
      <c r="BY24" s="79">
        <v>0.5</v>
      </c>
      <c r="BZ24" s="82" t="s">
        <v>71</v>
      </c>
      <c r="CA24" s="79">
        <v>0.5</v>
      </c>
      <c r="CB24" s="79" t="s">
        <v>78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G71"/>
  <sheetViews>
    <sheetView topLeftCell="A45" workbookViewId="0">
      <selection activeCell="O64" sqref="O64"/>
    </sheetView>
  </sheetViews>
  <sheetFormatPr defaultRowHeight="14.25"/>
  <cols>
    <col min="1" max="1" width="14" customWidth="1"/>
    <col min="6" max="6" width="5.375" style="1" customWidth="1"/>
  </cols>
  <sheetData>
    <row r="1" spans="1:33" ht="28.5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32</v>
      </c>
      <c r="G1" s="25" t="s">
        <v>33</v>
      </c>
      <c r="H1" s="25" t="s">
        <v>34</v>
      </c>
      <c r="I1" s="25" t="s">
        <v>35</v>
      </c>
      <c r="J1" s="25" t="s">
        <v>36</v>
      </c>
      <c r="K1" s="25" t="s">
        <v>37</v>
      </c>
      <c r="L1" s="25" t="s">
        <v>38</v>
      </c>
      <c r="M1" s="25" t="s">
        <v>39</v>
      </c>
      <c r="N1" s="26" t="s">
        <v>40</v>
      </c>
      <c r="O1" s="26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>
      <c r="A2" s="7" t="s">
        <v>132</v>
      </c>
      <c r="B2" s="13" t="s">
        <v>69</v>
      </c>
      <c r="C2" s="13" t="s">
        <v>70</v>
      </c>
      <c r="D2" s="13">
        <v>3</v>
      </c>
      <c r="E2" s="13"/>
      <c r="F2" s="3" t="s">
        <v>71</v>
      </c>
      <c r="G2" s="13">
        <f t="shared" ref="G2:O11" si="0">VLOOKUP($A2,$A$46:$AG$66,COLUMN(G2),FALSE)</f>
        <v>0.2</v>
      </c>
      <c r="H2" s="13">
        <f t="shared" si="0"/>
        <v>1</v>
      </c>
      <c r="I2" s="13">
        <f t="shared" si="0"/>
        <v>0.6</v>
      </c>
      <c r="J2" s="13">
        <f t="shared" si="0"/>
        <v>0.2</v>
      </c>
      <c r="K2" s="13">
        <f t="shared" si="0"/>
        <v>0.2</v>
      </c>
      <c r="L2" s="13">
        <f t="shared" si="0"/>
        <v>0.4</v>
      </c>
      <c r="M2" s="13">
        <f t="shared" si="0"/>
        <v>0.8</v>
      </c>
      <c r="N2" s="13">
        <f t="shared" si="0"/>
        <v>0.6</v>
      </c>
      <c r="O2" s="13">
        <f t="shared" si="0"/>
        <v>0.2</v>
      </c>
      <c r="P2" s="3" t="s">
        <v>71</v>
      </c>
      <c r="Q2" s="13">
        <f t="shared" ref="Q2:Z11" si="1">VLOOKUP($A2,$A$46:$AG$66,COLUMN(Q2),FALSE)</f>
        <v>0</v>
      </c>
      <c r="R2" s="13">
        <f t="shared" si="1"/>
        <v>0</v>
      </c>
      <c r="S2" s="13">
        <f t="shared" si="1"/>
        <v>0</v>
      </c>
      <c r="T2" s="13">
        <f t="shared" si="1"/>
        <v>0</v>
      </c>
      <c r="U2" s="13">
        <f t="shared" si="1"/>
        <v>0</v>
      </c>
      <c r="V2" s="13">
        <f t="shared" si="1"/>
        <v>0</v>
      </c>
      <c r="W2" s="13">
        <f t="shared" si="1"/>
        <v>0</v>
      </c>
      <c r="X2" s="13">
        <f t="shared" si="1"/>
        <v>0</v>
      </c>
      <c r="Y2" s="13">
        <f t="shared" si="1"/>
        <v>0</v>
      </c>
      <c r="Z2" s="13">
        <f t="shared" si="1"/>
        <v>0</v>
      </c>
      <c r="AA2" s="13">
        <f t="shared" ref="AA2:AG11" si="2">VLOOKUP($A2,$A$46:$AG$66,COLUMN(AA2),FALSE)</f>
        <v>0</v>
      </c>
      <c r="AB2" s="13">
        <f t="shared" si="2"/>
        <v>0</v>
      </c>
      <c r="AC2" s="13">
        <f t="shared" si="2"/>
        <v>0</v>
      </c>
      <c r="AD2" s="13">
        <f t="shared" si="2"/>
        <v>0</v>
      </c>
      <c r="AE2" s="13">
        <f t="shared" si="2"/>
        <v>0</v>
      </c>
      <c r="AF2" s="13">
        <f t="shared" si="2"/>
        <v>0</v>
      </c>
      <c r="AG2" s="13">
        <f t="shared" si="2"/>
        <v>0</v>
      </c>
    </row>
    <row r="3" spans="1:33">
      <c r="A3" s="7" t="s">
        <v>162</v>
      </c>
      <c r="B3" s="13" t="s">
        <v>73</v>
      </c>
      <c r="C3" s="13" t="s">
        <v>70</v>
      </c>
      <c r="D3" s="13">
        <v>4</v>
      </c>
      <c r="E3" s="13"/>
      <c r="F3" s="3" t="s">
        <v>71</v>
      </c>
      <c r="G3" s="13">
        <f t="shared" si="0"/>
        <v>0.6</v>
      </c>
      <c r="H3" s="13">
        <f t="shared" si="0"/>
        <v>0.8</v>
      </c>
      <c r="I3" s="13">
        <f t="shared" si="0"/>
        <v>0.6</v>
      </c>
      <c r="J3" s="13">
        <f t="shared" si="0"/>
        <v>0.2</v>
      </c>
      <c r="K3" s="13">
        <f t="shared" si="0"/>
        <v>0.2</v>
      </c>
      <c r="L3" s="13">
        <f t="shared" si="0"/>
        <v>1</v>
      </c>
      <c r="M3" s="13">
        <f t="shared" si="0"/>
        <v>0.8</v>
      </c>
      <c r="N3" s="13">
        <f t="shared" si="0"/>
        <v>0.4</v>
      </c>
      <c r="O3" s="13">
        <f t="shared" si="0"/>
        <v>0.2</v>
      </c>
      <c r="P3" s="3" t="s">
        <v>71</v>
      </c>
      <c r="Q3" s="13">
        <f t="shared" si="1"/>
        <v>0.1</v>
      </c>
      <c r="R3" s="13">
        <f t="shared" si="1"/>
        <v>0.1</v>
      </c>
      <c r="S3" s="13">
        <f t="shared" si="1"/>
        <v>0.1</v>
      </c>
      <c r="T3" s="13">
        <f t="shared" si="1"/>
        <v>0.1</v>
      </c>
      <c r="U3" s="13">
        <f t="shared" si="1"/>
        <v>0.1</v>
      </c>
      <c r="V3" s="13">
        <f t="shared" si="1"/>
        <v>0</v>
      </c>
      <c r="W3" s="13">
        <f t="shared" si="1"/>
        <v>0</v>
      </c>
      <c r="X3" s="13">
        <f t="shared" si="1"/>
        <v>0</v>
      </c>
      <c r="Y3" s="13">
        <f t="shared" si="1"/>
        <v>0</v>
      </c>
      <c r="Z3" s="13">
        <f t="shared" si="1"/>
        <v>0</v>
      </c>
      <c r="AA3" s="13">
        <f t="shared" si="2"/>
        <v>0</v>
      </c>
      <c r="AB3" s="13">
        <f t="shared" si="2"/>
        <v>0</v>
      </c>
      <c r="AC3" s="13">
        <f t="shared" si="2"/>
        <v>0</v>
      </c>
      <c r="AD3" s="13">
        <f t="shared" si="2"/>
        <v>0</v>
      </c>
      <c r="AE3" s="13">
        <f t="shared" si="2"/>
        <v>0</v>
      </c>
      <c r="AF3" s="13">
        <f t="shared" si="2"/>
        <v>0</v>
      </c>
      <c r="AG3" s="13">
        <f t="shared" si="2"/>
        <v>0</v>
      </c>
    </row>
    <row r="4" spans="1:33">
      <c r="A4" s="7" t="s">
        <v>163</v>
      </c>
      <c r="B4" s="15" t="s">
        <v>75</v>
      </c>
      <c r="C4" s="13" t="s">
        <v>70</v>
      </c>
      <c r="D4" s="13">
        <v>3</v>
      </c>
      <c r="E4" s="13"/>
      <c r="F4" s="3" t="s">
        <v>71</v>
      </c>
      <c r="G4" s="13">
        <f t="shared" si="0"/>
        <v>0.2</v>
      </c>
      <c r="H4" s="13">
        <f t="shared" si="0"/>
        <v>1</v>
      </c>
      <c r="I4" s="13">
        <f t="shared" si="0"/>
        <v>0.4</v>
      </c>
      <c r="J4" s="13">
        <f t="shared" si="0"/>
        <v>0.2</v>
      </c>
      <c r="K4" s="13">
        <f t="shared" si="0"/>
        <v>0.1</v>
      </c>
      <c r="L4" s="13">
        <f t="shared" si="0"/>
        <v>0.1</v>
      </c>
      <c r="M4" s="13">
        <f t="shared" si="0"/>
        <v>0.1</v>
      </c>
      <c r="N4" s="13">
        <f t="shared" si="0"/>
        <v>0.1</v>
      </c>
      <c r="O4" s="13">
        <f t="shared" si="0"/>
        <v>0.1</v>
      </c>
      <c r="P4" s="3" t="s">
        <v>71</v>
      </c>
      <c r="Q4" s="13">
        <f t="shared" si="1"/>
        <v>0.1</v>
      </c>
      <c r="R4" s="13">
        <f t="shared" si="1"/>
        <v>0.6</v>
      </c>
      <c r="S4" s="13">
        <f t="shared" si="1"/>
        <v>0.8</v>
      </c>
      <c r="T4" s="13">
        <f t="shared" si="1"/>
        <v>0.1</v>
      </c>
      <c r="U4" s="13">
        <f t="shared" si="1"/>
        <v>0.2</v>
      </c>
      <c r="V4" s="13">
        <f t="shared" si="1"/>
        <v>0.1</v>
      </c>
      <c r="W4" s="13">
        <f t="shared" si="1"/>
        <v>0.1</v>
      </c>
      <c r="X4" s="13">
        <f t="shared" si="1"/>
        <v>0.1</v>
      </c>
      <c r="Y4" s="13">
        <f t="shared" si="1"/>
        <v>0.6</v>
      </c>
      <c r="Z4" s="13">
        <f t="shared" si="1"/>
        <v>0.1</v>
      </c>
      <c r="AA4" s="13">
        <f t="shared" si="2"/>
        <v>0.1</v>
      </c>
      <c r="AB4" s="13">
        <f t="shared" si="2"/>
        <v>0.1</v>
      </c>
      <c r="AC4" s="13">
        <f t="shared" si="2"/>
        <v>0.1</v>
      </c>
      <c r="AD4" s="13">
        <f t="shared" si="2"/>
        <v>0.1</v>
      </c>
      <c r="AE4" s="13">
        <f t="shared" si="2"/>
        <v>0.1</v>
      </c>
      <c r="AF4" s="13">
        <f t="shared" si="2"/>
        <v>0.1</v>
      </c>
      <c r="AG4" s="13">
        <f t="shared" si="2"/>
        <v>0</v>
      </c>
    </row>
    <row r="5" spans="1:33">
      <c r="A5" s="7" t="s">
        <v>164</v>
      </c>
      <c r="B5" s="16" t="s">
        <v>76</v>
      </c>
      <c r="C5" s="13" t="s">
        <v>70</v>
      </c>
      <c r="D5" s="13">
        <v>2</v>
      </c>
      <c r="E5" s="13"/>
      <c r="F5" s="3" t="s">
        <v>71</v>
      </c>
      <c r="G5" s="13">
        <f t="shared" si="0"/>
        <v>0.1</v>
      </c>
      <c r="H5" s="13">
        <f t="shared" si="0"/>
        <v>0.4</v>
      </c>
      <c r="I5" s="13">
        <f t="shared" si="0"/>
        <v>0.1</v>
      </c>
      <c r="J5" s="13">
        <f t="shared" si="0"/>
        <v>1</v>
      </c>
      <c r="K5" s="13">
        <f t="shared" si="0"/>
        <v>0.8</v>
      </c>
      <c r="L5" s="13">
        <f t="shared" si="0"/>
        <v>0.1</v>
      </c>
      <c r="M5" s="13">
        <f t="shared" si="0"/>
        <v>0.1</v>
      </c>
      <c r="N5" s="13">
        <f t="shared" si="0"/>
        <v>0.1</v>
      </c>
      <c r="O5" s="13">
        <f t="shared" si="0"/>
        <v>0.1</v>
      </c>
      <c r="P5" s="3" t="s">
        <v>71</v>
      </c>
      <c r="Q5" s="13">
        <f t="shared" si="1"/>
        <v>0.1</v>
      </c>
      <c r="R5" s="13">
        <f t="shared" si="1"/>
        <v>0.6</v>
      </c>
      <c r="S5" s="13">
        <f t="shared" si="1"/>
        <v>0.8</v>
      </c>
      <c r="T5" s="13">
        <f t="shared" si="1"/>
        <v>0.1</v>
      </c>
      <c r="U5" s="13">
        <f t="shared" si="1"/>
        <v>0.4</v>
      </c>
      <c r="V5" s="13">
        <f t="shared" si="1"/>
        <v>0.6</v>
      </c>
      <c r="W5" s="13">
        <f t="shared" si="1"/>
        <v>0.1</v>
      </c>
      <c r="X5" s="13">
        <f t="shared" si="1"/>
        <v>0.1</v>
      </c>
      <c r="Y5" s="13">
        <f t="shared" si="1"/>
        <v>0</v>
      </c>
      <c r="Z5" s="13">
        <f t="shared" si="1"/>
        <v>0</v>
      </c>
      <c r="AA5" s="13">
        <f t="shared" si="2"/>
        <v>0.1</v>
      </c>
      <c r="AB5" s="13">
        <f t="shared" si="2"/>
        <v>0.1</v>
      </c>
      <c r="AC5" s="13">
        <f t="shared" si="2"/>
        <v>0.1</v>
      </c>
      <c r="AD5" s="13">
        <f t="shared" si="2"/>
        <v>0</v>
      </c>
      <c r="AE5" s="13">
        <f t="shared" si="2"/>
        <v>0</v>
      </c>
      <c r="AF5" s="13">
        <f t="shared" si="2"/>
        <v>0</v>
      </c>
      <c r="AG5" s="13">
        <f t="shared" si="2"/>
        <v>0</v>
      </c>
    </row>
    <row r="6" spans="1:33">
      <c r="A6" s="7" t="s">
        <v>166</v>
      </c>
      <c r="B6" s="13" t="s">
        <v>79</v>
      </c>
      <c r="C6" s="13" t="s">
        <v>70</v>
      </c>
      <c r="D6" s="13">
        <v>2</v>
      </c>
      <c r="E6" s="13"/>
      <c r="F6" s="3" t="s">
        <v>71</v>
      </c>
      <c r="G6" s="13">
        <f t="shared" si="0"/>
        <v>0.1</v>
      </c>
      <c r="H6" s="13">
        <f t="shared" si="0"/>
        <v>0.4</v>
      </c>
      <c r="I6" s="13">
        <f t="shared" si="0"/>
        <v>0.1</v>
      </c>
      <c r="J6" s="13">
        <f t="shared" si="0"/>
        <v>1</v>
      </c>
      <c r="K6" s="13">
        <f t="shared" si="0"/>
        <v>0.8</v>
      </c>
      <c r="L6" s="13">
        <f t="shared" si="0"/>
        <v>0.1</v>
      </c>
      <c r="M6" s="13">
        <f t="shared" si="0"/>
        <v>0.1</v>
      </c>
      <c r="N6" s="13">
        <f t="shared" si="0"/>
        <v>0.1</v>
      </c>
      <c r="O6" s="13">
        <f t="shared" si="0"/>
        <v>0.1</v>
      </c>
      <c r="P6" s="3" t="s">
        <v>71</v>
      </c>
      <c r="Q6" s="13">
        <f t="shared" si="1"/>
        <v>0.1</v>
      </c>
      <c r="R6" s="13">
        <f t="shared" si="1"/>
        <v>0.6</v>
      </c>
      <c r="S6" s="13">
        <f t="shared" si="1"/>
        <v>0.8</v>
      </c>
      <c r="T6" s="13">
        <f t="shared" si="1"/>
        <v>0.1</v>
      </c>
      <c r="U6" s="13">
        <f t="shared" si="1"/>
        <v>0.4</v>
      </c>
      <c r="V6" s="13">
        <f t="shared" si="1"/>
        <v>0.6</v>
      </c>
      <c r="W6" s="13">
        <f t="shared" si="1"/>
        <v>0.1</v>
      </c>
      <c r="X6" s="13">
        <f t="shared" si="1"/>
        <v>0.1</v>
      </c>
      <c r="Y6" s="13">
        <f t="shared" si="1"/>
        <v>0</v>
      </c>
      <c r="Z6" s="13">
        <f t="shared" si="1"/>
        <v>0</v>
      </c>
      <c r="AA6" s="13">
        <f t="shared" si="2"/>
        <v>0.1</v>
      </c>
      <c r="AB6" s="13">
        <f t="shared" si="2"/>
        <v>0.1</v>
      </c>
      <c r="AC6" s="13">
        <f t="shared" si="2"/>
        <v>0.1</v>
      </c>
      <c r="AD6" s="13">
        <f t="shared" si="2"/>
        <v>0</v>
      </c>
      <c r="AE6" s="13">
        <f t="shared" si="2"/>
        <v>0</v>
      </c>
      <c r="AF6" s="13">
        <f t="shared" si="2"/>
        <v>0</v>
      </c>
      <c r="AG6" s="13">
        <f t="shared" si="2"/>
        <v>0</v>
      </c>
    </row>
    <row r="7" spans="1:33">
      <c r="A7" s="7" t="s">
        <v>167</v>
      </c>
      <c r="B7" s="13" t="s">
        <v>80</v>
      </c>
      <c r="C7" s="13" t="s">
        <v>70</v>
      </c>
      <c r="D7" s="13">
        <v>2</v>
      </c>
      <c r="E7" s="13"/>
      <c r="F7" s="3" t="s">
        <v>71</v>
      </c>
      <c r="G7" s="13">
        <f t="shared" si="0"/>
        <v>0.2</v>
      </c>
      <c r="H7" s="13">
        <f t="shared" si="0"/>
        <v>1</v>
      </c>
      <c r="I7" s="13">
        <f t="shared" si="0"/>
        <v>0.4</v>
      </c>
      <c r="J7" s="13">
        <f t="shared" si="0"/>
        <v>0.2</v>
      </c>
      <c r="K7" s="13">
        <f t="shared" si="0"/>
        <v>0.1</v>
      </c>
      <c r="L7" s="13">
        <f t="shared" si="0"/>
        <v>0.1</v>
      </c>
      <c r="M7" s="13">
        <f t="shared" si="0"/>
        <v>0.1</v>
      </c>
      <c r="N7" s="13">
        <f t="shared" si="0"/>
        <v>0.1</v>
      </c>
      <c r="O7" s="13">
        <f t="shared" si="0"/>
        <v>0.1</v>
      </c>
      <c r="P7" s="3" t="s">
        <v>71</v>
      </c>
      <c r="Q7" s="13">
        <f t="shared" si="1"/>
        <v>0.1</v>
      </c>
      <c r="R7" s="13">
        <f t="shared" si="1"/>
        <v>0.6</v>
      </c>
      <c r="S7" s="13">
        <f t="shared" si="1"/>
        <v>0.8</v>
      </c>
      <c r="T7" s="13">
        <f t="shared" si="1"/>
        <v>0.1</v>
      </c>
      <c r="U7" s="13">
        <f t="shared" si="1"/>
        <v>0.2</v>
      </c>
      <c r="V7" s="13">
        <f t="shared" si="1"/>
        <v>0.1</v>
      </c>
      <c r="W7" s="13">
        <f t="shared" si="1"/>
        <v>0.1</v>
      </c>
      <c r="X7" s="13">
        <f t="shared" si="1"/>
        <v>0.1</v>
      </c>
      <c r="Y7" s="13">
        <f t="shared" si="1"/>
        <v>0.6</v>
      </c>
      <c r="Z7" s="13">
        <f t="shared" si="1"/>
        <v>0.1</v>
      </c>
      <c r="AA7" s="13">
        <f t="shared" si="2"/>
        <v>0.1</v>
      </c>
      <c r="AB7" s="13">
        <f t="shared" si="2"/>
        <v>0.1</v>
      </c>
      <c r="AC7" s="13">
        <f t="shared" si="2"/>
        <v>0.1</v>
      </c>
      <c r="AD7" s="13">
        <f t="shared" si="2"/>
        <v>0.1</v>
      </c>
      <c r="AE7" s="13">
        <f t="shared" si="2"/>
        <v>0.1</v>
      </c>
      <c r="AF7" s="13">
        <f t="shared" si="2"/>
        <v>0.1</v>
      </c>
      <c r="AG7" s="13">
        <f t="shared" si="2"/>
        <v>0</v>
      </c>
    </row>
    <row r="8" spans="1:33">
      <c r="A8" s="7" t="s">
        <v>168</v>
      </c>
      <c r="B8" s="16" t="s">
        <v>81</v>
      </c>
      <c r="C8" s="13" t="s">
        <v>70</v>
      </c>
      <c r="D8" s="13">
        <v>2</v>
      </c>
      <c r="E8" s="13">
        <v>2.5</v>
      </c>
      <c r="F8" s="3" t="s">
        <v>71</v>
      </c>
      <c r="G8" s="13">
        <f t="shared" si="0"/>
        <v>0.2</v>
      </c>
      <c r="H8" s="13">
        <f t="shared" si="0"/>
        <v>0.2</v>
      </c>
      <c r="I8" s="13">
        <f t="shared" si="0"/>
        <v>0.1</v>
      </c>
      <c r="J8" s="13">
        <f t="shared" si="0"/>
        <v>0.1</v>
      </c>
      <c r="K8" s="13">
        <f t="shared" si="0"/>
        <v>0.1</v>
      </c>
      <c r="L8" s="13">
        <f t="shared" si="0"/>
        <v>0.1</v>
      </c>
      <c r="M8" s="13">
        <f t="shared" si="0"/>
        <v>0.1</v>
      </c>
      <c r="N8" s="13">
        <f t="shared" si="0"/>
        <v>0.4</v>
      </c>
      <c r="O8" s="13">
        <f t="shared" si="0"/>
        <v>0.1</v>
      </c>
      <c r="P8" s="3" t="s">
        <v>71</v>
      </c>
      <c r="Q8" s="13">
        <f t="shared" si="1"/>
        <v>0.1</v>
      </c>
      <c r="R8" s="13">
        <f t="shared" si="1"/>
        <v>0.6</v>
      </c>
      <c r="S8" s="13">
        <f t="shared" si="1"/>
        <v>1</v>
      </c>
      <c r="T8" s="13">
        <f t="shared" si="1"/>
        <v>0.1</v>
      </c>
      <c r="U8" s="13">
        <f t="shared" si="1"/>
        <v>0.8</v>
      </c>
      <c r="V8" s="13">
        <f t="shared" si="1"/>
        <v>0.8</v>
      </c>
      <c r="W8" s="13">
        <f t="shared" si="1"/>
        <v>0.6</v>
      </c>
      <c r="X8" s="13">
        <f t="shared" si="1"/>
        <v>0.6</v>
      </c>
      <c r="Y8" s="13">
        <f t="shared" si="1"/>
        <v>0.8</v>
      </c>
      <c r="Z8" s="13">
        <f t="shared" si="1"/>
        <v>0.6</v>
      </c>
      <c r="AA8" s="13">
        <f t="shared" si="2"/>
        <v>0.4</v>
      </c>
      <c r="AB8" s="13">
        <f t="shared" si="2"/>
        <v>0.6</v>
      </c>
      <c r="AC8" s="13">
        <f t="shared" si="2"/>
        <v>0.6</v>
      </c>
      <c r="AD8" s="13">
        <f t="shared" si="2"/>
        <v>0.4</v>
      </c>
      <c r="AE8" s="13">
        <f t="shared" si="2"/>
        <v>0.6</v>
      </c>
      <c r="AF8" s="13">
        <f t="shared" si="2"/>
        <v>0.4</v>
      </c>
      <c r="AG8" s="13">
        <f t="shared" si="2"/>
        <v>0</v>
      </c>
    </row>
    <row r="9" spans="1:33">
      <c r="A9" s="7" t="s">
        <v>169</v>
      </c>
      <c r="B9" s="16" t="s">
        <v>82</v>
      </c>
      <c r="C9" s="12" t="s">
        <v>70</v>
      </c>
      <c r="D9" s="13">
        <v>2</v>
      </c>
      <c r="E9" s="12"/>
      <c r="F9" s="3" t="s">
        <v>71</v>
      </c>
      <c r="G9" s="13">
        <f t="shared" si="0"/>
        <v>0.1</v>
      </c>
      <c r="H9" s="13">
        <f t="shared" si="0"/>
        <v>0.1</v>
      </c>
      <c r="I9" s="13">
        <f t="shared" si="0"/>
        <v>0.2</v>
      </c>
      <c r="J9" s="13">
        <f t="shared" si="0"/>
        <v>0.1</v>
      </c>
      <c r="K9" s="13">
        <f t="shared" si="0"/>
        <v>0.1</v>
      </c>
      <c r="L9" s="13">
        <f t="shared" si="0"/>
        <v>1</v>
      </c>
      <c r="M9" s="13">
        <f t="shared" si="0"/>
        <v>0.2</v>
      </c>
      <c r="N9" s="13">
        <f t="shared" si="0"/>
        <v>0.8</v>
      </c>
      <c r="O9" s="13">
        <f t="shared" si="0"/>
        <v>0.6</v>
      </c>
      <c r="P9" s="3" t="s">
        <v>71</v>
      </c>
      <c r="Q9" s="13">
        <f t="shared" si="1"/>
        <v>0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>
        <f t="shared" si="1"/>
        <v>0</v>
      </c>
      <c r="V9" s="13">
        <f t="shared" si="1"/>
        <v>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2"/>
        <v>0</v>
      </c>
      <c r="AB9" s="13">
        <f t="shared" si="2"/>
        <v>0</v>
      </c>
      <c r="AC9" s="13">
        <f t="shared" si="2"/>
        <v>0</v>
      </c>
      <c r="AD9" s="13">
        <f t="shared" si="2"/>
        <v>0</v>
      </c>
      <c r="AE9" s="13">
        <f t="shared" si="2"/>
        <v>0</v>
      </c>
      <c r="AF9" s="13">
        <f t="shared" si="2"/>
        <v>0</v>
      </c>
      <c r="AG9" s="13">
        <f t="shared" si="2"/>
        <v>0</v>
      </c>
    </row>
    <row r="10" spans="1:33">
      <c r="A10" s="7" t="s">
        <v>170</v>
      </c>
      <c r="B10" s="13" t="s">
        <v>84</v>
      </c>
      <c r="C10" s="13" t="s">
        <v>70</v>
      </c>
      <c r="D10" s="13">
        <v>1</v>
      </c>
      <c r="E10" s="13"/>
      <c r="F10" s="3" t="s">
        <v>71</v>
      </c>
      <c r="G10" s="13">
        <f t="shared" si="0"/>
        <v>0.2</v>
      </c>
      <c r="H10" s="13">
        <f t="shared" si="0"/>
        <v>1</v>
      </c>
      <c r="I10" s="13">
        <f t="shared" si="0"/>
        <v>0.4</v>
      </c>
      <c r="J10" s="13">
        <f t="shared" si="0"/>
        <v>0.1</v>
      </c>
      <c r="K10" s="13">
        <f t="shared" si="0"/>
        <v>0.1</v>
      </c>
      <c r="L10" s="13">
        <f t="shared" si="0"/>
        <v>0.1</v>
      </c>
      <c r="M10" s="13">
        <f t="shared" si="0"/>
        <v>0.1</v>
      </c>
      <c r="N10" s="13">
        <f t="shared" si="0"/>
        <v>0.1</v>
      </c>
      <c r="O10" s="13">
        <f t="shared" si="0"/>
        <v>0.1</v>
      </c>
      <c r="P10" s="3" t="s">
        <v>71</v>
      </c>
      <c r="Q10" s="13">
        <f t="shared" si="1"/>
        <v>0.1</v>
      </c>
      <c r="R10" s="13">
        <f t="shared" si="1"/>
        <v>0.6</v>
      </c>
      <c r="S10" s="13">
        <f t="shared" si="1"/>
        <v>0.8</v>
      </c>
      <c r="T10" s="13">
        <f t="shared" si="1"/>
        <v>0.1</v>
      </c>
      <c r="U10" s="13">
        <f t="shared" si="1"/>
        <v>0.2</v>
      </c>
      <c r="V10" s="13">
        <f t="shared" si="1"/>
        <v>0.6</v>
      </c>
      <c r="W10" s="13">
        <f t="shared" si="1"/>
        <v>0.1</v>
      </c>
      <c r="X10" s="13">
        <f t="shared" si="1"/>
        <v>0.1</v>
      </c>
      <c r="Y10" s="13">
        <f t="shared" si="1"/>
        <v>0</v>
      </c>
      <c r="Z10" s="13">
        <f t="shared" si="1"/>
        <v>0</v>
      </c>
      <c r="AA10" s="13">
        <f t="shared" si="2"/>
        <v>0.1</v>
      </c>
      <c r="AB10" s="13">
        <f t="shared" si="2"/>
        <v>0.1</v>
      </c>
      <c r="AC10" s="13">
        <f t="shared" si="2"/>
        <v>0.1</v>
      </c>
      <c r="AD10" s="13">
        <f t="shared" si="2"/>
        <v>0</v>
      </c>
      <c r="AE10" s="13">
        <f t="shared" si="2"/>
        <v>0</v>
      </c>
      <c r="AF10" s="13">
        <f t="shared" si="2"/>
        <v>0.1</v>
      </c>
      <c r="AG10" s="13">
        <f t="shared" si="2"/>
        <v>0</v>
      </c>
    </row>
    <row r="11" spans="1:33">
      <c r="A11" s="7" t="s">
        <v>171</v>
      </c>
      <c r="B11" s="13" t="s">
        <v>85</v>
      </c>
      <c r="C11" s="13" t="s">
        <v>70</v>
      </c>
      <c r="D11" s="13">
        <v>1</v>
      </c>
      <c r="E11" s="13"/>
      <c r="F11" s="3" t="s">
        <v>71</v>
      </c>
      <c r="G11" s="13">
        <f t="shared" si="0"/>
        <v>0.1</v>
      </c>
      <c r="H11" s="13">
        <f t="shared" si="0"/>
        <v>0.2</v>
      </c>
      <c r="I11" s="13">
        <f t="shared" si="0"/>
        <v>0.1</v>
      </c>
      <c r="J11" s="13">
        <f t="shared" si="0"/>
        <v>0.1</v>
      </c>
      <c r="K11" s="13">
        <f t="shared" si="0"/>
        <v>0.1</v>
      </c>
      <c r="L11" s="13">
        <f t="shared" si="0"/>
        <v>1</v>
      </c>
      <c r="M11" s="13">
        <f t="shared" si="0"/>
        <v>0.4</v>
      </c>
      <c r="N11" s="13">
        <f t="shared" si="0"/>
        <v>0.2</v>
      </c>
      <c r="O11" s="13">
        <f t="shared" si="0"/>
        <v>0.1</v>
      </c>
      <c r="P11" s="3" t="s">
        <v>71</v>
      </c>
      <c r="Q11" s="13">
        <f t="shared" si="1"/>
        <v>0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>
        <f t="shared" si="1"/>
        <v>0</v>
      </c>
      <c r="V11" s="13">
        <f t="shared" si="1"/>
        <v>0</v>
      </c>
      <c r="W11" s="13">
        <f t="shared" si="1"/>
        <v>0</v>
      </c>
      <c r="X11" s="13">
        <f t="shared" si="1"/>
        <v>0</v>
      </c>
      <c r="Y11" s="13">
        <f t="shared" si="1"/>
        <v>0</v>
      </c>
      <c r="Z11" s="13">
        <f t="shared" si="1"/>
        <v>0</v>
      </c>
      <c r="AA11" s="13">
        <f t="shared" si="2"/>
        <v>0</v>
      </c>
      <c r="AB11" s="13">
        <f t="shared" si="2"/>
        <v>0</v>
      </c>
      <c r="AC11" s="13">
        <f t="shared" si="2"/>
        <v>0</v>
      </c>
      <c r="AD11" s="13">
        <f t="shared" si="2"/>
        <v>0</v>
      </c>
      <c r="AE11" s="13">
        <f t="shared" si="2"/>
        <v>0</v>
      </c>
      <c r="AF11" s="13">
        <f t="shared" si="2"/>
        <v>0</v>
      </c>
      <c r="AG11" s="13">
        <f t="shared" si="2"/>
        <v>0</v>
      </c>
    </row>
    <row r="12" spans="1:33">
      <c r="A12" s="7" t="s">
        <v>172</v>
      </c>
      <c r="B12" s="13" t="s">
        <v>87</v>
      </c>
      <c r="C12" s="13" t="s">
        <v>88</v>
      </c>
      <c r="D12" s="13">
        <v>1</v>
      </c>
      <c r="E12" s="13">
        <v>1.5</v>
      </c>
      <c r="F12" s="3" t="s">
        <v>71</v>
      </c>
      <c r="G12" s="13">
        <f t="shared" ref="G12:O23" si="3">VLOOKUP($A12,$A$46:$AG$66,COLUMN(G12),FALSE)</f>
        <v>0.1</v>
      </c>
      <c r="H12" s="13">
        <f t="shared" si="3"/>
        <v>0.6</v>
      </c>
      <c r="I12" s="13">
        <f t="shared" si="3"/>
        <v>1</v>
      </c>
      <c r="J12" s="13">
        <f t="shared" si="3"/>
        <v>0.1</v>
      </c>
      <c r="K12" s="13">
        <f t="shared" si="3"/>
        <v>0.1</v>
      </c>
      <c r="L12" s="13">
        <f t="shared" si="3"/>
        <v>0.1</v>
      </c>
      <c r="M12" s="13">
        <f t="shared" si="3"/>
        <v>0.1</v>
      </c>
      <c r="N12" s="13">
        <f t="shared" si="3"/>
        <v>0.1</v>
      </c>
      <c r="O12" s="13">
        <f t="shared" si="3"/>
        <v>0.1</v>
      </c>
      <c r="P12" s="3" t="s">
        <v>71</v>
      </c>
      <c r="Q12" s="13">
        <f t="shared" ref="Q12:Z23" si="4">VLOOKUP($A12,$A$46:$AG$66,COLUMN(Q12),FALSE)</f>
        <v>0.1</v>
      </c>
      <c r="R12" s="13">
        <f t="shared" si="4"/>
        <v>0.2</v>
      </c>
      <c r="S12" s="13">
        <f t="shared" si="4"/>
        <v>0.6</v>
      </c>
      <c r="T12" s="13">
        <f t="shared" si="4"/>
        <v>0.2</v>
      </c>
      <c r="U12" s="13">
        <f t="shared" si="4"/>
        <v>0.2</v>
      </c>
      <c r="V12" s="13">
        <f t="shared" si="4"/>
        <v>0.2</v>
      </c>
      <c r="W12" s="13">
        <f t="shared" si="4"/>
        <v>0.2</v>
      </c>
      <c r="X12" s="13">
        <f t="shared" si="4"/>
        <v>0.2</v>
      </c>
      <c r="Y12" s="13">
        <f t="shared" si="4"/>
        <v>0.1</v>
      </c>
      <c r="Z12" s="13">
        <f t="shared" si="4"/>
        <v>0.1</v>
      </c>
      <c r="AA12" s="13">
        <f t="shared" ref="AA12:AG23" si="5">VLOOKUP($A12,$A$46:$AG$66,COLUMN(AA12),FALSE)</f>
        <v>0.1</v>
      </c>
      <c r="AB12" s="13">
        <f t="shared" si="5"/>
        <v>0.1</v>
      </c>
      <c r="AC12" s="13">
        <f t="shared" si="5"/>
        <v>0.1</v>
      </c>
      <c r="AD12" s="13">
        <f t="shared" si="5"/>
        <v>0.1</v>
      </c>
      <c r="AE12" s="13">
        <f t="shared" si="5"/>
        <v>0.1</v>
      </c>
      <c r="AF12" s="13">
        <f t="shared" si="5"/>
        <v>0.1</v>
      </c>
      <c r="AG12" s="13">
        <f t="shared" si="5"/>
        <v>0</v>
      </c>
    </row>
    <row r="13" spans="1:33">
      <c r="A13" s="7" t="s">
        <v>173</v>
      </c>
      <c r="B13" s="13" t="s">
        <v>89</v>
      </c>
      <c r="C13" s="13" t="s">
        <v>88</v>
      </c>
      <c r="D13" s="13">
        <v>1</v>
      </c>
      <c r="E13" s="13">
        <v>1</v>
      </c>
      <c r="F13" s="3" t="s">
        <v>71</v>
      </c>
      <c r="G13" s="13">
        <f t="shared" si="3"/>
        <v>0.2</v>
      </c>
      <c r="H13" s="13">
        <f t="shared" si="3"/>
        <v>1</v>
      </c>
      <c r="I13" s="13">
        <f t="shared" si="3"/>
        <v>0.4</v>
      </c>
      <c r="J13" s="13">
        <f t="shared" si="3"/>
        <v>0.1</v>
      </c>
      <c r="K13" s="13">
        <f t="shared" si="3"/>
        <v>0.1</v>
      </c>
      <c r="L13" s="13">
        <f t="shared" si="3"/>
        <v>0.1</v>
      </c>
      <c r="M13" s="13">
        <f t="shared" si="3"/>
        <v>0.1</v>
      </c>
      <c r="N13" s="13">
        <f t="shared" si="3"/>
        <v>0.1</v>
      </c>
      <c r="O13" s="13">
        <f t="shared" si="3"/>
        <v>0.1</v>
      </c>
      <c r="P13" s="3" t="s">
        <v>71</v>
      </c>
      <c r="Q13" s="13">
        <f t="shared" si="4"/>
        <v>0.1</v>
      </c>
      <c r="R13" s="13">
        <f t="shared" si="4"/>
        <v>0.6</v>
      </c>
      <c r="S13" s="13">
        <f t="shared" si="4"/>
        <v>0.8</v>
      </c>
      <c r="T13" s="13">
        <f t="shared" si="4"/>
        <v>0.1</v>
      </c>
      <c r="U13" s="13">
        <f t="shared" si="4"/>
        <v>0.2</v>
      </c>
      <c r="V13" s="13">
        <f t="shared" si="4"/>
        <v>0.6</v>
      </c>
      <c r="W13" s="13">
        <f t="shared" si="4"/>
        <v>0.1</v>
      </c>
      <c r="X13" s="13">
        <f t="shared" si="4"/>
        <v>0.1</v>
      </c>
      <c r="Y13" s="13">
        <f t="shared" si="4"/>
        <v>0</v>
      </c>
      <c r="Z13" s="13">
        <f t="shared" si="4"/>
        <v>0</v>
      </c>
      <c r="AA13" s="13">
        <f t="shared" si="5"/>
        <v>0.1</v>
      </c>
      <c r="AB13" s="13">
        <f t="shared" si="5"/>
        <v>0.1</v>
      </c>
      <c r="AC13" s="13">
        <f t="shared" si="5"/>
        <v>0.1</v>
      </c>
      <c r="AD13" s="13">
        <f t="shared" si="5"/>
        <v>0</v>
      </c>
      <c r="AE13" s="13">
        <f t="shared" si="5"/>
        <v>0</v>
      </c>
      <c r="AF13" s="13">
        <f t="shared" si="5"/>
        <v>0.1</v>
      </c>
      <c r="AG13" s="13">
        <f t="shared" si="5"/>
        <v>0</v>
      </c>
    </row>
    <row r="14" spans="1:33">
      <c r="A14" s="7" t="s">
        <v>174</v>
      </c>
      <c r="B14" s="14" t="s">
        <v>90</v>
      </c>
      <c r="C14" s="17" t="s">
        <v>70</v>
      </c>
      <c r="D14" s="14">
        <v>5</v>
      </c>
      <c r="E14" s="14"/>
      <c r="F14" s="3" t="s">
        <v>71</v>
      </c>
      <c r="G14" s="13">
        <f t="shared" si="3"/>
        <v>0.1</v>
      </c>
      <c r="H14" s="13">
        <f t="shared" si="3"/>
        <v>0.1</v>
      </c>
      <c r="I14" s="13">
        <f t="shared" si="3"/>
        <v>0.2</v>
      </c>
      <c r="J14" s="13">
        <f t="shared" si="3"/>
        <v>0.1</v>
      </c>
      <c r="K14" s="13">
        <f t="shared" si="3"/>
        <v>0.1</v>
      </c>
      <c r="L14" s="13">
        <f t="shared" si="3"/>
        <v>1</v>
      </c>
      <c r="M14" s="13">
        <f t="shared" si="3"/>
        <v>0.2</v>
      </c>
      <c r="N14" s="13">
        <f t="shared" si="3"/>
        <v>0.8</v>
      </c>
      <c r="O14" s="13">
        <f t="shared" si="3"/>
        <v>0.6</v>
      </c>
      <c r="P14" s="3" t="s">
        <v>71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3">
        <f t="shared" si="4"/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  <c r="Z14" s="13">
        <f t="shared" si="4"/>
        <v>0</v>
      </c>
      <c r="AA14" s="13">
        <f t="shared" si="5"/>
        <v>0</v>
      </c>
      <c r="AB14" s="13">
        <f t="shared" si="5"/>
        <v>0</v>
      </c>
      <c r="AC14" s="13">
        <f t="shared" si="5"/>
        <v>0</v>
      </c>
      <c r="AD14" s="13">
        <f t="shared" si="5"/>
        <v>0</v>
      </c>
      <c r="AE14" s="13">
        <f t="shared" si="5"/>
        <v>0</v>
      </c>
      <c r="AF14" s="13">
        <f t="shared" si="5"/>
        <v>0</v>
      </c>
      <c r="AG14" s="13">
        <f t="shared" si="5"/>
        <v>0</v>
      </c>
    </row>
    <row r="15" spans="1:33">
      <c r="A15" s="7" t="s">
        <v>175</v>
      </c>
      <c r="B15" s="13" t="s">
        <v>91</v>
      </c>
      <c r="C15" s="12" t="s">
        <v>70</v>
      </c>
      <c r="D15" s="13">
        <v>5</v>
      </c>
      <c r="E15" s="13"/>
      <c r="F15" s="3" t="s">
        <v>71</v>
      </c>
      <c r="G15" s="13">
        <f t="shared" si="3"/>
        <v>0.1</v>
      </c>
      <c r="H15" s="13">
        <f t="shared" si="3"/>
        <v>0.2</v>
      </c>
      <c r="I15" s="13">
        <f t="shared" si="3"/>
        <v>0.2</v>
      </c>
      <c r="J15" s="13">
        <f t="shared" si="3"/>
        <v>1</v>
      </c>
      <c r="K15" s="13">
        <f t="shared" si="3"/>
        <v>0.1</v>
      </c>
      <c r="L15" s="13">
        <f t="shared" si="3"/>
        <v>0.1</v>
      </c>
      <c r="M15" s="13">
        <f t="shared" si="3"/>
        <v>0.1</v>
      </c>
      <c r="N15" s="13">
        <f t="shared" si="3"/>
        <v>0.1</v>
      </c>
      <c r="O15" s="13">
        <f t="shared" si="3"/>
        <v>0.1</v>
      </c>
      <c r="P15" s="3" t="s">
        <v>71</v>
      </c>
      <c r="Q15" s="13">
        <f t="shared" si="4"/>
        <v>0.1</v>
      </c>
      <c r="R15" s="13">
        <f t="shared" si="4"/>
        <v>0.2</v>
      </c>
      <c r="S15" s="13">
        <f t="shared" si="4"/>
        <v>0.1</v>
      </c>
      <c r="T15" s="13">
        <f t="shared" si="4"/>
        <v>0.8</v>
      </c>
      <c r="U15" s="13">
        <f t="shared" si="4"/>
        <v>0.6</v>
      </c>
      <c r="V15" s="13">
        <f t="shared" si="4"/>
        <v>0.8</v>
      </c>
      <c r="W15" s="13">
        <f t="shared" si="4"/>
        <v>0.6</v>
      </c>
      <c r="X15" s="13">
        <f t="shared" si="4"/>
        <v>0.4</v>
      </c>
      <c r="Y15" s="13">
        <f t="shared" si="4"/>
        <v>0.6</v>
      </c>
      <c r="Z15" s="13">
        <f t="shared" si="4"/>
        <v>0.6</v>
      </c>
      <c r="AA15" s="13">
        <f t="shared" si="5"/>
        <v>0.4</v>
      </c>
      <c r="AB15" s="13">
        <f t="shared" si="5"/>
        <v>0.6</v>
      </c>
      <c r="AC15" s="13">
        <f t="shared" si="5"/>
        <v>0.6</v>
      </c>
      <c r="AD15" s="13">
        <f t="shared" si="5"/>
        <v>0.2</v>
      </c>
      <c r="AE15" s="13">
        <f t="shared" si="5"/>
        <v>0.4</v>
      </c>
      <c r="AF15" s="13">
        <f t="shared" si="5"/>
        <v>0.2</v>
      </c>
      <c r="AG15" s="13">
        <f t="shared" si="5"/>
        <v>0</v>
      </c>
    </row>
    <row r="16" spans="1:33">
      <c r="A16" s="7" t="s">
        <v>125</v>
      </c>
      <c r="B16" s="13" t="s">
        <v>92</v>
      </c>
      <c r="C16" s="12" t="s">
        <v>70</v>
      </c>
      <c r="D16" s="13">
        <v>4</v>
      </c>
      <c r="E16" s="12"/>
      <c r="F16" s="3" t="s">
        <v>71</v>
      </c>
      <c r="G16" s="13">
        <f t="shared" si="3"/>
        <v>0.1</v>
      </c>
      <c r="H16" s="13">
        <f t="shared" si="3"/>
        <v>0.2</v>
      </c>
      <c r="I16" s="13">
        <f t="shared" si="3"/>
        <v>0.1</v>
      </c>
      <c r="J16" s="13">
        <f t="shared" si="3"/>
        <v>1</v>
      </c>
      <c r="K16" s="13">
        <f t="shared" si="3"/>
        <v>0.1</v>
      </c>
      <c r="L16" s="13">
        <f t="shared" si="3"/>
        <v>0.1</v>
      </c>
      <c r="M16" s="13">
        <f t="shared" si="3"/>
        <v>0.1</v>
      </c>
      <c r="N16" s="13">
        <f t="shared" si="3"/>
        <v>0.1</v>
      </c>
      <c r="O16" s="13">
        <f t="shared" si="3"/>
        <v>0.1</v>
      </c>
      <c r="P16" s="3" t="s">
        <v>71</v>
      </c>
      <c r="Q16" s="13">
        <f t="shared" si="4"/>
        <v>0.1</v>
      </c>
      <c r="R16" s="13">
        <f t="shared" si="4"/>
        <v>0.4</v>
      </c>
      <c r="S16" s="13">
        <f t="shared" si="4"/>
        <v>0.6</v>
      </c>
      <c r="T16" s="13">
        <f t="shared" si="4"/>
        <v>0.8</v>
      </c>
      <c r="U16" s="13">
        <f t="shared" si="4"/>
        <v>0.6</v>
      </c>
      <c r="V16" s="13">
        <f t="shared" si="4"/>
        <v>0.6</v>
      </c>
      <c r="W16" s="13">
        <f t="shared" si="4"/>
        <v>0.4</v>
      </c>
      <c r="X16" s="13">
        <f t="shared" si="4"/>
        <v>0.4</v>
      </c>
      <c r="Y16" s="13">
        <f t="shared" si="4"/>
        <v>0.2</v>
      </c>
      <c r="Z16" s="13">
        <f t="shared" si="4"/>
        <v>0.4</v>
      </c>
      <c r="AA16" s="13">
        <f t="shared" si="5"/>
        <v>0.4</v>
      </c>
      <c r="AB16" s="13">
        <f t="shared" si="5"/>
        <v>0.4</v>
      </c>
      <c r="AC16" s="13">
        <f t="shared" si="5"/>
        <v>0.2</v>
      </c>
      <c r="AD16" s="13">
        <f t="shared" si="5"/>
        <v>0.2</v>
      </c>
      <c r="AE16" s="13">
        <f t="shared" si="5"/>
        <v>0.2</v>
      </c>
      <c r="AF16" s="13">
        <f t="shared" si="5"/>
        <v>0.2</v>
      </c>
      <c r="AG16" s="13">
        <f t="shared" si="5"/>
        <v>0</v>
      </c>
    </row>
    <row r="17" spans="1:33">
      <c r="A17" s="7" t="s">
        <v>112</v>
      </c>
      <c r="B17" s="13" t="s">
        <v>93</v>
      </c>
      <c r="C17" s="12" t="s">
        <v>70</v>
      </c>
      <c r="D17" s="13">
        <v>3</v>
      </c>
      <c r="E17" s="12"/>
      <c r="F17" s="3" t="s">
        <v>71</v>
      </c>
      <c r="G17" s="13">
        <f t="shared" si="3"/>
        <v>0.1</v>
      </c>
      <c r="H17" s="13">
        <f t="shared" si="3"/>
        <v>0.1</v>
      </c>
      <c r="I17" s="13">
        <f t="shared" si="3"/>
        <v>0.1</v>
      </c>
      <c r="J17" s="13">
        <f t="shared" si="3"/>
        <v>0.1</v>
      </c>
      <c r="K17" s="13">
        <f t="shared" si="3"/>
        <v>0.1</v>
      </c>
      <c r="L17" s="13">
        <f t="shared" si="3"/>
        <v>0.1</v>
      </c>
      <c r="M17" s="13">
        <f t="shared" si="3"/>
        <v>0.1</v>
      </c>
      <c r="N17" s="13">
        <f t="shared" si="3"/>
        <v>0.1</v>
      </c>
      <c r="O17" s="13">
        <f t="shared" si="3"/>
        <v>0.1</v>
      </c>
      <c r="P17" s="3" t="s">
        <v>71</v>
      </c>
      <c r="Q17" s="13">
        <f t="shared" si="4"/>
        <v>0.1</v>
      </c>
      <c r="R17" s="13">
        <f t="shared" si="4"/>
        <v>0.2</v>
      </c>
      <c r="S17" s="13">
        <f t="shared" si="4"/>
        <v>0.6</v>
      </c>
      <c r="T17" s="13">
        <f t="shared" si="4"/>
        <v>0.4</v>
      </c>
      <c r="U17" s="13">
        <f t="shared" si="4"/>
        <v>0.8</v>
      </c>
      <c r="V17" s="13">
        <f t="shared" si="4"/>
        <v>1</v>
      </c>
      <c r="W17" s="13">
        <f t="shared" si="4"/>
        <v>0.8</v>
      </c>
      <c r="X17" s="13">
        <f t="shared" si="4"/>
        <v>0.6</v>
      </c>
      <c r="Y17" s="13">
        <f t="shared" si="4"/>
        <v>0.8</v>
      </c>
      <c r="Z17" s="13">
        <f t="shared" si="4"/>
        <v>0.6</v>
      </c>
      <c r="AA17" s="13">
        <f t="shared" si="5"/>
        <v>0.4</v>
      </c>
      <c r="AB17" s="13">
        <f t="shared" si="5"/>
        <v>0.6</v>
      </c>
      <c r="AC17" s="13">
        <f t="shared" si="5"/>
        <v>0.6</v>
      </c>
      <c r="AD17" s="13">
        <f t="shared" si="5"/>
        <v>0.4</v>
      </c>
      <c r="AE17" s="13">
        <f t="shared" si="5"/>
        <v>0.4</v>
      </c>
      <c r="AF17" s="13">
        <f t="shared" si="5"/>
        <v>0.4</v>
      </c>
      <c r="AG17" s="13">
        <f t="shared" si="5"/>
        <v>0.4</v>
      </c>
    </row>
    <row r="18" spans="1:33">
      <c r="A18" s="7" t="s">
        <v>149</v>
      </c>
      <c r="B18" s="13" t="s">
        <v>94</v>
      </c>
      <c r="C18" s="12" t="s">
        <v>70</v>
      </c>
      <c r="D18" s="13">
        <v>2</v>
      </c>
      <c r="E18" s="12"/>
      <c r="F18" s="3" t="s">
        <v>71</v>
      </c>
      <c r="G18" s="13">
        <f t="shared" si="3"/>
        <v>0.1</v>
      </c>
      <c r="H18" s="13">
        <f t="shared" si="3"/>
        <v>0.1</v>
      </c>
      <c r="I18" s="13">
        <f t="shared" si="3"/>
        <v>0.1</v>
      </c>
      <c r="J18" s="13">
        <f t="shared" si="3"/>
        <v>0.1</v>
      </c>
      <c r="K18" s="13">
        <f t="shared" si="3"/>
        <v>0.1</v>
      </c>
      <c r="L18" s="13">
        <f t="shared" si="3"/>
        <v>0.1</v>
      </c>
      <c r="M18" s="13">
        <f t="shared" si="3"/>
        <v>0.1</v>
      </c>
      <c r="N18" s="13">
        <f t="shared" si="3"/>
        <v>0.1</v>
      </c>
      <c r="O18" s="13">
        <f t="shared" si="3"/>
        <v>0.1</v>
      </c>
      <c r="P18" s="3" t="s">
        <v>71</v>
      </c>
      <c r="Q18" s="13">
        <f t="shared" si="4"/>
        <v>0.1</v>
      </c>
      <c r="R18" s="13">
        <f t="shared" si="4"/>
        <v>0.1</v>
      </c>
      <c r="S18" s="13">
        <f t="shared" si="4"/>
        <v>0.1</v>
      </c>
      <c r="T18" s="13">
        <f t="shared" si="4"/>
        <v>0.1</v>
      </c>
      <c r="U18" s="13">
        <f t="shared" si="4"/>
        <v>0.1</v>
      </c>
      <c r="V18" s="13">
        <f t="shared" si="4"/>
        <v>0.2</v>
      </c>
      <c r="W18" s="13">
        <f t="shared" si="4"/>
        <v>0.1</v>
      </c>
      <c r="X18" s="13">
        <f t="shared" si="4"/>
        <v>0.1</v>
      </c>
      <c r="Y18" s="13">
        <f t="shared" si="4"/>
        <v>0.8</v>
      </c>
      <c r="Z18" s="13">
        <f t="shared" si="4"/>
        <v>1</v>
      </c>
      <c r="AA18" s="13">
        <f t="shared" si="5"/>
        <v>0.6</v>
      </c>
      <c r="AB18" s="13">
        <f t="shared" si="5"/>
        <v>0.8</v>
      </c>
      <c r="AC18" s="13">
        <f t="shared" si="5"/>
        <v>0.6</v>
      </c>
      <c r="AD18" s="13">
        <f t="shared" si="5"/>
        <v>0.4</v>
      </c>
      <c r="AE18" s="13">
        <f t="shared" si="5"/>
        <v>0.4</v>
      </c>
      <c r="AF18" s="13">
        <f t="shared" si="5"/>
        <v>0.4</v>
      </c>
      <c r="AG18" s="13">
        <f t="shared" si="5"/>
        <v>0.4</v>
      </c>
    </row>
    <row r="19" spans="1:33">
      <c r="A19" s="7" t="s">
        <v>169</v>
      </c>
      <c r="B19" s="16" t="s">
        <v>82</v>
      </c>
      <c r="C19" s="12" t="s">
        <v>70</v>
      </c>
      <c r="D19" s="13">
        <v>2</v>
      </c>
      <c r="E19" s="12"/>
      <c r="F19" s="3" t="s">
        <v>71</v>
      </c>
      <c r="G19" s="13">
        <f t="shared" si="3"/>
        <v>0.1</v>
      </c>
      <c r="H19" s="13">
        <f t="shared" si="3"/>
        <v>0.1</v>
      </c>
      <c r="I19" s="13">
        <f t="shared" si="3"/>
        <v>0.2</v>
      </c>
      <c r="J19" s="13">
        <f t="shared" si="3"/>
        <v>0.1</v>
      </c>
      <c r="K19" s="13">
        <f t="shared" si="3"/>
        <v>0.1</v>
      </c>
      <c r="L19" s="13">
        <f t="shared" si="3"/>
        <v>1</v>
      </c>
      <c r="M19" s="13">
        <f t="shared" si="3"/>
        <v>0.2</v>
      </c>
      <c r="N19" s="13">
        <f t="shared" si="3"/>
        <v>0.8</v>
      </c>
      <c r="O19" s="13">
        <f t="shared" si="3"/>
        <v>0.6</v>
      </c>
      <c r="P19" s="3" t="s">
        <v>71</v>
      </c>
      <c r="Q19" s="13">
        <f t="shared" si="4"/>
        <v>0</v>
      </c>
      <c r="R19" s="13">
        <f t="shared" si="4"/>
        <v>0</v>
      </c>
      <c r="S19" s="13">
        <f t="shared" si="4"/>
        <v>0</v>
      </c>
      <c r="T19" s="13">
        <f t="shared" si="4"/>
        <v>0</v>
      </c>
      <c r="U19" s="13">
        <f t="shared" si="4"/>
        <v>0</v>
      </c>
      <c r="V19" s="13">
        <f t="shared" si="4"/>
        <v>0</v>
      </c>
      <c r="W19" s="13">
        <f t="shared" si="4"/>
        <v>0</v>
      </c>
      <c r="X19" s="13">
        <f t="shared" si="4"/>
        <v>0</v>
      </c>
      <c r="Y19" s="13">
        <f t="shared" si="4"/>
        <v>0</v>
      </c>
      <c r="Z19" s="13">
        <f t="shared" si="4"/>
        <v>0</v>
      </c>
      <c r="AA19" s="13">
        <f t="shared" si="5"/>
        <v>0</v>
      </c>
      <c r="AB19" s="13">
        <f t="shared" si="5"/>
        <v>0</v>
      </c>
      <c r="AC19" s="13">
        <f t="shared" si="5"/>
        <v>0</v>
      </c>
      <c r="AD19" s="13">
        <f t="shared" si="5"/>
        <v>0</v>
      </c>
      <c r="AE19" s="13">
        <f t="shared" si="5"/>
        <v>0</v>
      </c>
      <c r="AF19" s="13">
        <f t="shared" si="5"/>
        <v>0</v>
      </c>
      <c r="AG19" s="13">
        <f t="shared" si="5"/>
        <v>0</v>
      </c>
    </row>
    <row r="20" spans="1:33">
      <c r="A20" s="7" t="s">
        <v>168</v>
      </c>
      <c r="B20" s="16" t="s">
        <v>81</v>
      </c>
      <c r="C20" s="12" t="s">
        <v>70</v>
      </c>
      <c r="D20" s="13">
        <v>2</v>
      </c>
      <c r="E20" s="13">
        <v>2.5</v>
      </c>
      <c r="F20" s="3" t="s">
        <v>71</v>
      </c>
      <c r="G20" s="13">
        <f t="shared" si="3"/>
        <v>0.2</v>
      </c>
      <c r="H20" s="13">
        <f t="shared" si="3"/>
        <v>0.2</v>
      </c>
      <c r="I20" s="13">
        <f t="shared" si="3"/>
        <v>0.1</v>
      </c>
      <c r="J20" s="13">
        <f t="shared" si="3"/>
        <v>0.1</v>
      </c>
      <c r="K20" s="13">
        <f t="shared" si="3"/>
        <v>0.1</v>
      </c>
      <c r="L20" s="13">
        <f t="shared" si="3"/>
        <v>0.1</v>
      </c>
      <c r="M20" s="13">
        <f t="shared" si="3"/>
        <v>0.1</v>
      </c>
      <c r="N20" s="13">
        <f t="shared" si="3"/>
        <v>0.4</v>
      </c>
      <c r="O20" s="13">
        <f t="shared" si="3"/>
        <v>0.1</v>
      </c>
      <c r="P20" s="3" t="s">
        <v>71</v>
      </c>
      <c r="Q20" s="13">
        <f t="shared" si="4"/>
        <v>0.1</v>
      </c>
      <c r="R20" s="13">
        <f t="shared" si="4"/>
        <v>0.6</v>
      </c>
      <c r="S20" s="13">
        <f t="shared" si="4"/>
        <v>1</v>
      </c>
      <c r="T20" s="13">
        <f t="shared" si="4"/>
        <v>0.1</v>
      </c>
      <c r="U20" s="13">
        <f t="shared" si="4"/>
        <v>0.8</v>
      </c>
      <c r="V20" s="13">
        <f t="shared" si="4"/>
        <v>0.8</v>
      </c>
      <c r="W20" s="13">
        <f t="shared" si="4"/>
        <v>0.6</v>
      </c>
      <c r="X20" s="13">
        <f t="shared" si="4"/>
        <v>0.6</v>
      </c>
      <c r="Y20" s="13">
        <f t="shared" si="4"/>
        <v>0.8</v>
      </c>
      <c r="Z20" s="13">
        <f t="shared" si="4"/>
        <v>0.6</v>
      </c>
      <c r="AA20" s="13">
        <f t="shared" si="5"/>
        <v>0.4</v>
      </c>
      <c r="AB20" s="13">
        <f t="shared" si="5"/>
        <v>0.6</v>
      </c>
      <c r="AC20" s="13">
        <f t="shared" si="5"/>
        <v>0.6</v>
      </c>
      <c r="AD20" s="13">
        <f t="shared" si="5"/>
        <v>0.4</v>
      </c>
      <c r="AE20" s="13">
        <f t="shared" si="5"/>
        <v>0.6</v>
      </c>
      <c r="AF20" s="13">
        <f t="shared" si="5"/>
        <v>0.4</v>
      </c>
      <c r="AG20" s="13">
        <f t="shared" si="5"/>
        <v>0</v>
      </c>
    </row>
    <row r="21" spans="1:33">
      <c r="A21" s="7" t="s">
        <v>164</v>
      </c>
      <c r="B21" s="16" t="s">
        <v>95</v>
      </c>
      <c r="C21" s="12" t="s">
        <v>70</v>
      </c>
      <c r="D21" s="12">
        <v>2</v>
      </c>
      <c r="E21" s="12"/>
      <c r="F21" s="3" t="s">
        <v>71</v>
      </c>
      <c r="G21" s="13">
        <f t="shared" si="3"/>
        <v>0.1</v>
      </c>
      <c r="H21" s="13">
        <f t="shared" si="3"/>
        <v>0.4</v>
      </c>
      <c r="I21" s="13">
        <f t="shared" si="3"/>
        <v>0.1</v>
      </c>
      <c r="J21" s="13">
        <f t="shared" si="3"/>
        <v>1</v>
      </c>
      <c r="K21" s="13">
        <f t="shared" si="3"/>
        <v>0.8</v>
      </c>
      <c r="L21" s="13">
        <f t="shared" si="3"/>
        <v>0.1</v>
      </c>
      <c r="M21" s="13">
        <f t="shared" si="3"/>
        <v>0.1</v>
      </c>
      <c r="N21" s="13">
        <f t="shared" si="3"/>
        <v>0.1</v>
      </c>
      <c r="O21" s="13">
        <f t="shared" si="3"/>
        <v>0.1</v>
      </c>
      <c r="P21" s="3" t="s">
        <v>71</v>
      </c>
      <c r="Q21" s="13">
        <f t="shared" si="4"/>
        <v>0.1</v>
      </c>
      <c r="R21" s="13">
        <f t="shared" si="4"/>
        <v>0.6</v>
      </c>
      <c r="S21" s="13">
        <f t="shared" si="4"/>
        <v>0.8</v>
      </c>
      <c r="T21" s="13">
        <f t="shared" si="4"/>
        <v>0.1</v>
      </c>
      <c r="U21" s="13">
        <f t="shared" si="4"/>
        <v>0.4</v>
      </c>
      <c r="V21" s="13">
        <f t="shared" si="4"/>
        <v>0.6</v>
      </c>
      <c r="W21" s="13">
        <f t="shared" si="4"/>
        <v>0.1</v>
      </c>
      <c r="X21" s="13">
        <f t="shared" si="4"/>
        <v>0.1</v>
      </c>
      <c r="Y21" s="13">
        <f t="shared" si="4"/>
        <v>0</v>
      </c>
      <c r="Z21" s="13">
        <f t="shared" si="4"/>
        <v>0</v>
      </c>
      <c r="AA21" s="13">
        <f t="shared" si="5"/>
        <v>0.1</v>
      </c>
      <c r="AB21" s="13">
        <f t="shared" si="5"/>
        <v>0.1</v>
      </c>
      <c r="AC21" s="13">
        <f t="shared" si="5"/>
        <v>0.1</v>
      </c>
      <c r="AD21" s="13">
        <f t="shared" si="5"/>
        <v>0</v>
      </c>
      <c r="AE21" s="13">
        <f t="shared" si="5"/>
        <v>0</v>
      </c>
      <c r="AF21" s="13">
        <f t="shared" si="5"/>
        <v>0</v>
      </c>
      <c r="AG21" s="13">
        <f t="shared" si="5"/>
        <v>0</v>
      </c>
    </row>
    <row r="22" spans="1:33">
      <c r="A22" s="7" t="s">
        <v>176</v>
      </c>
      <c r="B22" s="13" t="s">
        <v>96</v>
      </c>
      <c r="C22" s="12" t="s">
        <v>88</v>
      </c>
      <c r="D22" s="12">
        <v>2</v>
      </c>
      <c r="E22" s="12"/>
      <c r="F22" s="3" t="s">
        <v>71</v>
      </c>
      <c r="G22" s="13">
        <f t="shared" si="3"/>
        <v>0.2</v>
      </c>
      <c r="H22" s="13">
        <f t="shared" si="3"/>
        <v>1</v>
      </c>
      <c r="I22" s="13">
        <f t="shared" si="3"/>
        <v>0.8</v>
      </c>
      <c r="J22" s="13">
        <f t="shared" si="3"/>
        <v>0.1</v>
      </c>
      <c r="K22" s="13">
        <f t="shared" si="3"/>
        <v>0.1</v>
      </c>
      <c r="L22" s="13">
        <f t="shared" si="3"/>
        <v>0.1</v>
      </c>
      <c r="M22" s="13">
        <f t="shared" si="3"/>
        <v>0.1</v>
      </c>
      <c r="N22" s="13">
        <f t="shared" si="3"/>
        <v>0.1</v>
      </c>
      <c r="O22" s="13">
        <f t="shared" si="3"/>
        <v>0.1</v>
      </c>
      <c r="P22" s="3" t="s">
        <v>71</v>
      </c>
      <c r="Q22" s="13">
        <f t="shared" si="4"/>
        <v>0.1</v>
      </c>
      <c r="R22" s="13">
        <f t="shared" si="4"/>
        <v>0.2</v>
      </c>
      <c r="S22" s="13">
        <f t="shared" si="4"/>
        <v>0.6</v>
      </c>
      <c r="T22" s="13">
        <f t="shared" si="4"/>
        <v>0.4</v>
      </c>
      <c r="U22" s="13">
        <f t="shared" si="4"/>
        <v>0.4</v>
      </c>
      <c r="V22" s="13">
        <f t="shared" si="4"/>
        <v>0.6</v>
      </c>
      <c r="W22" s="13">
        <f t="shared" si="4"/>
        <v>0.4</v>
      </c>
      <c r="X22" s="13">
        <f t="shared" si="4"/>
        <v>0.2</v>
      </c>
      <c r="Y22" s="13">
        <f t="shared" si="4"/>
        <v>0.2</v>
      </c>
      <c r="Z22" s="13">
        <f t="shared" si="4"/>
        <v>0.2</v>
      </c>
      <c r="AA22" s="13">
        <f t="shared" si="5"/>
        <v>0.2</v>
      </c>
      <c r="AB22" s="13">
        <f t="shared" si="5"/>
        <v>0.2</v>
      </c>
      <c r="AC22" s="13">
        <f t="shared" si="5"/>
        <v>0.2</v>
      </c>
      <c r="AD22" s="13">
        <f t="shared" si="5"/>
        <v>0.2</v>
      </c>
      <c r="AE22" s="13">
        <f t="shared" si="5"/>
        <v>0.2</v>
      </c>
      <c r="AF22" s="13">
        <f t="shared" si="5"/>
        <v>0.2</v>
      </c>
      <c r="AG22" s="13">
        <f t="shared" si="5"/>
        <v>0</v>
      </c>
    </row>
    <row r="23" spans="1:33">
      <c r="A23" s="7" t="s">
        <v>177</v>
      </c>
      <c r="B23" s="13" t="s">
        <v>97</v>
      </c>
      <c r="C23" s="12" t="s">
        <v>88</v>
      </c>
      <c r="D23" s="12">
        <v>2</v>
      </c>
      <c r="E23" s="12"/>
      <c r="F23" s="3" t="s">
        <v>71</v>
      </c>
      <c r="G23" s="13">
        <f t="shared" si="3"/>
        <v>0.2</v>
      </c>
      <c r="H23" s="13">
        <f t="shared" si="3"/>
        <v>1</v>
      </c>
      <c r="I23" s="13">
        <f t="shared" si="3"/>
        <v>0.8</v>
      </c>
      <c r="J23" s="13">
        <f t="shared" si="3"/>
        <v>0.1</v>
      </c>
      <c r="K23" s="13">
        <f t="shared" si="3"/>
        <v>0.1</v>
      </c>
      <c r="L23" s="13">
        <f t="shared" si="3"/>
        <v>0.1</v>
      </c>
      <c r="M23" s="13">
        <f t="shared" si="3"/>
        <v>0.1</v>
      </c>
      <c r="N23" s="13">
        <f t="shared" si="3"/>
        <v>0.1</v>
      </c>
      <c r="O23" s="13">
        <f t="shared" si="3"/>
        <v>0.1</v>
      </c>
      <c r="P23" s="3" t="s">
        <v>71</v>
      </c>
      <c r="Q23" s="13">
        <f t="shared" si="4"/>
        <v>0.1</v>
      </c>
      <c r="R23" s="13">
        <f t="shared" si="4"/>
        <v>0.2</v>
      </c>
      <c r="S23" s="13">
        <f t="shared" si="4"/>
        <v>0.6</v>
      </c>
      <c r="T23" s="13">
        <f t="shared" si="4"/>
        <v>0.4</v>
      </c>
      <c r="U23" s="13">
        <f t="shared" si="4"/>
        <v>0.4</v>
      </c>
      <c r="V23" s="13">
        <f t="shared" si="4"/>
        <v>0.6</v>
      </c>
      <c r="W23" s="13">
        <f t="shared" si="4"/>
        <v>0.4</v>
      </c>
      <c r="X23" s="13">
        <f t="shared" si="4"/>
        <v>0.2</v>
      </c>
      <c r="Y23" s="13">
        <f t="shared" si="4"/>
        <v>0.2</v>
      </c>
      <c r="Z23" s="13">
        <f t="shared" si="4"/>
        <v>0.2</v>
      </c>
      <c r="AA23" s="13">
        <f t="shared" si="5"/>
        <v>0.2</v>
      </c>
      <c r="AB23" s="13">
        <f t="shared" si="5"/>
        <v>0.2</v>
      </c>
      <c r="AC23" s="13">
        <f t="shared" si="5"/>
        <v>0.2</v>
      </c>
      <c r="AD23" s="13">
        <f t="shared" si="5"/>
        <v>0.2</v>
      </c>
      <c r="AE23" s="13">
        <f t="shared" si="5"/>
        <v>0.2</v>
      </c>
      <c r="AF23" s="13">
        <f t="shared" si="5"/>
        <v>0.2</v>
      </c>
      <c r="AG23" s="13">
        <f t="shared" si="5"/>
        <v>0</v>
      </c>
    </row>
    <row r="24" spans="1:33" ht="15" customHeight="1" thickBot="1">
      <c r="A24" s="7" t="s">
        <v>230</v>
      </c>
    </row>
    <row r="25" spans="1:33" ht="18" customHeight="1" thickBot="1">
      <c r="A25" s="27" t="s">
        <v>231</v>
      </c>
      <c r="B25" s="27" t="s">
        <v>232</v>
      </c>
      <c r="C25" s="27" t="s">
        <v>88</v>
      </c>
      <c r="D25" s="27" t="s">
        <v>3</v>
      </c>
      <c r="E25" s="27" t="s">
        <v>4</v>
      </c>
      <c r="G25" s="27" t="s">
        <v>233</v>
      </c>
      <c r="H25" s="27" t="s">
        <v>234</v>
      </c>
      <c r="I25" s="27" t="s">
        <v>235</v>
      </c>
      <c r="J25" s="27" t="s">
        <v>236</v>
      </c>
      <c r="K25" s="27" t="s">
        <v>237</v>
      </c>
      <c r="L25" s="27" t="s">
        <v>238</v>
      </c>
      <c r="M25" s="27" t="s">
        <v>239</v>
      </c>
      <c r="N25" s="27" t="s">
        <v>240</v>
      </c>
      <c r="O25" s="28" t="s">
        <v>241</v>
      </c>
    </row>
    <row r="26" spans="1:33" ht="18" customHeight="1" thickBot="1">
      <c r="A26" s="30" t="s">
        <v>132</v>
      </c>
      <c r="B26" s="30" t="s">
        <v>69</v>
      </c>
      <c r="C26" s="30" t="s">
        <v>70</v>
      </c>
      <c r="D26" s="30">
        <v>3</v>
      </c>
      <c r="E26" s="30" t="s">
        <v>242</v>
      </c>
      <c r="G26" s="30">
        <v>0</v>
      </c>
      <c r="H26" s="30">
        <v>1</v>
      </c>
      <c r="I26" s="30">
        <v>1</v>
      </c>
      <c r="J26" s="30">
        <v>0</v>
      </c>
      <c r="K26" s="30">
        <v>0</v>
      </c>
      <c r="L26" s="30">
        <v>1</v>
      </c>
      <c r="M26" s="30">
        <v>1</v>
      </c>
      <c r="N26" s="30">
        <v>0</v>
      </c>
      <c r="O26" s="31">
        <v>0</v>
      </c>
    </row>
    <row r="27" spans="1:33" ht="18" customHeight="1" thickBot="1">
      <c r="A27" s="30" t="s">
        <v>162</v>
      </c>
      <c r="B27" s="30" t="s">
        <v>73</v>
      </c>
      <c r="C27" s="30" t="s">
        <v>70</v>
      </c>
      <c r="D27" s="30">
        <v>4</v>
      </c>
      <c r="E27" s="30" t="s">
        <v>242</v>
      </c>
      <c r="G27" s="30">
        <v>0</v>
      </c>
      <c r="H27" s="30">
        <v>0</v>
      </c>
      <c r="I27" s="30">
        <v>0</v>
      </c>
      <c r="J27" s="30">
        <v>1</v>
      </c>
      <c r="K27" s="30">
        <v>1</v>
      </c>
      <c r="L27" s="30">
        <v>0</v>
      </c>
      <c r="M27" s="30">
        <v>0</v>
      </c>
      <c r="N27" s="30">
        <v>0</v>
      </c>
      <c r="O27" s="31">
        <v>0</v>
      </c>
    </row>
    <row r="28" spans="1:33" ht="18" customHeight="1" thickBot="1">
      <c r="A28" s="30" t="s">
        <v>163</v>
      </c>
      <c r="B28" s="30" t="s">
        <v>75</v>
      </c>
      <c r="C28" s="30" t="s">
        <v>70</v>
      </c>
      <c r="D28" s="30">
        <v>3</v>
      </c>
      <c r="E28" s="30" t="s">
        <v>242</v>
      </c>
      <c r="G28" s="30">
        <v>0</v>
      </c>
      <c r="H28" s="30">
        <v>1</v>
      </c>
      <c r="I28" s="30">
        <v>1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1">
        <v>0</v>
      </c>
    </row>
    <row r="29" spans="1:33" ht="18" customHeight="1" thickBot="1">
      <c r="A29" s="30" t="s">
        <v>164</v>
      </c>
      <c r="B29" s="30" t="s">
        <v>76</v>
      </c>
      <c r="C29" s="30" t="s">
        <v>70</v>
      </c>
      <c r="D29" s="30">
        <v>2</v>
      </c>
      <c r="E29" s="30" t="s">
        <v>242</v>
      </c>
      <c r="G29" s="30">
        <v>0</v>
      </c>
      <c r="H29" s="30">
        <v>1</v>
      </c>
      <c r="I29" s="30">
        <v>1</v>
      </c>
      <c r="J29" s="30">
        <v>1</v>
      </c>
      <c r="K29" s="30">
        <v>0</v>
      </c>
      <c r="L29" s="30">
        <v>0</v>
      </c>
      <c r="M29" s="30">
        <v>0</v>
      </c>
      <c r="N29" s="30">
        <v>0</v>
      </c>
      <c r="O29" s="31">
        <v>0</v>
      </c>
    </row>
    <row r="30" spans="1:33" ht="18" customHeight="1" thickBot="1">
      <c r="A30" s="30" t="s">
        <v>166</v>
      </c>
      <c r="B30" s="30" t="s">
        <v>79</v>
      </c>
      <c r="C30" s="30" t="s">
        <v>70</v>
      </c>
      <c r="D30" s="30">
        <v>2</v>
      </c>
      <c r="E30" s="30" t="s">
        <v>242</v>
      </c>
      <c r="G30" s="30">
        <v>0</v>
      </c>
      <c r="H30" s="30">
        <v>1</v>
      </c>
      <c r="I30" s="30">
        <v>1</v>
      </c>
      <c r="J30" s="30">
        <v>1</v>
      </c>
      <c r="K30" s="30">
        <v>0</v>
      </c>
      <c r="L30" s="30">
        <v>0</v>
      </c>
      <c r="M30" s="30">
        <v>0</v>
      </c>
      <c r="N30" s="30">
        <v>0</v>
      </c>
      <c r="O30" s="31">
        <v>0</v>
      </c>
    </row>
    <row r="31" spans="1:33" ht="18" customHeight="1" thickBot="1">
      <c r="A31" s="30" t="s">
        <v>167</v>
      </c>
      <c r="B31" s="30" t="s">
        <v>80</v>
      </c>
      <c r="C31" s="30" t="s">
        <v>70</v>
      </c>
      <c r="D31" s="30">
        <v>2</v>
      </c>
      <c r="E31" s="30" t="s">
        <v>242</v>
      </c>
      <c r="G31" s="30">
        <v>0</v>
      </c>
      <c r="H31" s="30">
        <v>1</v>
      </c>
      <c r="I31" s="30">
        <v>1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1">
        <v>0</v>
      </c>
    </row>
    <row r="32" spans="1:33" ht="18" customHeight="1" thickBot="1">
      <c r="A32" s="30" t="s">
        <v>168</v>
      </c>
      <c r="B32" s="30" t="s">
        <v>81</v>
      </c>
      <c r="C32" s="30" t="s">
        <v>70</v>
      </c>
      <c r="D32" s="30">
        <v>2</v>
      </c>
      <c r="E32" s="30">
        <v>2.5</v>
      </c>
      <c r="G32" s="30">
        <v>0</v>
      </c>
      <c r="H32" s="30">
        <v>0</v>
      </c>
      <c r="I32" s="30">
        <v>1</v>
      </c>
      <c r="J32" s="30">
        <v>1</v>
      </c>
      <c r="K32" s="30">
        <v>0</v>
      </c>
      <c r="L32" s="30">
        <v>0</v>
      </c>
      <c r="M32" s="30">
        <v>0</v>
      </c>
      <c r="N32" s="30">
        <v>1</v>
      </c>
      <c r="O32" s="31">
        <v>0</v>
      </c>
    </row>
    <row r="33" spans="1:33" ht="18" customHeight="1" thickBot="1">
      <c r="A33" s="30" t="s">
        <v>169</v>
      </c>
      <c r="B33" s="30" t="s">
        <v>82</v>
      </c>
      <c r="C33" s="30" t="s">
        <v>70</v>
      </c>
      <c r="D33" s="30">
        <v>2</v>
      </c>
      <c r="E33" s="30" t="s">
        <v>242</v>
      </c>
      <c r="G33" s="30">
        <v>0</v>
      </c>
      <c r="H33" s="30">
        <v>0</v>
      </c>
      <c r="I33" s="30">
        <v>0</v>
      </c>
      <c r="J33" s="30">
        <v>1</v>
      </c>
      <c r="K33" s="30">
        <v>1</v>
      </c>
      <c r="L33" s="30">
        <v>0</v>
      </c>
      <c r="M33" s="30">
        <v>0</v>
      </c>
      <c r="N33" s="30">
        <v>1</v>
      </c>
      <c r="O33" s="31">
        <v>0</v>
      </c>
    </row>
    <row r="34" spans="1:33" ht="18" customHeight="1" thickBot="1">
      <c r="A34" s="30" t="s">
        <v>170</v>
      </c>
      <c r="B34" s="30" t="s">
        <v>84</v>
      </c>
      <c r="C34" s="30" t="s">
        <v>70</v>
      </c>
      <c r="D34" s="30">
        <v>1</v>
      </c>
      <c r="E34" s="30" t="s">
        <v>242</v>
      </c>
      <c r="G34" s="30">
        <v>0</v>
      </c>
      <c r="H34" s="30">
        <v>1</v>
      </c>
      <c r="I34" s="30">
        <v>1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1">
        <v>0</v>
      </c>
    </row>
    <row r="35" spans="1:33" ht="18" customHeight="1" thickBot="1">
      <c r="A35" s="30" t="s">
        <v>171</v>
      </c>
      <c r="B35" s="30" t="s">
        <v>85</v>
      </c>
      <c r="C35" s="30" t="s">
        <v>70</v>
      </c>
      <c r="D35" s="30">
        <v>1</v>
      </c>
      <c r="E35" s="30" t="s">
        <v>242</v>
      </c>
      <c r="G35" s="30">
        <v>1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0</v>
      </c>
      <c r="O35" s="31">
        <v>0</v>
      </c>
    </row>
    <row r="36" spans="1:33" ht="18" customHeight="1" thickBot="1">
      <c r="A36" s="30" t="s">
        <v>172</v>
      </c>
      <c r="B36" s="30" t="s">
        <v>87</v>
      </c>
      <c r="C36" s="30" t="s">
        <v>88</v>
      </c>
      <c r="D36" s="30">
        <v>1</v>
      </c>
      <c r="E36" s="30">
        <v>1.5</v>
      </c>
      <c r="G36" s="30">
        <v>1</v>
      </c>
      <c r="H36" s="30">
        <v>1</v>
      </c>
      <c r="I36" s="30">
        <v>1</v>
      </c>
      <c r="J36" s="30">
        <v>0</v>
      </c>
      <c r="K36" s="30">
        <v>0</v>
      </c>
      <c r="L36" s="30">
        <v>1</v>
      </c>
      <c r="M36" s="30">
        <v>1</v>
      </c>
      <c r="N36" s="30">
        <v>0</v>
      </c>
      <c r="O36" s="31">
        <v>1</v>
      </c>
    </row>
    <row r="37" spans="1:33" ht="18" customHeight="1" thickBot="1">
      <c r="A37" s="30" t="s">
        <v>173</v>
      </c>
      <c r="B37" s="30" t="s">
        <v>89</v>
      </c>
      <c r="C37" s="30" t="s">
        <v>88</v>
      </c>
      <c r="D37" s="30">
        <v>1</v>
      </c>
      <c r="E37" s="30">
        <v>1</v>
      </c>
      <c r="G37" s="30">
        <v>1</v>
      </c>
      <c r="H37" s="30">
        <v>1</v>
      </c>
      <c r="I37" s="30">
        <v>1</v>
      </c>
      <c r="J37" s="30">
        <v>0</v>
      </c>
      <c r="K37" s="30">
        <v>0</v>
      </c>
      <c r="L37" s="30">
        <v>1</v>
      </c>
      <c r="M37" s="30">
        <v>1</v>
      </c>
      <c r="N37" s="30">
        <v>0</v>
      </c>
      <c r="O37" s="31">
        <v>1</v>
      </c>
    </row>
    <row r="38" spans="1:33" ht="18" customHeight="1" thickBot="1">
      <c r="A38" s="30" t="s">
        <v>174</v>
      </c>
      <c r="B38" s="30" t="s">
        <v>90</v>
      </c>
      <c r="C38" s="30" t="s">
        <v>70</v>
      </c>
      <c r="D38" s="30">
        <v>5</v>
      </c>
      <c r="E38" s="30" t="s">
        <v>242</v>
      </c>
      <c r="G38" s="30">
        <v>0</v>
      </c>
      <c r="H38" s="30">
        <v>0</v>
      </c>
      <c r="I38" s="30">
        <v>0</v>
      </c>
      <c r="J38" s="30">
        <v>1</v>
      </c>
      <c r="K38" s="30">
        <v>1</v>
      </c>
      <c r="L38" s="30">
        <v>0</v>
      </c>
      <c r="M38" s="30">
        <v>0</v>
      </c>
      <c r="N38" s="30">
        <v>1</v>
      </c>
      <c r="O38" s="31">
        <v>0</v>
      </c>
    </row>
    <row r="39" spans="1:33" ht="18" customHeight="1" thickBot="1">
      <c r="A39" s="30" t="s">
        <v>175</v>
      </c>
      <c r="B39" s="30" t="s">
        <v>91</v>
      </c>
      <c r="C39" s="30" t="s">
        <v>70</v>
      </c>
      <c r="D39" s="30">
        <v>5</v>
      </c>
      <c r="E39" s="30" t="s">
        <v>242</v>
      </c>
      <c r="G39" s="30">
        <v>0</v>
      </c>
      <c r="H39" s="30">
        <v>0</v>
      </c>
      <c r="I39" s="30">
        <v>1</v>
      </c>
      <c r="J39" s="30">
        <v>1</v>
      </c>
      <c r="K39" s="30">
        <v>0</v>
      </c>
      <c r="L39" s="30">
        <v>0</v>
      </c>
      <c r="M39" s="30">
        <v>0</v>
      </c>
      <c r="N39" s="30">
        <v>1</v>
      </c>
      <c r="O39" s="31">
        <v>0</v>
      </c>
    </row>
    <row r="40" spans="1:33" ht="18" customHeight="1" thickBot="1">
      <c r="A40" s="30" t="s">
        <v>125</v>
      </c>
      <c r="B40" s="30" t="s">
        <v>92</v>
      </c>
      <c r="C40" s="30" t="s">
        <v>70</v>
      </c>
      <c r="D40" s="30">
        <v>4</v>
      </c>
      <c r="E40" s="30" t="s">
        <v>242</v>
      </c>
      <c r="G40" s="30">
        <v>0</v>
      </c>
      <c r="H40" s="30">
        <v>0</v>
      </c>
      <c r="I40" s="30">
        <v>1</v>
      </c>
      <c r="J40" s="30">
        <v>1</v>
      </c>
      <c r="K40" s="30">
        <v>0</v>
      </c>
      <c r="L40" s="30">
        <v>0</v>
      </c>
      <c r="M40" s="30">
        <v>0</v>
      </c>
      <c r="N40" s="30">
        <v>1</v>
      </c>
      <c r="O40" s="31">
        <v>0</v>
      </c>
    </row>
    <row r="41" spans="1:33" ht="18" customHeight="1" thickBot="1">
      <c r="A41" s="30" t="s">
        <v>112</v>
      </c>
      <c r="B41" s="30" t="s">
        <v>93</v>
      </c>
      <c r="C41" s="30" t="s">
        <v>70</v>
      </c>
      <c r="D41" s="30">
        <v>3</v>
      </c>
      <c r="E41" s="30" t="s">
        <v>242</v>
      </c>
      <c r="G41" s="30">
        <v>0</v>
      </c>
      <c r="H41" s="30">
        <v>0</v>
      </c>
      <c r="I41" s="30">
        <v>0</v>
      </c>
      <c r="J41" s="30">
        <v>1</v>
      </c>
      <c r="K41" s="30">
        <v>0</v>
      </c>
      <c r="L41" s="30">
        <v>0</v>
      </c>
      <c r="M41" s="30">
        <v>0</v>
      </c>
      <c r="N41" s="30">
        <v>1</v>
      </c>
      <c r="O41" s="31">
        <v>0</v>
      </c>
    </row>
    <row r="42" spans="1:33" ht="18" customHeight="1" thickBot="1">
      <c r="A42" s="30" t="s">
        <v>149</v>
      </c>
      <c r="B42" s="30" t="s">
        <v>94</v>
      </c>
      <c r="C42" s="30" t="s">
        <v>70</v>
      </c>
      <c r="D42" s="30">
        <v>2</v>
      </c>
      <c r="E42" s="30" t="s">
        <v>242</v>
      </c>
      <c r="G42" s="30">
        <v>0</v>
      </c>
      <c r="H42" s="30">
        <v>1</v>
      </c>
      <c r="I42" s="30">
        <v>1</v>
      </c>
      <c r="J42" s="30">
        <v>1</v>
      </c>
      <c r="K42" s="30">
        <v>0</v>
      </c>
      <c r="L42" s="30">
        <v>0</v>
      </c>
      <c r="M42" s="30">
        <v>0</v>
      </c>
      <c r="N42" s="30">
        <v>1</v>
      </c>
      <c r="O42" s="31">
        <v>0</v>
      </c>
    </row>
    <row r="43" spans="1:33" ht="18" customHeight="1" thickBot="1">
      <c r="A43" s="30" t="s">
        <v>176</v>
      </c>
      <c r="B43" s="30" t="s">
        <v>96</v>
      </c>
      <c r="C43" s="30" t="s">
        <v>88</v>
      </c>
      <c r="D43" s="30">
        <v>2</v>
      </c>
      <c r="E43" s="30" t="s">
        <v>242</v>
      </c>
      <c r="G43" s="30">
        <v>0</v>
      </c>
      <c r="H43" s="30">
        <v>1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1">
        <v>0</v>
      </c>
    </row>
    <row r="44" spans="1:33" ht="18" customHeight="1" thickBot="1">
      <c r="A44" s="32" t="s">
        <v>177</v>
      </c>
      <c r="B44" s="32" t="s">
        <v>97</v>
      </c>
      <c r="C44" s="32" t="s">
        <v>88</v>
      </c>
      <c r="D44" s="32">
        <v>2</v>
      </c>
      <c r="E44" s="32" t="s">
        <v>242</v>
      </c>
      <c r="G44" s="32">
        <v>0</v>
      </c>
      <c r="H44" s="32">
        <v>1</v>
      </c>
      <c r="I44" s="32">
        <v>1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3">
        <v>0</v>
      </c>
    </row>
    <row r="46" spans="1:33">
      <c r="A46" s="36" t="s">
        <v>0</v>
      </c>
      <c r="B46" s="36" t="s">
        <v>1</v>
      </c>
      <c r="C46" s="36"/>
      <c r="D46" s="36"/>
      <c r="E46" s="36"/>
      <c r="F46" s="36"/>
      <c r="G46" s="37" t="s">
        <v>243</v>
      </c>
      <c r="H46" s="37" t="s">
        <v>244</v>
      </c>
      <c r="I46" s="37" t="s">
        <v>245</v>
      </c>
      <c r="J46" s="37" t="s">
        <v>246</v>
      </c>
      <c r="K46" s="37" t="s">
        <v>247</v>
      </c>
      <c r="L46" s="37" t="s">
        <v>248</v>
      </c>
      <c r="M46" s="37" t="s">
        <v>249</v>
      </c>
      <c r="N46" s="37" t="s">
        <v>250</v>
      </c>
      <c r="O46" s="37" t="s">
        <v>251</v>
      </c>
      <c r="P46" s="37"/>
      <c r="Q46" s="37" t="s">
        <v>252</v>
      </c>
      <c r="R46" s="37" t="s">
        <v>253</v>
      </c>
      <c r="S46" s="37" t="s">
        <v>254</v>
      </c>
      <c r="T46" s="37" t="s">
        <v>255</v>
      </c>
      <c r="U46" s="37" t="s">
        <v>256</v>
      </c>
      <c r="V46" s="37" t="s">
        <v>257</v>
      </c>
      <c r="W46" s="37" t="s">
        <v>258</v>
      </c>
      <c r="X46" s="37" t="s">
        <v>259</v>
      </c>
      <c r="Y46" s="37" t="s">
        <v>260</v>
      </c>
      <c r="Z46" s="37" t="s">
        <v>261</v>
      </c>
      <c r="AA46" s="37" t="s">
        <v>262</v>
      </c>
      <c r="AB46" s="37" t="s">
        <v>263</v>
      </c>
      <c r="AC46" s="37" t="s">
        <v>264</v>
      </c>
      <c r="AD46" s="37" t="s">
        <v>265</v>
      </c>
      <c r="AE46" s="37" t="s">
        <v>266</v>
      </c>
      <c r="AF46" s="37" t="s">
        <v>267</v>
      </c>
      <c r="AG46" s="37" t="s">
        <v>268</v>
      </c>
    </row>
    <row r="47" spans="1:33">
      <c r="A47" s="38" t="s">
        <v>132</v>
      </c>
      <c r="B47" s="38" t="s">
        <v>69</v>
      </c>
      <c r="C47" s="38"/>
      <c r="D47" s="38"/>
      <c r="E47" s="38"/>
      <c r="F47" s="38"/>
      <c r="G47" s="39">
        <v>0.2</v>
      </c>
      <c r="H47" s="37">
        <v>1</v>
      </c>
      <c r="I47" s="39">
        <v>0.6</v>
      </c>
      <c r="J47" s="39">
        <v>0.2</v>
      </c>
      <c r="K47" s="39">
        <v>0.2</v>
      </c>
      <c r="L47" s="39">
        <v>0.4</v>
      </c>
      <c r="M47" s="39">
        <v>0.8</v>
      </c>
      <c r="N47" s="39">
        <v>0.6</v>
      </c>
      <c r="O47" s="39">
        <v>0.2</v>
      </c>
      <c r="P47" s="39"/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</row>
    <row r="48" spans="1:33">
      <c r="A48" s="38" t="s">
        <v>162</v>
      </c>
      <c r="B48" s="38" t="s">
        <v>73</v>
      </c>
      <c r="C48" s="38"/>
      <c r="D48" s="38"/>
      <c r="E48" s="38"/>
      <c r="F48" s="38"/>
      <c r="G48" s="39">
        <v>0.6</v>
      </c>
      <c r="H48" s="39">
        <v>0.8</v>
      </c>
      <c r="I48" s="39">
        <v>0.6</v>
      </c>
      <c r="J48" s="39">
        <v>0.2</v>
      </c>
      <c r="K48" s="39">
        <v>0.2</v>
      </c>
      <c r="L48" s="37">
        <v>1</v>
      </c>
      <c r="M48" s="39">
        <v>0.8</v>
      </c>
      <c r="N48" s="39">
        <v>0.4</v>
      </c>
      <c r="O48" s="39">
        <v>0.2</v>
      </c>
      <c r="P48" s="39"/>
      <c r="Q48" s="39">
        <v>0.1</v>
      </c>
      <c r="R48" s="39">
        <v>0.1</v>
      </c>
      <c r="S48" s="39">
        <v>0.1</v>
      </c>
      <c r="T48" s="39">
        <v>0.1</v>
      </c>
      <c r="U48" s="39">
        <v>0.1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/>
    </row>
    <row r="49" spans="1:33">
      <c r="A49" s="38" t="s">
        <v>163</v>
      </c>
      <c r="B49" s="38" t="s">
        <v>75</v>
      </c>
      <c r="C49" s="38"/>
      <c r="D49" s="38"/>
      <c r="E49" s="38"/>
      <c r="F49" s="38"/>
      <c r="G49" s="39">
        <v>0.2</v>
      </c>
      <c r="H49" s="37">
        <v>1</v>
      </c>
      <c r="I49" s="39">
        <v>0.4</v>
      </c>
      <c r="J49" s="39">
        <v>0.2</v>
      </c>
      <c r="K49" s="39">
        <v>0.1</v>
      </c>
      <c r="L49" s="39">
        <v>0.1</v>
      </c>
      <c r="M49" s="39">
        <v>0.1</v>
      </c>
      <c r="N49" s="39">
        <v>0.1</v>
      </c>
      <c r="O49" s="39">
        <v>0.1</v>
      </c>
      <c r="P49" s="39"/>
      <c r="Q49" s="39">
        <v>0.1</v>
      </c>
      <c r="R49" s="39">
        <v>0.6</v>
      </c>
      <c r="S49" s="37">
        <v>0.8</v>
      </c>
      <c r="T49" s="39">
        <v>0.1</v>
      </c>
      <c r="U49" s="39">
        <v>0.2</v>
      </c>
      <c r="V49" s="39">
        <v>0.1</v>
      </c>
      <c r="W49" s="39">
        <v>0.1</v>
      </c>
      <c r="X49" s="39">
        <v>0.1</v>
      </c>
      <c r="Y49" s="39">
        <v>0.6</v>
      </c>
      <c r="Z49" s="39">
        <v>0.1</v>
      </c>
      <c r="AA49" s="39">
        <v>0.1</v>
      </c>
      <c r="AB49" s="39">
        <v>0.1</v>
      </c>
      <c r="AC49" s="39">
        <v>0.1</v>
      </c>
      <c r="AD49" s="39">
        <v>0.1</v>
      </c>
      <c r="AE49" s="39">
        <v>0.1</v>
      </c>
      <c r="AF49" s="39">
        <v>0.1</v>
      </c>
      <c r="AG49" s="39"/>
    </row>
    <row r="50" spans="1:33">
      <c r="A50" s="38" t="s">
        <v>164</v>
      </c>
      <c r="B50" s="38" t="s">
        <v>76</v>
      </c>
      <c r="C50" s="38"/>
      <c r="D50" s="38"/>
      <c r="E50" s="38"/>
      <c r="F50" s="38"/>
      <c r="G50" s="39">
        <v>0.1</v>
      </c>
      <c r="H50" s="39">
        <v>0.4</v>
      </c>
      <c r="I50" s="39">
        <v>0.1</v>
      </c>
      <c r="J50" s="37">
        <v>1</v>
      </c>
      <c r="K50" s="39">
        <v>0.8</v>
      </c>
      <c r="L50" s="39">
        <v>0.1</v>
      </c>
      <c r="M50" s="39">
        <v>0.1</v>
      </c>
      <c r="N50" s="39">
        <v>0.1</v>
      </c>
      <c r="O50" s="39">
        <v>0.1</v>
      </c>
      <c r="P50" s="39"/>
      <c r="Q50" s="39">
        <v>0.1</v>
      </c>
      <c r="R50" s="39">
        <v>0.6</v>
      </c>
      <c r="S50" s="37">
        <v>0.8</v>
      </c>
      <c r="T50" s="39">
        <v>0.1</v>
      </c>
      <c r="U50" s="39">
        <v>0.4</v>
      </c>
      <c r="V50" s="39">
        <v>0.6</v>
      </c>
      <c r="W50" s="39">
        <v>0.1</v>
      </c>
      <c r="X50" s="39">
        <v>0.1</v>
      </c>
      <c r="Y50" s="39">
        <v>0</v>
      </c>
      <c r="Z50" s="39">
        <v>0</v>
      </c>
      <c r="AA50" s="39">
        <v>0.1</v>
      </c>
      <c r="AB50" s="39">
        <v>0.1</v>
      </c>
      <c r="AC50" s="39">
        <v>0.1</v>
      </c>
      <c r="AD50" s="39">
        <v>0</v>
      </c>
      <c r="AE50" s="39">
        <v>0</v>
      </c>
      <c r="AF50" s="39">
        <v>0</v>
      </c>
      <c r="AG50" s="39"/>
    </row>
    <row r="51" spans="1:33">
      <c r="A51" s="38" t="s">
        <v>166</v>
      </c>
      <c r="B51" s="38" t="s">
        <v>79</v>
      </c>
      <c r="C51" s="38"/>
      <c r="D51" s="38"/>
      <c r="E51" s="38"/>
      <c r="F51" s="38"/>
      <c r="G51" s="39">
        <v>0.1</v>
      </c>
      <c r="H51" s="39">
        <v>0.4</v>
      </c>
      <c r="I51" s="39">
        <v>0.1</v>
      </c>
      <c r="J51" s="37">
        <v>1</v>
      </c>
      <c r="K51" s="39">
        <v>0.8</v>
      </c>
      <c r="L51" s="39">
        <v>0.1</v>
      </c>
      <c r="M51" s="39">
        <v>0.1</v>
      </c>
      <c r="N51" s="39">
        <v>0.1</v>
      </c>
      <c r="O51" s="39">
        <v>0.1</v>
      </c>
      <c r="P51" s="39"/>
      <c r="Q51" s="39">
        <v>0.1</v>
      </c>
      <c r="R51" s="39">
        <v>0.6</v>
      </c>
      <c r="S51" s="37">
        <v>0.8</v>
      </c>
      <c r="T51" s="39">
        <v>0.1</v>
      </c>
      <c r="U51" s="39">
        <v>0.4</v>
      </c>
      <c r="V51" s="39">
        <v>0.6</v>
      </c>
      <c r="W51" s="39">
        <v>0.1</v>
      </c>
      <c r="X51" s="39">
        <v>0.1</v>
      </c>
      <c r="Y51" s="39">
        <v>0</v>
      </c>
      <c r="Z51" s="39">
        <v>0</v>
      </c>
      <c r="AA51" s="39">
        <v>0.1</v>
      </c>
      <c r="AB51" s="39">
        <v>0.1</v>
      </c>
      <c r="AC51" s="39">
        <v>0.1</v>
      </c>
      <c r="AD51" s="39">
        <v>0</v>
      </c>
      <c r="AE51" s="39">
        <v>0</v>
      </c>
      <c r="AF51" s="39">
        <v>0</v>
      </c>
      <c r="AG51" s="39"/>
    </row>
    <row r="52" spans="1:33">
      <c r="A52" s="38" t="s">
        <v>167</v>
      </c>
      <c r="B52" s="38" t="s">
        <v>80</v>
      </c>
      <c r="C52" s="38"/>
      <c r="D52" s="38"/>
      <c r="E52" s="38"/>
      <c r="F52" s="38"/>
      <c r="G52" s="39">
        <v>0.2</v>
      </c>
      <c r="H52" s="37">
        <v>1</v>
      </c>
      <c r="I52" s="39">
        <v>0.4</v>
      </c>
      <c r="J52" s="39">
        <v>0.2</v>
      </c>
      <c r="K52" s="39">
        <v>0.1</v>
      </c>
      <c r="L52" s="39">
        <v>0.1</v>
      </c>
      <c r="M52" s="39">
        <v>0.1</v>
      </c>
      <c r="N52" s="39">
        <v>0.1</v>
      </c>
      <c r="O52" s="39">
        <v>0.1</v>
      </c>
      <c r="P52" s="39"/>
      <c r="Q52" s="39">
        <v>0.1</v>
      </c>
      <c r="R52" s="39">
        <v>0.6</v>
      </c>
      <c r="S52" s="37">
        <v>0.8</v>
      </c>
      <c r="T52" s="39">
        <v>0.1</v>
      </c>
      <c r="U52" s="39">
        <v>0.2</v>
      </c>
      <c r="V52" s="39">
        <v>0.1</v>
      </c>
      <c r="W52" s="39">
        <v>0.1</v>
      </c>
      <c r="X52" s="39">
        <v>0.1</v>
      </c>
      <c r="Y52" s="39">
        <v>0.6</v>
      </c>
      <c r="Z52" s="39">
        <v>0.1</v>
      </c>
      <c r="AA52" s="39">
        <v>0.1</v>
      </c>
      <c r="AB52" s="39">
        <v>0.1</v>
      </c>
      <c r="AC52" s="39">
        <v>0.1</v>
      </c>
      <c r="AD52" s="39">
        <v>0.1</v>
      </c>
      <c r="AE52" s="39">
        <v>0.1</v>
      </c>
      <c r="AF52" s="39">
        <v>0.1</v>
      </c>
      <c r="AG52" s="39"/>
    </row>
    <row r="53" spans="1:33">
      <c r="A53" s="38" t="s">
        <v>168</v>
      </c>
      <c r="B53" s="38" t="s">
        <v>81</v>
      </c>
      <c r="C53" s="38"/>
      <c r="D53" s="38"/>
      <c r="E53" s="38"/>
      <c r="F53" s="38"/>
      <c r="G53" s="39">
        <v>0.2</v>
      </c>
      <c r="H53" s="39">
        <v>0.2</v>
      </c>
      <c r="I53" s="39">
        <v>0.1</v>
      </c>
      <c r="J53" s="39">
        <v>0.1</v>
      </c>
      <c r="K53" s="39">
        <v>0.1</v>
      </c>
      <c r="L53" s="39">
        <v>0.1</v>
      </c>
      <c r="M53" s="39">
        <v>0.1</v>
      </c>
      <c r="N53" s="39">
        <v>0.4</v>
      </c>
      <c r="O53" s="39">
        <v>0.1</v>
      </c>
      <c r="P53" s="39"/>
      <c r="Q53" s="39">
        <v>0.1</v>
      </c>
      <c r="R53" s="39">
        <v>0.6</v>
      </c>
      <c r="S53" s="37">
        <v>1</v>
      </c>
      <c r="T53" s="39">
        <v>0.1</v>
      </c>
      <c r="U53" s="39">
        <v>0.8</v>
      </c>
      <c r="V53" s="39">
        <v>0.8</v>
      </c>
      <c r="W53" s="39">
        <v>0.6</v>
      </c>
      <c r="X53" s="39">
        <v>0.6</v>
      </c>
      <c r="Y53" s="39">
        <v>0.8</v>
      </c>
      <c r="Z53" s="39">
        <v>0.6</v>
      </c>
      <c r="AA53" s="39">
        <v>0.4</v>
      </c>
      <c r="AB53" s="39">
        <v>0.6</v>
      </c>
      <c r="AC53" s="39">
        <v>0.6</v>
      </c>
      <c r="AD53" s="39">
        <v>0.4</v>
      </c>
      <c r="AE53" s="39">
        <v>0.6</v>
      </c>
      <c r="AF53" s="39">
        <v>0.4</v>
      </c>
      <c r="AG53" s="39"/>
    </row>
    <row r="54" spans="1:33">
      <c r="A54" s="38" t="s">
        <v>169</v>
      </c>
      <c r="B54" s="38" t="s">
        <v>82</v>
      </c>
      <c r="C54" s="38"/>
      <c r="D54" s="38"/>
      <c r="E54" s="38"/>
      <c r="F54" s="38"/>
      <c r="G54" s="39">
        <v>0.1</v>
      </c>
      <c r="H54" s="39">
        <v>0.1</v>
      </c>
      <c r="I54" s="39">
        <v>0.2</v>
      </c>
      <c r="J54" s="39">
        <v>0.1</v>
      </c>
      <c r="K54" s="39">
        <v>0.1</v>
      </c>
      <c r="L54" s="37">
        <v>1</v>
      </c>
      <c r="M54" s="39">
        <v>0.2</v>
      </c>
      <c r="N54" s="39">
        <v>0.8</v>
      </c>
      <c r="O54" s="39">
        <v>0.6</v>
      </c>
      <c r="P54" s="39"/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/>
    </row>
    <row r="55" spans="1:33">
      <c r="A55" s="38" t="s">
        <v>170</v>
      </c>
      <c r="B55" s="38" t="s">
        <v>84</v>
      </c>
      <c r="C55" s="38"/>
      <c r="D55" s="38"/>
      <c r="E55" s="38"/>
      <c r="F55" s="38"/>
      <c r="G55" s="39">
        <v>0.2</v>
      </c>
      <c r="H55" s="37">
        <v>1</v>
      </c>
      <c r="I55" s="39">
        <v>0.4</v>
      </c>
      <c r="J55" s="39">
        <v>0.1</v>
      </c>
      <c r="K55" s="39">
        <v>0.1</v>
      </c>
      <c r="L55" s="39">
        <v>0.1</v>
      </c>
      <c r="M55" s="39">
        <v>0.1</v>
      </c>
      <c r="N55" s="39">
        <v>0.1</v>
      </c>
      <c r="O55" s="39">
        <v>0.1</v>
      </c>
      <c r="P55" s="39"/>
      <c r="Q55" s="39">
        <v>0.1</v>
      </c>
      <c r="R55" s="39">
        <v>0.6</v>
      </c>
      <c r="S55" s="37">
        <v>0.8</v>
      </c>
      <c r="T55" s="39">
        <v>0.1</v>
      </c>
      <c r="U55" s="39">
        <v>0.2</v>
      </c>
      <c r="V55" s="39">
        <v>0.6</v>
      </c>
      <c r="W55" s="39">
        <v>0.1</v>
      </c>
      <c r="X55" s="39">
        <v>0.1</v>
      </c>
      <c r="Y55" s="39">
        <v>0</v>
      </c>
      <c r="Z55" s="39">
        <v>0</v>
      </c>
      <c r="AA55" s="39">
        <v>0.1</v>
      </c>
      <c r="AB55" s="39">
        <v>0.1</v>
      </c>
      <c r="AC55" s="39">
        <v>0.1</v>
      </c>
      <c r="AD55" s="39">
        <v>0</v>
      </c>
      <c r="AE55" s="39">
        <v>0</v>
      </c>
      <c r="AF55" s="39">
        <v>0.1</v>
      </c>
      <c r="AG55" s="39"/>
    </row>
    <row r="56" spans="1:33">
      <c r="A56" s="38" t="s">
        <v>171</v>
      </c>
      <c r="B56" s="38" t="s">
        <v>85</v>
      </c>
      <c r="C56" s="38"/>
      <c r="D56" s="38"/>
      <c r="E56" s="38"/>
      <c r="F56" s="38"/>
      <c r="G56" s="39">
        <v>0.1</v>
      </c>
      <c r="H56" s="39">
        <v>0.2</v>
      </c>
      <c r="I56" s="39">
        <v>0.1</v>
      </c>
      <c r="J56" s="39">
        <v>0.1</v>
      </c>
      <c r="K56" s="39">
        <v>0.1</v>
      </c>
      <c r="L56" s="37">
        <v>1</v>
      </c>
      <c r="M56" s="39">
        <v>0.4</v>
      </c>
      <c r="N56" s="39">
        <v>0.2</v>
      </c>
      <c r="O56" s="39">
        <v>0.1</v>
      </c>
      <c r="P56" s="39"/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/>
    </row>
    <row r="57" spans="1:33">
      <c r="A57" s="38" t="s">
        <v>172</v>
      </c>
      <c r="B57" s="38" t="s">
        <v>87</v>
      </c>
      <c r="C57" s="38"/>
      <c r="D57" s="38"/>
      <c r="E57" s="38"/>
      <c r="F57" s="38"/>
      <c r="G57" s="39">
        <v>0.1</v>
      </c>
      <c r="H57" s="39">
        <v>0.6</v>
      </c>
      <c r="I57" s="37">
        <v>1</v>
      </c>
      <c r="J57" s="39">
        <v>0.1</v>
      </c>
      <c r="K57" s="39">
        <v>0.1</v>
      </c>
      <c r="L57" s="39">
        <v>0.1</v>
      </c>
      <c r="M57" s="39">
        <v>0.1</v>
      </c>
      <c r="N57" s="39">
        <v>0.1</v>
      </c>
      <c r="O57" s="39">
        <v>0.1</v>
      </c>
      <c r="P57" s="39"/>
      <c r="Q57" s="39">
        <v>0.1</v>
      </c>
      <c r="R57" s="39">
        <v>0.2</v>
      </c>
      <c r="S57" s="39">
        <v>0.6</v>
      </c>
      <c r="T57" s="39">
        <v>0.2</v>
      </c>
      <c r="U57" s="39">
        <v>0.2</v>
      </c>
      <c r="V57" s="39">
        <v>0.2</v>
      </c>
      <c r="W57" s="39">
        <v>0.2</v>
      </c>
      <c r="X57" s="39">
        <v>0.2</v>
      </c>
      <c r="Y57" s="39">
        <v>0.1</v>
      </c>
      <c r="Z57" s="39">
        <v>0.1</v>
      </c>
      <c r="AA57" s="39">
        <v>0.1</v>
      </c>
      <c r="AB57" s="39">
        <v>0.1</v>
      </c>
      <c r="AC57" s="39">
        <v>0.1</v>
      </c>
      <c r="AD57" s="39">
        <v>0.1</v>
      </c>
      <c r="AE57" s="39">
        <v>0.1</v>
      </c>
      <c r="AF57" s="39">
        <v>0.1</v>
      </c>
      <c r="AG57" s="39"/>
    </row>
    <row r="58" spans="1:33">
      <c r="A58" s="38" t="s">
        <v>173</v>
      </c>
      <c r="B58" s="38" t="s">
        <v>89</v>
      </c>
      <c r="C58" s="38"/>
      <c r="D58" s="38"/>
      <c r="E58" s="38"/>
      <c r="F58" s="38"/>
      <c r="G58" s="39">
        <v>0.2</v>
      </c>
      <c r="H58" s="37">
        <v>1</v>
      </c>
      <c r="I58" s="39">
        <v>0.4</v>
      </c>
      <c r="J58" s="39">
        <v>0.1</v>
      </c>
      <c r="K58" s="39">
        <v>0.1</v>
      </c>
      <c r="L58" s="39">
        <v>0.1</v>
      </c>
      <c r="M58" s="39">
        <v>0.1</v>
      </c>
      <c r="N58" s="39">
        <v>0.1</v>
      </c>
      <c r="O58" s="39">
        <v>0.1</v>
      </c>
      <c r="P58" s="39"/>
      <c r="Q58" s="39">
        <v>0.1</v>
      </c>
      <c r="R58" s="39">
        <v>0.6</v>
      </c>
      <c r="S58" s="37">
        <v>0.8</v>
      </c>
      <c r="T58" s="39">
        <v>0.1</v>
      </c>
      <c r="U58" s="39">
        <v>0.2</v>
      </c>
      <c r="V58" s="39">
        <v>0.6</v>
      </c>
      <c r="W58" s="39">
        <v>0.1</v>
      </c>
      <c r="X58" s="39">
        <v>0.1</v>
      </c>
      <c r="Y58" s="39">
        <v>0</v>
      </c>
      <c r="Z58" s="39">
        <v>0</v>
      </c>
      <c r="AA58" s="39">
        <v>0.1</v>
      </c>
      <c r="AB58" s="39">
        <v>0.1</v>
      </c>
      <c r="AC58" s="39">
        <v>0.1</v>
      </c>
      <c r="AD58" s="39">
        <v>0</v>
      </c>
      <c r="AE58" s="39">
        <v>0</v>
      </c>
      <c r="AF58" s="39">
        <v>0.1</v>
      </c>
      <c r="AG58" s="39"/>
    </row>
    <row r="59" spans="1:33">
      <c r="A59" s="38" t="s">
        <v>174</v>
      </c>
      <c r="B59" s="38" t="s">
        <v>90</v>
      </c>
      <c r="C59" s="38"/>
      <c r="D59" s="38"/>
      <c r="E59" s="38"/>
      <c r="F59" s="38"/>
      <c r="G59" s="39">
        <v>0.1</v>
      </c>
      <c r="H59" s="39">
        <v>0.1</v>
      </c>
      <c r="I59" s="39">
        <v>0.2</v>
      </c>
      <c r="J59" s="39">
        <v>0.1</v>
      </c>
      <c r="K59" s="39">
        <v>0.1</v>
      </c>
      <c r="L59" s="37">
        <v>1</v>
      </c>
      <c r="M59" s="39">
        <v>0.2</v>
      </c>
      <c r="N59" s="39">
        <v>0.8</v>
      </c>
      <c r="O59" s="39">
        <v>0.6</v>
      </c>
      <c r="P59" s="39"/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/>
    </row>
    <row r="60" spans="1:33">
      <c r="A60" s="38" t="s">
        <v>175</v>
      </c>
      <c r="B60" s="38" t="s">
        <v>91</v>
      </c>
      <c r="C60" s="38"/>
      <c r="D60" s="38"/>
      <c r="E60" s="38"/>
      <c r="F60" s="38"/>
      <c r="G60" s="39">
        <v>0.1</v>
      </c>
      <c r="H60" s="39">
        <v>0.2</v>
      </c>
      <c r="I60" s="39">
        <v>0.2</v>
      </c>
      <c r="J60" s="37">
        <v>1</v>
      </c>
      <c r="K60" s="39">
        <v>0.1</v>
      </c>
      <c r="L60" s="39">
        <v>0.1</v>
      </c>
      <c r="M60" s="39">
        <v>0.1</v>
      </c>
      <c r="N60" s="39">
        <v>0.1</v>
      </c>
      <c r="O60" s="39">
        <v>0.1</v>
      </c>
      <c r="P60" s="39"/>
      <c r="Q60" s="39">
        <v>0.1</v>
      </c>
      <c r="R60" s="39">
        <v>0.2</v>
      </c>
      <c r="S60" s="39">
        <v>0.1</v>
      </c>
      <c r="T60" s="39">
        <v>0.8</v>
      </c>
      <c r="U60" s="39">
        <v>0.6</v>
      </c>
      <c r="V60" s="39">
        <v>0.8</v>
      </c>
      <c r="W60" s="39">
        <v>0.6</v>
      </c>
      <c r="X60" s="39">
        <v>0.4</v>
      </c>
      <c r="Y60" s="39">
        <v>0.6</v>
      </c>
      <c r="Z60" s="39">
        <v>0.6</v>
      </c>
      <c r="AA60" s="39">
        <v>0.4</v>
      </c>
      <c r="AB60" s="39">
        <v>0.6</v>
      </c>
      <c r="AC60" s="39">
        <v>0.6</v>
      </c>
      <c r="AD60" s="39">
        <v>0.2</v>
      </c>
      <c r="AE60" s="39">
        <v>0.4</v>
      </c>
      <c r="AF60" s="39">
        <v>0.2</v>
      </c>
      <c r="AG60" s="39"/>
    </row>
    <row r="61" spans="1:33">
      <c r="A61" s="38" t="s">
        <v>125</v>
      </c>
      <c r="B61" s="38" t="s">
        <v>92</v>
      </c>
      <c r="C61" s="38"/>
      <c r="D61" s="38"/>
      <c r="E61" s="38"/>
      <c r="F61" s="38"/>
      <c r="G61" s="39">
        <v>0.1</v>
      </c>
      <c r="H61" s="39">
        <v>0.2</v>
      </c>
      <c r="I61" s="39">
        <v>0.1</v>
      </c>
      <c r="J61" s="37">
        <v>1</v>
      </c>
      <c r="K61" s="39">
        <v>0.1</v>
      </c>
      <c r="L61" s="39">
        <v>0.1</v>
      </c>
      <c r="M61" s="39">
        <v>0.1</v>
      </c>
      <c r="N61" s="39">
        <v>0.1</v>
      </c>
      <c r="O61" s="39">
        <v>0.1</v>
      </c>
      <c r="P61" s="39"/>
      <c r="Q61" s="39">
        <v>0.1</v>
      </c>
      <c r="R61" s="39">
        <v>0.4</v>
      </c>
      <c r="S61" s="39">
        <v>0.6</v>
      </c>
      <c r="T61" s="39">
        <v>0.8</v>
      </c>
      <c r="U61" s="39">
        <v>0.6</v>
      </c>
      <c r="V61" s="39">
        <v>0.6</v>
      </c>
      <c r="W61" s="39">
        <v>0.4</v>
      </c>
      <c r="X61" s="39">
        <v>0.4</v>
      </c>
      <c r="Y61" s="39">
        <v>0.2</v>
      </c>
      <c r="Z61" s="39">
        <v>0.4</v>
      </c>
      <c r="AA61" s="39">
        <v>0.4</v>
      </c>
      <c r="AB61" s="39">
        <v>0.4</v>
      </c>
      <c r="AC61" s="39">
        <v>0.2</v>
      </c>
      <c r="AD61" s="39">
        <v>0.2</v>
      </c>
      <c r="AE61" s="39">
        <v>0.2</v>
      </c>
      <c r="AF61" s="39">
        <v>0.2</v>
      </c>
      <c r="AG61" s="39"/>
    </row>
    <row r="62" spans="1:33">
      <c r="A62" s="38" t="s">
        <v>112</v>
      </c>
      <c r="B62" s="38" t="s">
        <v>93</v>
      </c>
      <c r="C62" s="38"/>
      <c r="D62" s="38"/>
      <c r="E62" s="38"/>
      <c r="F62" s="38"/>
      <c r="G62" s="39">
        <v>0.1</v>
      </c>
      <c r="H62" s="39">
        <v>0.1</v>
      </c>
      <c r="I62" s="39">
        <v>0.1</v>
      </c>
      <c r="J62" s="39">
        <v>0.1</v>
      </c>
      <c r="K62" s="39">
        <v>0.1</v>
      </c>
      <c r="L62" s="39">
        <v>0.1</v>
      </c>
      <c r="M62" s="39">
        <v>0.1</v>
      </c>
      <c r="N62" s="39">
        <v>0.1</v>
      </c>
      <c r="O62" s="39">
        <v>0.1</v>
      </c>
      <c r="P62" s="39"/>
      <c r="Q62" s="39">
        <v>0.1</v>
      </c>
      <c r="R62" s="39">
        <v>0.2</v>
      </c>
      <c r="S62" s="39">
        <v>0.6</v>
      </c>
      <c r="T62" s="39">
        <v>0.4</v>
      </c>
      <c r="U62" s="39">
        <v>0.8</v>
      </c>
      <c r="V62" s="37">
        <v>1</v>
      </c>
      <c r="W62" s="39">
        <v>0.8</v>
      </c>
      <c r="X62" s="39">
        <v>0.6</v>
      </c>
      <c r="Y62" s="39">
        <v>0.8</v>
      </c>
      <c r="Z62" s="39">
        <v>0.6</v>
      </c>
      <c r="AA62" s="39">
        <v>0.4</v>
      </c>
      <c r="AB62" s="39">
        <v>0.6</v>
      </c>
      <c r="AC62" s="39">
        <v>0.6</v>
      </c>
      <c r="AD62" s="39">
        <v>0.4</v>
      </c>
      <c r="AE62" s="39">
        <v>0.4</v>
      </c>
      <c r="AF62" s="39">
        <v>0.4</v>
      </c>
      <c r="AG62" s="39">
        <v>0.4</v>
      </c>
    </row>
    <row r="63" spans="1:33">
      <c r="A63" s="38" t="s">
        <v>149</v>
      </c>
      <c r="B63" s="38" t="s">
        <v>94</v>
      </c>
      <c r="C63" s="38"/>
      <c r="D63" s="38"/>
      <c r="E63" s="38"/>
      <c r="F63" s="38"/>
      <c r="G63" s="39">
        <v>0.1</v>
      </c>
      <c r="H63" s="39">
        <v>0.1</v>
      </c>
      <c r="I63" s="39">
        <v>0.1</v>
      </c>
      <c r="J63" s="39">
        <v>0.1</v>
      </c>
      <c r="K63" s="39">
        <v>0.1</v>
      </c>
      <c r="L63" s="39">
        <v>0.1</v>
      </c>
      <c r="M63" s="39">
        <v>0.1</v>
      </c>
      <c r="N63" s="39">
        <v>0.1</v>
      </c>
      <c r="O63" s="39">
        <v>0.1</v>
      </c>
      <c r="P63" s="39"/>
      <c r="Q63" s="39">
        <v>0.1</v>
      </c>
      <c r="R63" s="39">
        <v>0.1</v>
      </c>
      <c r="S63" s="39">
        <v>0.1</v>
      </c>
      <c r="T63" s="39">
        <v>0.1</v>
      </c>
      <c r="U63" s="39">
        <v>0.1</v>
      </c>
      <c r="V63" s="39">
        <v>0.2</v>
      </c>
      <c r="W63" s="39">
        <v>0.1</v>
      </c>
      <c r="X63" s="39">
        <v>0.1</v>
      </c>
      <c r="Y63" s="39">
        <v>0.8</v>
      </c>
      <c r="Z63" s="37">
        <v>1</v>
      </c>
      <c r="AA63" s="39">
        <v>0.6</v>
      </c>
      <c r="AB63" s="39">
        <v>0.8</v>
      </c>
      <c r="AC63" s="39">
        <v>0.6</v>
      </c>
      <c r="AD63" s="39">
        <v>0.4</v>
      </c>
      <c r="AE63" s="39">
        <v>0.4</v>
      </c>
      <c r="AF63" s="39">
        <v>0.4</v>
      </c>
      <c r="AG63" s="39">
        <v>0.4</v>
      </c>
    </row>
    <row r="64" spans="1:33">
      <c r="A64" s="38" t="s">
        <v>269</v>
      </c>
      <c r="B64" s="38" t="s">
        <v>95</v>
      </c>
      <c r="C64" s="38"/>
      <c r="D64" s="38"/>
      <c r="E64" s="38"/>
      <c r="F64" s="38"/>
      <c r="G64" s="39">
        <v>0.1</v>
      </c>
      <c r="H64" s="39">
        <v>0.4</v>
      </c>
      <c r="I64" s="39">
        <v>0.1</v>
      </c>
      <c r="J64" s="37">
        <v>1</v>
      </c>
      <c r="K64" s="39">
        <v>0.8</v>
      </c>
      <c r="L64" s="39">
        <v>0.1</v>
      </c>
      <c r="M64" s="39">
        <v>0.1</v>
      </c>
      <c r="N64" s="39">
        <v>0.1</v>
      </c>
      <c r="O64" s="39">
        <v>0.1</v>
      </c>
      <c r="P64" s="39"/>
      <c r="Q64" s="39">
        <v>0.1</v>
      </c>
      <c r="R64" s="39">
        <v>0.6</v>
      </c>
      <c r="S64" s="37">
        <v>0.8</v>
      </c>
      <c r="T64" s="39">
        <v>0.1</v>
      </c>
      <c r="U64" s="39">
        <v>0.4</v>
      </c>
      <c r="V64" s="39">
        <v>0.6</v>
      </c>
      <c r="W64" s="39">
        <v>0.1</v>
      </c>
      <c r="X64" s="39">
        <v>0.1</v>
      </c>
      <c r="Y64" s="39">
        <v>0</v>
      </c>
      <c r="Z64" s="39">
        <v>0</v>
      </c>
      <c r="AA64" s="39">
        <v>0.1</v>
      </c>
      <c r="AB64" s="39">
        <v>0.1</v>
      </c>
      <c r="AC64" s="39">
        <v>0.1</v>
      </c>
      <c r="AD64" s="39">
        <v>0</v>
      </c>
      <c r="AE64" s="39">
        <v>0</v>
      </c>
      <c r="AF64" s="39">
        <v>0</v>
      </c>
      <c r="AG64" s="39"/>
    </row>
    <row r="65" spans="1:33">
      <c r="A65" s="38" t="s">
        <v>176</v>
      </c>
      <c r="B65" s="38" t="s">
        <v>96</v>
      </c>
      <c r="C65" s="38"/>
      <c r="D65" s="38"/>
      <c r="E65" s="38"/>
      <c r="F65" s="38"/>
      <c r="G65" s="39">
        <v>0.2</v>
      </c>
      <c r="H65" s="37">
        <v>1</v>
      </c>
      <c r="I65" s="39">
        <v>0.8</v>
      </c>
      <c r="J65" s="39">
        <v>0.1</v>
      </c>
      <c r="K65" s="39">
        <v>0.1</v>
      </c>
      <c r="L65" s="39">
        <v>0.1</v>
      </c>
      <c r="M65" s="39">
        <v>0.1</v>
      </c>
      <c r="N65" s="39">
        <v>0.1</v>
      </c>
      <c r="O65" s="39">
        <v>0.1</v>
      </c>
      <c r="P65" s="39"/>
      <c r="Q65" s="39">
        <v>0.1</v>
      </c>
      <c r="R65" s="39">
        <v>0.2</v>
      </c>
      <c r="S65" s="39">
        <v>0.6</v>
      </c>
      <c r="T65" s="39">
        <v>0.4</v>
      </c>
      <c r="U65" s="39">
        <v>0.4</v>
      </c>
      <c r="V65" s="39">
        <v>0.6</v>
      </c>
      <c r="W65" s="39">
        <v>0.4</v>
      </c>
      <c r="X65" s="39">
        <v>0.2</v>
      </c>
      <c r="Y65" s="39">
        <v>0.2</v>
      </c>
      <c r="Z65" s="39">
        <v>0.2</v>
      </c>
      <c r="AA65" s="39">
        <v>0.2</v>
      </c>
      <c r="AB65" s="39">
        <v>0.2</v>
      </c>
      <c r="AC65" s="39">
        <v>0.2</v>
      </c>
      <c r="AD65" s="39">
        <v>0.2</v>
      </c>
      <c r="AE65" s="39">
        <v>0.2</v>
      </c>
      <c r="AF65" s="39">
        <v>0.2</v>
      </c>
      <c r="AG65" s="39"/>
    </row>
    <row r="66" spans="1:33">
      <c r="A66" s="38" t="s">
        <v>177</v>
      </c>
      <c r="B66" s="38" t="s">
        <v>97</v>
      </c>
      <c r="C66" s="38"/>
      <c r="D66" s="38"/>
      <c r="E66" s="38"/>
      <c r="F66" s="38"/>
      <c r="G66" s="39">
        <v>0.2</v>
      </c>
      <c r="H66" s="37">
        <v>1</v>
      </c>
      <c r="I66" s="39">
        <v>0.8</v>
      </c>
      <c r="J66" s="39">
        <v>0.1</v>
      </c>
      <c r="K66" s="39">
        <v>0.1</v>
      </c>
      <c r="L66" s="39">
        <v>0.1</v>
      </c>
      <c r="M66" s="39">
        <v>0.1</v>
      </c>
      <c r="N66" s="39">
        <v>0.1</v>
      </c>
      <c r="O66" s="39">
        <v>0.1</v>
      </c>
      <c r="P66" s="39"/>
      <c r="Q66" s="39">
        <v>0.1</v>
      </c>
      <c r="R66" s="39">
        <v>0.2</v>
      </c>
      <c r="S66" s="39">
        <v>0.6</v>
      </c>
      <c r="T66" s="39">
        <v>0.4</v>
      </c>
      <c r="U66" s="39">
        <v>0.4</v>
      </c>
      <c r="V66" s="39">
        <v>0.6</v>
      </c>
      <c r="W66" s="39">
        <v>0.4</v>
      </c>
      <c r="X66" s="39">
        <v>0.2</v>
      </c>
      <c r="Y66" s="39">
        <v>0.2</v>
      </c>
      <c r="Z66" s="39">
        <v>0.2</v>
      </c>
      <c r="AA66" s="39">
        <v>0.2</v>
      </c>
      <c r="AB66" s="39">
        <v>0.2</v>
      </c>
      <c r="AC66" s="39">
        <v>0.2</v>
      </c>
      <c r="AD66" s="39">
        <v>0.2</v>
      </c>
      <c r="AE66" s="39">
        <v>0.2</v>
      </c>
      <c r="AF66" s="39">
        <v>0.2</v>
      </c>
      <c r="AG66" s="39"/>
    </row>
    <row r="69" spans="1:33" ht="28.5">
      <c r="A69" s="9" t="s">
        <v>0</v>
      </c>
      <c r="B69" s="10" t="s">
        <v>1</v>
      </c>
      <c r="C69" s="10" t="s">
        <v>2</v>
      </c>
      <c r="D69" s="10" t="s">
        <v>3</v>
      </c>
      <c r="E69" s="10" t="s">
        <v>4</v>
      </c>
      <c r="F69" s="10" t="s">
        <v>32</v>
      </c>
      <c r="G69" s="25" t="s">
        <v>33</v>
      </c>
      <c r="H69" s="25" t="s">
        <v>34</v>
      </c>
      <c r="I69" s="25" t="s">
        <v>35</v>
      </c>
      <c r="J69" s="25" t="s">
        <v>36</v>
      </c>
      <c r="K69" s="25" t="s">
        <v>37</v>
      </c>
      <c r="L69" s="25" t="s">
        <v>38</v>
      </c>
      <c r="M69" s="25" t="s">
        <v>39</v>
      </c>
      <c r="N69" s="26" t="s">
        <v>40</v>
      </c>
      <c r="O69" s="26" t="s">
        <v>41</v>
      </c>
      <c r="P69" s="10" t="s">
        <v>42</v>
      </c>
      <c r="Q69" s="11" t="s">
        <v>43</v>
      </c>
      <c r="R69" s="11" t="s">
        <v>44</v>
      </c>
      <c r="S69" s="11" t="s">
        <v>45</v>
      </c>
      <c r="T69" s="11" t="s">
        <v>46</v>
      </c>
      <c r="U69" s="11" t="s">
        <v>47</v>
      </c>
      <c r="V69" s="11" t="s">
        <v>48</v>
      </c>
      <c r="W69" s="11" t="s">
        <v>49</v>
      </c>
      <c r="X69" s="11" t="s">
        <v>50</v>
      </c>
      <c r="Y69" s="11" t="s">
        <v>51</v>
      </c>
      <c r="Z69" s="11" t="s">
        <v>52</v>
      </c>
      <c r="AA69" s="11" t="s">
        <v>53</v>
      </c>
      <c r="AB69" s="11" t="s">
        <v>54</v>
      </c>
      <c r="AC69" s="11" t="s">
        <v>55</v>
      </c>
      <c r="AD69" s="11" t="s">
        <v>56</v>
      </c>
      <c r="AE69" s="11" t="s">
        <v>57</v>
      </c>
      <c r="AF69" s="11" t="s">
        <v>58</v>
      </c>
      <c r="AG69" s="11" t="s">
        <v>59</v>
      </c>
    </row>
    <row r="70" spans="1:33">
      <c r="A70" s="7" t="s">
        <v>176</v>
      </c>
      <c r="B70" s="13" t="s">
        <v>96</v>
      </c>
      <c r="C70" s="12" t="s">
        <v>88</v>
      </c>
      <c r="D70" s="12">
        <v>2</v>
      </c>
      <c r="E70" s="12"/>
      <c r="F70" s="3" t="s">
        <v>71</v>
      </c>
      <c r="G70" s="13">
        <v>0.2</v>
      </c>
      <c r="H70" s="13">
        <v>1</v>
      </c>
      <c r="I70" s="13">
        <v>0.8</v>
      </c>
      <c r="J70" s="13">
        <v>0.1</v>
      </c>
      <c r="K70" s="13">
        <v>0.1</v>
      </c>
      <c r="L70" s="13">
        <v>0.1</v>
      </c>
      <c r="M70" s="13">
        <v>0.1</v>
      </c>
      <c r="N70" s="13">
        <v>0.1</v>
      </c>
      <c r="O70" s="13">
        <v>0.1</v>
      </c>
      <c r="P70" s="3" t="s">
        <v>71</v>
      </c>
      <c r="Q70" s="13">
        <v>0.1</v>
      </c>
      <c r="R70" s="13">
        <v>0.2</v>
      </c>
      <c r="S70" s="13">
        <v>0.6</v>
      </c>
      <c r="T70" s="13">
        <v>0.4</v>
      </c>
      <c r="U70" s="13">
        <v>0.4</v>
      </c>
      <c r="V70" s="13">
        <v>0.6</v>
      </c>
      <c r="W70" s="13">
        <v>0.4</v>
      </c>
      <c r="X70" s="13">
        <v>0.2</v>
      </c>
      <c r="Y70" s="13">
        <v>0.2</v>
      </c>
      <c r="Z70" s="13">
        <v>0.2</v>
      </c>
      <c r="AA70" s="13">
        <v>0.2</v>
      </c>
      <c r="AB70" s="13">
        <v>0.2</v>
      </c>
      <c r="AC70" s="13">
        <v>0.2</v>
      </c>
      <c r="AD70" s="13">
        <v>0.2</v>
      </c>
      <c r="AE70" s="13">
        <v>0.2</v>
      </c>
      <c r="AF70" s="13">
        <v>0.2</v>
      </c>
      <c r="AG70" s="13">
        <v>0</v>
      </c>
    </row>
    <row r="71" spans="1:33">
      <c r="A71" s="7" t="s">
        <v>177</v>
      </c>
      <c r="B71" s="13" t="s">
        <v>97</v>
      </c>
      <c r="C71" s="12" t="s">
        <v>88</v>
      </c>
      <c r="D71" s="12">
        <v>2</v>
      </c>
      <c r="E71" s="12"/>
      <c r="F71" s="3" t="s">
        <v>71</v>
      </c>
      <c r="G71" s="13">
        <v>0.2</v>
      </c>
      <c r="H71" s="13">
        <v>1</v>
      </c>
      <c r="I71" s="13">
        <v>0.8</v>
      </c>
      <c r="J71" s="13">
        <v>0.1</v>
      </c>
      <c r="K71" s="13">
        <v>0.1</v>
      </c>
      <c r="L71" s="13">
        <v>0.1</v>
      </c>
      <c r="M71" s="13">
        <v>0.1</v>
      </c>
      <c r="N71" s="13">
        <v>0.1</v>
      </c>
      <c r="O71" s="13">
        <v>0.1</v>
      </c>
      <c r="P71" s="3" t="s">
        <v>71</v>
      </c>
      <c r="Q71" s="13">
        <v>0.1</v>
      </c>
      <c r="R71" s="13">
        <v>0.2</v>
      </c>
      <c r="S71" s="13">
        <v>0.6</v>
      </c>
      <c r="T71" s="13">
        <v>0.4</v>
      </c>
      <c r="U71" s="13">
        <v>0.4</v>
      </c>
      <c r="V71" s="13">
        <v>0.6</v>
      </c>
      <c r="W71" s="13">
        <v>0.4</v>
      </c>
      <c r="X71" s="13">
        <v>0.2</v>
      </c>
      <c r="Y71" s="13">
        <v>0.2</v>
      </c>
      <c r="Z71" s="13">
        <v>0.2</v>
      </c>
      <c r="AA71" s="13">
        <v>0.2</v>
      </c>
      <c r="AB71" s="13">
        <v>0.2</v>
      </c>
      <c r="AC71" s="13">
        <v>0.2</v>
      </c>
      <c r="AD71" s="13">
        <v>0.2</v>
      </c>
      <c r="AE71" s="13">
        <v>0.2</v>
      </c>
      <c r="AF71" s="13">
        <v>0.2</v>
      </c>
      <c r="AG71" s="13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/>
  <cols>
    <col min="2" max="2" width="38.375" customWidth="1"/>
    <col min="3" max="3" width="64.375" customWidth="1"/>
    <col min="4" max="4" width="13.375" bestFit="1" customWidth="1"/>
  </cols>
  <sheetData>
    <row r="1" spans="1:11" ht="32.25" customHeight="1">
      <c r="A1" s="18" t="s">
        <v>0</v>
      </c>
      <c r="B1" s="18" t="s">
        <v>98</v>
      </c>
      <c r="C1" s="18" t="s">
        <v>270</v>
      </c>
      <c r="D1" s="18" t="s">
        <v>271</v>
      </c>
      <c r="F1" t="s">
        <v>270</v>
      </c>
    </row>
    <row r="2" spans="1:11" ht="32.25" customHeight="1">
      <c r="A2" s="19" t="s">
        <v>132</v>
      </c>
      <c r="B2" s="19" t="s">
        <v>69</v>
      </c>
      <c r="C2" s="23" t="s">
        <v>272</v>
      </c>
      <c r="D2" s="19" t="s">
        <v>273</v>
      </c>
      <c r="F2">
        <v>1</v>
      </c>
      <c r="G2" t="s">
        <v>274</v>
      </c>
      <c r="H2" t="s">
        <v>275</v>
      </c>
      <c r="I2" t="s">
        <v>276</v>
      </c>
    </row>
    <row r="3" spans="1:11" ht="32.25" customHeight="1">
      <c r="A3" s="19" t="s">
        <v>162</v>
      </c>
      <c r="B3" s="19" t="s">
        <v>73</v>
      </c>
      <c r="C3" s="23" t="s">
        <v>277</v>
      </c>
      <c r="D3" s="19" t="s">
        <v>278</v>
      </c>
      <c r="F3">
        <v>0.8</v>
      </c>
      <c r="G3" t="s">
        <v>279</v>
      </c>
    </row>
    <row r="4" spans="1:11" ht="32.25" customHeight="1">
      <c r="A4" s="19" t="s">
        <v>163</v>
      </c>
      <c r="B4" s="19" t="s">
        <v>75</v>
      </c>
      <c r="C4" s="23" t="s">
        <v>280</v>
      </c>
      <c r="D4" s="19" t="s">
        <v>281</v>
      </c>
      <c r="F4">
        <v>0.7</v>
      </c>
      <c r="G4" t="s">
        <v>282</v>
      </c>
      <c r="H4" t="s">
        <v>275</v>
      </c>
      <c r="I4" t="s">
        <v>283</v>
      </c>
      <c r="J4" t="s">
        <v>284</v>
      </c>
      <c r="K4" t="s">
        <v>285</v>
      </c>
    </row>
    <row r="5" spans="1:11" ht="32.25" customHeight="1">
      <c r="A5" s="19" t="s">
        <v>164</v>
      </c>
      <c r="B5" s="19" t="s">
        <v>76</v>
      </c>
      <c r="C5" s="23" t="s">
        <v>286</v>
      </c>
      <c r="D5" s="19" t="s">
        <v>281</v>
      </c>
      <c r="F5">
        <v>0.8</v>
      </c>
      <c r="G5" t="s">
        <v>282</v>
      </c>
      <c r="H5" t="s">
        <v>275</v>
      </c>
      <c r="I5" t="s">
        <v>283</v>
      </c>
      <c r="J5" t="s">
        <v>284</v>
      </c>
      <c r="K5" t="s">
        <v>285</v>
      </c>
    </row>
    <row r="6" spans="1:11" ht="32.25" customHeight="1">
      <c r="A6" s="19" t="s">
        <v>166</v>
      </c>
      <c r="B6" s="19" t="s">
        <v>79</v>
      </c>
      <c r="C6" s="23" t="s">
        <v>286</v>
      </c>
      <c r="D6" s="19" t="s">
        <v>281</v>
      </c>
      <c r="F6">
        <v>0.8</v>
      </c>
      <c r="G6" t="s">
        <v>282</v>
      </c>
      <c r="H6" t="s">
        <v>275</v>
      </c>
      <c r="I6" t="s">
        <v>283</v>
      </c>
      <c r="J6" t="s">
        <v>284</v>
      </c>
      <c r="K6" t="s">
        <v>285</v>
      </c>
    </row>
    <row r="7" spans="1:11" ht="32.25" customHeight="1">
      <c r="A7" s="19" t="s">
        <v>167</v>
      </c>
      <c r="B7" s="19" t="s">
        <v>80</v>
      </c>
      <c r="C7" s="23" t="s">
        <v>280</v>
      </c>
      <c r="D7" s="19" t="s">
        <v>281</v>
      </c>
      <c r="F7">
        <v>0.7</v>
      </c>
      <c r="G7" t="s">
        <v>282</v>
      </c>
      <c r="H7" t="s">
        <v>275</v>
      </c>
      <c r="I7" t="s">
        <v>283</v>
      </c>
      <c r="J7" t="s">
        <v>284</v>
      </c>
      <c r="K7" t="s">
        <v>285</v>
      </c>
    </row>
    <row r="8" spans="1:11" ht="32.25" customHeight="1">
      <c r="A8" s="19" t="s">
        <v>168</v>
      </c>
      <c r="B8" s="19" t="s">
        <v>81</v>
      </c>
      <c r="C8" s="23" t="s">
        <v>287</v>
      </c>
      <c r="D8" s="19" t="s">
        <v>288</v>
      </c>
      <c r="F8">
        <v>0.5</v>
      </c>
      <c r="G8" t="s">
        <v>289</v>
      </c>
    </row>
    <row r="9" spans="1:11" ht="32.25" customHeight="1">
      <c r="A9" s="19" t="s">
        <v>169</v>
      </c>
      <c r="B9" s="19" t="s">
        <v>82</v>
      </c>
      <c r="C9" s="23" t="s">
        <v>290</v>
      </c>
      <c r="D9" s="19" t="s">
        <v>278</v>
      </c>
      <c r="F9">
        <v>0.9</v>
      </c>
      <c r="G9" t="s">
        <v>279</v>
      </c>
    </row>
    <row r="10" spans="1:11" ht="32.25" customHeight="1">
      <c r="A10" s="19" t="s">
        <v>170</v>
      </c>
      <c r="B10" s="19" t="s">
        <v>84</v>
      </c>
      <c r="C10" s="23" t="s">
        <v>280</v>
      </c>
      <c r="D10" s="19" t="s">
        <v>281</v>
      </c>
      <c r="F10">
        <v>0.7</v>
      </c>
      <c r="G10" t="s">
        <v>282</v>
      </c>
      <c r="H10" t="s">
        <v>275</v>
      </c>
      <c r="I10" t="s">
        <v>283</v>
      </c>
      <c r="J10" t="s">
        <v>284</v>
      </c>
      <c r="K10" t="s">
        <v>285</v>
      </c>
    </row>
    <row r="11" spans="1:11" ht="32.25" customHeight="1">
      <c r="A11" s="19" t="s">
        <v>171</v>
      </c>
      <c r="B11" s="19" t="s">
        <v>85</v>
      </c>
      <c r="C11" s="23" t="s">
        <v>277</v>
      </c>
      <c r="D11" s="19" t="s">
        <v>278</v>
      </c>
      <c r="F11">
        <v>0.8</v>
      </c>
      <c r="G11" t="s">
        <v>279</v>
      </c>
    </row>
    <row r="12" spans="1:11" ht="32.25" customHeight="1">
      <c r="A12" s="19" t="s">
        <v>172</v>
      </c>
      <c r="B12" s="19" t="s">
        <v>87</v>
      </c>
      <c r="C12" s="23" t="s">
        <v>291</v>
      </c>
      <c r="D12" s="19" t="s">
        <v>292</v>
      </c>
      <c r="F12">
        <v>0.7</v>
      </c>
      <c r="G12" t="s">
        <v>293</v>
      </c>
    </row>
    <row r="13" spans="1:11" ht="32.25" customHeight="1">
      <c r="A13" s="19" t="s">
        <v>173</v>
      </c>
      <c r="B13" s="19" t="s">
        <v>89</v>
      </c>
      <c r="C13" s="23" t="s">
        <v>280</v>
      </c>
      <c r="D13" s="19" t="s">
        <v>281</v>
      </c>
      <c r="F13">
        <v>0.7</v>
      </c>
      <c r="G13" t="s">
        <v>282</v>
      </c>
      <c r="H13" t="s">
        <v>275</v>
      </c>
      <c r="I13" t="s">
        <v>283</v>
      </c>
      <c r="J13" t="s">
        <v>284</v>
      </c>
      <c r="K13" t="s">
        <v>285</v>
      </c>
    </row>
    <row r="14" spans="1:11" ht="32.25" customHeight="1">
      <c r="A14" s="19" t="s">
        <v>174</v>
      </c>
      <c r="B14" s="19" t="s">
        <v>90</v>
      </c>
      <c r="C14" s="23" t="s">
        <v>290</v>
      </c>
      <c r="D14" s="19" t="s">
        <v>278</v>
      </c>
      <c r="F14">
        <v>0.9</v>
      </c>
      <c r="G14" t="s">
        <v>279</v>
      </c>
    </row>
    <row r="15" spans="1:11" ht="32.25" customHeight="1">
      <c r="A15" s="19" t="s">
        <v>175</v>
      </c>
      <c r="B15" s="19" t="s">
        <v>91</v>
      </c>
      <c r="C15" s="23" t="s">
        <v>294</v>
      </c>
      <c r="D15" s="19" t="s">
        <v>281</v>
      </c>
      <c r="F15">
        <v>0.4</v>
      </c>
      <c r="G15" t="s">
        <v>282</v>
      </c>
      <c r="H15" t="s">
        <v>275</v>
      </c>
      <c r="I15" t="s">
        <v>283</v>
      </c>
      <c r="J15" t="s">
        <v>284</v>
      </c>
      <c r="K15" t="s">
        <v>285</v>
      </c>
    </row>
    <row r="16" spans="1:11" ht="32.25" customHeight="1">
      <c r="A16" s="19" t="s">
        <v>125</v>
      </c>
      <c r="B16" s="19" t="s">
        <v>92</v>
      </c>
      <c r="C16" s="23" t="s">
        <v>295</v>
      </c>
      <c r="D16" s="19" t="s">
        <v>281</v>
      </c>
      <c r="F16">
        <v>0.6</v>
      </c>
      <c r="G16" t="s">
        <v>282</v>
      </c>
      <c r="H16" t="s">
        <v>275</v>
      </c>
      <c r="I16" t="s">
        <v>283</v>
      </c>
      <c r="J16" t="s">
        <v>284</v>
      </c>
      <c r="K16" t="s">
        <v>285</v>
      </c>
    </row>
    <row r="17" spans="1:12" ht="32.25" customHeight="1">
      <c r="A17" s="19" t="s">
        <v>112</v>
      </c>
      <c r="B17" s="19" t="s">
        <v>93</v>
      </c>
      <c r="C17" s="23" t="s">
        <v>296</v>
      </c>
      <c r="D17" s="19" t="s">
        <v>281</v>
      </c>
      <c r="F17">
        <v>0.3</v>
      </c>
      <c r="G17" t="s">
        <v>282</v>
      </c>
      <c r="H17" t="s">
        <v>275</v>
      </c>
      <c r="I17" t="s">
        <v>283</v>
      </c>
      <c r="J17" t="s">
        <v>284</v>
      </c>
      <c r="K17" t="s">
        <v>285</v>
      </c>
    </row>
    <row r="18" spans="1:12" ht="32.25" customHeight="1">
      <c r="A18" s="19" t="s">
        <v>149</v>
      </c>
      <c r="B18" s="19" t="s">
        <v>94</v>
      </c>
      <c r="C18" s="23" t="s">
        <v>286</v>
      </c>
      <c r="D18" s="19" t="s">
        <v>281</v>
      </c>
      <c r="F18">
        <v>0.8</v>
      </c>
      <c r="G18" t="s">
        <v>282</v>
      </c>
      <c r="H18" t="s">
        <v>275</v>
      </c>
      <c r="I18" t="s">
        <v>283</v>
      </c>
      <c r="J18" t="s">
        <v>284</v>
      </c>
      <c r="K18" t="s">
        <v>285</v>
      </c>
    </row>
    <row r="19" spans="1:12" ht="32.25" customHeight="1">
      <c r="A19" s="19" t="s">
        <v>297</v>
      </c>
      <c r="B19" s="19" t="s">
        <v>82</v>
      </c>
      <c r="C19" s="23" t="s">
        <v>290</v>
      </c>
      <c r="D19" s="19" t="s">
        <v>278</v>
      </c>
      <c r="F19">
        <v>0.9</v>
      </c>
      <c r="G19" t="s">
        <v>279</v>
      </c>
    </row>
    <row r="20" spans="1:12" ht="32.25" customHeight="1">
      <c r="A20" s="19" t="s">
        <v>298</v>
      </c>
      <c r="B20" s="19" t="s">
        <v>81</v>
      </c>
      <c r="C20" s="23" t="s">
        <v>287</v>
      </c>
      <c r="D20" s="19" t="s">
        <v>288</v>
      </c>
      <c r="F20">
        <v>0.5</v>
      </c>
      <c r="G20" t="s">
        <v>289</v>
      </c>
    </row>
    <row r="21" spans="1:12" ht="32.25" customHeight="1">
      <c r="A21" s="19" t="s">
        <v>299</v>
      </c>
      <c r="B21" s="19" t="s">
        <v>95</v>
      </c>
      <c r="C21" s="23" t="s">
        <v>286</v>
      </c>
      <c r="D21" s="19" t="s">
        <v>281</v>
      </c>
      <c r="F21">
        <v>0.8</v>
      </c>
      <c r="G21" t="s">
        <v>282</v>
      </c>
      <c r="H21" t="s">
        <v>275</v>
      </c>
      <c r="I21" t="s">
        <v>283</v>
      </c>
      <c r="J21" t="s">
        <v>284</v>
      </c>
      <c r="K21" t="s">
        <v>285</v>
      </c>
    </row>
    <row r="22" spans="1:12" ht="32.25" customHeight="1">
      <c r="A22" s="19" t="s">
        <v>176</v>
      </c>
      <c r="B22" s="19" t="s">
        <v>96</v>
      </c>
      <c r="C22" s="23" t="s">
        <v>300</v>
      </c>
      <c r="D22" s="19" t="s">
        <v>301</v>
      </c>
      <c r="F22">
        <v>0.4</v>
      </c>
      <c r="G22" t="s">
        <v>302</v>
      </c>
      <c r="H22" t="s">
        <v>303</v>
      </c>
      <c r="I22" t="s">
        <v>304</v>
      </c>
      <c r="J22" t="s">
        <v>242</v>
      </c>
      <c r="K22" t="s">
        <v>305</v>
      </c>
      <c r="L22" t="s">
        <v>306</v>
      </c>
    </row>
    <row r="23" spans="1:12" ht="32.25" customHeight="1">
      <c r="A23" s="19" t="s">
        <v>177</v>
      </c>
      <c r="B23" s="19" t="s">
        <v>97</v>
      </c>
      <c r="C23" s="23" t="s">
        <v>307</v>
      </c>
      <c r="D23" s="19" t="s">
        <v>308</v>
      </c>
      <c r="F23">
        <v>0.6</v>
      </c>
      <c r="G23" t="s">
        <v>309</v>
      </c>
      <c r="H23" t="s">
        <v>310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40"/>
  <sheetViews>
    <sheetView workbookViewId="0">
      <selection activeCell="K18" sqref="K18"/>
    </sheetView>
  </sheetViews>
  <sheetFormatPr defaultRowHeight="14.25"/>
  <cols>
    <col min="1" max="2" width="19.75" bestFit="1" customWidth="1"/>
    <col min="3" max="3" width="19.375" bestFit="1" customWidth="1"/>
    <col min="4" max="4" width="15.125" bestFit="1" customWidth="1"/>
  </cols>
  <sheetData>
    <row r="1" spans="1:6">
      <c r="A1" s="67" t="s">
        <v>311</v>
      </c>
      <c r="B1" s="67" t="s">
        <v>312</v>
      </c>
      <c r="C1" s="67" t="s">
        <v>313</v>
      </c>
      <c r="D1" s="68" t="s">
        <v>314</v>
      </c>
      <c r="E1" s="67" t="s">
        <v>315</v>
      </c>
      <c r="F1" s="67" t="s">
        <v>316</v>
      </c>
    </row>
    <row r="2" spans="1:6">
      <c r="A2" s="69" t="s">
        <v>172</v>
      </c>
      <c r="B2" s="69" t="s">
        <v>172</v>
      </c>
      <c r="C2" s="69" t="s">
        <v>143</v>
      </c>
      <c r="D2" s="69" t="s">
        <v>87</v>
      </c>
      <c r="E2" s="70">
        <v>1.24E-2</v>
      </c>
      <c r="F2" s="70">
        <v>3.11</v>
      </c>
    </row>
    <row r="3" spans="1:6">
      <c r="A3" s="69" t="s">
        <v>171</v>
      </c>
      <c r="B3" s="69" t="s">
        <v>317</v>
      </c>
      <c r="C3" s="69" t="s">
        <v>317</v>
      </c>
      <c r="D3" s="69" t="s">
        <v>85</v>
      </c>
      <c r="E3" s="70">
        <v>1.2800000000000001E-2</v>
      </c>
      <c r="F3" s="70">
        <v>3.05</v>
      </c>
    </row>
    <row r="4" spans="1:6">
      <c r="A4" s="69" t="s">
        <v>149</v>
      </c>
      <c r="B4" s="69" t="s">
        <v>149</v>
      </c>
      <c r="C4" s="69" t="s">
        <v>149</v>
      </c>
      <c r="D4" s="69" t="s">
        <v>94</v>
      </c>
      <c r="E4" s="70">
        <v>6.1000000000000004E-3</v>
      </c>
      <c r="F4" s="70">
        <v>3.28</v>
      </c>
    </row>
    <row r="5" spans="1:6">
      <c r="A5" s="69" t="s">
        <v>176</v>
      </c>
      <c r="B5" s="69" t="s">
        <v>176</v>
      </c>
      <c r="C5" s="69" t="s">
        <v>139</v>
      </c>
      <c r="D5" s="69" t="s">
        <v>96</v>
      </c>
      <c r="E5" s="70">
        <v>7.9000000000000008E-3</v>
      </c>
      <c r="F5" s="70">
        <v>3.24</v>
      </c>
    </row>
    <row r="6" spans="1:6">
      <c r="A6" s="69" t="s">
        <v>169</v>
      </c>
      <c r="B6" s="69" t="s">
        <v>169</v>
      </c>
      <c r="C6" s="69" t="s">
        <v>138</v>
      </c>
      <c r="D6" s="69" t="s">
        <v>82</v>
      </c>
      <c r="E6" s="70">
        <v>8.0999999999999996E-3</v>
      </c>
      <c r="F6" s="70">
        <v>3.11</v>
      </c>
    </row>
    <row r="7" spans="1:6">
      <c r="A7" s="69" t="s">
        <v>112</v>
      </c>
      <c r="B7" s="69" t="s">
        <v>112</v>
      </c>
      <c r="C7" s="69" t="s">
        <v>112</v>
      </c>
      <c r="D7" s="69" t="s">
        <v>93</v>
      </c>
      <c r="E7" s="70">
        <v>5.5999999999999999E-3</v>
      </c>
      <c r="F7" s="70">
        <v>3.29</v>
      </c>
    </row>
    <row r="8" spans="1:6">
      <c r="A8" s="69" t="s">
        <v>145</v>
      </c>
      <c r="B8" s="69" t="s">
        <v>145</v>
      </c>
      <c r="C8" s="69" t="s">
        <v>145</v>
      </c>
      <c r="D8" s="69" t="s">
        <v>144</v>
      </c>
      <c r="E8" s="70">
        <v>5.4000000000000003E-3</v>
      </c>
      <c r="F8" s="70">
        <v>3.14</v>
      </c>
    </row>
    <row r="9" spans="1:6">
      <c r="A9" s="69" t="s">
        <v>175</v>
      </c>
      <c r="B9" s="69" t="s">
        <v>175</v>
      </c>
      <c r="C9" s="69" t="s">
        <v>110</v>
      </c>
      <c r="D9" s="69" t="s">
        <v>91</v>
      </c>
      <c r="E9" s="70">
        <v>7.7000000000000002E-3</v>
      </c>
      <c r="F9" s="70">
        <v>3.28</v>
      </c>
    </row>
    <row r="10" spans="1:6">
      <c r="A10" s="69" t="s">
        <v>318</v>
      </c>
      <c r="B10" s="69" t="s">
        <v>318</v>
      </c>
      <c r="C10" s="69" t="s">
        <v>152</v>
      </c>
      <c r="D10" s="69" t="s">
        <v>151</v>
      </c>
      <c r="E10" s="70">
        <v>7.1999999999999998E-3</v>
      </c>
      <c r="F10" s="70">
        <v>3.2</v>
      </c>
    </row>
    <row r="11" spans="1:6">
      <c r="A11" s="69" t="s">
        <v>319</v>
      </c>
      <c r="B11" s="69" t="s">
        <v>319</v>
      </c>
      <c r="C11" s="69" t="s">
        <v>320</v>
      </c>
      <c r="D11" s="69" t="s">
        <v>321</v>
      </c>
      <c r="E11" s="70">
        <v>1.01E-2</v>
      </c>
      <c r="F11" s="70">
        <v>3.01</v>
      </c>
    </row>
    <row r="12" spans="1:6">
      <c r="A12" s="69" t="s">
        <v>132</v>
      </c>
      <c r="B12" s="69" t="s">
        <v>132</v>
      </c>
      <c r="C12" s="69" t="s">
        <v>132</v>
      </c>
      <c r="D12" s="69" t="s">
        <v>69</v>
      </c>
      <c r="E12" s="70">
        <v>1.23E-2</v>
      </c>
      <c r="F12" s="70">
        <v>3</v>
      </c>
    </row>
    <row r="13" spans="1:6">
      <c r="A13" s="69" t="s">
        <v>322</v>
      </c>
      <c r="B13" s="69" t="s">
        <v>322</v>
      </c>
      <c r="C13" s="69" t="s">
        <v>141</v>
      </c>
      <c r="D13" s="69" t="s">
        <v>140</v>
      </c>
      <c r="E13" s="70">
        <v>8.5000000000000006E-3</v>
      </c>
      <c r="F13" s="70">
        <v>3.12</v>
      </c>
    </row>
    <row r="14" spans="1:6">
      <c r="A14" s="69" t="s">
        <v>168</v>
      </c>
      <c r="B14" s="69" t="s">
        <v>168</v>
      </c>
      <c r="C14" s="71" t="s">
        <v>121</v>
      </c>
      <c r="D14" s="72" t="s">
        <v>81</v>
      </c>
      <c r="E14" s="70">
        <v>5.4000000000000003E-3</v>
      </c>
      <c r="F14" s="70">
        <v>3.23</v>
      </c>
    </row>
    <row r="15" spans="1:6">
      <c r="A15" s="69" t="s">
        <v>323</v>
      </c>
      <c r="B15" s="69" t="s">
        <v>323</v>
      </c>
      <c r="C15" s="71" t="s">
        <v>136</v>
      </c>
      <c r="D15" s="72" t="s">
        <v>135</v>
      </c>
      <c r="E15" s="70">
        <v>6.0000000000000001E-3</v>
      </c>
      <c r="F15" s="70">
        <v>3.22</v>
      </c>
    </row>
    <row r="16" spans="1:6">
      <c r="A16" s="69" t="s">
        <v>166</v>
      </c>
      <c r="B16" s="69" t="s">
        <v>166</v>
      </c>
      <c r="C16" s="71" t="s">
        <v>118</v>
      </c>
      <c r="D16" s="72" t="s">
        <v>117</v>
      </c>
      <c r="E16" s="70">
        <v>1.2999999999999999E-2</v>
      </c>
      <c r="F16" s="70">
        <v>2.96</v>
      </c>
    </row>
    <row r="17" spans="1:6">
      <c r="A17" s="69" t="s">
        <v>177</v>
      </c>
      <c r="B17" s="69" t="s">
        <v>177</v>
      </c>
      <c r="C17" s="71" t="s">
        <v>137</v>
      </c>
      <c r="D17" s="72" t="s">
        <v>97</v>
      </c>
      <c r="E17" s="70">
        <v>1.2500000000000001E-2</v>
      </c>
      <c r="F17" s="70">
        <v>3</v>
      </c>
    </row>
    <row r="18" spans="1:6">
      <c r="A18" s="69" t="s">
        <v>324</v>
      </c>
      <c r="B18" s="69" t="s">
        <v>324</v>
      </c>
      <c r="C18" s="73" t="s">
        <v>129</v>
      </c>
      <c r="D18" s="73" t="s">
        <v>128</v>
      </c>
      <c r="E18" s="70">
        <v>5.1999999999999998E-3</v>
      </c>
      <c r="F18" s="70">
        <v>3.23</v>
      </c>
    </row>
    <row r="19" spans="1:6">
      <c r="A19" s="69" t="s">
        <v>164</v>
      </c>
      <c r="B19" s="69" t="s">
        <v>164</v>
      </c>
      <c r="C19" s="73" t="s">
        <v>124</v>
      </c>
      <c r="D19" s="74" t="s">
        <v>95</v>
      </c>
      <c r="E19" s="70">
        <v>9.5999999999999992E-3</v>
      </c>
      <c r="F19" s="70">
        <v>3.1</v>
      </c>
    </row>
    <row r="20" spans="1:6">
      <c r="A20" s="69" t="s">
        <v>170</v>
      </c>
      <c r="B20" s="69" t="s">
        <v>170</v>
      </c>
      <c r="C20" s="71" t="s">
        <v>146</v>
      </c>
      <c r="D20" s="72" t="s">
        <v>84</v>
      </c>
      <c r="E20" s="70">
        <v>1.35E-2</v>
      </c>
      <c r="F20" s="70">
        <v>2.94</v>
      </c>
    </row>
    <row r="21" spans="1:6">
      <c r="A21" s="69" t="s">
        <v>163</v>
      </c>
      <c r="B21" s="69" t="s">
        <v>163</v>
      </c>
      <c r="C21" s="71" t="s">
        <v>147</v>
      </c>
      <c r="D21" s="72" t="s">
        <v>75</v>
      </c>
      <c r="E21" s="70">
        <v>1.2E-2</v>
      </c>
      <c r="F21" s="70">
        <v>3</v>
      </c>
    </row>
    <row r="22" spans="1:6">
      <c r="A22" s="69" t="s">
        <v>167</v>
      </c>
      <c r="B22" s="69" t="s">
        <v>167</v>
      </c>
      <c r="C22" s="71" t="s">
        <v>142</v>
      </c>
      <c r="D22" s="72" t="s">
        <v>80</v>
      </c>
      <c r="E22" s="70">
        <v>1.18E-2</v>
      </c>
      <c r="F22" s="70">
        <v>3.02</v>
      </c>
    </row>
    <row r="23" spans="1:6">
      <c r="A23" s="69" t="s">
        <v>325</v>
      </c>
      <c r="B23" s="69" t="s">
        <v>325</v>
      </c>
      <c r="C23" s="69" t="s">
        <v>120</v>
      </c>
      <c r="D23" s="69" t="s">
        <v>119</v>
      </c>
      <c r="E23" s="70">
        <v>5.7000000000000002E-3</v>
      </c>
      <c r="F23" s="70">
        <v>3.27</v>
      </c>
    </row>
    <row r="24" spans="1:6">
      <c r="A24" s="69" t="s">
        <v>134</v>
      </c>
      <c r="B24" s="69" t="s">
        <v>134</v>
      </c>
      <c r="C24" s="69" t="s">
        <v>134</v>
      </c>
      <c r="D24" s="69" t="s">
        <v>133</v>
      </c>
      <c r="E24" s="70">
        <v>4.7999999999999996E-3</v>
      </c>
      <c r="F24" s="70">
        <v>3.32</v>
      </c>
    </row>
    <row r="25" spans="1:6">
      <c r="A25" s="69" t="s">
        <v>125</v>
      </c>
      <c r="B25" s="69" t="s">
        <v>125</v>
      </c>
      <c r="C25" s="69" t="s">
        <v>125</v>
      </c>
      <c r="D25" s="69" t="s">
        <v>92</v>
      </c>
      <c r="E25" s="70">
        <v>5.1000000000000004E-3</v>
      </c>
      <c r="F25" s="70">
        <v>3.27</v>
      </c>
    </row>
    <row r="26" spans="1:6">
      <c r="A26" s="69" t="s">
        <v>326</v>
      </c>
      <c r="B26" s="69" t="s">
        <v>326</v>
      </c>
      <c r="C26" s="69" t="s">
        <v>123</v>
      </c>
      <c r="D26" s="69" t="s">
        <v>122</v>
      </c>
      <c r="E26" s="70">
        <v>0.01</v>
      </c>
      <c r="F26" s="70">
        <v>3</v>
      </c>
    </row>
    <row r="27" spans="1:6">
      <c r="A27" s="69" t="s">
        <v>327</v>
      </c>
      <c r="B27" s="69" t="s">
        <v>327</v>
      </c>
      <c r="C27" s="69" t="s">
        <v>131</v>
      </c>
      <c r="D27" s="69" t="s">
        <v>130</v>
      </c>
      <c r="E27" s="70">
        <v>9.7999999999999997E-3</v>
      </c>
      <c r="F27" s="70">
        <v>3.02</v>
      </c>
    </row>
    <row r="28" spans="1:6">
      <c r="A28" s="69" t="s">
        <v>173</v>
      </c>
      <c r="B28" s="69" t="s">
        <v>173</v>
      </c>
      <c r="C28" s="69" t="s">
        <v>328</v>
      </c>
      <c r="D28" s="69" t="s">
        <v>89</v>
      </c>
      <c r="E28" s="70">
        <v>1.0200000000000001E-2</v>
      </c>
      <c r="F28" s="70">
        <v>3.16</v>
      </c>
    </row>
    <row r="29" spans="1:6">
      <c r="A29" s="69" t="s">
        <v>329</v>
      </c>
      <c r="B29" s="69" t="s">
        <v>329</v>
      </c>
      <c r="C29" s="69" t="s">
        <v>127</v>
      </c>
      <c r="D29" s="69" t="s">
        <v>126</v>
      </c>
      <c r="E29" s="70">
        <v>8.9999999999999998E-4</v>
      </c>
      <c r="F29" s="70">
        <v>3.49</v>
      </c>
    </row>
    <row r="30" spans="1:6">
      <c r="A30" s="69" t="s">
        <v>690</v>
      </c>
      <c r="B30" s="69" t="s">
        <v>690</v>
      </c>
      <c r="C30" s="69" t="s">
        <v>689</v>
      </c>
      <c r="D30" s="69" t="s">
        <v>148</v>
      </c>
      <c r="E30" s="70">
        <v>1.2800000000000001E-2</v>
      </c>
      <c r="F30" s="70">
        <v>3.11</v>
      </c>
    </row>
    <row r="31" spans="1:6">
      <c r="A31" s="69" t="s">
        <v>692</v>
      </c>
      <c r="B31" s="69" t="s">
        <v>692</v>
      </c>
      <c r="C31" s="69" t="s">
        <v>691</v>
      </c>
      <c r="D31" s="69" t="s">
        <v>73</v>
      </c>
      <c r="E31" s="70">
        <v>1.32E-2</v>
      </c>
      <c r="F31" s="70">
        <v>3.09</v>
      </c>
    </row>
    <row r="32" spans="1:6">
      <c r="A32" s="69" t="s">
        <v>332</v>
      </c>
      <c r="B32" s="69" t="s">
        <v>332</v>
      </c>
      <c r="C32" s="69" t="s">
        <v>333</v>
      </c>
      <c r="D32" s="69" t="s">
        <v>150</v>
      </c>
      <c r="E32" s="70">
        <v>8.0000000000000002E-3</v>
      </c>
      <c r="F32" s="70">
        <v>3.2</v>
      </c>
    </row>
    <row r="33" spans="1:6">
      <c r="A33" s="54" t="s">
        <v>132</v>
      </c>
      <c r="B33" s="54" t="str">
        <f t="shared" ref="B33:B40" si="0">SUBSTITUTE(C33," ","_")</f>
        <v>Tench</v>
      </c>
      <c r="C33" s="54" t="s">
        <v>132</v>
      </c>
      <c r="D33" s="69" t="s">
        <v>69</v>
      </c>
      <c r="E33" s="54">
        <v>1.23E-2</v>
      </c>
      <c r="F33" s="54">
        <v>3</v>
      </c>
    </row>
    <row r="34" spans="1:6">
      <c r="A34" s="75" t="s">
        <v>164</v>
      </c>
      <c r="B34" s="54" t="str">
        <f t="shared" si="0"/>
        <v>Black_Crappie</v>
      </c>
      <c r="C34" s="75" t="s">
        <v>124</v>
      </c>
      <c r="D34" s="51" t="s">
        <v>76</v>
      </c>
      <c r="E34" s="54">
        <v>9.5999999999999992E-3</v>
      </c>
      <c r="F34" s="54">
        <v>3.1</v>
      </c>
    </row>
    <row r="35" spans="1:6">
      <c r="A35" s="76" t="s">
        <v>166</v>
      </c>
      <c r="B35" s="54" t="str">
        <f t="shared" si="0"/>
        <v>White_Crappie</v>
      </c>
      <c r="C35" s="76" t="s">
        <v>118</v>
      </c>
      <c r="D35" s="49" t="s">
        <v>79</v>
      </c>
      <c r="E35" s="54">
        <v>1.2999999999999999E-2</v>
      </c>
      <c r="F35" s="54">
        <v>2.96</v>
      </c>
    </row>
    <row r="36" spans="1:6">
      <c r="A36" s="54" t="s">
        <v>174</v>
      </c>
      <c r="B36" s="54" t="str">
        <f t="shared" si="0"/>
        <v>White_Channel_Catfish</v>
      </c>
      <c r="C36" s="77" t="s">
        <v>111</v>
      </c>
      <c r="D36" s="52" t="s">
        <v>90</v>
      </c>
      <c r="E36" s="53">
        <v>8.0999999999999996E-3</v>
      </c>
      <c r="F36" s="53">
        <v>3.11</v>
      </c>
    </row>
    <row r="37" spans="1:6">
      <c r="A37" s="54" t="s">
        <v>717</v>
      </c>
      <c r="B37" s="54" t="str">
        <f t="shared" si="0"/>
        <v>Yaqui_Sucker</v>
      </c>
      <c r="C37" s="66" t="s">
        <v>682</v>
      </c>
      <c r="D37" s="49" t="s">
        <v>698</v>
      </c>
      <c r="E37" s="54">
        <v>5.2500000000000003E-3</v>
      </c>
      <c r="F37" s="54">
        <v>3.09</v>
      </c>
    </row>
    <row r="38" spans="1:6">
      <c r="A38" s="54" t="s">
        <v>718</v>
      </c>
      <c r="B38" s="54" t="str">
        <f t="shared" si="0"/>
        <v>Bigmouth_Buffalo</v>
      </c>
      <c r="C38" s="66" t="s">
        <v>570</v>
      </c>
      <c r="D38" s="49" t="s">
        <v>700</v>
      </c>
      <c r="E38" s="54">
        <v>1.6199999999999999E-2</v>
      </c>
      <c r="F38" s="54">
        <v>3</v>
      </c>
    </row>
    <row r="39" spans="1:6">
      <c r="A39" s="54" t="s">
        <v>719</v>
      </c>
      <c r="B39" s="54" t="str">
        <f t="shared" si="0"/>
        <v>American_Shad</v>
      </c>
      <c r="C39" s="66" t="s">
        <v>716</v>
      </c>
      <c r="D39" s="51" t="s">
        <v>693</v>
      </c>
      <c r="E39" s="54">
        <v>6.4599999999999996E-3</v>
      </c>
      <c r="F39" s="54">
        <v>3.08</v>
      </c>
    </row>
    <row r="40" spans="1:6">
      <c r="A40" s="54" t="s">
        <v>720</v>
      </c>
      <c r="B40" s="54" t="str">
        <f t="shared" si="0"/>
        <v>Redfin_Pickerel</v>
      </c>
      <c r="C40" s="66" t="s">
        <v>553</v>
      </c>
      <c r="D40" s="49" t="s">
        <v>702</v>
      </c>
      <c r="E40" s="54">
        <v>4.79E-3</v>
      </c>
      <c r="F40" s="54">
        <v>3.06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P23" sqref="N2:P23"/>
    </sheetView>
  </sheetViews>
  <sheetFormatPr defaultRowHeight="14.25"/>
  <cols>
    <col min="6" max="6" width="8.125" bestFit="1" customWidth="1"/>
    <col min="7" max="7" width="21" customWidth="1"/>
    <col min="13" max="13" width="31.125" customWidth="1"/>
  </cols>
  <sheetData>
    <row r="1" spans="1:16" ht="28.5" customHeight="1">
      <c r="A1" s="18" t="s">
        <v>1</v>
      </c>
      <c r="B1" s="10" t="s">
        <v>3</v>
      </c>
      <c r="C1" s="18" t="s">
        <v>334</v>
      </c>
      <c r="D1" s="18" t="s">
        <v>335</v>
      </c>
      <c r="E1" s="18" t="s">
        <v>336</v>
      </c>
      <c r="F1" s="18" t="s">
        <v>337</v>
      </c>
      <c r="G1" s="21" t="s">
        <v>1</v>
      </c>
      <c r="H1" s="21" t="s">
        <v>334</v>
      </c>
      <c r="I1" s="21" t="s">
        <v>335</v>
      </c>
      <c r="J1" s="21" t="s">
        <v>336</v>
      </c>
      <c r="L1" s="21" t="s">
        <v>338</v>
      </c>
      <c r="M1" s="21" t="s">
        <v>1</v>
      </c>
      <c r="N1" s="21" t="s">
        <v>334</v>
      </c>
      <c r="O1" s="21" t="s">
        <v>335</v>
      </c>
      <c r="P1" s="21" t="s">
        <v>336</v>
      </c>
    </row>
    <row r="2" spans="1:16">
      <c r="A2" s="13" t="s">
        <v>69</v>
      </c>
      <c r="B2" s="13">
        <v>3</v>
      </c>
      <c r="C2" s="19">
        <v>0</v>
      </c>
      <c r="D2" s="19">
        <v>0</v>
      </c>
      <c r="E2" s="19">
        <v>1</v>
      </c>
      <c r="G2" s="19" t="s">
        <v>339</v>
      </c>
      <c r="H2" s="19">
        <v>0.2</v>
      </c>
      <c r="I2" s="19">
        <v>0.2</v>
      </c>
      <c r="J2" s="19">
        <v>1</v>
      </c>
      <c r="M2" s="19" t="s">
        <v>339</v>
      </c>
      <c r="N2" s="19">
        <v>0</v>
      </c>
      <c r="O2" s="19">
        <v>0</v>
      </c>
      <c r="P2" s="19">
        <v>1</v>
      </c>
    </row>
    <row r="3" spans="1:16" ht="28.5" customHeight="1">
      <c r="A3" s="13" t="s">
        <v>73</v>
      </c>
      <c r="B3" s="13">
        <v>4</v>
      </c>
      <c r="C3" s="19">
        <v>0</v>
      </c>
      <c r="D3" s="19">
        <v>1</v>
      </c>
      <c r="E3" s="19">
        <v>0</v>
      </c>
      <c r="G3" s="19" t="s">
        <v>340</v>
      </c>
      <c r="H3" s="19">
        <v>0.2</v>
      </c>
      <c r="I3" s="19">
        <v>1</v>
      </c>
      <c r="J3" s="19">
        <v>0.6</v>
      </c>
      <c r="M3" s="19" t="s">
        <v>340</v>
      </c>
      <c r="N3" s="19">
        <v>0</v>
      </c>
      <c r="O3" s="19">
        <v>1</v>
      </c>
      <c r="P3" s="19">
        <v>0.6</v>
      </c>
    </row>
    <row r="4" spans="1:16" ht="28.5" customHeight="1">
      <c r="A4" s="15" t="s">
        <v>75</v>
      </c>
      <c r="B4" s="13">
        <v>3</v>
      </c>
      <c r="C4" s="19">
        <v>0</v>
      </c>
      <c r="D4" s="19">
        <v>0.6</v>
      </c>
      <c r="E4" s="19">
        <v>1</v>
      </c>
      <c r="G4" s="19" t="s">
        <v>341</v>
      </c>
      <c r="H4" s="19">
        <v>0.2</v>
      </c>
      <c r="I4" s="19">
        <v>1</v>
      </c>
      <c r="J4" s="19">
        <v>0.6</v>
      </c>
      <c r="M4" s="19" t="s">
        <v>341</v>
      </c>
      <c r="N4" s="19">
        <v>0</v>
      </c>
      <c r="O4" s="19">
        <v>1</v>
      </c>
      <c r="P4" s="19">
        <v>0.6</v>
      </c>
    </row>
    <row r="5" spans="1:16" ht="28.5" customHeight="1">
      <c r="A5" s="16" t="s">
        <v>76</v>
      </c>
      <c r="B5" s="13">
        <v>2</v>
      </c>
      <c r="C5" s="19">
        <v>0.6</v>
      </c>
      <c r="D5" s="19">
        <v>0.6</v>
      </c>
      <c r="E5" s="19">
        <v>1</v>
      </c>
      <c r="G5" s="19" t="s">
        <v>342</v>
      </c>
      <c r="H5" s="19">
        <v>0.2</v>
      </c>
      <c r="I5" s="19">
        <v>1</v>
      </c>
      <c r="J5" s="19">
        <v>0.6</v>
      </c>
      <c r="M5" s="19" t="s">
        <v>342</v>
      </c>
      <c r="N5" s="19">
        <v>0</v>
      </c>
      <c r="O5" s="19">
        <v>1</v>
      </c>
      <c r="P5" s="19">
        <v>0.6</v>
      </c>
    </row>
    <row r="6" spans="1:16" ht="28.5" customHeight="1">
      <c r="A6" s="13" t="s">
        <v>79</v>
      </c>
      <c r="B6" s="13">
        <v>2</v>
      </c>
      <c r="C6" s="19">
        <v>0.6</v>
      </c>
      <c r="D6" s="19">
        <v>0.6</v>
      </c>
      <c r="E6" s="19">
        <v>1</v>
      </c>
      <c r="G6" s="19" t="s">
        <v>343</v>
      </c>
      <c r="H6" s="19">
        <v>0.2</v>
      </c>
      <c r="I6" s="19">
        <v>1</v>
      </c>
      <c r="J6" s="19">
        <v>0.6</v>
      </c>
      <c r="M6" s="19" t="s">
        <v>343</v>
      </c>
      <c r="N6" s="19">
        <v>0</v>
      </c>
      <c r="O6" s="19">
        <v>1</v>
      </c>
      <c r="P6" s="19">
        <v>0.6</v>
      </c>
    </row>
    <row r="7" spans="1:16" ht="28.5" customHeight="1">
      <c r="A7" s="13" t="s">
        <v>80</v>
      </c>
      <c r="B7" s="13">
        <v>2</v>
      </c>
      <c r="C7" s="19">
        <v>0.6</v>
      </c>
      <c r="D7" s="19">
        <v>0.6</v>
      </c>
      <c r="E7" s="19">
        <v>1</v>
      </c>
      <c r="G7" s="19" t="s">
        <v>344</v>
      </c>
      <c r="H7" s="19">
        <v>0.2</v>
      </c>
      <c r="I7" s="19">
        <v>0.6</v>
      </c>
      <c r="J7" s="19">
        <v>1</v>
      </c>
      <c r="M7" s="19" t="s">
        <v>344</v>
      </c>
      <c r="N7" s="19">
        <v>0</v>
      </c>
      <c r="O7" s="19">
        <v>0.6</v>
      </c>
      <c r="P7" s="19">
        <v>1</v>
      </c>
    </row>
    <row r="8" spans="1:16" ht="28.5" customHeight="1">
      <c r="A8" s="16" t="s">
        <v>81</v>
      </c>
      <c r="B8" s="13">
        <v>2</v>
      </c>
      <c r="C8" s="19">
        <v>0.6</v>
      </c>
      <c r="D8" s="19">
        <v>0.6</v>
      </c>
      <c r="E8" s="19">
        <v>1</v>
      </c>
      <c r="G8" s="19" t="s">
        <v>345</v>
      </c>
      <c r="H8" s="19">
        <v>0.2</v>
      </c>
      <c r="I8" s="19">
        <v>1</v>
      </c>
      <c r="J8" s="19">
        <v>0.6</v>
      </c>
      <c r="M8" s="19" t="s">
        <v>345</v>
      </c>
      <c r="N8" s="19">
        <v>0</v>
      </c>
      <c r="O8" s="19">
        <v>1</v>
      </c>
      <c r="P8" s="19">
        <v>0.6</v>
      </c>
    </row>
    <row r="9" spans="1:16" ht="28.5" customHeight="1">
      <c r="A9" s="16" t="s">
        <v>82</v>
      </c>
      <c r="B9" s="13">
        <v>2</v>
      </c>
      <c r="C9" s="19">
        <v>0.2</v>
      </c>
      <c r="D9" s="19">
        <v>0.2</v>
      </c>
      <c r="E9" s="19">
        <v>1</v>
      </c>
      <c r="G9" s="19" t="s">
        <v>346</v>
      </c>
      <c r="H9" s="19">
        <v>0.2</v>
      </c>
      <c r="I9" s="19">
        <v>0.2</v>
      </c>
      <c r="J9" s="19">
        <v>1</v>
      </c>
      <c r="M9" s="19" t="s">
        <v>346</v>
      </c>
      <c r="N9" s="19">
        <v>0</v>
      </c>
      <c r="O9" s="19">
        <v>0</v>
      </c>
      <c r="P9" s="19">
        <v>1</v>
      </c>
    </row>
    <row r="10" spans="1:16" ht="28.5" customHeight="1">
      <c r="A10" s="13" t="s">
        <v>84</v>
      </c>
      <c r="B10" s="13">
        <v>1</v>
      </c>
      <c r="C10" s="19">
        <v>0.6</v>
      </c>
      <c r="D10" s="19">
        <v>0.6</v>
      </c>
      <c r="E10" s="19">
        <v>1</v>
      </c>
      <c r="G10" s="19" t="s">
        <v>347</v>
      </c>
      <c r="H10" s="19">
        <v>0.2</v>
      </c>
      <c r="I10" s="19">
        <v>1</v>
      </c>
      <c r="J10" s="19">
        <v>0.6</v>
      </c>
      <c r="M10" s="19" t="s">
        <v>347</v>
      </c>
      <c r="N10" s="19">
        <v>0.2</v>
      </c>
      <c r="O10" s="19">
        <v>1</v>
      </c>
      <c r="P10" s="19">
        <v>0.6</v>
      </c>
    </row>
    <row r="11" spans="1:16" ht="28.5" customHeight="1">
      <c r="A11" s="13" t="s">
        <v>85</v>
      </c>
      <c r="B11" s="13">
        <v>1</v>
      </c>
      <c r="C11" s="19">
        <v>0.2</v>
      </c>
      <c r="D11" s="19">
        <v>0.2</v>
      </c>
      <c r="E11" s="19">
        <v>1</v>
      </c>
      <c r="G11" s="19" t="s">
        <v>348</v>
      </c>
      <c r="H11" s="19">
        <v>0.2</v>
      </c>
      <c r="I11" s="19">
        <v>0.6</v>
      </c>
      <c r="J11" s="19">
        <v>1</v>
      </c>
      <c r="M11" s="19" t="s">
        <v>348</v>
      </c>
      <c r="N11" s="19">
        <v>0</v>
      </c>
      <c r="O11" s="19">
        <v>0.6</v>
      </c>
      <c r="P11" s="19">
        <v>1</v>
      </c>
    </row>
    <row r="12" spans="1:16" ht="28.5" customHeight="1">
      <c r="A12" s="13" t="s">
        <v>87</v>
      </c>
      <c r="B12" s="13">
        <v>1</v>
      </c>
      <c r="C12" s="19">
        <v>0.6</v>
      </c>
      <c r="D12" s="19">
        <v>0.6</v>
      </c>
      <c r="E12" s="19">
        <v>1</v>
      </c>
      <c r="G12" s="19" t="s">
        <v>349</v>
      </c>
      <c r="H12" s="19">
        <v>0.1</v>
      </c>
      <c r="I12" s="19">
        <v>0.3</v>
      </c>
      <c r="J12" s="19">
        <v>1</v>
      </c>
      <c r="M12" s="19" t="s">
        <v>349</v>
      </c>
      <c r="N12" s="19">
        <v>0.1</v>
      </c>
      <c r="O12" s="19">
        <v>0.3</v>
      </c>
      <c r="P12" s="19">
        <v>1</v>
      </c>
    </row>
    <row r="13" spans="1:16" ht="28.5" customHeight="1">
      <c r="A13" s="13" t="s">
        <v>89</v>
      </c>
      <c r="B13" s="13">
        <v>1</v>
      </c>
      <c r="C13" s="19">
        <v>0.6</v>
      </c>
      <c r="D13" s="19">
        <v>0.6</v>
      </c>
      <c r="E13" s="19">
        <v>1</v>
      </c>
      <c r="G13" s="19" t="s">
        <v>350</v>
      </c>
      <c r="H13" s="19">
        <v>0.2</v>
      </c>
      <c r="I13" s="19">
        <v>1</v>
      </c>
      <c r="J13" s="19">
        <v>0.6</v>
      </c>
      <c r="M13" s="19" t="s">
        <v>350</v>
      </c>
      <c r="N13" s="19">
        <v>0.2</v>
      </c>
      <c r="O13" s="19">
        <v>1</v>
      </c>
      <c r="P13" s="19">
        <v>0.6</v>
      </c>
    </row>
    <row r="14" spans="1:16" ht="28.5" customHeight="1">
      <c r="A14" s="14" t="s">
        <v>90</v>
      </c>
      <c r="B14" s="14">
        <v>5</v>
      </c>
      <c r="C14" s="19">
        <v>0.2</v>
      </c>
      <c r="D14" s="19">
        <v>0.2</v>
      </c>
      <c r="E14" s="19">
        <v>1</v>
      </c>
      <c r="G14" s="19" t="s">
        <v>351</v>
      </c>
      <c r="H14" s="19">
        <v>0.2</v>
      </c>
      <c r="I14" s="19">
        <v>0.2</v>
      </c>
      <c r="J14" s="19">
        <v>1</v>
      </c>
      <c r="M14" s="19" t="s">
        <v>351</v>
      </c>
      <c r="N14" s="19">
        <v>0.2</v>
      </c>
      <c r="O14" s="19">
        <v>0.2</v>
      </c>
      <c r="P14" s="19">
        <v>1</v>
      </c>
    </row>
    <row r="15" spans="1:16" ht="28.5" customHeight="1">
      <c r="A15" s="13" t="s">
        <v>91</v>
      </c>
      <c r="B15" s="13">
        <v>5</v>
      </c>
      <c r="C15" s="19">
        <v>1</v>
      </c>
      <c r="D15" s="19">
        <v>0.6</v>
      </c>
      <c r="E15" s="19">
        <v>0.2</v>
      </c>
      <c r="G15" s="19" t="s">
        <v>352</v>
      </c>
      <c r="H15" s="19">
        <v>1</v>
      </c>
      <c r="I15" s="19">
        <v>0.6</v>
      </c>
      <c r="J15" s="19">
        <v>0.2</v>
      </c>
      <c r="M15" s="19" t="s">
        <v>352</v>
      </c>
      <c r="N15" s="19">
        <v>1</v>
      </c>
      <c r="O15" s="19">
        <v>0.6</v>
      </c>
      <c r="P15" s="19">
        <v>0</v>
      </c>
    </row>
    <row r="16" spans="1:16" ht="28.5" customHeight="1">
      <c r="A16" s="13" t="s">
        <v>92</v>
      </c>
      <c r="B16" s="13">
        <v>4</v>
      </c>
      <c r="C16" s="19">
        <v>0.2</v>
      </c>
      <c r="D16" s="19">
        <v>0.6</v>
      </c>
      <c r="E16" s="19">
        <v>1</v>
      </c>
      <c r="G16" s="19" t="s">
        <v>353</v>
      </c>
      <c r="H16" s="19">
        <v>0.2</v>
      </c>
      <c r="I16" s="19">
        <v>0.6</v>
      </c>
      <c r="J16" s="19">
        <v>1</v>
      </c>
      <c r="M16" s="19" t="s">
        <v>353</v>
      </c>
      <c r="N16" s="19">
        <v>0</v>
      </c>
      <c r="O16" s="19">
        <v>0.6</v>
      </c>
      <c r="P16" s="19">
        <v>1</v>
      </c>
    </row>
    <row r="17" spans="1:16" ht="28.5" customHeight="1">
      <c r="A17" s="13" t="s">
        <v>93</v>
      </c>
      <c r="B17" s="13">
        <v>3</v>
      </c>
      <c r="C17" s="19">
        <v>0.6</v>
      </c>
      <c r="D17" s="19">
        <v>0.6</v>
      </c>
      <c r="E17" s="19">
        <v>1</v>
      </c>
      <c r="G17" s="19" t="s">
        <v>354</v>
      </c>
      <c r="H17" s="19">
        <v>0.2</v>
      </c>
      <c r="I17" s="19">
        <v>1</v>
      </c>
      <c r="J17" s="19">
        <v>0.6</v>
      </c>
      <c r="M17" s="19" t="s">
        <v>354</v>
      </c>
      <c r="N17" s="19">
        <v>0</v>
      </c>
      <c r="O17" s="19">
        <v>1</v>
      </c>
      <c r="P17" s="19">
        <v>0.6</v>
      </c>
    </row>
    <row r="18" spans="1:16">
      <c r="A18" s="13" t="s">
        <v>94</v>
      </c>
      <c r="B18" s="13">
        <v>2</v>
      </c>
      <c r="C18" s="19">
        <v>0.2</v>
      </c>
      <c r="D18" s="19">
        <v>0.2</v>
      </c>
      <c r="E18" s="19">
        <v>1</v>
      </c>
      <c r="G18" s="19" t="s">
        <v>355</v>
      </c>
      <c r="H18" s="19">
        <v>0.2</v>
      </c>
      <c r="I18" s="19">
        <v>0.6</v>
      </c>
      <c r="J18" s="19">
        <v>1</v>
      </c>
      <c r="M18" s="19" t="s">
        <v>355</v>
      </c>
      <c r="N18" s="19">
        <v>0</v>
      </c>
      <c r="O18" s="19">
        <v>0.6</v>
      </c>
      <c r="P18" s="19">
        <v>1</v>
      </c>
    </row>
    <row r="19" spans="1:16" ht="28.5" customHeight="1">
      <c r="A19" s="16" t="s">
        <v>82</v>
      </c>
      <c r="B19" s="13">
        <v>2</v>
      </c>
      <c r="C19" s="19">
        <v>0.6</v>
      </c>
      <c r="D19" s="19">
        <v>0.6</v>
      </c>
      <c r="E19" s="19">
        <v>1</v>
      </c>
      <c r="G19" s="19" t="s">
        <v>346</v>
      </c>
      <c r="H19" s="19">
        <v>0.2</v>
      </c>
      <c r="I19" s="19">
        <v>0.2</v>
      </c>
      <c r="J19" s="19">
        <v>1</v>
      </c>
      <c r="M19" s="19" t="s">
        <v>346</v>
      </c>
      <c r="N19" s="19">
        <v>0</v>
      </c>
      <c r="O19" s="19">
        <v>0</v>
      </c>
      <c r="P19" s="19">
        <v>1</v>
      </c>
    </row>
    <row r="20" spans="1:16" ht="28.5" customHeight="1">
      <c r="A20" s="16" t="s">
        <v>81</v>
      </c>
      <c r="B20" s="13">
        <v>2</v>
      </c>
      <c r="C20" s="19">
        <v>0.6</v>
      </c>
      <c r="D20" s="19">
        <v>0.6</v>
      </c>
      <c r="E20" s="19">
        <v>1</v>
      </c>
      <c r="G20" s="19" t="s">
        <v>345</v>
      </c>
      <c r="H20" s="19">
        <v>0.2</v>
      </c>
      <c r="I20" s="19">
        <v>1</v>
      </c>
      <c r="J20" s="19">
        <v>0.6</v>
      </c>
      <c r="M20" s="19" t="s">
        <v>345</v>
      </c>
      <c r="N20" s="19">
        <v>0</v>
      </c>
      <c r="O20" s="19">
        <v>1</v>
      </c>
      <c r="P20" s="19">
        <v>0.6</v>
      </c>
    </row>
    <row r="21" spans="1:16" ht="28.5" customHeight="1">
      <c r="A21" s="16" t="s">
        <v>95</v>
      </c>
      <c r="B21" s="12">
        <v>2</v>
      </c>
      <c r="C21" s="19">
        <v>0.6</v>
      </c>
      <c r="D21" s="19">
        <v>0.6</v>
      </c>
      <c r="E21" s="19">
        <v>1</v>
      </c>
      <c r="G21" s="19" t="s">
        <v>342</v>
      </c>
      <c r="H21" s="19">
        <v>0.2</v>
      </c>
      <c r="I21" s="19">
        <v>1</v>
      </c>
      <c r="J21" s="19">
        <v>0.6</v>
      </c>
      <c r="M21" s="19" t="s">
        <v>342</v>
      </c>
      <c r="N21" s="19">
        <v>0</v>
      </c>
      <c r="O21" s="19">
        <v>1</v>
      </c>
      <c r="P21" s="19">
        <v>0.6</v>
      </c>
    </row>
    <row r="22" spans="1:16">
      <c r="A22" s="13" t="s">
        <v>96</v>
      </c>
      <c r="B22" s="12">
        <v>2</v>
      </c>
      <c r="G22" s="19" t="s">
        <v>356</v>
      </c>
      <c r="H22" s="19">
        <v>0.2</v>
      </c>
      <c r="I22" s="19">
        <v>1</v>
      </c>
      <c r="J22" s="19">
        <v>0.6</v>
      </c>
      <c r="M22" s="19" t="s">
        <v>356</v>
      </c>
      <c r="N22" s="19">
        <v>0</v>
      </c>
      <c r="O22" s="19">
        <v>1</v>
      </c>
      <c r="P22" s="19">
        <v>1</v>
      </c>
    </row>
    <row r="23" spans="1:16" ht="28.5" customHeight="1">
      <c r="A23" s="13" t="s">
        <v>97</v>
      </c>
      <c r="B23" s="12">
        <v>2</v>
      </c>
      <c r="G23" s="19" t="s">
        <v>357</v>
      </c>
      <c r="H23" s="19">
        <v>0.2</v>
      </c>
      <c r="I23" s="19">
        <v>0.6</v>
      </c>
      <c r="J23" s="19">
        <v>1</v>
      </c>
      <c r="M23" s="19" t="s">
        <v>357</v>
      </c>
      <c r="N23" s="19">
        <v>0</v>
      </c>
      <c r="O23" s="19">
        <v>0.6</v>
      </c>
      <c r="P23" s="19">
        <v>1</v>
      </c>
    </row>
    <row r="25" spans="1:16" ht="27" customHeight="1">
      <c r="G25" s="19" t="s">
        <v>358</v>
      </c>
      <c r="H25" s="19">
        <v>0.2</v>
      </c>
      <c r="I25" s="19">
        <v>1</v>
      </c>
      <c r="J25" s="19">
        <v>0.6</v>
      </c>
      <c r="M25" s="19" t="s">
        <v>358</v>
      </c>
      <c r="N25" s="19">
        <v>0</v>
      </c>
      <c r="O25" s="19">
        <v>1</v>
      </c>
      <c r="P25" s="19">
        <v>0</v>
      </c>
    </row>
    <row r="26" spans="1:16" ht="28.5" customHeight="1">
      <c r="G26" s="19" t="s">
        <v>359</v>
      </c>
      <c r="H26" s="19">
        <v>0.2</v>
      </c>
      <c r="I26" s="19">
        <v>0.6</v>
      </c>
      <c r="J26" s="19">
        <v>1</v>
      </c>
      <c r="M26" s="19" t="s">
        <v>359</v>
      </c>
      <c r="N26" s="19">
        <v>0</v>
      </c>
      <c r="O26" s="19">
        <v>0.6</v>
      </c>
      <c r="P26" s="19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/>
  <cols>
    <col min="1" max="1" width="17.75" customWidth="1"/>
    <col min="2" max="2" width="14.75" customWidth="1"/>
    <col min="9" max="9" width="19.25" bestFit="1" customWidth="1"/>
  </cols>
  <sheetData>
    <row r="1" spans="1:14" ht="38.25" customHeight="1">
      <c r="A1" s="21" t="s">
        <v>1</v>
      </c>
      <c r="B1" s="21" t="s">
        <v>360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I1" s="18" t="s">
        <v>1</v>
      </c>
      <c r="J1" s="18" t="s">
        <v>361</v>
      </c>
      <c r="K1" s="18" t="s">
        <v>362</v>
      </c>
      <c r="L1" s="18" t="s">
        <v>363</v>
      </c>
      <c r="M1" s="18" t="s">
        <v>364</v>
      </c>
      <c r="N1" s="18" t="s">
        <v>365</v>
      </c>
    </row>
    <row r="2" spans="1:14" ht="15.75" customHeight="1">
      <c r="A2" s="19" t="s">
        <v>69</v>
      </c>
      <c r="B2" s="19"/>
      <c r="C2" s="19">
        <v>0.2</v>
      </c>
      <c r="D2" s="19">
        <v>0.6</v>
      </c>
      <c r="E2" s="19">
        <v>0.6</v>
      </c>
      <c r="F2" s="19">
        <v>1</v>
      </c>
      <c r="G2" s="19">
        <v>0.6</v>
      </c>
      <c r="I2" s="19" t="s">
        <v>69</v>
      </c>
      <c r="J2" s="19">
        <v>0.2</v>
      </c>
      <c r="K2" s="19">
        <v>1</v>
      </c>
      <c r="L2" s="19">
        <v>0.7</v>
      </c>
      <c r="M2" s="19">
        <v>0.7</v>
      </c>
      <c r="N2" s="19">
        <v>0.3</v>
      </c>
    </row>
    <row r="3" spans="1:14" ht="15.75" customHeight="1">
      <c r="A3" s="19" t="s">
        <v>73</v>
      </c>
      <c r="B3" s="19"/>
      <c r="C3" s="19">
        <v>0.2</v>
      </c>
      <c r="D3" s="19">
        <v>1</v>
      </c>
      <c r="E3" s="19">
        <v>0.6</v>
      </c>
      <c r="F3" s="19">
        <v>0.6</v>
      </c>
      <c r="G3" s="19">
        <v>0.6</v>
      </c>
      <c r="I3" s="19" t="s">
        <v>73</v>
      </c>
      <c r="J3" s="19">
        <v>0.2</v>
      </c>
      <c r="K3" s="19">
        <v>1</v>
      </c>
      <c r="L3" s="19">
        <v>0.3</v>
      </c>
      <c r="M3" s="19">
        <v>0.5</v>
      </c>
      <c r="N3" s="19">
        <v>0.3</v>
      </c>
    </row>
    <row r="4" spans="1:14" ht="15.75" customHeight="1">
      <c r="A4" s="19" t="s">
        <v>75</v>
      </c>
      <c r="B4" s="19"/>
      <c r="C4" s="19">
        <v>0.6</v>
      </c>
      <c r="D4" s="19">
        <v>1</v>
      </c>
      <c r="E4" s="19">
        <v>0.6</v>
      </c>
      <c r="F4" s="19">
        <v>0.2</v>
      </c>
      <c r="G4" s="19">
        <v>0.2</v>
      </c>
      <c r="I4" s="19" t="s">
        <v>75</v>
      </c>
      <c r="J4" s="19">
        <v>0.4</v>
      </c>
      <c r="K4" s="19">
        <v>1</v>
      </c>
      <c r="L4" s="19">
        <v>0.8</v>
      </c>
      <c r="M4" s="19">
        <v>0.7</v>
      </c>
      <c r="N4" s="19">
        <v>0.2</v>
      </c>
    </row>
    <row r="5" spans="1:14" ht="15.75" customHeight="1">
      <c r="A5" s="19" t="s">
        <v>76</v>
      </c>
      <c r="B5" s="19"/>
      <c r="C5" s="19">
        <v>0.6</v>
      </c>
      <c r="D5" s="19">
        <v>1</v>
      </c>
      <c r="E5" s="19">
        <v>0.6</v>
      </c>
      <c r="F5" s="19">
        <v>0.2</v>
      </c>
      <c r="G5" s="19">
        <v>0.2</v>
      </c>
      <c r="I5" s="19" t="s">
        <v>76</v>
      </c>
      <c r="J5" s="19">
        <v>0.4</v>
      </c>
      <c r="K5" s="19">
        <v>1</v>
      </c>
      <c r="L5" s="19">
        <v>0.8</v>
      </c>
      <c r="M5" s="19">
        <v>0.7</v>
      </c>
      <c r="N5" s="19">
        <v>0.2</v>
      </c>
    </row>
    <row r="6" spans="1:14" ht="15.75" customHeight="1">
      <c r="A6" s="19" t="s">
        <v>79</v>
      </c>
      <c r="B6" s="19"/>
      <c r="C6" s="19">
        <v>0.6</v>
      </c>
      <c r="D6" s="19">
        <v>1</v>
      </c>
      <c r="E6" s="19">
        <v>0.6</v>
      </c>
      <c r="F6" s="19">
        <v>0.6</v>
      </c>
      <c r="G6" s="19">
        <v>0.2</v>
      </c>
      <c r="I6" s="19" t="s">
        <v>79</v>
      </c>
      <c r="J6" s="19">
        <v>0.2</v>
      </c>
      <c r="K6" s="19">
        <v>0.7</v>
      </c>
      <c r="L6" s="19">
        <v>0.5</v>
      </c>
      <c r="M6" s="19">
        <v>1</v>
      </c>
      <c r="N6" s="19">
        <v>1</v>
      </c>
    </row>
    <row r="7" spans="1:14" ht="15.75" customHeight="1">
      <c r="A7" s="19" t="s">
        <v>80</v>
      </c>
      <c r="B7" s="19"/>
      <c r="C7" s="19">
        <v>0.2</v>
      </c>
      <c r="D7" s="19">
        <v>0.6</v>
      </c>
      <c r="E7" s="19">
        <v>1</v>
      </c>
      <c r="F7" s="19">
        <v>0.6</v>
      </c>
      <c r="G7" s="19">
        <v>0.6</v>
      </c>
      <c r="I7" s="19" t="s">
        <v>80</v>
      </c>
      <c r="J7" s="19">
        <v>0.2</v>
      </c>
      <c r="K7" s="19">
        <v>0.8</v>
      </c>
      <c r="L7" s="19">
        <v>0.5</v>
      </c>
      <c r="M7" s="19">
        <v>1</v>
      </c>
      <c r="N7" s="19">
        <v>0.7</v>
      </c>
    </row>
    <row r="8" spans="1:14" ht="15.75" customHeight="1">
      <c r="A8" s="19" t="s">
        <v>81</v>
      </c>
      <c r="B8" s="19"/>
      <c r="C8" s="19">
        <v>0.2</v>
      </c>
      <c r="D8" s="19">
        <v>1</v>
      </c>
      <c r="E8" s="19">
        <v>0.6</v>
      </c>
      <c r="F8" s="19">
        <v>1</v>
      </c>
      <c r="G8" s="19">
        <v>1</v>
      </c>
      <c r="I8" s="19" t="s">
        <v>81</v>
      </c>
      <c r="J8" s="19">
        <v>0.2</v>
      </c>
      <c r="K8" s="19">
        <v>1</v>
      </c>
      <c r="L8" s="19">
        <v>0.6</v>
      </c>
      <c r="M8" s="19">
        <v>0.9</v>
      </c>
      <c r="N8" s="19">
        <v>0.6</v>
      </c>
    </row>
    <row r="9" spans="1:14" ht="15.75" customHeight="1">
      <c r="A9" s="19" t="s">
        <v>82</v>
      </c>
      <c r="B9" s="19"/>
      <c r="C9" s="19">
        <v>0.2</v>
      </c>
      <c r="D9" s="19">
        <v>0.6</v>
      </c>
      <c r="E9" s="19">
        <v>1</v>
      </c>
      <c r="F9" s="19">
        <v>1</v>
      </c>
      <c r="G9" s="19">
        <v>0.6</v>
      </c>
      <c r="I9" s="19" t="s">
        <v>82</v>
      </c>
      <c r="J9" s="19">
        <v>0.2</v>
      </c>
      <c r="K9" s="19">
        <v>0.4</v>
      </c>
      <c r="L9" s="19">
        <v>0.5</v>
      </c>
      <c r="M9" s="19">
        <v>1</v>
      </c>
      <c r="N9" s="19">
        <v>0.9</v>
      </c>
    </row>
    <row r="10" spans="1:14" ht="15.75" customHeight="1">
      <c r="A10" s="19" t="s">
        <v>84</v>
      </c>
      <c r="B10" s="19"/>
      <c r="C10" s="19">
        <v>0.6</v>
      </c>
      <c r="D10" s="19">
        <v>1</v>
      </c>
      <c r="E10" s="19">
        <v>0.6</v>
      </c>
      <c r="F10" s="19">
        <v>0.2</v>
      </c>
      <c r="G10" s="19">
        <v>0.2</v>
      </c>
      <c r="I10" s="19" t="s">
        <v>84</v>
      </c>
      <c r="J10" s="19">
        <v>0.4</v>
      </c>
      <c r="K10" s="19">
        <v>1</v>
      </c>
      <c r="L10" s="19">
        <v>0.7</v>
      </c>
      <c r="M10" s="19">
        <v>0.6</v>
      </c>
      <c r="N10" s="19">
        <v>0.2</v>
      </c>
    </row>
    <row r="11" spans="1:14" ht="15.75" customHeight="1">
      <c r="A11" s="19" t="s">
        <v>85</v>
      </c>
      <c r="B11" s="19"/>
      <c r="C11" s="19">
        <v>1</v>
      </c>
      <c r="D11" s="19">
        <v>0.6</v>
      </c>
      <c r="E11" s="19">
        <v>0.2</v>
      </c>
      <c r="F11" s="19">
        <v>0.6</v>
      </c>
      <c r="G11" s="19">
        <v>0.2</v>
      </c>
      <c r="I11" s="19" t="s">
        <v>85</v>
      </c>
      <c r="J11" s="19">
        <v>0.6</v>
      </c>
      <c r="K11" s="19">
        <v>1</v>
      </c>
      <c r="L11" s="19">
        <v>0.3</v>
      </c>
      <c r="M11" s="19">
        <v>0.5</v>
      </c>
      <c r="N11" s="19">
        <v>0.3</v>
      </c>
    </row>
    <row r="12" spans="1:14" ht="15.75" customHeight="1">
      <c r="A12" s="19" t="s">
        <v>87</v>
      </c>
      <c r="B12" s="19"/>
      <c r="C12" s="19">
        <v>0.6</v>
      </c>
      <c r="D12" s="19">
        <v>1</v>
      </c>
      <c r="E12" s="19">
        <v>0.6</v>
      </c>
      <c r="F12" s="19">
        <v>0.2</v>
      </c>
      <c r="G12" s="19">
        <v>0.2</v>
      </c>
      <c r="I12" s="19" t="s">
        <v>87</v>
      </c>
      <c r="J12" s="19">
        <v>0.4</v>
      </c>
      <c r="K12" s="19">
        <v>1</v>
      </c>
      <c r="L12" s="19">
        <v>0.6</v>
      </c>
      <c r="M12" s="19">
        <v>0.5</v>
      </c>
      <c r="N12" s="19">
        <v>0.2</v>
      </c>
    </row>
    <row r="13" spans="1:14" ht="15.75" customHeight="1">
      <c r="A13" s="19" t="s">
        <v>89</v>
      </c>
      <c r="B13" s="19"/>
      <c r="C13" s="19">
        <v>0.6</v>
      </c>
      <c r="D13" s="19">
        <v>1</v>
      </c>
      <c r="E13" s="19">
        <v>0.6</v>
      </c>
      <c r="F13" s="19">
        <v>0.2</v>
      </c>
      <c r="G13" s="19">
        <v>0.2</v>
      </c>
      <c r="I13" s="19" t="s">
        <v>89</v>
      </c>
      <c r="J13" s="19">
        <v>0.4</v>
      </c>
      <c r="K13" s="19">
        <v>1</v>
      </c>
      <c r="L13" s="19">
        <v>0.6</v>
      </c>
      <c r="M13" s="19">
        <v>0.5</v>
      </c>
      <c r="N13" s="19">
        <v>0.2</v>
      </c>
    </row>
    <row r="14" spans="1:14" ht="15.75" customHeight="1">
      <c r="A14" s="19" t="s">
        <v>90</v>
      </c>
      <c r="B14" s="19"/>
      <c r="C14" s="19">
        <v>0.2</v>
      </c>
      <c r="D14" s="19">
        <v>0.6</v>
      </c>
      <c r="E14" s="19">
        <v>1</v>
      </c>
      <c r="F14" s="19">
        <v>1</v>
      </c>
      <c r="G14" s="19">
        <v>0.6</v>
      </c>
      <c r="I14" s="19" t="s">
        <v>90</v>
      </c>
      <c r="J14" s="19">
        <v>0.2</v>
      </c>
      <c r="K14" s="19">
        <v>0.4</v>
      </c>
      <c r="L14" s="19">
        <v>0.5</v>
      </c>
      <c r="M14" s="19">
        <v>1</v>
      </c>
      <c r="N14" s="19">
        <v>0.9</v>
      </c>
    </row>
    <row r="15" spans="1:14" ht="15.75" customHeight="1">
      <c r="A15" s="19" t="s">
        <v>91</v>
      </c>
      <c r="B15" s="19"/>
      <c r="C15" s="19">
        <v>0.2</v>
      </c>
      <c r="D15" s="19">
        <v>1</v>
      </c>
      <c r="E15" s="19">
        <v>0.6</v>
      </c>
      <c r="F15" s="19">
        <v>1</v>
      </c>
      <c r="G15" s="19">
        <v>1</v>
      </c>
      <c r="I15" s="19" t="s">
        <v>91</v>
      </c>
      <c r="J15" s="19">
        <v>1</v>
      </c>
      <c r="K15" s="19">
        <v>0.2</v>
      </c>
      <c r="L15" s="19">
        <v>0.4</v>
      </c>
      <c r="M15" s="19">
        <v>0.5</v>
      </c>
      <c r="N15" s="19">
        <v>0.7</v>
      </c>
    </row>
    <row r="16" spans="1:14" ht="15.75" customHeight="1">
      <c r="A16" s="19" t="s">
        <v>92</v>
      </c>
      <c r="B16" s="19"/>
      <c r="C16" s="19">
        <v>0.2</v>
      </c>
      <c r="D16" s="19">
        <v>0.6</v>
      </c>
      <c r="E16" s="19">
        <v>1</v>
      </c>
      <c r="F16" s="19">
        <v>0.6</v>
      </c>
      <c r="G16" s="19">
        <v>0.6</v>
      </c>
      <c r="I16" s="19" t="s">
        <v>92</v>
      </c>
      <c r="J16" s="19">
        <v>0.2</v>
      </c>
      <c r="K16" s="19">
        <v>0.3</v>
      </c>
      <c r="L16" s="19">
        <v>1</v>
      </c>
      <c r="M16" s="19">
        <v>0.8</v>
      </c>
      <c r="N16" s="19">
        <v>0.7</v>
      </c>
    </row>
    <row r="17" spans="1:14" ht="15.75" customHeight="1">
      <c r="A17" s="19" t="s">
        <v>93</v>
      </c>
      <c r="B17" s="19"/>
      <c r="C17" s="19">
        <v>0.2</v>
      </c>
      <c r="D17" s="19">
        <v>1</v>
      </c>
      <c r="E17" s="19">
        <v>0.6</v>
      </c>
      <c r="F17" s="19">
        <v>0.6</v>
      </c>
      <c r="G17" s="19">
        <v>0.6</v>
      </c>
      <c r="I17" s="19" t="s">
        <v>93</v>
      </c>
      <c r="J17" s="19">
        <v>0.4</v>
      </c>
      <c r="K17" s="19">
        <v>1</v>
      </c>
      <c r="L17" s="19">
        <v>0.6</v>
      </c>
      <c r="M17" s="19">
        <v>0.6</v>
      </c>
      <c r="N17" s="19">
        <v>0.6</v>
      </c>
    </row>
    <row r="18" spans="1:14" ht="15.75" customHeight="1">
      <c r="A18" s="19" t="s">
        <v>94</v>
      </c>
      <c r="B18" s="19"/>
      <c r="C18" s="19">
        <v>0.2</v>
      </c>
      <c r="D18" s="19">
        <v>1</v>
      </c>
      <c r="E18" s="19">
        <v>0.6</v>
      </c>
      <c r="F18" s="19">
        <v>0.6</v>
      </c>
      <c r="G18" s="19">
        <v>0.6</v>
      </c>
      <c r="I18" s="19" t="s">
        <v>94</v>
      </c>
      <c r="J18" s="19">
        <v>0.2</v>
      </c>
      <c r="K18" s="19">
        <v>1</v>
      </c>
      <c r="L18" s="19">
        <v>0.3</v>
      </c>
      <c r="M18" s="19">
        <v>0.5</v>
      </c>
      <c r="N18" s="19">
        <v>0.2</v>
      </c>
    </row>
    <row r="19" spans="1:14" ht="15.75" customHeight="1">
      <c r="A19" s="19" t="s">
        <v>366</v>
      </c>
      <c r="B19" s="19"/>
      <c r="C19" s="19">
        <v>0.2</v>
      </c>
      <c r="D19" s="19">
        <v>0.6</v>
      </c>
      <c r="E19" s="19">
        <v>1</v>
      </c>
      <c r="F19" s="19">
        <v>1</v>
      </c>
      <c r="G19" s="19">
        <v>0.6</v>
      </c>
      <c r="I19" s="19" t="s">
        <v>366</v>
      </c>
      <c r="J19" s="19">
        <v>0.2</v>
      </c>
      <c r="K19" s="19">
        <v>0.4</v>
      </c>
      <c r="L19" s="19">
        <v>0.5</v>
      </c>
      <c r="M19" s="19">
        <v>1</v>
      </c>
      <c r="N19" s="19">
        <v>0.9</v>
      </c>
    </row>
    <row r="20" spans="1:14" ht="15.75" customHeight="1">
      <c r="A20" s="19" t="s">
        <v>367</v>
      </c>
      <c r="B20" s="19"/>
      <c r="C20" s="19">
        <v>0.2</v>
      </c>
      <c r="D20" s="19">
        <v>1</v>
      </c>
      <c r="E20" s="19">
        <v>0.6</v>
      </c>
      <c r="F20" s="19">
        <v>1</v>
      </c>
      <c r="G20" s="19">
        <v>1</v>
      </c>
      <c r="I20" s="19" t="s">
        <v>367</v>
      </c>
      <c r="J20" s="19">
        <v>0.2</v>
      </c>
      <c r="K20" s="19">
        <v>1</v>
      </c>
      <c r="L20" s="19">
        <v>0.6</v>
      </c>
      <c r="M20" s="19">
        <v>0.9</v>
      </c>
      <c r="N20" s="19">
        <v>0.6</v>
      </c>
    </row>
    <row r="21" spans="1:14" ht="15.75" customHeight="1">
      <c r="A21" s="19" t="s">
        <v>95</v>
      </c>
      <c r="B21" s="19"/>
      <c r="C21" s="19">
        <v>0.6</v>
      </c>
      <c r="D21" s="19">
        <v>1</v>
      </c>
      <c r="E21" s="19">
        <v>0.6</v>
      </c>
      <c r="F21" s="19">
        <v>0.2</v>
      </c>
      <c r="G21" s="19">
        <v>0.2</v>
      </c>
      <c r="I21" s="19" t="s">
        <v>95</v>
      </c>
      <c r="J21" s="19">
        <v>0.4</v>
      </c>
      <c r="K21" s="19">
        <v>1</v>
      </c>
      <c r="L21" s="19">
        <v>0.7</v>
      </c>
      <c r="M21" s="19">
        <v>0.7</v>
      </c>
      <c r="N21" s="19">
        <v>0.2</v>
      </c>
    </row>
    <row r="22" spans="1:14" ht="15.75" customHeight="1">
      <c r="A22" s="19" t="s">
        <v>96</v>
      </c>
      <c r="B22" s="19"/>
      <c r="C22" s="19">
        <v>0.6</v>
      </c>
      <c r="D22" s="19">
        <v>0.6</v>
      </c>
      <c r="E22" s="19">
        <v>0.6</v>
      </c>
      <c r="F22" s="19">
        <v>0.2</v>
      </c>
      <c r="G22" s="19">
        <v>0.2</v>
      </c>
      <c r="I22" s="19" t="s">
        <v>96</v>
      </c>
      <c r="J22" s="19">
        <v>0.5</v>
      </c>
      <c r="K22" s="19">
        <v>1</v>
      </c>
      <c r="L22" s="19">
        <v>0.6</v>
      </c>
      <c r="M22" s="19">
        <v>0.5</v>
      </c>
      <c r="N22" s="19">
        <v>0.5</v>
      </c>
    </row>
    <row r="23" spans="1:14" ht="15.75" customHeight="1">
      <c r="A23" s="19" t="s">
        <v>97</v>
      </c>
      <c r="B23" s="19"/>
      <c r="C23" s="19">
        <v>0.2</v>
      </c>
      <c r="D23" s="19">
        <v>0.6</v>
      </c>
      <c r="E23" s="19">
        <v>1</v>
      </c>
      <c r="F23" s="19">
        <v>0.6</v>
      </c>
      <c r="G23" s="19">
        <v>0.6</v>
      </c>
      <c r="I23" s="19" t="s">
        <v>97</v>
      </c>
      <c r="J23" s="19">
        <v>0.2</v>
      </c>
      <c r="K23" s="19">
        <v>0.4</v>
      </c>
      <c r="L23" s="19">
        <v>1</v>
      </c>
      <c r="M23" s="19">
        <v>0.7</v>
      </c>
      <c r="N23" s="19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/>
  <sheetData>
    <row r="1" spans="1:2" s="1" customFormat="1">
      <c r="A1" s="1" t="s">
        <v>3</v>
      </c>
      <c r="B1" s="1" t="s">
        <v>368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0.3</v>
      </c>
    </row>
    <row r="5" spans="1:2">
      <c r="A5">
        <v>4</v>
      </c>
      <c r="B5">
        <v>0.5</v>
      </c>
    </row>
    <row r="6" spans="1: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/>
  <cols>
    <col min="1" max="1" width="40.5" customWidth="1"/>
  </cols>
  <sheetData>
    <row r="1" spans="1:2" ht="15" customHeight="1">
      <c r="A1" s="20" t="s">
        <v>369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Q24"/>
  <sheetViews>
    <sheetView workbookViewId="0">
      <selection activeCell="C7" sqref="C7"/>
    </sheetView>
  </sheetViews>
  <sheetFormatPr defaultRowHeight="27" customHeight="1"/>
  <cols>
    <col min="2" max="2" width="15.125" bestFit="1" customWidth="1"/>
    <col min="6" max="6" width="19.75" bestFit="1" customWidth="1"/>
    <col min="7" max="7" width="13" bestFit="1" customWidth="1"/>
    <col min="8" max="9" width="28.625" bestFit="1" customWidth="1"/>
    <col min="14" max="14" width="18.25" customWidth="1"/>
  </cols>
  <sheetData>
    <row r="1" spans="1:17" ht="27" customHeight="1">
      <c r="A1" t="s">
        <v>727</v>
      </c>
      <c r="B1" s="18" t="s">
        <v>1</v>
      </c>
      <c r="C1" s="18" t="s">
        <v>13</v>
      </c>
      <c r="D1" s="18" t="s">
        <v>14</v>
      </c>
      <c r="E1" s="18" t="s">
        <v>764</v>
      </c>
      <c r="F1" s="18" t="s">
        <v>0</v>
      </c>
      <c r="G1" s="18" t="s">
        <v>1</v>
      </c>
      <c r="H1" s="18" t="s">
        <v>728</v>
      </c>
      <c r="I1" s="18" t="s">
        <v>729</v>
      </c>
      <c r="J1" s="18" t="s">
        <v>765</v>
      </c>
      <c r="K1" s="18" t="s">
        <v>0</v>
      </c>
      <c r="L1" s="18" t="s">
        <v>1</v>
      </c>
      <c r="M1" s="18" t="s">
        <v>370</v>
      </c>
      <c r="N1" s="18" t="s">
        <v>371</v>
      </c>
      <c r="O1" s="18"/>
      <c r="P1" s="18"/>
      <c r="Q1" s="18"/>
    </row>
    <row r="2" spans="1:17" ht="27" customHeight="1">
      <c r="A2" t="str">
        <f>鱼种设计表!A2</f>
        <v>Alewife</v>
      </c>
      <c r="B2" t="str">
        <f>鱼种设计表!B2</f>
        <v>灰西鲱</v>
      </c>
      <c r="C2" s="19">
        <v>16</v>
      </c>
      <c r="D2" s="19">
        <v>21</v>
      </c>
      <c r="E2" s="19"/>
      <c r="F2" s="19" t="s">
        <v>145</v>
      </c>
      <c r="G2" s="19" t="s">
        <v>144</v>
      </c>
      <c r="H2" s="86" t="s">
        <v>730</v>
      </c>
      <c r="I2" s="86" t="s">
        <v>731</v>
      </c>
      <c r="K2" s="19" t="s">
        <v>145</v>
      </c>
      <c r="L2" s="19" t="s">
        <v>144</v>
      </c>
      <c r="M2" s="19">
        <v>11</v>
      </c>
      <c r="N2" s="19">
        <v>19</v>
      </c>
    </row>
    <row r="3" spans="1:17" ht="27" customHeight="1">
      <c r="A3" t="str">
        <f>鱼种设计表!A3</f>
        <v>Common_Shiner</v>
      </c>
      <c r="B3" t="str">
        <f>鱼种设计表!B3</f>
        <v>美鳊</v>
      </c>
      <c r="C3" s="19">
        <v>19</v>
      </c>
      <c r="D3" s="19">
        <v>25</v>
      </c>
      <c r="E3" s="19"/>
      <c r="F3" s="19" t="s">
        <v>732</v>
      </c>
      <c r="G3" s="19" t="s">
        <v>148</v>
      </c>
      <c r="H3" s="86" t="s">
        <v>733</v>
      </c>
      <c r="I3" s="86" t="s">
        <v>734</v>
      </c>
      <c r="K3" s="19" t="s">
        <v>732</v>
      </c>
      <c r="L3" s="19" t="s">
        <v>148</v>
      </c>
      <c r="M3" s="19">
        <v>17</v>
      </c>
      <c r="N3" s="19">
        <v>22</v>
      </c>
    </row>
    <row r="4" spans="1:17" ht="27" customHeight="1">
      <c r="A4" t="str">
        <f>鱼种设计表!A4</f>
        <v>Green_Sunfish</v>
      </c>
      <c r="B4" t="str">
        <f>鱼种设计表!B4</f>
        <v>绿太阳鱼</v>
      </c>
      <c r="C4" s="19">
        <v>20</v>
      </c>
      <c r="D4" s="19">
        <v>30</v>
      </c>
      <c r="E4" s="19"/>
      <c r="F4" s="19" t="s">
        <v>163</v>
      </c>
      <c r="G4" s="19" t="s">
        <v>75</v>
      </c>
      <c r="H4" s="86" t="s">
        <v>735</v>
      </c>
      <c r="I4" s="86" t="s">
        <v>736</v>
      </c>
      <c r="K4" s="19" t="s">
        <v>163</v>
      </c>
      <c r="L4" s="19" t="s">
        <v>75</v>
      </c>
      <c r="M4" s="19">
        <v>16</v>
      </c>
      <c r="N4" s="19">
        <v>28</v>
      </c>
    </row>
    <row r="5" spans="1:17" ht="27" customHeight="1">
      <c r="A5" t="str">
        <f>鱼种设计表!A5</f>
        <v>Pumpkinseed_Sunfish</v>
      </c>
      <c r="B5" t="str">
        <f>鱼种设计表!B5</f>
        <v>驼背太阳鱼</v>
      </c>
      <c r="C5" s="19">
        <v>20</v>
      </c>
      <c r="D5" s="19">
        <v>30</v>
      </c>
      <c r="E5" s="19"/>
      <c r="F5" s="19" t="s">
        <v>170</v>
      </c>
      <c r="G5" s="19" t="s">
        <v>84</v>
      </c>
      <c r="H5" s="86" t="s">
        <v>735</v>
      </c>
      <c r="I5" s="86" t="s">
        <v>736</v>
      </c>
      <c r="K5" s="19" t="s">
        <v>170</v>
      </c>
      <c r="L5" s="19" t="s">
        <v>84</v>
      </c>
      <c r="M5" s="19">
        <v>21</v>
      </c>
      <c r="N5" s="19">
        <v>24</v>
      </c>
    </row>
    <row r="6" spans="1:17" ht="27" customHeight="1">
      <c r="A6" t="str">
        <f>鱼种设计表!A6</f>
        <v>Bluegill_Sunfish</v>
      </c>
      <c r="B6" t="str">
        <f>鱼种设计表!B6</f>
        <v>蓝鳃太阳鱼</v>
      </c>
      <c r="C6" s="19">
        <v>18</v>
      </c>
      <c r="D6" s="19">
        <v>30</v>
      </c>
      <c r="E6" s="19"/>
      <c r="F6" s="19" t="s">
        <v>173</v>
      </c>
      <c r="G6" s="19" t="s">
        <v>89</v>
      </c>
      <c r="H6" s="86" t="s">
        <v>737</v>
      </c>
      <c r="I6" s="86" t="s">
        <v>738</v>
      </c>
      <c r="K6" s="19" t="s">
        <v>173</v>
      </c>
      <c r="L6" s="19" t="s">
        <v>89</v>
      </c>
      <c r="M6" s="19">
        <v>18</v>
      </c>
      <c r="N6" s="19">
        <v>26</v>
      </c>
    </row>
    <row r="7" spans="1:17" ht="27" customHeight="1">
      <c r="A7" t="str">
        <f>鱼种设计表!A7</f>
        <v>Redear_Sunfish</v>
      </c>
      <c r="B7" t="str">
        <f>鱼种设计表!B7</f>
        <v>小冠太阳鱼</v>
      </c>
      <c r="C7" s="19">
        <v>22</v>
      </c>
      <c r="D7" s="19">
        <v>30</v>
      </c>
      <c r="E7" s="19"/>
      <c r="F7" s="19" t="s">
        <v>172</v>
      </c>
      <c r="G7" s="19" t="s">
        <v>87</v>
      </c>
      <c r="H7" s="86" t="s">
        <v>739</v>
      </c>
      <c r="I7" s="86" t="s">
        <v>736</v>
      </c>
      <c r="K7" s="19" t="s">
        <v>172</v>
      </c>
      <c r="L7" s="19" t="s">
        <v>87</v>
      </c>
      <c r="M7" s="19">
        <v>21</v>
      </c>
      <c r="N7" s="19">
        <v>24</v>
      </c>
    </row>
    <row r="8" spans="1:17" ht="27" customHeight="1">
      <c r="A8" t="str">
        <f>鱼种设计表!A8</f>
        <v>Yaqui_Sucker</v>
      </c>
      <c r="B8" t="str">
        <f>鱼种设计表!B8</f>
        <v>白亚口鱼</v>
      </c>
      <c r="C8" s="19">
        <v>10</v>
      </c>
      <c r="D8" s="19">
        <v>21</v>
      </c>
      <c r="E8" s="19"/>
      <c r="F8" s="19" t="s">
        <v>717</v>
      </c>
      <c r="G8" s="19" t="s">
        <v>683</v>
      </c>
      <c r="H8" s="19" t="s">
        <v>740</v>
      </c>
      <c r="I8" s="19" t="s">
        <v>741</v>
      </c>
      <c r="K8" s="19" t="s">
        <v>717</v>
      </c>
      <c r="L8" s="19" t="s">
        <v>683</v>
      </c>
      <c r="M8" s="19" t="s">
        <v>766</v>
      </c>
      <c r="N8" s="19" t="s">
        <v>767</v>
      </c>
    </row>
    <row r="9" spans="1:17" ht="27" customHeight="1">
      <c r="A9" t="str">
        <f>鱼种设计表!A9</f>
        <v>Buffalofish</v>
      </c>
      <c r="B9" t="str">
        <f>鱼种设计表!B9</f>
        <v>水牛鱼</v>
      </c>
      <c r="C9" s="19">
        <v>16</v>
      </c>
      <c r="D9" s="19">
        <v>27</v>
      </c>
      <c r="E9" s="19"/>
      <c r="F9" s="19" t="s">
        <v>171</v>
      </c>
      <c r="G9" s="19" t="s">
        <v>85</v>
      </c>
      <c r="H9" s="19" t="s">
        <v>742</v>
      </c>
      <c r="I9" s="19" t="s">
        <v>741</v>
      </c>
      <c r="K9" s="19" t="s">
        <v>171</v>
      </c>
      <c r="L9" s="19" t="s">
        <v>85</v>
      </c>
      <c r="M9" s="19" t="s">
        <v>768</v>
      </c>
      <c r="N9" s="19" t="s">
        <v>769</v>
      </c>
    </row>
    <row r="10" spans="1:17" ht="27" customHeight="1">
      <c r="A10" t="str">
        <f>鱼种设计表!A10</f>
        <v>Bigmouth_Buffalo</v>
      </c>
      <c r="B10" t="str">
        <f>鱼种设计表!B10</f>
        <v>大口牛胭脂鱼</v>
      </c>
      <c r="C10" s="19">
        <v>16</v>
      </c>
      <c r="D10" s="19">
        <v>27</v>
      </c>
      <c r="E10" s="19"/>
      <c r="F10" s="19" t="s">
        <v>718</v>
      </c>
      <c r="G10" s="19" t="s">
        <v>571</v>
      </c>
      <c r="H10" s="19" t="s">
        <v>742</v>
      </c>
      <c r="I10" s="19" t="s">
        <v>741</v>
      </c>
      <c r="K10" s="19" t="s">
        <v>718</v>
      </c>
      <c r="L10" s="19" t="s">
        <v>571</v>
      </c>
      <c r="M10" s="19">
        <v>16</v>
      </c>
      <c r="N10" s="19">
        <v>24</v>
      </c>
    </row>
    <row r="11" spans="1:17" ht="27" customHeight="1">
      <c r="A11" t="str">
        <f>鱼种设计表!A11</f>
        <v>Tench</v>
      </c>
      <c r="B11" t="str">
        <f>鱼种设计表!B11</f>
        <v>丁鱥</v>
      </c>
      <c r="C11" s="19">
        <v>4</v>
      </c>
      <c r="D11" s="19">
        <v>24</v>
      </c>
      <c r="E11" s="19"/>
      <c r="F11" s="19" t="s">
        <v>132</v>
      </c>
      <c r="G11" s="19" t="s">
        <v>69</v>
      </c>
      <c r="H11" s="86" t="s">
        <v>743</v>
      </c>
      <c r="I11" s="86" t="s">
        <v>744</v>
      </c>
      <c r="K11" s="19" t="s">
        <v>132</v>
      </c>
      <c r="L11" s="19" t="s">
        <v>69</v>
      </c>
      <c r="M11" s="19">
        <v>4</v>
      </c>
      <c r="N11" s="19">
        <v>24</v>
      </c>
    </row>
    <row r="12" spans="1:17" ht="27" customHeight="1">
      <c r="A12" t="str">
        <f>鱼种设计表!A12</f>
        <v>Channel_Catfish</v>
      </c>
      <c r="B12" t="str">
        <f>鱼种设计表!B12</f>
        <v>斑点叉尾鮰</v>
      </c>
      <c r="C12" s="19">
        <v>24</v>
      </c>
      <c r="D12" s="19">
        <v>30</v>
      </c>
      <c r="E12" s="19"/>
      <c r="F12" s="19" t="s">
        <v>169</v>
      </c>
      <c r="G12" s="19" t="s">
        <v>82</v>
      </c>
      <c r="H12" s="86" t="s">
        <v>745</v>
      </c>
      <c r="I12" s="86" t="s">
        <v>746</v>
      </c>
      <c r="K12" s="19" t="s">
        <v>169</v>
      </c>
      <c r="L12" s="19" t="s">
        <v>82</v>
      </c>
      <c r="M12" s="19">
        <v>24</v>
      </c>
      <c r="N12" s="19" t="s">
        <v>770</v>
      </c>
    </row>
    <row r="13" spans="1:17" ht="27" customHeight="1">
      <c r="A13" t="str">
        <f>鱼种设计表!A13</f>
        <v>Common_Shiner</v>
      </c>
      <c r="B13" t="str">
        <f>鱼种设计表!B13</f>
        <v>美鳊</v>
      </c>
      <c r="C13" s="19">
        <v>17</v>
      </c>
      <c r="D13" s="19">
        <v>22</v>
      </c>
      <c r="E13" s="19"/>
      <c r="F13" s="19" t="s">
        <v>719</v>
      </c>
      <c r="G13" s="19" t="s">
        <v>747</v>
      </c>
      <c r="H13" s="86" t="s">
        <v>748</v>
      </c>
      <c r="I13" s="86" t="s">
        <v>749</v>
      </c>
      <c r="K13" s="19" t="s">
        <v>719</v>
      </c>
      <c r="L13" s="19" t="s">
        <v>747</v>
      </c>
      <c r="M13" s="19">
        <v>12</v>
      </c>
      <c r="N13" s="19">
        <v>21</v>
      </c>
    </row>
    <row r="14" spans="1:17" ht="27" customHeight="1">
      <c r="A14" t="str">
        <f>鱼种设计表!A14</f>
        <v>Bluegill_Sunfish</v>
      </c>
      <c r="B14" t="str">
        <f>鱼种设计表!B14</f>
        <v>蓝鳃太阳鱼</v>
      </c>
      <c r="C14" s="19">
        <v>18</v>
      </c>
      <c r="D14" s="19">
        <v>26</v>
      </c>
      <c r="E14" s="19"/>
      <c r="F14" s="19" t="s">
        <v>177</v>
      </c>
      <c r="G14" s="19" t="s">
        <v>97</v>
      </c>
      <c r="H14" s="86" t="s">
        <v>750</v>
      </c>
      <c r="I14" s="86" t="s">
        <v>751</v>
      </c>
      <c r="K14" s="19" t="s">
        <v>177</v>
      </c>
      <c r="L14" s="19" t="s">
        <v>97</v>
      </c>
      <c r="M14" s="19" t="s">
        <v>771</v>
      </c>
      <c r="N14" s="19" t="s">
        <v>772</v>
      </c>
    </row>
    <row r="15" spans="1:17" ht="27" customHeight="1">
      <c r="A15" t="str">
        <f>鱼种设计表!A15</f>
        <v>Redear_Sunfish</v>
      </c>
      <c r="B15" t="str">
        <f>鱼种设计表!B15</f>
        <v>小冠太阳鱼</v>
      </c>
      <c r="C15">
        <v>21</v>
      </c>
      <c r="D15">
        <v>24</v>
      </c>
      <c r="F15" s="19" t="s">
        <v>149</v>
      </c>
      <c r="G15" s="19" t="s">
        <v>94</v>
      </c>
      <c r="H15" s="86" t="s">
        <v>752</v>
      </c>
      <c r="I15" s="86" t="s">
        <v>753</v>
      </c>
      <c r="K15" s="19" t="s">
        <v>149</v>
      </c>
      <c r="L15" s="19" t="s">
        <v>94</v>
      </c>
      <c r="M15" s="19" t="s">
        <v>773</v>
      </c>
      <c r="N15" s="19" t="s">
        <v>772</v>
      </c>
    </row>
    <row r="16" spans="1:17" ht="27" customHeight="1">
      <c r="A16" t="str">
        <f>鱼种设计表!A16</f>
        <v>American_Shad</v>
      </c>
      <c r="B16" t="str">
        <f>鱼种设计表!B16</f>
        <v>美洲西鲱</v>
      </c>
      <c r="C16">
        <v>12</v>
      </c>
      <c r="D16">
        <v>21</v>
      </c>
      <c r="F16" s="19" t="s">
        <v>176</v>
      </c>
      <c r="G16" s="19" t="s">
        <v>96</v>
      </c>
      <c r="H16" s="86" t="s">
        <v>754</v>
      </c>
      <c r="I16" s="86" t="s">
        <v>755</v>
      </c>
      <c r="K16" s="19" t="s">
        <v>176</v>
      </c>
      <c r="L16" s="19" t="s">
        <v>96</v>
      </c>
      <c r="M16" s="19">
        <v>17</v>
      </c>
      <c r="N16" s="19">
        <v>25</v>
      </c>
    </row>
    <row r="17" spans="1:14" ht="27" customHeight="1">
      <c r="A17" t="str">
        <f>鱼种设计表!A17</f>
        <v>Rock_Bass</v>
      </c>
      <c r="B17" t="str">
        <f>鱼种设计表!B17</f>
        <v>岩钝鲈</v>
      </c>
      <c r="C17">
        <v>15</v>
      </c>
      <c r="D17">
        <v>26</v>
      </c>
      <c r="F17" s="19" t="s">
        <v>720</v>
      </c>
      <c r="G17" s="19" t="s">
        <v>554</v>
      </c>
      <c r="H17" s="19" t="s">
        <v>740</v>
      </c>
      <c r="I17" s="19" t="s">
        <v>756</v>
      </c>
      <c r="K17" s="19" t="s">
        <v>720</v>
      </c>
      <c r="L17" s="19" t="s">
        <v>554</v>
      </c>
      <c r="M17" s="19">
        <v>4</v>
      </c>
      <c r="N17" s="19">
        <v>18</v>
      </c>
    </row>
    <row r="18" spans="1:14" ht="27" customHeight="1">
      <c r="A18" t="str">
        <f>鱼种设计表!A18</f>
        <v>Bowfin</v>
      </c>
      <c r="B18" t="str">
        <f>鱼种设计表!B18</f>
        <v>弓鳍鱼</v>
      </c>
      <c r="C18">
        <v>12</v>
      </c>
      <c r="D18">
        <v>26</v>
      </c>
      <c r="F18" s="19" t="s">
        <v>323</v>
      </c>
      <c r="G18" s="19" t="s">
        <v>135</v>
      </c>
      <c r="H18" s="86" t="s">
        <v>757</v>
      </c>
      <c r="I18" s="86" t="s">
        <v>738</v>
      </c>
      <c r="K18" s="19" t="s">
        <v>323</v>
      </c>
      <c r="L18" s="19" t="s">
        <v>135</v>
      </c>
      <c r="M18" s="19">
        <v>15</v>
      </c>
      <c r="N18" s="19">
        <v>23</v>
      </c>
    </row>
    <row r="19" spans="1:14" ht="27" customHeight="1">
      <c r="A19" t="str">
        <f>鱼种设计表!A19</f>
        <v>Yellow_Perch</v>
      </c>
      <c r="B19" t="str">
        <f>鱼种设计表!B19</f>
        <v>黄鲈</v>
      </c>
      <c r="C19">
        <v>17</v>
      </c>
      <c r="D19">
        <v>25</v>
      </c>
      <c r="F19" s="19" t="s">
        <v>168</v>
      </c>
      <c r="G19" s="19" t="s">
        <v>81</v>
      </c>
      <c r="H19" s="86" t="s">
        <v>758</v>
      </c>
      <c r="I19" s="86" t="s">
        <v>759</v>
      </c>
      <c r="K19" s="19" t="s">
        <v>168</v>
      </c>
      <c r="L19" s="19" t="s">
        <v>81</v>
      </c>
      <c r="M19" s="19" t="s">
        <v>767</v>
      </c>
      <c r="N19" s="19" t="s">
        <v>774</v>
      </c>
    </row>
    <row r="20" spans="1:14" ht="27" customHeight="1">
      <c r="A20" t="str">
        <f>鱼种设计表!A20</f>
        <v>Redfin_Pickerel</v>
      </c>
      <c r="B20" t="str">
        <f>鱼种设计表!B20</f>
        <v>红鳍狗鱼</v>
      </c>
      <c r="C20">
        <v>4</v>
      </c>
      <c r="D20">
        <v>18</v>
      </c>
      <c r="F20" s="19" t="s">
        <v>329</v>
      </c>
      <c r="G20" s="19" t="s">
        <v>126</v>
      </c>
      <c r="H20" s="86" t="s">
        <v>760</v>
      </c>
      <c r="I20" s="86" t="s">
        <v>761</v>
      </c>
      <c r="K20" s="19" t="s">
        <v>329</v>
      </c>
      <c r="L20" s="19" t="s">
        <v>126</v>
      </c>
      <c r="M20" s="19">
        <v>4</v>
      </c>
      <c r="N20" s="19">
        <v>25</v>
      </c>
    </row>
    <row r="21" spans="1:14" ht="27" customHeight="1">
      <c r="A21" t="str">
        <f>鱼种设计表!A21</f>
        <v>Spotted_Bass</v>
      </c>
      <c r="B21" t="str">
        <f>鱼种设计表!B21</f>
        <v>斑点黑鲈</v>
      </c>
      <c r="C21">
        <v>15</v>
      </c>
      <c r="D21">
        <v>23</v>
      </c>
      <c r="F21" s="19" t="s">
        <v>125</v>
      </c>
      <c r="G21" s="19" t="s">
        <v>92</v>
      </c>
      <c r="H21" s="86" t="s">
        <v>762</v>
      </c>
      <c r="I21" s="86" t="s">
        <v>763</v>
      </c>
      <c r="K21" s="19" t="s">
        <v>125</v>
      </c>
      <c r="L21" s="19" t="s">
        <v>92</v>
      </c>
      <c r="M21" s="19">
        <v>20</v>
      </c>
      <c r="N21" s="19">
        <v>24</v>
      </c>
    </row>
    <row r="22" spans="1:14" ht="27" customHeight="1">
      <c r="A22" t="str">
        <f>鱼种设计表!A22</f>
        <v>Largemouth_Bass</v>
      </c>
      <c r="B22" t="str">
        <f>鱼种设计表!B22</f>
        <v>大口黑鲈</v>
      </c>
      <c r="C22">
        <v>21</v>
      </c>
      <c r="D22">
        <v>33</v>
      </c>
      <c r="G22" s="19"/>
      <c r="H22" s="19"/>
      <c r="I22" s="19"/>
      <c r="K22" s="19"/>
      <c r="L22" s="19"/>
      <c r="M22" s="19"/>
      <c r="N22" s="19"/>
    </row>
    <row r="23" spans="1:14" ht="27" customHeight="1">
      <c r="A23" t="str">
        <f>鱼种设计表!A23</f>
        <v>American_Eel</v>
      </c>
      <c r="B23" t="str">
        <f>鱼种设计表!B23</f>
        <v>美洲鳗鲡</v>
      </c>
      <c r="C23">
        <v>4</v>
      </c>
      <c r="D23">
        <v>25</v>
      </c>
      <c r="G23" s="19"/>
      <c r="H23" s="19"/>
      <c r="I23" s="19"/>
      <c r="K23" s="19"/>
      <c r="L23" s="19"/>
      <c r="M23" s="19"/>
      <c r="N23" s="19"/>
    </row>
    <row r="24" spans="1:14" ht="27" customHeight="1">
      <c r="A24" t="str">
        <f>鱼种设计表!A24</f>
        <v>Walleye</v>
      </c>
      <c r="B24" t="str">
        <f>鱼种设计表!B24</f>
        <v>玻璃梭鲈</v>
      </c>
      <c r="C24">
        <v>20</v>
      </c>
      <c r="D24">
        <v>24</v>
      </c>
    </row>
  </sheetData>
  <phoneticPr fontId="3" type="noConversion"/>
  <hyperlinks>
    <hyperlink ref="H2" r:id="rId1" display="https://www.fws.gov/sites/default/files/documents/Ecological-Risk-Screening-Summary-Alewife.pdf?utm_source=chatgpt.com" xr:uid="{BE13D686-53D7-42A3-95A9-D2FD463909CF}"/>
    <hyperlink ref="I2" r:id="rId2" display="https://www.fws.gov/sites/default/files/documents/Ecological-Risk-Screening-Summary-Alewife.pdf?utm_source=chatgpt.com" xr:uid="{729BB5AE-7398-4CC5-838F-D78BE7A5515B}"/>
    <hyperlink ref="H3" r:id="rId3" display="https://en.wikipedia.org/wiki/Common_shiner?utm_source=chatgpt.com" xr:uid="{C4C181C4-72F6-4856-813A-79CF188312C0}"/>
    <hyperlink ref="I3" r:id="rId4" display="https://en.wikipedia.org/wiki/Common_shiner?utm_source=chatgpt.com" xr:uid="{45760546-7E78-4F03-98A8-24D8F2703BF8}"/>
    <hyperlink ref="H4" r:id="rId5" display="https://en.wikipedia.org/wiki/Centrarchidae?utm_source=chatgpt.com" xr:uid="{3FBBC9CE-0A5E-4B0C-BF5E-5B626284D43E}"/>
    <hyperlink ref="I4" r:id="rId6" display="https://en.wikipedia.org/wiki/Centrarchidae?utm_source=chatgpt.com" xr:uid="{185BA372-3CAD-4D76-A84A-201429EF8592}"/>
    <hyperlink ref="H5" r:id="rId7" display="https://en.wikipedia.org/wiki/Centrarchidae?utm_source=chatgpt.com" xr:uid="{45C0DCB0-5E20-4653-BB1C-9691F7435298}"/>
    <hyperlink ref="I5" r:id="rId8" display="https://en.wikipedia.org/wiki/Centrarchidae?utm_source=chatgpt.com" xr:uid="{D266BEB0-BE46-4526-9212-D3E66DB31B0B}"/>
    <hyperlink ref="H6" r:id="rId9" display="https://ndep.nv.gov/uploads/water-wqs-docs/BluegillTTA.pdf?utm_source=chatgpt.com" xr:uid="{8F7FEF1C-8C8E-4C7F-81CC-E70D4AF1DD3C}"/>
    <hyperlink ref="I6" r:id="rId10" display="https://ndep.nv.gov/uploads/water-wqs-docs/BluegillTTA.pdf?utm_source=chatgpt.com" xr:uid="{8BBD8713-12A5-4BC0-BEF4-DE6DEF0B3B48}"/>
    <hyperlink ref="H7" r:id="rId11" display="https://en.wikipedia.org/wiki/Centrarchidae?utm_source=chatgpt.com" xr:uid="{5A48D264-8041-4F50-B1B5-92ACCD863EB3}"/>
    <hyperlink ref="I7" r:id="rId12" display="https://en.wikipedia.org/wiki/Centrarchidae?utm_source=chatgpt.com" xr:uid="{D2B8B43F-3536-4774-A516-ABF8CF983FFD}"/>
    <hyperlink ref="H11" r:id="rId13" display="https://www.aqualog.de/en/blog-en/the-tench-facts-and-fables/?utm_source=chatgpt.com" xr:uid="{C48469E9-E084-4BCC-A480-005AAE0517AC}"/>
    <hyperlink ref="I11" r:id="rId14" display="https://www.aqualog.de/en/blog-en/the-tench-facts-and-fables/?utm_source=chatgpt.com" xr:uid="{2BF6C79B-58FB-4FE8-83A7-D885F6C4CE1C}"/>
    <hyperlink ref="H12" r:id="rId15" display="https://www.fao.org/fishery/affris/species-profiles/channel-catfish/channel-catfish-home/en/?utm_source=chatgpt.com" xr:uid="{3BE3CCF3-BA11-4200-8CD5-580FCC1CA50C}"/>
    <hyperlink ref="I12" r:id="rId16" display="https://www.fao.org/fishery/affris/species-profiles/channel-catfish/channel-catfish-home/en/?utm_source=chatgpt.com" xr:uid="{B1A4064B-A10B-4561-A88A-7B42E99AA432}"/>
    <hyperlink ref="H13" r:id="rId17" display="https://www.researchgate.net/publication/255663781_Water_temperature_and_the_migration_of_American_shad?utm_source=chatgpt.com" xr:uid="{A193458A-6536-4B47-B74E-6DB57626A07A}"/>
    <hyperlink ref="I13" r:id="rId18" display="https://www.researchgate.net/publication/255663781_Water_temperature_and_the_migration_of_American_shad?utm_source=chatgpt.com" xr:uid="{49C9D0C3-8D62-44AE-8FBA-9AF1EB57AE93}"/>
    <hyperlink ref="H14" r:id="rId19" display="https://dep.nj.gov/njfw/wp-content/uploads/njfw/Rock-Bass.pdf?utm_source=chatgpt.com" xr:uid="{B57E169F-5CCB-411C-B470-A35F38CEF46D}"/>
    <hyperlink ref="I14" r:id="rId20" display="https://dep.nj.gov/njfw/wp-content/uploads/njfw/Rock-Bass.pdf?utm_source=chatgpt.com" xr:uid="{DE1CFCA8-9166-4A75-BA8F-C1D5C078F0BC}"/>
    <hyperlink ref="H15" r:id="rId21" display="https://en.wikipedia.org/wiki/Bowfin?utm_source=chatgpt.com" xr:uid="{9C1222EB-C6F6-4B37-B01C-143A2B53F232}"/>
    <hyperlink ref="I15" r:id="rId22" display="https://en.wikipedia.org/wiki/Bowfin?utm_source=chatgpt.com" xr:uid="{D070ECA5-8D18-4377-84DF-11979E10ABD1}"/>
    <hyperlink ref="H16" r:id="rId23" display="https://fishhawkelectronics.com/blog/water-temp/?utm_source=chatgpt.com" xr:uid="{9E348DA8-FC78-409A-89FE-F97674CE0B8D}"/>
    <hyperlink ref="I16" r:id="rId24" display="https://fishhawkelectronics.com/blog/water-temp/?utm_source=chatgpt.com" xr:uid="{5AA87982-193F-415C-A1FA-3597A8D4ED4C}"/>
    <hyperlink ref="H18" r:id="rId25" display="https://ndep.nv.gov/uploads/water-wqs-docs/SpottedBassTTA.pdf?utm_source=chatgpt.com" xr:uid="{6BED2C7B-BDE4-4667-B6FE-E7AF088E1727}"/>
    <hyperlink ref="I18" r:id="rId26" display="https://ndep.nv.gov/uploads/water-wqs-docs/SpottedBassTTA.pdf?utm_source=chatgpt.com" xr:uid="{6B1DFBC5-2EC2-478B-A9E2-8580CEA1F3F0}"/>
    <hyperlink ref="H19" r:id="rId27" display="https://fishhawkelectronics.com/blog/water-temp/?utm_source=chatgpt.com" xr:uid="{73F10136-8079-4B13-A839-BCDA3D648ECB}"/>
    <hyperlink ref="I19" r:id="rId28" display="https://fishhawkelectronics.com/blog/water-temp/?utm_source=chatgpt.com" xr:uid="{F7AF1F4A-A43F-4183-89A5-AD3BD3EFCBFD}"/>
    <hyperlink ref="H20" r:id="rId29" display="https://www.fishbase.se/summary/anguilla-rostrata.html?utm_source=chatgpt.com" xr:uid="{47748147-D985-4D9F-8224-EDEB1BA6A833}"/>
    <hyperlink ref="I20" r:id="rId30" display="https://www.fishbase.se/summary/anguilla-rostrata.html?utm_source=chatgpt.com" xr:uid="{BA5669E3-CB50-4362-A6E0-5D5D96105468}"/>
    <hyperlink ref="H21" r:id="rId31" display="https://ndep.nv.gov/uploads/water-wqs-docs/WalleyeTTA.pdf?utm_source=chatgpt.com" xr:uid="{BA66A454-4A89-4399-843E-7D36C1F6D239}"/>
    <hyperlink ref="I21" r:id="rId32" display="https://ndep.nv.gov/uploads/water-wqs-docs/WalleyeTTA.pdf?utm_source=chatgpt.com" xr:uid="{4D8BE54F-8509-49D0-B37E-A43649691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/>
  <cols>
    <col min="3" max="3" width="12.125" bestFit="1" customWidth="1"/>
  </cols>
  <sheetData>
    <row r="1" spans="1:4" s="1" customFormat="1">
      <c r="A1" s="3" t="s">
        <v>7</v>
      </c>
      <c r="B1" s="3" t="s">
        <v>372</v>
      </c>
      <c r="C1" s="3" t="s">
        <v>373</v>
      </c>
      <c r="D1" s="3" t="s">
        <v>374</v>
      </c>
    </row>
    <row r="2" spans="1:4">
      <c r="A2" s="12">
        <v>1</v>
      </c>
      <c r="B2" s="12" t="s">
        <v>165</v>
      </c>
      <c r="C2" s="11" t="s">
        <v>375</v>
      </c>
      <c r="D2" s="12">
        <v>1000</v>
      </c>
    </row>
    <row r="3" spans="1:4">
      <c r="A3" s="12">
        <v>2</v>
      </c>
      <c r="B3" s="12" t="s">
        <v>158</v>
      </c>
      <c r="C3" s="11" t="s">
        <v>376</v>
      </c>
      <c r="D3" s="12">
        <v>1000</v>
      </c>
    </row>
    <row r="4" spans="1:4">
      <c r="A4" s="12">
        <v>3</v>
      </c>
      <c r="B4" s="12" t="s">
        <v>159</v>
      </c>
      <c r="C4" s="11" t="s">
        <v>377</v>
      </c>
      <c r="D4" s="12">
        <v>500</v>
      </c>
    </row>
    <row r="5" spans="1:4">
      <c r="A5" s="12">
        <v>4</v>
      </c>
      <c r="B5" s="12" t="s">
        <v>160</v>
      </c>
      <c r="C5" s="11" t="s">
        <v>378</v>
      </c>
      <c r="D5" s="12">
        <v>250</v>
      </c>
    </row>
    <row r="6" spans="1:4">
      <c r="A6" s="12">
        <v>5</v>
      </c>
      <c r="B6" s="12" t="s">
        <v>161</v>
      </c>
      <c r="C6" s="11" t="s">
        <v>379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N8" sqref="N8"/>
    </sheetView>
  </sheetViews>
  <sheetFormatPr defaultRowHeight="14.25"/>
  <cols>
    <col min="1" max="1" width="10.5" bestFit="1" customWidth="1"/>
    <col min="2" max="2" width="24.125" bestFit="1" customWidth="1"/>
    <col min="3" max="3" width="14.375" bestFit="1" customWidth="1"/>
    <col min="4" max="4" width="20.125" bestFit="1" customWidth="1"/>
    <col min="5" max="5" width="21.375" bestFit="1" customWidth="1"/>
    <col min="6" max="6" width="27.5" bestFit="1" customWidth="1"/>
  </cols>
  <sheetData>
    <row r="1" spans="1:11">
      <c r="A1" s="56" t="s">
        <v>178</v>
      </c>
      <c r="B1" s="56" t="s">
        <v>393</v>
      </c>
      <c r="C1" s="56" t="s">
        <v>394</v>
      </c>
      <c r="D1" s="56" t="s">
        <v>395</v>
      </c>
      <c r="E1" s="56" t="s">
        <v>396</v>
      </c>
      <c r="F1" s="56" t="s">
        <v>397</v>
      </c>
      <c r="G1" s="56" t="s">
        <v>398</v>
      </c>
      <c r="H1" s="56" t="s">
        <v>399</v>
      </c>
      <c r="I1" s="56" t="s">
        <v>400</v>
      </c>
      <c r="J1" s="56" t="s">
        <v>401</v>
      </c>
      <c r="K1" s="56" t="s">
        <v>402</v>
      </c>
    </row>
    <row r="2" spans="1:11">
      <c r="A2" s="57">
        <v>101020001</v>
      </c>
      <c r="B2" s="57" t="s">
        <v>403</v>
      </c>
      <c r="C2" s="57" t="s">
        <v>404</v>
      </c>
      <c r="D2" s="57" t="s">
        <v>143</v>
      </c>
      <c r="E2" s="57" t="s">
        <v>87</v>
      </c>
      <c r="F2" s="57" t="s">
        <v>405</v>
      </c>
      <c r="G2" s="57" t="s">
        <v>406</v>
      </c>
      <c r="H2" s="57" t="s">
        <v>407</v>
      </c>
      <c r="I2" s="58">
        <v>1.5</v>
      </c>
      <c r="J2" s="58">
        <v>0</v>
      </c>
      <c r="K2" s="57" t="s">
        <v>408</v>
      </c>
    </row>
    <row r="3" spans="1:11">
      <c r="A3" s="57">
        <v>101020002</v>
      </c>
      <c r="B3" s="57" t="s">
        <v>409</v>
      </c>
      <c r="C3" s="57" t="s">
        <v>410</v>
      </c>
      <c r="D3" s="57" t="s">
        <v>317</v>
      </c>
      <c r="E3" s="57" t="s">
        <v>85</v>
      </c>
      <c r="F3" s="57" t="s">
        <v>411</v>
      </c>
      <c r="G3" s="57" t="s">
        <v>406</v>
      </c>
      <c r="H3" s="57" t="s">
        <v>412</v>
      </c>
      <c r="I3" s="58">
        <v>1.8</v>
      </c>
      <c r="J3" s="58">
        <v>0</v>
      </c>
      <c r="K3" s="57" t="s">
        <v>413</v>
      </c>
    </row>
    <row r="4" spans="1:11">
      <c r="A4" s="57">
        <v>101020003</v>
      </c>
      <c r="B4" s="57" t="s">
        <v>414</v>
      </c>
      <c r="C4" s="57" t="s">
        <v>415</v>
      </c>
      <c r="D4" s="57" t="s">
        <v>149</v>
      </c>
      <c r="E4" s="57" t="s">
        <v>94</v>
      </c>
      <c r="F4" s="57" t="s">
        <v>416</v>
      </c>
      <c r="G4" s="57" t="s">
        <v>406</v>
      </c>
      <c r="H4" s="57" t="s">
        <v>417</v>
      </c>
      <c r="I4" s="58">
        <v>1.2</v>
      </c>
      <c r="J4" s="58">
        <v>0</v>
      </c>
      <c r="K4" s="57" t="s">
        <v>418</v>
      </c>
    </row>
    <row r="5" spans="1:11">
      <c r="A5" s="57">
        <v>101020004</v>
      </c>
      <c r="B5" s="57" t="s">
        <v>419</v>
      </c>
      <c r="C5" s="57" t="s">
        <v>420</v>
      </c>
      <c r="D5" s="57" t="s">
        <v>139</v>
      </c>
      <c r="E5" s="57" t="s">
        <v>96</v>
      </c>
      <c r="F5" s="57" t="s">
        <v>421</v>
      </c>
      <c r="G5" s="57" t="s">
        <v>406</v>
      </c>
      <c r="H5" s="57" t="s">
        <v>422</v>
      </c>
      <c r="I5" s="58">
        <v>2</v>
      </c>
      <c r="J5" s="58">
        <v>0</v>
      </c>
      <c r="K5" s="57" t="s">
        <v>423</v>
      </c>
    </row>
    <row r="6" spans="1:11">
      <c r="A6" s="57">
        <v>101020005</v>
      </c>
      <c r="B6" s="57" t="s">
        <v>424</v>
      </c>
      <c r="C6" s="57" t="s">
        <v>425</v>
      </c>
      <c r="D6" s="57" t="s">
        <v>138</v>
      </c>
      <c r="E6" s="57" t="s">
        <v>82</v>
      </c>
      <c r="F6" s="57" t="s">
        <v>426</v>
      </c>
      <c r="G6" s="57" t="s">
        <v>406</v>
      </c>
      <c r="H6" s="57" t="s">
        <v>427</v>
      </c>
      <c r="I6" s="58">
        <v>2.8</v>
      </c>
      <c r="J6" s="58">
        <v>0</v>
      </c>
      <c r="K6" s="57" t="s">
        <v>428</v>
      </c>
    </row>
    <row r="7" spans="1:11">
      <c r="A7" s="57">
        <v>101020006</v>
      </c>
      <c r="B7" s="57" t="s">
        <v>429</v>
      </c>
      <c r="C7" s="57" t="s">
        <v>430</v>
      </c>
      <c r="D7" s="57" t="s">
        <v>112</v>
      </c>
      <c r="E7" s="57" t="s">
        <v>93</v>
      </c>
      <c r="F7" s="57" t="s">
        <v>431</v>
      </c>
      <c r="G7" s="57" t="s">
        <v>406</v>
      </c>
      <c r="H7" s="57" t="s">
        <v>432</v>
      </c>
      <c r="I7" s="58">
        <v>2.5</v>
      </c>
      <c r="J7" s="58">
        <v>0</v>
      </c>
      <c r="K7" s="57" t="s">
        <v>433</v>
      </c>
    </row>
    <row r="8" spans="1:11">
      <c r="A8" s="57">
        <v>101020007</v>
      </c>
      <c r="B8" s="57" t="s">
        <v>434</v>
      </c>
      <c r="C8" s="57" t="s">
        <v>435</v>
      </c>
      <c r="D8" s="57" t="s">
        <v>145</v>
      </c>
      <c r="E8" s="57" t="s">
        <v>144</v>
      </c>
      <c r="F8" s="57" t="s">
        <v>436</v>
      </c>
      <c r="G8" s="57" t="s">
        <v>406</v>
      </c>
      <c r="H8" s="57" t="s">
        <v>437</v>
      </c>
      <c r="I8" s="58">
        <v>2.2000000000000002</v>
      </c>
      <c r="J8" s="58">
        <v>0</v>
      </c>
      <c r="K8" s="57" t="s">
        <v>438</v>
      </c>
    </row>
    <row r="9" spans="1:11">
      <c r="A9" s="57">
        <v>101020008</v>
      </c>
      <c r="B9" s="57" t="s">
        <v>439</v>
      </c>
      <c r="C9" s="57" t="s">
        <v>440</v>
      </c>
      <c r="D9" s="57" t="s">
        <v>110</v>
      </c>
      <c r="E9" s="57" t="s">
        <v>91</v>
      </c>
      <c r="F9" s="57" t="s">
        <v>441</v>
      </c>
      <c r="G9" s="57" t="s">
        <v>406</v>
      </c>
      <c r="H9" s="57" t="s">
        <v>442</v>
      </c>
      <c r="I9" s="58">
        <v>2.4</v>
      </c>
      <c r="J9" s="58">
        <v>0</v>
      </c>
      <c r="K9" s="57" t="s">
        <v>443</v>
      </c>
    </row>
    <row r="10" spans="1:11">
      <c r="A10" s="57">
        <v>101020009</v>
      </c>
      <c r="B10" s="57" t="s">
        <v>444</v>
      </c>
      <c r="C10" s="57" t="s">
        <v>445</v>
      </c>
      <c r="D10" s="57" t="s">
        <v>152</v>
      </c>
      <c r="E10" s="57" t="s">
        <v>446</v>
      </c>
      <c r="F10" s="57" t="s">
        <v>447</v>
      </c>
      <c r="G10" s="57" t="s">
        <v>406</v>
      </c>
      <c r="H10" s="57" t="s">
        <v>448</v>
      </c>
      <c r="I10" s="58">
        <v>1.8</v>
      </c>
      <c r="J10" s="58">
        <v>0</v>
      </c>
      <c r="K10" s="57" t="s">
        <v>449</v>
      </c>
    </row>
    <row r="11" spans="1:11">
      <c r="A11" s="57">
        <v>101020010</v>
      </c>
      <c r="B11" s="57" t="s">
        <v>450</v>
      </c>
      <c r="C11" s="57" t="s">
        <v>451</v>
      </c>
      <c r="D11" s="57" t="s">
        <v>320</v>
      </c>
      <c r="E11" s="57" t="s">
        <v>321</v>
      </c>
      <c r="F11" s="57" t="s">
        <v>452</v>
      </c>
      <c r="G11" s="57" t="s">
        <v>406</v>
      </c>
      <c r="H11" s="57" t="s">
        <v>453</v>
      </c>
      <c r="I11" s="58">
        <v>2.5</v>
      </c>
      <c r="J11" s="58">
        <v>0</v>
      </c>
      <c r="K11" s="57" t="s">
        <v>454</v>
      </c>
    </row>
    <row r="12" spans="1:11">
      <c r="A12" s="57">
        <v>101020011</v>
      </c>
      <c r="B12" s="57" t="s">
        <v>455</v>
      </c>
      <c r="C12" s="57" t="s">
        <v>456</v>
      </c>
      <c r="D12" s="57" t="s">
        <v>132</v>
      </c>
      <c r="E12" s="57" t="s">
        <v>69</v>
      </c>
      <c r="F12" s="57" t="s">
        <v>457</v>
      </c>
      <c r="G12" s="57" t="s">
        <v>406</v>
      </c>
      <c r="H12" s="57" t="s">
        <v>458</v>
      </c>
      <c r="I12" s="58">
        <v>1.5</v>
      </c>
      <c r="J12" s="58">
        <v>0</v>
      </c>
      <c r="K12" s="57" t="s">
        <v>459</v>
      </c>
    </row>
    <row r="13" spans="1:11">
      <c r="A13" s="57">
        <v>101020012</v>
      </c>
      <c r="B13" s="57" t="s">
        <v>460</v>
      </c>
      <c r="C13" s="57" t="s">
        <v>461</v>
      </c>
      <c r="D13" s="57" t="s">
        <v>141</v>
      </c>
      <c r="E13" s="57" t="s">
        <v>140</v>
      </c>
      <c r="F13" s="57" t="s">
        <v>462</v>
      </c>
      <c r="G13" s="57" t="s">
        <v>406</v>
      </c>
      <c r="H13" s="57" t="s">
        <v>463</v>
      </c>
      <c r="I13" s="58">
        <v>1.6</v>
      </c>
      <c r="J13" s="58">
        <v>0</v>
      </c>
      <c r="K13" s="57" t="s">
        <v>464</v>
      </c>
    </row>
    <row r="14" spans="1:11">
      <c r="A14" s="57">
        <v>101020013</v>
      </c>
      <c r="B14" s="57" t="s">
        <v>465</v>
      </c>
      <c r="C14" s="57" t="s">
        <v>404</v>
      </c>
      <c r="D14" s="57" t="s">
        <v>121</v>
      </c>
      <c r="E14" s="57" t="s">
        <v>81</v>
      </c>
      <c r="F14" s="57" t="s">
        <v>466</v>
      </c>
      <c r="G14" s="57" t="s">
        <v>406</v>
      </c>
      <c r="H14" s="57" t="s">
        <v>467</v>
      </c>
      <c r="I14" s="58">
        <v>2</v>
      </c>
      <c r="J14" s="58">
        <v>0</v>
      </c>
      <c r="K14" s="57" t="s">
        <v>468</v>
      </c>
    </row>
    <row r="15" spans="1:11">
      <c r="A15" s="57">
        <v>101020014</v>
      </c>
      <c r="B15" s="57" t="s">
        <v>469</v>
      </c>
      <c r="C15" s="57" t="s">
        <v>404</v>
      </c>
      <c r="D15" s="57" t="s">
        <v>136</v>
      </c>
      <c r="E15" s="57" t="s">
        <v>135</v>
      </c>
      <c r="F15" s="57" t="s">
        <v>470</v>
      </c>
      <c r="G15" s="57" t="s">
        <v>406</v>
      </c>
      <c r="H15" s="57" t="s">
        <v>471</v>
      </c>
      <c r="I15" s="58">
        <v>2</v>
      </c>
      <c r="J15" s="58">
        <v>0</v>
      </c>
      <c r="K15" s="57" t="s">
        <v>472</v>
      </c>
    </row>
    <row r="16" spans="1:11">
      <c r="A16" s="57">
        <v>101020015</v>
      </c>
      <c r="B16" s="57" t="s">
        <v>473</v>
      </c>
      <c r="C16" s="57" t="s">
        <v>404</v>
      </c>
      <c r="D16" s="57" t="s">
        <v>118</v>
      </c>
      <c r="E16" s="57" t="s">
        <v>117</v>
      </c>
      <c r="F16" s="57" t="s">
        <v>474</v>
      </c>
      <c r="G16" s="57" t="s">
        <v>406</v>
      </c>
      <c r="H16" s="57" t="s">
        <v>475</v>
      </c>
      <c r="I16" s="58">
        <v>1.6</v>
      </c>
      <c r="J16" s="58">
        <v>0</v>
      </c>
      <c r="K16" s="57" t="s">
        <v>476</v>
      </c>
    </row>
    <row r="17" spans="1:11">
      <c r="A17" s="57">
        <v>101020016</v>
      </c>
      <c r="B17" s="57" t="s">
        <v>477</v>
      </c>
      <c r="C17" s="57" t="s">
        <v>404</v>
      </c>
      <c r="D17" s="57" t="s">
        <v>137</v>
      </c>
      <c r="E17" s="57" t="s">
        <v>97</v>
      </c>
      <c r="F17" s="57" t="s">
        <v>478</v>
      </c>
      <c r="G17" s="57" t="s">
        <v>406</v>
      </c>
      <c r="H17" s="57" t="s">
        <v>479</v>
      </c>
      <c r="I17" s="58">
        <v>1.7</v>
      </c>
      <c r="J17" s="58">
        <v>0</v>
      </c>
      <c r="K17" s="57" t="s">
        <v>480</v>
      </c>
    </row>
    <row r="18" spans="1:11">
      <c r="A18" s="57">
        <v>101020017</v>
      </c>
      <c r="B18" s="57" t="s">
        <v>481</v>
      </c>
      <c r="C18" s="57" t="s">
        <v>404</v>
      </c>
      <c r="D18" s="57" t="s">
        <v>129</v>
      </c>
      <c r="E18" s="57" t="s">
        <v>128</v>
      </c>
      <c r="F18" s="57" t="s">
        <v>482</v>
      </c>
      <c r="G18" s="57" t="s">
        <v>406</v>
      </c>
      <c r="H18" s="57" t="s">
        <v>483</v>
      </c>
      <c r="I18" s="58">
        <v>2.1</v>
      </c>
      <c r="J18" s="58">
        <v>0</v>
      </c>
      <c r="K18" s="57" t="s">
        <v>484</v>
      </c>
    </row>
    <row r="19" spans="1:11">
      <c r="A19" s="57">
        <v>101020018</v>
      </c>
      <c r="B19" s="57" t="s">
        <v>485</v>
      </c>
      <c r="C19" s="57" t="s">
        <v>404</v>
      </c>
      <c r="D19" s="57" t="s">
        <v>124</v>
      </c>
      <c r="E19" s="57" t="s">
        <v>95</v>
      </c>
      <c r="F19" s="57" t="s">
        <v>486</v>
      </c>
      <c r="G19" s="57" t="s">
        <v>406</v>
      </c>
      <c r="H19" s="57" t="s">
        <v>487</v>
      </c>
      <c r="I19" s="58">
        <v>1.6</v>
      </c>
      <c r="J19" s="58">
        <v>0</v>
      </c>
      <c r="K19" s="57" t="s">
        <v>488</v>
      </c>
    </row>
    <row r="20" spans="1:11">
      <c r="A20" s="57">
        <v>101020019</v>
      </c>
      <c r="B20" s="57" t="s">
        <v>489</v>
      </c>
      <c r="C20" s="57" t="s">
        <v>404</v>
      </c>
      <c r="D20" s="57" t="s">
        <v>146</v>
      </c>
      <c r="E20" s="57" t="s">
        <v>84</v>
      </c>
      <c r="F20" s="57" t="s">
        <v>490</v>
      </c>
      <c r="G20" s="57" t="s">
        <v>491</v>
      </c>
      <c r="H20" s="57" t="s">
        <v>492</v>
      </c>
      <c r="I20" s="58">
        <v>1.5</v>
      </c>
      <c r="J20" s="58">
        <v>0</v>
      </c>
      <c r="K20" s="57" t="s">
        <v>493</v>
      </c>
    </row>
    <row r="21" spans="1:11">
      <c r="A21" s="57">
        <v>101020020</v>
      </c>
      <c r="B21" s="57" t="s">
        <v>494</v>
      </c>
      <c r="C21" s="57" t="s">
        <v>404</v>
      </c>
      <c r="D21" s="57" t="s">
        <v>147</v>
      </c>
      <c r="E21" s="57" t="s">
        <v>75</v>
      </c>
      <c r="F21" s="57" t="s">
        <v>495</v>
      </c>
      <c r="G21" s="57" t="s">
        <v>406</v>
      </c>
      <c r="H21" s="57" t="s">
        <v>496</v>
      </c>
      <c r="I21" s="58">
        <v>1.5</v>
      </c>
      <c r="J21" s="58">
        <v>0</v>
      </c>
      <c r="K21" s="57" t="s">
        <v>497</v>
      </c>
    </row>
    <row r="22" spans="1:11">
      <c r="A22" s="57">
        <v>101020021</v>
      </c>
      <c r="B22" s="57" t="s">
        <v>498</v>
      </c>
      <c r="C22" s="57" t="s">
        <v>404</v>
      </c>
      <c r="D22" s="57" t="s">
        <v>142</v>
      </c>
      <c r="E22" s="57" t="s">
        <v>80</v>
      </c>
      <c r="F22" s="57" t="s">
        <v>499</v>
      </c>
      <c r="G22" s="57" t="s">
        <v>406</v>
      </c>
      <c r="H22" s="57" t="s">
        <v>500</v>
      </c>
      <c r="I22" s="58">
        <v>1.5</v>
      </c>
      <c r="J22" s="58">
        <v>0</v>
      </c>
      <c r="K22" s="57" t="s">
        <v>501</v>
      </c>
    </row>
    <row r="23" spans="1:11">
      <c r="A23" s="57">
        <v>101020022</v>
      </c>
      <c r="B23" s="57" t="s">
        <v>502</v>
      </c>
      <c r="C23" s="57" t="s">
        <v>430</v>
      </c>
      <c r="D23" s="57" t="s">
        <v>120</v>
      </c>
      <c r="E23" s="57" t="s">
        <v>119</v>
      </c>
      <c r="F23" s="57" t="s">
        <v>503</v>
      </c>
      <c r="G23" s="57" t="s">
        <v>406</v>
      </c>
      <c r="H23" s="57" t="s">
        <v>504</v>
      </c>
      <c r="I23" s="58">
        <v>2.4</v>
      </c>
      <c r="J23" s="58">
        <v>0</v>
      </c>
      <c r="K23" s="57" t="s">
        <v>505</v>
      </c>
    </row>
    <row r="24" spans="1:11">
      <c r="A24" s="57">
        <v>101020023</v>
      </c>
      <c r="B24" s="57" t="s">
        <v>506</v>
      </c>
      <c r="C24" s="57" t="s">
        <v>420</v>
      </c>
      <c r="D24" s="57" t="s">
        <v>134</v>
      </c>
      <c r="E24" s="57" t="s">
        <v>133</v>
      </c>
      <c r="F24" s="57" t="s">
        <v>507</v>
      </c>
      <c r="G24" s="57" t="s">
        <v>406</v>
      </c>
      <c r="H24" s="57" t="s">
        <v>508</v>
      </c>
      <c r="I24" s="58">
        <v>2.2000000000000002</v>
      </c>
      <c r="J24" s="58">
        <v>0</v>
      </c>
      <c r="K24" s="57" t="s">
        <v>509</v>
      </c>
    </row>
    <row r="25" spans="1:11">
      <c r="A25" s="57">
        <v>101020024</v>
      </c>
      <c r="B25" s="57" t="s">
        <v>510</v>
      </c>
      <c r="C25" s="57" t="s">
        <v>420</v>
      </c>
      <c r="D25" s="57" t="s">
        <v>125</v>
      </c>
      <c r="E25" s="57" t="s">
        <v>92</v>
      </c>
      <c r="F25" s="57" t="s">
        <v>511</v>
      </c>
      <c r="G25" s="57" t="s">
        <v>406</v>
      </c>
      <c r="H25" s="57" t="s">
        <v>512</v>
      </c>
      <c r="I25" s="58">
        <v>2.2999999999999998</v>
      </c>
      <c r="J25" s="58">
        <v>0</v>
      </c>
      <c r="K25" s="57" t="s">
        <v>513</v>
      </c>
    </row>
    <row r="26" spans="1:11">
      <c r="A26" s="57">
        <v>101020025</v>
      </c>
      <c r="B26" s="57" t="s">
        <v>514</v>
      </c>
      <c r="C26" s="57" t="s">
        <v>451</v>
      </c>
      <c r="D26" s="57" t="s">
        <v>123</v>
      </c>
      <c r="E26" s="57" t="s">
        <v>122</v>
      </c>
      <c r="F26" s="57" t="s">
        <v>515</v>
      </c>
      <c r="G26" s="57" t="s">
        <v>406</v>
      </c>
      <c r="H26" s="57" t="s">
        <v>516</v>
      </c>
      <c r="I26" s="58">
        <v>2.5</v>
      </c>
      <c r="J26" s="58">
        <v>0</v>
      </c>
      <c r="K26" s="57" t="s">
        <v>517</v>
      </c>
    </row>
    <row r="27" spans="1:11">
      <c r="A27" s="57">
        <v>101020026</v>
      </c>
      <c r="B27" s="57" t="s">
        <v>518</v>
      </c>
      <c r="C27" s="57" t="s">
        <v>451</v>
      </c>
      <c r="D27" s="57" t="s">
        <v>131</v>
      </c>
      <c r="E27" s="57" t="s">
        <v>130</v>
      </c>
      <c r="F27" s="57" t="s">
        <v>519</v>
      </c>
      <c r="G27" s="57" t="s">
        <v>406</v>
      </c>
      <c r="H27" s="57" t="s">
        <v>520</v>
      </c>
      <c r="I27" s="58">
        <v>2.5</v>
      </c>
      <c r="J27" s="58">
        <v>0</v>
      </c>
      <c r="K27" s="57" t="s">
        <v>521</v>
      </c>
    </row>
    <row r="28" spans="1:11">
      <c r="A28" s="57">
        <v>101020027</v>
      </c>
      <c r="B28" s="57" t="s">
        <v>522</v>
      </c>
      <c r="C28" s="57" t="s">
        <v>404</v>
      </c>
      <c r="D28" s="57" t="s">
        <v>328</v>
      </c>
      <c r="E28" s="57" t="s">
        <v>89</v>
      </c>
      <c r="F28" s="57" t="s">
        <v>523</v>
      </c>
      <c r="G28" s="57" t="s">
        <v>406</v>
      </c>
      <c r="H28" s="57" t="s">
        <v>524</v>
      </c>
      <c r="I28" s="58">
        <v>1.5</v>
      </c>
      <c r="J28" s="58">
        <v>0</v>
      </c>
      <c r="K28" s="57" t="s">
        <v>525</v>
      </c>
    </row>
    <row r="29" spans="1:11">
      <c r="A29" s="57">
        <v>101020031</v>
      </c>
      <c r="B29" s="57" t="s">
        <v>526</v>
      </c>
      <c r="C29" s="57" t="s">
        <v>527</v>
      </c>
      <c r="D29" s="57" t="s">
        <v>127</v>
      </c>
      <c r="E29" s="57" t="s">
        <v>126</v>
      </c>
      <c r="F29" s="57" t="s">
        <v>528</v>
      </c>
      <c r="G29" s="57" t="s">
        <v>406</v>
      </c>
      <c r="H29" s="57" t="s">
        <v>529</v>
      </c>
      <c r="I29" s="58">
        <v>1</v>
      </c>
      <c r="J29" s="58">
        <v>0</v>
      </c>
      <c r="K29" s="57" t="s">
        <v>530</v>
      </c>
    </row>
    <row r="30" spans="1:11">
      <c r="A30" s="57">
        <v>101020032</v>
      </c>
      <c r="B30" s="57" t="s">
        <v>531</v>
      </c>
      <c r="C30" s="57" t="s">
        <v>532</v>
      </c>
      <c r="D30" s="57" t="s">
        <v>330</v>
      </c>
      <c r="E30" s="57" t="s">
        <v>148</v>
      </c>
      <c r="F30" s="57" t="s">
        <v>533</v>
      </c>
      <c r="G30" s="57" t="s">
        <v>406</v>
      </c>
      <c r="H30" s="57" t="s">
        <v>534</v>
      </c>
      <c r="I30" s="58">
        <v>1.7</v>
      </c>
      <c r="J30" s="58">
        <v>0</v>
      </c>
      <c r="K30" s="57" t="s">
        <v>535</v>
      </c>
    </row>
    <row r="31" spans="1:11">
      <c r="A31" s="57">
        <v>101020033</v>
      </c>
      <c r="B31" s="57" t="s">
        <v>536</v>
      </c>
      <c r="C31" s="57" t="s">
        <v>532</v>
      </c>
      <c r="D31" s="57" t="s">
        <v>331</v>
      </c>
      <c r="E31" s="57" t="s">
        <v>73</v>
      </c>
      <c r="F31" s="57" t="s">
        <v>537</v>
      </c>
      <c r="G31" s="57" t="s">
        <v>406</v>
      </c>
      <c r="H31" s="57" t="s">
        <v>538</v>
      </c>
      <c r="I31" s="58">
        <v>1.7</v>
      </c>
      <c r="J31" s="58">
        <v>0</v>
      </c>
      <c r="K31" s="57" t="s">
        <v>539</v>
      </c>
    </row>
    <row r="32" spans="1:11">
      <c r="A32" s="57">
        <v>101020034</v>
      </c>
      <c r="B32" s="57" t="s">
        <v>540</v>
      </c>
      <c r="C32" s="57" t="s">
        <v>445</v>
      </c>
      <c r="D32" s="57" t="s">
        <v>333</v>
      </c>
      <c r="E32" s="57" t="s">
        <v>150</v>
      </c>
      <c r="F32" s="57" t="s">
        <v>541</v>
      </c>
      <c r="G32" s="57" t="s">
        <v>406</v>
      </c>
      <c r="H32" s="57" t="s">
        <v>542</v>
      </c>
      <c r="I32" s="58">
        <v>1.8</v>
      </c>
      <c r="J32" s="58">
        <v>0</v>
      </c>
      <c r="K32" s="57" t="s">
        <v>543</v>
      </c>
    </row>
    <row r="33" spans="1:11">
      <c r="A33" s="57">
        <v>101020035</v>
      </c>
      <c r="B33" s="57" t="s">
        <v>544</v>
      </c>
      <c r="C33" s="56" t="s">
        <v>425</v>
      </c>
      <c r="D33" s="57" t="s">
        <v>545</v>
      </c>
      <c r="E33" s="57" t="s">
        <v>546</v>
      </c>
      <c r="F33" s="57" t="s">
        <v>547</v>
      </c>
      <c r="G33" s="57" t="s">
        <v>406</v>
      </c>
      <c r="H33" s="57" t="s">
        <v>407</v>
      </c>
      <c r="I33" s="58">
        <v>1.5</v>
      </c>
      <c r="J33" s="58">
        <v>0</v>
      </c>
      <c r="K33" s="56" t="s">
        <v>548</v>
      </c>
    </row>
    <row r="34" spans="1:11">
      <c r="A34" s="57">
        <v>101020036</v>
      </c>
      <c r="B34" s="57" t="s">
        <v>549</v>
      </c>
      <c r="C34" s="56" t="s">
        <v>430</v>
      </c>
      <c r="D34" s="57" t="s">
        <v>116</v>
      </c>
      <c r="E34" s="57" t="s">
        <v>115</v>
      </c>
      <c r="F34" s="57" t="s">
        <v>550</v>
      </c>
      <c r="G34" s="57" t="s">
        <v>406</v>
      </c>
      <c r="H34" s="57" t="s">
        <v>407</v>
      </c>
      <c r="I34" s="58">
        <v>1.5</v>
      </c>
      <c r="J34" s="58">
        <v>0</v>
      </c>
      <c r="K34" s="56" t="s">
        <v>551</v>
      </c>
    </row>
    <row r="35" spans="1:11">
      <c r="A35" s="57">
        <v>101020037</v>
      </c>
      <c r="B35" s="57" t="s">
        <v>552</v>
      </c>
      <c r="C35" s="56" t="s">
        <v>430</v>
      </c>
      <c r="D35" s="57" t="s">
        <v>553</v>
      </c>
      <c r="E35" s="57" t="s">
        <v>554</v>
      </c>
      <c r="F35" s="57" t="s">
        <v>555</v>
      </c>
      <c r="G35" s="57" t="s">
        <v>406</v>
      </c>
      <c r="H35" s="57" t="s">
        <v>407</v>
      </c>
      <c r="I35" s="58">
        <v>1.5</v>
      </c>
      <c r="J35" s="58">
        <v>0</v>
      </c>
      <c r="K35" s="56" t="s">
        <v>556</v>
      </c>
    </row>
    <row r="36" spans="1:11">
      <c r="A36" s="57">
        <v>101020038</v>
      </c>
      <c r="B36" s="57" t="s">
        <v>557</v>
      </c>
      <c r="C36" s="56" t="s">
        <v>425</v>
      </c>
      <c r="D36" s="57" t="s">
        <v>109</v>
      </c>
      <c r="E36" s="57" t="s">
        <v>558</v>
      </c>
      <c r="F36" s="57" t="s">
        <v>559</v>
      </c>
      <c r="G36" s="57" t="s">
        <v>406</v>
      </c>
      <c r="H36" s="57" t="s">
        <v>407</v>
      </c>
      <c r="I36" s="58">
        <v>1.5</v>
      </c>
      <c r="J36" s="58">
        <v>0</v>
      </c>
      <c r="K36" s="56" t="s">
        <v>560</v>
      </c>
    </row>
    <row r="37" spans="1:11">
      <c r="A37" s="57">
        <v>101020039</v>
      </c>
      <c r="B37" s="57" t="s">
        <v>561</v>
      </c>
      <c r="C37" s="56" t="s">
        <v>425</v>
      </c>
      <c r="D37" s="57" t="s">
        <v>562</v>
      </c>
      <c r="E37" s="57" t="s">
        <v>563</v>
      </c>
      <c r="F37" s="57" t="s">
        <v>564</v>
      </c>
      <c r="G37" s="57" t="s">
        <v>406</v>
      </c>
      <c r="H37" s="57" t="s">
        <v>407</v>
      </c>
      <c r="I37" s="58">
        <v>1.5</v>
      </c>
      <c r="J37" s="58">
        <v>0</v>
      </c>
      <c r="K37" s="56" t="s">
        <v>565</v>
      </c>
    </row>
    <row r="38" spans="1:11">
      <c r="A38" s="57">
        <v>101020040</v>
      </c>
      <c r="B38" s="57" t="s">
        <v>566</v>
      </c>
      <c r="C38" s="56" t="s">
        <v>425</v>
      </c>
      <c r="D38" s="57" t="s">
        <v>111</v>
      </c>
      <c r="E38" s="57" t="s">
        <v>567</v>
      </c>
      <c r="F38" s="57" t="s">
        <v>568</v>
      </c>
      <c r="G38" s="57" t="s">
        <v>406</v>
      </c>
      <c r="H38" s="57" t="s">
        <v>407</v>
      </c>
      <c r="I38" s="58">
        <v>1.5</v>
      </c>
      <c r="J38" s="58">
        <v>0</v>
      </c>
      <c r="K38" s="56" t="s">
        <v>565</v>
      </c>
    </row>
    <row r="39" spans="1:11">
      <c r="A39" s="57">
        <v>101020041</v>
      </c>
      <c r="B39" s="57" t="s">
        <v>569</v>
      </c>
      <c r="C39" s="56" t="s">
        <v>410</v>
      </c>
      <c r="D39" s="57" t="s">
        <v>570</v>
      </c>
      <c r="E39" s="57" t="s">
        <v>571</v>
      </c>
      <c r="F39" s="57" t="s">
        <v>572</v>
      </c>
      <c r="G39" s="57" t="s">
        <v>406</v>
      </c>
      <c r="H39" s="57" t="s">
        <v>407</v>
      </c>
      <c r="I39" s="58">
        <v>1.5</v>
      </c>
      <c r="J39" s="58">
        <v>0</v>
      </c>
      <c r="K39" s="56" t="s">
        <v>573</v>
      </c>
    </row>
    <row r="40" spans="1:11">
      <c r="A40" s="57">
        <v>101020042</v>
      </c>
      <c r="B40" s="57" t="s">
        <v>574</v>
      </c>
      <c r="C40" s="56" t="s">
        <v>575</v>
      </c>
      <c r="D40" s="57" t="s">
        <v>576</v>
      </c>
      <c r="E40" s="57" t="s">
        <v>577</v>
      </c>
      <c r="F40" s="57" t="s">
        <v>578</v>
      </c>
      <c r="G40" s="57" t="s">
        <v>406</v>
      </c>
      <c r="H40" s="57" t="s">
        <v>407</v>
      </c>
      <c r="I40" s="58">
        <v>1.5</v>
      </c>
      <c r="J40" s="58">
        <v>0</v>
      </c>
      <c r="K40" s="56" t="s">
        <v>579</v>
      </c>
    </row>
    <row r="41" spans="1:11">
      <c r="A41" s="57">
        <v>101020043</v>
      </c>
      <c r="B41" s="57" t="s">
        <v>580</v>
      </c>
      <c r="C41" s="56" t="s">
        <v>575</v>
      </c>
      <c r="D41" s="57" t="s">
        <v>104</v>
      </c>
      <c r="E41" s="57" t="s">
        <v>103</v>
      </c>
      <c r="F41" s="57" t="s">
        <v>581</v>
      </c>
      <c r="G41" s="57" t="s">
        <v>406</v>
      </c>
      <c r="H41" s="57" t="s">
        <v>407</v>
      </c>
      <c r="I41" s="58">
        <v>1.5</v>
      </c>
      <c r="J41" s="58">
        <v>0</v>
      </c>
      <c r="K41" s="56" t="s">
        <v>582</v>
      </c>
    </row>
    <row r="42" spans="1:11">
      <c r="A42" s="57">
        <v>101020044</v>
      </c>
      <c r="B42" s="57" t="s">
        <v>583</v>
      </c>
      <c r="C42" s="57" t="s">
        <v>451</v>
      </c>
      <c r="D42" s="57" t="s">
        <v>584</v>
      </c>
      <c r="E42" s="57" t="s">
        <v>585</v>
      </c>
      <c r="F42" s="57" t="s">
        <v>586</v>
      </c>
      <c r="G42" s="57" t="s">
        <v>406</v>
      </c>
      <c r="H42" s="57" t="s">
        <v>407</v>
      </c>
      <c r="I42" s="58">
        <v>1.5</v>
      </c>
      <c r="J42" s="58">
        <v>0</v>
      </c>
      <c r="K42" s="57" t="s">
        <v>587</v>
      </c>
    </row>
    <row r="43" spans="1:11">
      <c r="A43" s="57">
        <v>101020045</v>
      </c>
      <c r="B43" s="57" t="s">
        <v>588</v>
      </c>
      <c r="C43" s="56" t="s">
        <v>445</v>
      </c>
      <c r="D43" s="57" t="s">
        <v>589</v>
      </c>
      <c r="E43" s="57" t="s">
        <v>590</v>
      </c>
      <c r="F43" s="57" t="s">
        <v>591</v>
      </c>
      <c r="G43" s="57" t="s">
        <v>406</v>
      </c>
      <c r="H43" s="57" t="s">
        <v>407</v>
      </c>
      <c r="I43" s="58">
        <v>1.5</v>
      </c>
      <c r="J43" s="58">
        <v>0</v>
      </c>
      <c r="K43" s="56" t="s">
        <v>592</v>
      </c>
    </row>
    <row r="44" spans="1:11">
      <c r="A44" s="57">
        <v>101020046</v>
      </c>
      <c r="B44" s="57" t="s">
        <v>593</v>
      </c>
      <c r="C44" s="56" t="s">
        <v>461</v>
      </c>
      <c r="D44" s="57" t="s">
        <v>107</v>
      </c>
      <c r="E44" s="57" t="s">
        <v>594</v>
      </c>
      <c r="F44" s="57" t="s">
        <v>595</v>
      </c>
      <c r="G44" s="57" t="s">
        <v>406</v>
      </c>
      <c r="H44" s="57" t="s">
        <v>407</v>
      </c>
      <c r="I44" s="58">
        <v>1.5</v>
      </c>
      <c r="J44" s="58">
        <v>0</v>
      </c>
      <c r="K44" s="56" t="s">
        <v>596</v>
      </c>
    </row>
    <row r="45" spans="1:11">
      <c r="A45" s="57">
        <v>101020047</v>
      </c>
      <c r="B45" s="57" t="s">
        <v>597</v>
      </c>
      <c r="C45" s="56" t="s">
        <v>425</v>
      </c>
      <c r="D45" s="57" t="s">
        <v>598</v>
      </c>
      <c r="E45" s="57" t="s">
        <v>599</v>
      </c>
      <c r="F45" s="57" t="s">
        <v>600</v>
      </c>
      <c r="G45" s="57" t="s">
        <v>406</v>
      </c>
      <c r="H45" s="57" t="s">
        <v>407</v>
      </c>
      <c r="I45" s="58">
        <v>1.5</v>
      </c>
      <c r="J45" s="58">
        <v>0</v>
      </c>
      <c r="K45" s="56" t="s">
        <v>565</v>
      </c>
    </row>
    <row r="46" spans="1:11">
      <c r="A46" s="57">
        <v>101020048</v>
      </c>
      <c r="B46" s="57" t="s">
        <v>601</v>
      </c>
      <c r="C46" s="56" t="s">
        <v>602</v>
      </c>
      <c r="D46" s="57" t="s">
        <v>603</v>
      </c>
      <c r="E46" s="57" t="s">
        <v>604</v>
      </c>
      <c r="F46" s="57" t="s">
        <v>605</v>
      </c>
      <c r="G46" s="57" t="s">
        <v>406</v>
      </c>
      <c r="H46" s="57" t="s">
        <v>407</v>
      </c>
      <c r="I46" s="58">
        <v>1.5</v>
      </c>
      <c r="J46" s="58">
        <v>0</v>
      </c>
      <c r="K46" s="56" t="s">
        <v>606</v>
      </c>
    </row>
    <row r="47" spans="1:11">
      <c r="A47" s="57">
        <v>101020049</v>
      </c>
      <c r="B47" s="57" t="s">
        <v>607</v>
      </c>
      <c r="C47" s="56" t="s">
        <v>575</v>
      </c>
      <c r="D47" s="57" t="s">
        <v>608</v>
      </c>
      <c r="E47" s="57" t="s">
        <v>609</v>
      </c>
      <c r="F47" s="57" t="s">
        <v>610</v>
      </c>
      <c r="G47" s="57" t="s">
        <v>406</v>
      </c>
      <c r="H47" s="57" t="s">
        <v>407</v>
      </c>
      <c r="I47" s="58">
        <v>1.5</v>
      </c>
      <c r="J47" s="58">
        <v>0</v>
      </c>
      <c r="K47" s="56" t="s">
        <v>611</v>
      </c>
    </row>
    <row r="48" spans="1:11">
      <c r="A48" s="57">
        <v>101020050</v>
      </c>
      <c r="B48" s="57" t="s">
        <v>612</v>
      </c>
      <c r="C48" s="56" t="s">
        <v>575</v>
      </c>
      <c r="D48" s="57" t="s">
        <v>613</v>
      </c>
      <c r="E48" s="57" t="s">
        <v>614</v>
      </c>
      <c r="F48" s="57" t="s">
        <v>615</v>
      </c>
      <c r="G48" s="57" t="s">
        <v>406</v>
      </c>
      <c r="H48" s="57" t="s">
        <v>407</v>
      </c>
      <c r="I48" s="58">
        <v>1.5</v>
      </c>
      <c r="J48" s="58">
        <v>0</v>
      </c>
      <c r="K48" s="56" t="s">
        <v>616</v>
      </c>
    </row>
    <row r="49" spans="1:11">
      <c r="A49" s="57">
        <v>101020051</v>
      </c>
      <c r="B49" s="57" t="s">
        <v>617</v>
      </c>
      <c r="C49" s="57" t="s">
        <v>451</v>
      </c>
      <c r="D49" s="57" t="s">
        <v>618</v>
      </c>
      <c r="E49" s="57" t="s">
        <v>113</v>
      </c>
      <c r="F49" s="57" t="s">
        <v>619</v>
      </c>
      <c r="G49" s="57" t="s">
        <v>406</v>
      </c>
      <c r="H49" s="57" t="s">
        <v>407</v>
      </c>
      <c r="I49" s="58">
        <v>1.5</v>
      </c>
      <c r="J49" s="58">
        <v>0</v>
      </c>
      <c r="K49" s="57" t="s">
        <v>620</v>
      </c>
    </row>
    <row r="50" spans="1:11">
      <c r="A50" s="57">
        <v>101020052</v>
      </c>
      <c r="B50" s="57" t="s">
        <v>621</v>
      </c>
      <c r="C50" s="56" t="s">
        <v>622</v>
      </c>
      <c r="D50" s="57" t="s">
        <v>381</v>
      </c>
      <c r="E50" s="57" t="s">
        <v>380</v>
      </c>
      <c r="F50" s="57" t="s">
        <v>623</v>
      </c>
      <c r="G50" s="57" t="s">
        <v>406</v>
      </c>
      <c r="H50" s="57" t="s">
        <v>407</v>
      </c>
      <c r="I50" s="58">
        <v>1.5</v>
      </c>
      <c r="J50" s="58">
        <v>0</v>
      </c>
      <c r="K50" s="56" t="s">
        <v>624</v>
      </c>
    </row>
    <row r="51" spans="1:11">
      <c r="A51" s="57">
        <v>101020053</v>
      </c>
      <c r="B51" s="57" t="s">
        <v>625</v>
      </c>
      <c r="C51" s="56" t="s">
        <v>532</v>
      </c>
      <c r="D51" s="57" t="s">
        <v>626</v>
      </c>
      <c r="E51" s="57" t="s">
        <v>627</v>
      </c>
      <c r="F51" s="57" t="s">
        <v>628</v>
      </c>
      <c r="G51" s="57" t="s">
        <v>406</v>
      </c>
      <c r="H51" s="57" t="s">
        <v>407</v>
      </c>
      <c r="I51" s="58">
        <v>1.5</v>
      </c>
      <c r="J51" s="58">
        <v>0</v>
      </c>
      <c r="K51" s="56" t="s">
        <v>629</v>
      </c>
    </row>
    <row r="52" spans="1:11">
      <c r="A52" s="57">
        <v>101020054</v>
      </c>
      <c r="B52" s="57" t="s">
        <v>630</v>
      </c>
      <c r="C52" s="56" t="s">
        <v>445</v>
      </c>
      <c r="D52" s="57" t="s">
        <v>631</v>
      </c>
      <c r="E52" s="57" t="s">
        <v>632</v>
      </c>
      <c r="F52" s="57" t="s">
        <v>633</v>
      </c>
      <c r="G52" s="57" t="s">
        <v>406</v>
      </c>
      <c r="H52" s="57" t="s">
        <v>407</v>
      </c>
      <c r="I52" s="58">
        <v>1.5</v>
      </c>
      <c r="J52" s="58">
        <v>0</v>
      </c>
      <c r="K52" s="56" t="s">
        <v>634</v>
      </c>
    </row>
    <row r="53" spans="1:11">
      <c r="A53" s="57">
        <v>101020055</v>
      </c>
      <c r="B53" s="57" t="s">
        <v>635</v>
      </c>
      <c r="C53" s="56" t="s">
        <v>410</v>
      </c>
      <c r="D53" s="57" t="s">
        <v>636</v>
      </c>
      <c r="E53" s="57" t="s">
        <v>637</v>
      </c>
      <c r="F53" s="57" t="s">
        <v>638</v>
      </c>
      <c r="G53" s="57" t="s">
        <v>406</v>
      </c>
      <c r="H53" s="57" t="s">
        <v>407</v>
      </c>
      <c r="I53" s="58">
        <v>1.5</v>
      </c>
      <c r="J53" s="58">
        <v>0</v>
      </c>
      <c r="K53" s="56" t="s">
        <v>639</v>
      </c>
    </row>
    <row r="54" spans="1:11">
      <c r="A54" s="57">
        <v>101020056</v>
      </c>
      <c r="B54" s="57" t="s">
        <v>640</v>
      </c>
      <c r="C54" s="56" t="s">
        <v>641</v>
      </c>
      <c r="D54" s="57" t="s">
        <v>106</v>
      </c>
      <c r="E54" s="57" t="s">
        <v>105</v>
      </c>
      <c r="F54" s="57" t="s">
        <v>642</v>
      </c>
      <c r="G54" s="57" t="s">
        <v>406</v>
      </c>
      <c r="H54" s="57" t="s">
        <v>407</v>
      </c>
      <c r="I54" s="58">
        <v>1.5</v>
      </c>
      <c r="J54" s="58">
        <v>0</v>
      </c>
      <c r="K54" s="56" t="s">
        <v>643</v>
      </c>
    </row>
    <row r="55" spans="1:11">
      <c r="A55" s="57">
        <v>101020057</v>
      </c>
      <c r="B55" s="57" t="s">
        <v>644</v>
      </c>
      <c r="C55" s="56" t="s">
        <v>622</v>
      </c>
      <c r="D55" s="57" t="s">
        <v>645</v>
      </c>
      <c r="E55" s="57" t="s">
        <v>646</v>
      </c>
      <c r="F55" s="57" t="s">
        <v>647</v>
      </c>
      <c r="G55" s="57" t="s">
        <v>406</v>
      </c>
      <c r="H55" s="57" t="s">
        <v>407</v>
      </c>
      <c r="I55" s="58">
        <v>1.5</v>
      </c>
      <c r="J55" s="58">
        <v>0</v>
      </c>
      <c r="K55" s="56" t="s">
        <v>648</v>
      </c>
    </row>
    <row r="56" spans="1:11">
      <c r="A56" s="57">
        <v>101020058</v>
      </c>
      <c r="B56" s="57" t="s">
        <v>649</v>
      </c>
      <c r="C56" s="56" t="s">
        <v>622</v>
      </c>
      <c r="D56" s="57" t="s">
        <v>650</v>
      </c>
      <c r="E56" s="57" t="s">
        <v>651</v>
      </c>
      <c r="F56" s="57" t="s">
        <v>652</v>
      </c>
      <c r="G56" s="57" t="s">
        <v>406</v>
      </c>
      <c r="H56" s="57" t="s">
        <v>407</v>
      </c>
      <c r="I56" s="58">
        <v>1.5</v>
      </c>
      <c r="J56" s="58">
        <v>0</v>
      </c>
      <c r="K56" s="56" t="s">
        <v>648</v>
      </c>
    </row>
    <row r="57" spans="1:11">
      <c r="A57" s="57">
        <v>101020059</v>
      </c>
      <c r="B57" s="57" t="s">
        <v>653</v>
      </c>
      <c r="C57" s="56" t="s">
        <v>622</v>
      </c>
      <c r="D57" s="57" t="s">
        <v>654</v>
      </c>
      <c r="E57" s="57" t="s">
        <v>655</v>
      </c>
      <c r="F57" s="57" t="s">
        <v>656</v>
      </c>
      <c r="G57" s="57" t="s">
        <v>406</v>
      </c>
      <c r="H57" s="57" t="s">
        <v>407</v>
      </c>
      <c r="I57" s="58">
        <v>1.5</v>
      </c>
      <c r="J57" s="58">
        <v>0</v>
      </c>
      <c r="K57" s="56" t="s">
        <v>648</v>
      </c>
    </row>
    <row r="58" spans="1:11">
      <c r="A58" s="57">
        <v>101020060</v>
      </c>
      <c r="B58" s="57" t="s">
        <v>657</v>
      </c>
      <c r="C58" s="57" t="s">
        <v>451</v>
      </c>
      <c r="D58" s="57" t="s">
        <v>658</v>
      </c>
      <c r="E58" s="57" t="s">
        <v>659</v>
      </c>
      <c r="F58" s="57" t="s">
        <v>660</v>
      </c>
      <c r="G58" s="57" t="s">
        <v>406</v>
      </c>
      <c r="H58" s="57" t="s">
        <v>407</v>
      </c>
      <c r="I58" s="58">
        <v>1.5</v>
      </c>
      <c r="J58" s="58">
        <v>0</v>
      </c>
      <c r="K58" s="57" t="s">
        <v>661</v>
      </c>
    </row>
    <row r="59" spans="1:11">
      <c r="A59" s="57">
        <v>101020061</v>
      </c>
      <c r="B59" s="57" t="s">
        <v>662</v>
      </c>
      <c r="C59" s="56" t="s">
        <v>445</v>
      </c>
      <c r="D59" s="57" t="s">
        <v>663</v>
      </c>
      <c r="E59" s="57" t="s">
        <v>664</v>
      </c>
      <c r="F59" s="57" t="s">
        <v>665</v>
      </c>
      <c r="G59" s="57" t="s">
        <v>406</v>
      </c>
      <c r="H59" s="57" t="s">
        <v>407</v>
      </c>
      <c r="I59" s="58">
        <v>1.5</v>
      </c>
      <c r="J59" s="58">
        <v>0</v>
      </c>
      <c r="K59" s="56" t="s">
        <v>666</v>
      </c>
    </row>
    <row r="60" spans="1:11">
      <c r="A60" s="57">
        <v>101020062</v>
      </c>
      <c r="B60" s="57" t="s">
        <v>667</v>
      </c>
      <c r="C60" s="56" t="s">
        <v>445</v>
      </c>
      <c r="D60" s="57" t="s">
        <v>668</v>
      </c>
      <c r="E60" s="57" t="s">
        <v>669</v>
      </c>
      <c r="F60" s="57" t="s">
        <v>670</v>
      </c>
      <c r="G60" s="57" t="s">
        <v>406</v>
      </c>
      <c r="H60" s="57" t="s">
        <v>407</v>
      </c>
      <c r="I60" s="58">
        <v>1.5</v>
      </c>
      <c r="J60" s="58">
        <v>0</v>
      </c>
      <c r="K60" s="56" t="s">
        <v>671</v>
      </c>
    </row>
    <row r="61" spans="1:11">
      <c r="A61" s="57">
        <v>101020063</v>
      </c>
      <c r="B61" s="57" t="s">
        <v>672</v>
      </c>
      <c r="C61" s="56" t="s">
        <v>445</v>
      </c>
      <c r="D61" s="57" t="s">
        <v>673</v>
      </c>
      <c r="E61" s="57" t="s">
        <v>674</v>
      </c>
      <c r="F61" s="57" t="s">
        <v>675</v>
      </c>
      <c r="G61" s="57" t="s">
        <v>406</v>
      </c>
      <c r="H61" s="57" t="s">
        <v>407</v>
      </c>
      <c r="I61" s="58">
        <v>1.5</v>
      </c>
      <c r="J61" s="58">
        <v>0</v>
      </c>
      <c r="K61" s="56" t="s">
        <v>676</v>
      </c>
    </row>
    <row r="62" spans="1:11">
      <c r="A62" s="57">
        <v>101020064</v>
      </c>
      <c r="B62" s="57" t="s">
        <v>677</v>
      </c>
      <c r="C62" s="56" t="s">
        <v>445</v>
      </c>
      <c r="D62" s="57" t="s">
        <v>678</v>
      </c>
      <c r="E62" s="57" t="s">
        <v>148</v>
      </c>
      <c r="F62" s="57" t="s">
        <v>679</v>
      </c>
      <c r="G62" s="57" t="s">
        <v>406</v>
      </c>
      <c r="H62" s="57" t="s">
        <v>407</v>
      </c>
      <c r="I62" s="58">
        <v>1.5</v>
      </c>
      <c r="J62" s="58">
        <v>0</v>
      </c>
      <c r="K62" s="56" t="s">
        <v>680</v>
      </c>
    </row>
    <row r="63" spans="1:11">
      <c r="A63" s="57">
        <v>101020065</v>
      </c>
      <c r="B63" s="57" t="s">
        <v>681</v>
      </c>
      <c r="C63" s="56" t="s">
        <v>410</v>
      </c>
      <c r="D63" s="57" t="s">
        <v>682</v>
      </c>
      <c r="E63" s="57" t="s">
        <v>683</v>
      </c>
      <c r="F63" s="57" t="s">
        <v>684</v>
      </c>
      <c r="G63" s="57" t="s">
        <v>406</v>
      </c>
      <c r="H63" s="57" t="s">
        <v>407</v>
      </c>
      <c r="I63" s="58">
        <v>1.5</v>
      </c>
      <c r="J63" s="58">
        <v>0</v>
      </c>
      <c r="K63" s="56" t="s">
        <v>685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4.25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>
      <c r="A1" s="46" t="s">
        <v>98</v>
      </c>
      <c r="B1" s="46" t="s">
        <v>99</v>
      </c>
      <c r="C1" s="46" t="s">
        <v>100</v>
      </c>
      <c r="D1" s="46" t="s">
        <v>101</v>
      </c>
      <c r="E1" s="46" t="s">
        <v>102</v>
      </c>
      <c r="F1" s="46" t="s">
        <v>3</v>
      </c>
      <c r="G1" s="46" t="s">
        <v>4</v>
      </c>
    </row>
    <row r="2" spans="1:7">
      <c r="A2">
        <v>9</v>
      </c>
      <c r="B2">
        <v>1</v>
      </c>
      <c r="C2" t="s">
        <v>103</v>
      </c>
      <c r="D2" t="s">
        <v>104</v>
      </c>
      <c r="E2" s="47">
        <v>150</v>
      </c>
      <c r="F2">
        <v>300</v>
      </c>
      <c r="G2">
        <v>45000</v>
      </c>
    </row>
    <row r="3" spans="1:7">
      <c r="A3">
        <v>9</v>
      </c>
      <c r="B3">
        <v>2</v>
      </c>
      <c r="C3" t="s">
        <v>105</v>
      </c>
      <c r="D3" t="s">
        <v>106</v>
      </c>
      <c r="E3" s="47">
        <v>60</v>
      </c>
      <c r="F3">
        <v>10</v>
      </c>
      <c r="G3">
        <v>600</v>
      </c>
    </row>
    <row r="4" spans="1:7">
      <c r="A4">
        <v>9</v>
      </c>
      <c r="B4">
        <v>3</v>
      </c>
      <c r="C4" t="s">
        <v>380</v>
      </c>
      <c r="D4" t="s">
        <v>381</v>
      </c>
      <c r="E4" s="47">
        <v>50</v>
      </c>
      <c r="F4">
        <v>10.06</v>
      </c>
      <c r="G4">
        <v>503</v>
      </c>
    </row>
    <row r="5" spans="1:7">
      <c r="A5">
        <v>9</v>
      </c>
      <c r="B5">
        <v>4</v>
      </c>
      <c r="C5" t="s">
        <v>382</v>
      </c>
      <c r="D5" t="s">
        <v>107</v>
      </c>
      <c r="E5" s="47">
        <v>25</v>
      </c>
      <c r="F5">
        <v>6</v>
      </c>
      <c r="G5">
        <v>150</v>
      </c>
    </row>
    <row r="6" spans="1:7">
      <c r="A6">
        <v>9</v>
      </c>
      <c r="B6">
        <v>5</v>
      </c>
      <c r="C6" t="s">
        <v>108</v>
      </c>
      <c r="D6" t="s">
        <v>109</v>
      </c>
      <c r="E6" s="47">
        <v>50</v>
      </c>
      <c r="F6">
        <v>2.46</v>
      </c>
      <c r="G6">
        <v>123</v>
      </c>
    </row>
    <row r="7" spans="1:7">
      <c r="A7">
        <v>9</v>
      </c>
      <c r="B7">
        <v>6</v>
      </c>
      <c r="C7" t="s">
        <v>91</v>
      </c>
      <c r="D7" t="s">
        <v>110</v>
      </c>
      <c r="E7" s="47">
        <v>20</v>
      </c>
      <c r="F7">
        <v>6</v>
      </c>
      <c r="G7">
        <v>120</v>
      </c>
    </row>
    <row r="8" spans="1:7">
      <c r="A8">
        <v>9</v>
      </c>
      <c r="B8">
        <v>7</v>
      </c>
      <c r="C8" t="s">
        <v>93</v>
      </c>
      <c r="D8" t="s">
        <v>112</v>
      </c>
      <c r="E8" s="47">
        <v>5</v>
      </c>
      <c r="F8">
        <v>17.95</v>
      </c>
      <c r="G8">
        <v>89.75</v>
      </c>
    </row>
    <row r="9" spans="1:7">
      <c r="A9">
        <v>8</v>
      </c>
      <c r="B9">
        <v>1</v>
      </c>
      <c r="C9" t="s">
        <v>113</v>
      </c>
      <c r="D9" t="s">
        <v>114</v>
      </c>
      <c r="E9" s="47">
        <v>10</v>
      </c>
      <c r="F9">
        <v>8</v>
      </c>
      <c r="G9">
        <v>80</v>
      </c>
    </row>
    <row r="10" spans="1:7">
      <c r="A10">
        <v>8</v>
      </c>
      <c r="B10">
        <v>2</v>
      </c>
      <c r="C10" t="s">
        <v>115</v>
      </c>
      <c r="D10" t="s">
        <v>116</v>
      </c>
      <c r="E10" s="47">
        <v>4</v>
      </c>
      <c r="F10">
        <v>17.95</v>
      </c>
      <c r="G10">
        <v>71.8</v>
      </c>
    </row>
    <row r="11" spans="1:7">
      <c r="E11" s="47"/>
    </row>
    <row r="12" spans="1:7">
      <c r="E12" s="47"/>
    </row>
    <row r="13" spans="1:7">
      <c r="E13" s="47"/>
    </row>
    <row r="14" spans="1:7">
      <c r="E14" s="47"/>
    </row>
    <row r="15" spans="1:7">
      <c r="E15" s="47"/>
    </row>
    <row r="16" spans="1:7">
      <c r="E16" s="47"/>
    </row>
    <row r="17" spans="5:5">
      <c r="E17" s="47"/>
    </row>
    <row r="18" spans="5:5">
      <c r="E18" s="47"/>
    </row>
    <row r="19" spans="5:5">
      <c r="E19" s="47"/>
    </row>
    <row r="20" spans="5:5">
      <c r="E20" s="47"/>
    </row>
    <row r="21" spans="5:5">
      <c r="E21" s="47"/>
    </row>
    <row r="22" spans="5:5">
      <c r="E22" s="47"/>
    </row>
    <row r="23" spans="5:5">
      <c r="E23" s="47"/>
    </row>
    <row r="24" spans="5:5">
      <c r="E24" s="47"/>
    </row>
    <row r="25" spans="5:5">
      <c r="E25" s="47"/>
    </row>
    <row r="26" spans="5:5">
      <c r="E26" s="47"/>
    </row>
    <row r="27" spans="5:5">
      <c r="E27" s="47"/>
    </row>
    <row r="28" spans="5:5">
      <c r="E28" s="47"/>
    </row>
    <row r="29" spans="5:5">
      <c r="E29" s="47"/>
    </row>
    <row r="30" spans="5:5">
      <c r="E30" s="47"/>
    </row>
    <row r="31" spans="5:5">
      <c r="E31" s="47"/>
    </row>
    <row r="32" spans="5:5">
      <c r="E32" s="47"/>
    </row>
    <row r="33" spans="5:5">
      <c r="E33" s="47"/>
    </row>
    <row r="34" spans="5:5">
      <c r="E34" s="47"/>
    </row>
    <row r="35" spans="5:5">
      <c r="E35" s="47"/>
    </row>
    <row r="36" spans="5:5">
      <c r="E36" s="47"/>
    </row>
    <row r="37" spans="5:5">
      <c r="E37" s="47"/>
    </row>
    <row r="38" spans="5:5">
      <c r="E38" s="47"/>
    </row>
    <row r="39" spans="5:5">
      <c r="E39" s="47"/>
    </row>
    <row r="40" spans="5:5">
      <c r="E40" s="47"/>
    </row>
    <row r="41" spans="5:5">
      <c r="E41" s="47"/>
    </row>
    <row r="42" spans="5:5">
      <c r="E42" s="47"/>
    </row>
    <row r="43" spans="5:5">
      <c r="E43" s="47"/>
    </row>
    <row r="44" spans="5:5">
      <c r="E44" s="47"/>
    </row>
    <row r="45" spans="5:5">
      <c r="E45" s="47"/>
    </row>
    <row r="46" spans="5:5">
      <c r="E46" s="47"/>
    </row>
    <row r="47" spans="5:5">
      <c r="E47" s="47"/>
    </row>
    <row r="48" spans="5:5">
      <c r="E48" s="47"/>
    </row>
    <row r="49" spans="5:5">
      <c r="E49" s="47"/>
    </row>
    <row r="50" spans="5:5">
      <c r="E50" s="47"/>
    </row>
    <row r="51" spans="5:5">
      <c r="E51" s="47"/>
    </row>
    <row r="52" spans="5:5">
      <c r="E52" s="47"/>
    </row>
    <row r="53" spans="5:5">
      <c r="E53" s="47"/>
    </row>
    <row r="54" spans="5:5">
      <c r="E54" s="47"/>
    </row>
    <row r="55" spans="5:5">
      <c r="E55" s="47"/>
    </row>
    <row r="56" spans="5:5">
      <c r="E56" s="47"/>
    </row>
    <row r="57" spans="5:5">
      <c r="E57" s="47"/>
    </row>
    <row r="58" spans="5:5">
      <c r="E58" s="47"/>
    </row>
    <row r="59" spans="5:5">
      <c r="E59" s="47"/>
    </row>
    <row r="60" spans="5:5">
      <c r="E60" s="47"/>
    </row>
    <row r="61" spans="5:5">
      <c r="E61" s="47"/>
    </row>
    <row r="62" spans="5:5">
      <c r="E62" s="47"/>
    </row>
    <row r="63" spans="5:5">
      <c r="E63" s="47"/>
    </row>
    <row r="64" spans="5:5">
      <c r="E64" s="47"/>
    </row>
    <row r="65" spans="5:5">
      <c r="E65" s="47"/>
    </row>
    <row r="66" spans="5:5">
      <c r="E66" s="47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76"/>
  <sheetViews>
    <sheetView tabSelected="1" topLeftCell="A25" workbookViewId="0">
      <selection activeCell="I47" sqref="I47"/>
    </sheetView>
  </sheetViews>
  <sheetFormatPr defaultRowHeight="14.25"/>
  <cols>
    <col min="1" max="1" width="29" bestFit="1" customWidth="1"/>
    <col min="2" max="2" width="16.25" customWidth="1"/>
    <col min="3" max="3" width="11.375" customWidth="1"/>
  </cols>
  <sheetData>
    <row r="1" spans="1:6" s="1" customFormat="1">
      <c r="A1" s="44" t="s">
        <v>153</v>
      </c>
      <c r="B1" s="44" t="s">
        <v>0</v>
      </c>
      <c r="C1" s="44" t="s">
        <v>154</v>
      </c>
      <c r="D1" s="44" t="s">
        <v>155</v>
      </c>
      <c r="E1" s="44" t="s">
        <v>156</v>
      </c>
      <c r="F1" s="44" t="s">
        <v>157</v>
      </c>
    </row>
    <row r="2" spans="1:6">
      <c r="A2" s="45" t="str">
        <f>_xlfn.CONCAT("Fish_",B2:C2)</f>
        <v>Fish_Alewife_Young</v>
      </c>
      <c r="B2" s="87" t="s">
        <v>145</v>
      </c>
      <c r="C2" s="87" t="s">
        <v>165</v>
      </c>
      <c r="D2" s="87">
        <v>1</v>
      </c>
      <c r="E2" s="35">
        <v>10</v>
      </c>
      <c r="F2" s="35">
        <v>28</v>
      </c>
    </row>
    <row r="3" spans="1:6">
      <c r="A3" s="45" t="str">
        <f t="shared" ref="A3:A66" si="0">_xlfn.CONCAT("Fish_",B3:C3)</f>
        <v>Fish_Alewife_Common</v>
      </c>
      <c r="B3" s="87" t="s">
        <v>145</v>
      </c>
      <c r="C3" s="87" t="s">
        <v>158</v>
      </c>
      <c r="D3" s="87">
        <v>1</v>
      </c>
      <c r="E3" s="35">
        <v>28</v>
      </c>
      <c r="F3" s="35">
        <v>40</v>
      </c>
    </row>
    <row r="4" spans="1:6">
      <c r="A4" s="45" t="str">
        <f t="shared" si="0"/>
        <v>Fish_Common_Shiner_Young</v>
      </c>
      <c r="B4" s="87" t="s">
        <v>732</v>
      </c>
      <c r="C4" s="87" t="s">
        <v>165</v>
      </c>
      <c r="D4" s="87">
        <v>1</v>
      </c>
      <c r="E4" s="35">
        <v>10</v>
      </c>
      <c r="F4" s="35">
        <v>16</v>
      </c>
    </row>
    <row r="5" spans="1:6">
      <c r="A5" s="45" t="str">
        <f t="shared" si="0"/>
        <v>Fish_Common_Shiner_Common</v>
      </c>
      <c r="B5" s="87" t="s">
        <v>732</v>
      </c>
      <c r="C5" s="87" t="s">
        <v>158</v>
      </c>
      <c r="D5" s="87">
        <v>1</v>
      </c>
      <c r="E5" s="35">
        <v>16</v>
      </c>
      <c r="F5" s="35">
        <v>20</v>
      </c>
    </row>
    <row r="6" spans="1:6">
      <c r="A6" s="45" t="str">
        <f t="shared" si="0"/>
        <v>Fish_Green_Sunfish_Young</v>
      </c>
      <c r="B6" s="87" t="s">
        <v>163</v>
      </c>
      <c r="C6" s="87" t="s">
        <v>165</v>
      </c>
      <c r="D6" s="87">
        <v>1</v>
      </c>
      <c r="E6" s="35">
        <v>10</v>
      </c>
      <c r="F6" s="35">
        <v>23</v>
      </c>
    </row>
    <row r="7" spans="1:6">
      <c r="A7" s="45" t="str">
        <f t="shared" si="0"/>
        <v>Fish_Green_Sunfish_Common</v>
      </c>
      <c r="B7" s="87" t="s">
        <v>163</v>
      </c>
      <c r="C7" s="87" t="s">
        <v>158</v>
      </c>
      <c r="D7" s="87">
        <v>1</v>
      </c>
      <c r="E7" s="35">
        <v>23</v>
      </c>
      <c r="F7" s="35">
        <v>31</v>
      </c>
    </row>
    <row r="8" spans="1:6">
      <c r="A8" s="45" t="str">
        <f t="shared" si="0"/>
        <v>Fish_Pumpkinseed_Sunfish_Young</v>
      </c>
      <c r="B8" s="87" t="s">
        <v>170</v>
      </c>
      <c r="C8" s="87" t="s">
        <v>165</v>
      </c>
      <c r="D8" s="87">
        <v>1</v>
      </c>
      <c r="E8" s="35">
        <v>10</v>
      </c>
      <c r="F8" s="35">
        <v>28</v>
      </c>
    </row>
    <row r="9" spans="1:6">
      <c r="A9" s="45" t="str">
        <f t="shared" si="0"/>
        <v>Fish_Pumpkinseed_Sunfish_Common</v>
      </c>
      <c r="B9" s="87" t="s">
        <v>170</v>
      </c>
      <c r="C9" s="87" t="s">
        <v>158</v>
      </c>
      <c r="D9" s="87">
        <v>1</v>
      </c>
      <c r="E9" s="35">
        <v>28</v>
      </c>
      <c r="F9" s="35">
        <v>40</v>
      </c>
    </row>
    <row r="10" spans="1:6">
      <c r="A10" s="45" t="str">
        <f t="shared" si="0"/>
        <v>Fish_Bluegill_Sunfish_Young</v>
      </c>
      <c r="B10" s="87" t="s">
        <v>173</v>
      </c>
      <c r="C10" s="87" t="s">
        <v>165</v>
      </c>
      <c r="D10" s="87">
        <v>1</v>
      </c>
      <c r="E10" s="35">
        <v>10</v>
      </c>
      <c r="F10" s="35">
        <v>22</v>
      </c>
    </row>
    <row r="11" spans="1:6">
      <c r="A11" s="45" t="str">
        <f t="shared" si="0"/>
        <v>Fish_Bluegill_Sunfish_Common</v>
      </c>
      <c r="B11" s="87" t="s">
        <v>173</v>
      </c>
      <c r="C11" s="87" t="s">
        <v>158</v>
      </c>
      <c r="D11" s="87">
        <v>1</v>
      </c>
      <c r="E11" s="35">
        <v>22</v>
      </c>
      <c r="F11" s="35">
        <v>33</v>
      </c>
    </row>
    <row r="12" spans="1:6">
      <c r="A12" s="45" t="str">
        <f t="shared" si="0"/>
        <v>Fish_Bluegill_Sunfish_Trophy</v>
      </c>
      <c r="B12" s="87" t="s">
        <v>173</v>
      </c>
      <c r="C12" s="87" t="s">
        <v>159</v>
      </c>
      <c r="D12" s="87">
        <v>1</v>
      </c>
      <c r="E12" s="35">
        <v>33</v>
      </c>
      <c r="F12" s="35">
        <v>41</v>
      </c>
    </row>
    <row r="13" spans="1:6">
      <c r="A13" s="45" t="str">
        <f t="shared" si="0"/>
        <v>Fish_Redear_Sunfish_Young</v>
      </c>
      <c r="B13" s="87" t="s">
        <v>172</v>
      </c>
      <c r="C13" s="87" t="s">
        <v>165</v>
      </c>
      <c r="D13" s="87">
        <v>1</v>
      </c>
      <c r="E13" s="35">
        <v>10</v>
      </c>
      <c r="F13" s="35">
        <v>25</v>
      </c>
    </row>
    <row r="14" spans="1:6">
      <c r="A14" s="45" t="str">
        <f t="shared" si="0"/>
        <v>Fish_Redear_Sunfish_Common</v>
      </c>
      <c r="B14" s="87" t="s">
        <v>172</v>
      </c>
      <c r="C14" s="87" t="s">
        <v>158</v>
      </c>
      <c r="D14" s="87">
        <v>1</v>
      </c>
      <c r="E14" s="35">
        <v>25</v>
      </c>
      <c r="F14" s="35">
        <v>38</v>
      </c>
    </row>
    <row r="15" spans="1:6">
      <c r="A15" s="45" t="str">
        <f t="shared" si="0"/>
        <v>Fish_Redear_Sunfish_Trophy</v>
      </c>
      <c r="B15" s="87" t="s">
        <v>172</v>
      </c>
      <c r="C15" s="87" t="s">
        <v>159</v>
      </c>
      <c r="D15" s="87">
        <v>1</v>
      </c>
      <c r="E15" s="35">
        <v>38</v>
      </c>
      <c r="F15" s="35">
        <v>48</v>
      </c>
    </row>
    <row r="16" spans="1:6">
      <c r="A16" s="45" t="str">
        <f t="shared" si="0"/>
        <v>Fish_Yaqui_Sucker_Young</v>
      </c>
      <c r="B16" s="87" t="s">
        <v>717</v>
      </c>
      <c r="C16" s="87" t="s">
        <v>165</v>
      </c>
      <c r="D16" s="87">
        <v>1</v>
      </c>
      <c r="E16" s="35">
        <v>10</v>
      </c>
      <c r="F16" s="35">
        <v>26</v>
      </c>
    </row>
    <row r="17" spans="1:6">
      <c r="A17" s="45" t="str">
        <f t="shared" si="0"/>
        <v>Fish_Yaqui_Sucker_Common</v>
      </c>
      <c r="B17" s="87" t="s">
        <v>717</v>
      </c>
      <c r="C17" s="87" t="s">
        <v>158</v>
      </c>
      <c r="D17" s="87">
        <v>1</v>
      </c>
      <c r="E17" s="35">
        <v>26</v>
      </c>
      <c r="F17" s="35">
        <v>40</v>
      </c>
    </row>
    <row r="18" spans="1:6">
      <c r="A18" s="45" t="str">
        <f t="shared" si="0"/>
        <v>Fish_Yaqui_Sucker_Trophy</v>
      </c>
      <c r="B18" s="87" t="s">
        <v>717</v>
      </c>
      <c r="C18" s="87" t="s">
        <v>159</v>
      </c>
      <c r="D18" s="87">
        <v>1</v>
      </c>
      <c r="E18" s="35">
        <v>40</v>
      </c>
      <c r="F18" s="35">
        <v>49</v>
      </c>
    </row>
    <row r="19" spans="1:6">
      <c r="A19" s="45" t="str">
        <f t="shared" si="0"/>
        <v>Fish_Yaqui_Sucker_Unique</v>
      </c>
      <c r="B19" s="87" t="s">
        <v>717</v>
      </c>
      <c r="C19" s="87" t="s">
        <v>160</v>
      </c>
      <c r="D19" s="87">
        <v>1</v>
      </c>
      <c r="E19" s="35">
        <v>49</v>
      </c>
      <c r="F19" s="35">
        <v>56</v>
      </c>
    </row>
    <row r="20" spans="1:6">
      <c r="A20" s="45" t="str">
        <f t="shared" si="0"/>
        <v>Fish_Buffalofish_Young</v>
      </c>
      <c r="B20" s="87" t="s">
        <v>171</v>
      </c>
      <c r="C20" s="87" t="s">
        <v>165</v>
      </c>
      <c r="D20" s="87">
        <v>1</v>
      </c>
      <c r="E20" s="35">
        <v>20</v>
      </c>
      <c r="F20" s="35">
        <v>53</v>
      </c>
    </row>
    <row r="21" spans="1:6">
      <c r="A21" s="45" t="str">
        <f t="shared" si="0"/>
        <v>Fish_Buffalofish_Common</v>
      </c>
      <c r="B21" s="87" t="s">
        <v>171</v>
      </c>
      <c r="C21" s="87" t="s">
        <v>158</v>
      </c>
      <c r="D21" s="87">
        <v>1</v>
      </c>
      <c r="E21" s="35">
        <v>53</v>
      </c>
      <c r="F21" s="35">
        <v>81</v>
      </c>
    </row>
    <row r="22" spans="1:6">
      <c r="A22" s="45" t="str">
        <f t="shared" si="0"/>
        <v>Fish_Buffalofish_Trophy</v>
      </c>
      <c r="B22" s="87" t="s">
        <v>171</v>
      </c>
      <c r="C22" s="87" t="s">
        <v>159</v>
      </c>
      <c r="D22" s="87">
        <v>1</v>
      </c>
      <c r="E22" s="35">
        <v>81</v>
      </c>
      <c r="F22" s="35">
        <v>100</v>
      </c>
    </row>
    <row r="23" spans="1:6">
      <c r="A23" s="45" t="str">
        <f t="shared" si="0"/>
        <v>Fish_Buffalofish_Unique</v>
      </c>
      <c r="B23" s="87" t="s">
        <v>171</v>
      </c>
      <c r="C23" s="87" t="s">
        <v>160</v>
      </c>
      <c r="D23" s="87">
        <v>1</v>
      </c>
      <c r="E23" s="35">
        <v>100</v>
      </c>
      <c r="F23" s="35">
        <v>113</v>
      </c>
    </row>
    <row r="24" spans="1:6">
      <c r="A24" s="45" t="str">
        <f t="shared" si="0"/>
        <v>Fish_Bigmouth_Buffalo_Young</v>
      </c>
      <c r="B24" s="87" t="s">
        <v>718</v>
      </c>
      <c r="C24" s="87" t="s">
        <v>165</v>
      </c>
      <c r="D24" s="87">
        <v>1</v>
      </c>
      <c r="E24" s="35">
        <v>25</v>
      </c>
      <c r="F24" s="35">
        <v>61</v>
      </c>
    </row>
    <row r="25" spans="1:6">
      <c r="A25" s="45" t="str">
        <f t="shared" si="0"/>
        <v>Fish_Bigmouth_Buffalo_Common</v>
      </c>
      <c r="B25" s="87" t="s">
        <v>718</v>
      </c>
      <c r="C25" s="87" t="s">
        <v>158</v>
      </c>
      <c r="D25" s="87">
        <v>1</v>
      </c>
      <c r="E25" s="35">
        <v>61</v>
      </c>
      <c r="F25" s="35">
        <v>92</v>
      </c>
    </row>
    <row r="26" spans="1:6">
      <c r="A26" s="45" t="str">
        <f t="shared" si="0"/>
        <v>Fish_Bigmouth_Buffalo_Trophy</v>
      </c>
      <c r="B26" s="87" t="s">
        <v>718</v>
      </c>
      <c r="C26" s="87" t="s">
        <v>159</v>
      </c>
      <c r="D26" s="87">
        <v>1</v>
      </c>
      <c r="E26" s="35">
        <v>92</v>
      </c>
      <c r="F26" s="35">
        <v>112</v>
      </c>
    </row>
    <row r="27" spans="1:6">
      <c r="A27" s="45" t="str">
        <f t="shared" si="0"/>
        <v>Fish_Bigmouth_Buffalo_Unique</v>
      </c>
      <c r="B27" s="87" t="s">
        <v>718</v>
      </c>
      <c r="C27" s="87" t="s">
        <v>160</v>
      </c>
      <c r="D27" s="87">
        <v>1</v>
      </c>
      <c r="E27" s="35">
        <v>112</v>
      </c>
      <c r="F27" s="35">
        <v>127</v>
      </c>
    </row>
    <row r="28" spans="1:6">
      <c r="A28" s="45" t="str">
        <f t="shared" si="0"/>
        <v>Fish_Tench_Young</v>
      </c>
      <c r="B28" s="87" t="s">
        <v>132</v>
      </c>
      <c r="C28" s="87" t="s">
        <v>165</v>
      </c>
      <c r="D28" s="87">
        <v>1</v>
      </c>
      <c r="E28" s="35">
        <v>10</v>
      </c>
      <c r="F28" s="35">
        <v>28</v>
      </c>
    </row>
    <row r="29" spans="1:6">
      <c r="A29" s="45" t="str">
        <f t="shared" si="0"/>
        <v>Fish_Tench_Common</v>
      </c>
      <c r="B29" s="87" t="s">
        <v>132</v>
      </c>
      <c r="C29" s="87" t="s">
        <v>158</v>
      </c>
      <c r="D29" s="87">
        <v>1</v>
      </c>
      <c r="E29" s="35">
        <v>28</v>
      </c>
      <c r="F29" s="35">
        <v>43</v>
      </c>
    </row>
    <row r="30" spans="1:6">
      <c r="A30" s="45" t="str">
        <f t="shared" si="0"/>
        <v>Fish_Tench_Trophy</v>
      </c>
      <c r="B30" s="87" t="s">
        <v>132</v>
      </c>
      <c r="C30" s="87" t="s">
        <v>159</v>
      </c>
      <c r="D30" s="87">
        <v>1</v>
      </c>
      <c r="E30" s="35">
        <v>43</v>
      </c>
      <c r="F30" s="35">
        <v>55</v>
      </c>
    </row>
    <row r="31" spans="1:6">
      <c r="A31" s="45" t="str">
        <f t="shared" si="0"/>
        <v>Fish_Tench_Unique</v>
      </c>
      <c r="B31" s="87" t="s">
        <v>132</v>
      </c>
      <c r="C31" s="87" t="s">
        <v>160</v>
      </c>
      <c r="D31" s="87">
        <v>1</v>
      </c>
      <c r="E31" s="35">
        <v>55</v>
      </c>
      <c r="F31" s="35">
        <v>64</v>
      </c>
    </row>
    <row r="32" spans="1:6">
      <c r="A32" s="45" t="str">
        <f t="shared" si="0"/>
        <v>Fish_Tench_Apex</v>
      </c>
      <c r="B32" s="87" t="s">
        <v>132</v>
      </c>
      <c r="C32" s="87" t="s">
        <v>161</v>
      </c>
      <c r="D32" s="87">
        <v>1</v>
      </c>
      <c r="E32" s="35">
        <v>64</v>
      </c>
      <c r="F32" s="35">
        <v>70</v>
      </c>
    </row>
    <row r="33" spans="1:6">
      <c r="A33" s="45" t="str">
        <f t="shared" si="0"/>
        <v>Fish_Channel_Catfish_Young</v>
      </c>
      <c r="B33" s="87" t="s">
        <v>169</v>
      </c>
      <c r="C33" s="87" t="s">
        <v>165</v>
      </c>
      <c r="D33" s="87">
        <v>1</v>
      </c>
      <c r="E33" s="35">
        <v>10</v>
      </c>
      <c r="F33" s="35">
        <v>47</v>
      </c>
    </row>
    <row r="34" spans="1:6">
      <c r="A34" s="45" t="str">
        <f t="shared" si="0"/>
        <v>Fish_Channel_Catfish_Common</v>
      </c>
      <c r="B34" s="87" t="s">
        <v>169</v>
      </c>
      <c r="C34" s="87" t="s">
        <v>158</v>
      </c>
      <c r="D34" s="87">
        <v>1</v>
      </c>
      <c r="E34" s="35">
        <v>47</v>
      </c>
      <c r="F34" s="35">
        <v>78</v>
      </c>
    </row>
    <row r="35" spans="1:6">
      <c r="A35" s="45" t="str">
        <f t="shared" si="0"/>
        <v>Fish_Channel_Catfish_Trophy</v>
      </c>
      <c r="B35" s="87" t="s">
        <v>169</v>
      </c>
      <c r="C35" s="87" t="s">
        <v>159</v>
      </c>
      <c r="D35" s="87">
        <v>1</v>
      </c>
      <c r="E35" s="35">
        <v>78</v>
      </c>
      <c r="F35" s="35">
        <v>102</v>
      </c>
    </row>
    <row r="36" spans="1:6">
      <c r="A36" s="45" t="str">
        <f t="shared" si="0"/>
        <v>Fish_Channel_Catfish_Unique</v>
      </c>
      <c r="B36" s="87" t="s">
        <v>169</v>
      </c>
      <c r="C36" s="87" t="s">
        <v>160</v>
      </c>
      <c r="D36" s="87">
        <v>1</v>
      </c>
      <c r="E36" s="35">
        <v>102</v>
      </c>
      <c r="F36" s="35">
        <v>120</v>
      </c>
    </row>
    <row r="37" spans="1:6">
      <c r="A37" s="45" t="str">
        <f t="shared" si="0"/>
        <v>Fish_Channel_Catfish_Apex</v>
      </c>
      <c r="B37" s="87" t="s">
        <v>169</v>
      </c>
      <c r="C37" s="87" t="s">
        <v>161</v>
      </c>
      <c r="D37" s="87">
        <v>1</v>
      </c>
      <c r="E37" s="35">
        <v>120</v>
      </c>
      <c r="F37" s="35">
        <v>132</v>
      </c>
    </row>
    <row r="38" spans="1:6">
      <c r="A38" s="45" t="str">
        <f t="shared" si="0"/>
        <v>Fish_Common_Shiner_Young</v>
      </c>
      <c r="B38" s="87" t="s">
        <v>732</v>
      </c>
      <c r="C38" s="87" t="s">
        <v>165</v>
      </c>
      <c r="D38" s="87">
        <v>2</v>
      </c>
      <c r="E38" s="35">
        <v>10</v>
      </c>
      <c r="F38" s="35">
        <v>16</v>
      </c>
    </row>
    <row r="39" spans="1:6">
      <c r="A39" s="45" t="str">
        <f t="shared" si="0"/>
        <v>Fish_Common_Shiner_Common</v>
      </c>
      <c r="B39" s="87" t="s">
        <v>732</v>
      </c>
      <c r="C39" s="87" t="s">
        <v>158</v>
      </c>
      <c r="D39" s="87">
        <v>2</v>
      </c>
      <c r="E39" s="35">
        <v>16</v>
      </c>
      <c r="F39" s="35">
        <v>20</v>
      </c>
    </row>
    <row r="40" spans="1:6">
      <c r="A40" s="45" t="str">
        <f t="shared" si="0"/>
        <v>Fish_Bluegill_Sunfish_Young</v>
      </c>
      <c r="B40" s="87" t="s">
        <v>173</v>
      </c>
      <c r="C40" s="87" t="s">
        <v>165</v>
      </c>
      <c r="D40" s="87">
        <v>2</v>
      </c>
      <c r="E40" s="35">
        <v>10</v>
      </c>
      <c r="F40" s="35">
        <v>22</v>
      </c>
    </row>
    <row r="41" spans="1:6">
      <c r="A41" s="45" t="str">
        <f t="shared" si="0"/>
        <v>Fish_Bluegill_Sunfish_Common</v>
      </c>
      <c r="B41" s="87" t="s">
        <v>173</v>
      </c>
      <c r="C41" s="87" t="s">
        <v>158</v>
      </c>
      <c r="D41" s="87">
        <v>2</v>
      </c>
      <c r="E41" s="35">
        <v>22</v>
      </c>
      <c r="F41" s="35">
        <v>33</v>
      </c>
    </row>
    <row r="42" spans="1:6">
      <c r="A42" s="45" t="str">
        <f t="shared" si="0"/>
        <v>Fish_Bluegill_Sunfish_Trophy</v>
      </c>
      <c r="B42" s="87" t="s">
        <v>173</v>
      </c>
      <c r="C42" s="87" t="s">
        <v>159</v>
      </c>
      <c r="D42" s="87">
        <v>2</v>
      </c>
      <c r="E42" s="35">
        <v>33</v>
      </c>
      <c r="F42" s="35">
        <v>41</v>
      </c>
    </row>
    <row r="43" spans="1:6">
      <c r="A43" s="45" t="str">
        <f t="shared" si="0"/>
        <v>Fish_Redear_Sunfish_Young</v>
      </c>
      <c r="B43" s="87" t="s">
        <v>172</v>
      </c>
      <c r="C43" s="87" t="s">
        <v>165</v>
      </c>
      <c r="D43" s="87">
        <v>2</v>
      </c>
      <c r="E43" s="35">
        <v>10</v>
      </c>
      <c r="F43" s="35">
        <v>25</v>
      </c>
    </row>
    <row r="44" spans="1:6">
      <c r="A44" s="45" t="str">
        <f t="shared" si="0"/>
        <v>Fish_Redear_Sunfish_Common</v>
      </c>
      <c r="B44" s="87" t="s">
        <v>172</v>
      </c>
      <c r="C44" s="87" t="s">
        <v>158</v>
      </c>
      <c r="D44" s="87">
        <v>2</v>
      </c>
      <c r="E44" s="35">
        <v>25</v>
      </c>
      <c r="F44" s="35">
        <v>38</v>
      </c>
    </row>
    <row r="45" spans="1:6">
      <c r="A45" s="45" t="str">
        <f t="shared" si="0"/>
        <v>Fish_Redear_Sunfish_Trophy</v>
      </c>
      <c r="B45" s="87" t="s">
        <v>172</v>
      </c>
      <c r="C45" s="87" t="s">
        <v>159</v>
      </c>
      <c r="D45" s="87">
        <v>2</v>
      </c>
      <c r="E45" s="35">
        <v>38</v>
      </c>
      <c r="F45" s="35">
        <v>48</v>
      </c>
    </row>
    <row r="46" spans="1:6">
      <c r="A46" s="45" t="str">
        <f t="shared" si="0"/>
        <v>Fish_American_Shad_Young</v>
      </c>
      <c r="B46" s="87" t="s">
        <v>719</v>
      </c>
      <c r="C46" s="87" t="s">
        <v>165</v>
      </c>
      <c r="D46" s="87">
        <v>2</v>
      </c>
      <c r="E46" s="35">
        <v>15</v>
      </c>
      <c r="F46" s="35">
        <v>35</v>
      </c>
    </row>
    <row r="47" spans="1:6">
      <c r="A47" s="45" t="str">
        <f t="shared" si="0"/>
        <v>Fish_American_Shad_Common</v>
      </c>
      <c r="B47" s="87" t="s">
        <v>719</v>
      </c>
      <c r="C47" s="87" t="s">
        <v>158</v>
      </c>
      <c r="D47" s="87">
        <v>2</v>
      </c>
      <c r="E47" s="35">
        <v>35</v>
      </c>
      <c r="F47" s="35">
        <v>65</v>
      </c>
    </row>
    <row r="48" spans="1:6">
      <c r="A48" s="45" t="str">
        <f t="shared" si="0"/>
        <v>Fish_Rock_Bass_Young</v>
      </c>
      <c r="B48" s="87" t="s">
        <v>177</v>
      </c>
      <c r="C48" s="87" t="s">
        <v>165</v>
      </c>
      <c r="D48" s="87">
        <v>2</v>
      </c>
      <c r="E48" s="35">
        <v>10</v>
      </c>
      <c r="F48" s="35">
        <v>30</v>
      </c>
    </row>
    <row r="49" spans="1:6">
      <c r="A49" s="45" t="str">
        <f t="shared" si="0"/>
        <v>Fish_Rock_Bass_Common</v>
      </c>
      <c r="B49" s="87" t="s">
        <v>177</v>
      </c>
      <c r="C49" s="87" t="s">
        <v>158</v>
      </c>
      <c r="D49" s="87">
        <v>2</v>
      </c>
      <c r="E49" s="35">
        <v>30</v>
      </c>
      <c r="F49" s="35">
        <v>43</v>
      </c>
    </row>
    <row r="50" spans="1:6">
      <c r="A50" s="45" t="str">
        <f t="shared" si="0"/>
        <v>Fish_Bowfin_Young</v>
      </c>
      <c r="B50" s="87" t="s">
        <v>149</v>
      </c>
      <c r="C50" s="87" t="s">
        <v>165</v>
      </c>
      <c r="D50" s="87">
        <v>2</v>
      </c>
      <c r="E50" s="35">
        <v>15</v>
      </c>
      <c r="F50" s="35">
        <v>33</v>
      </c>
    </row>
    <row r="51" spans="1:6">
      <c r="A51" s="45" t="str">
        <f t="shared" si="0"/>
        <v>Fish_Bowfin_Common</v>
      </c>
      <c r="B51" s="87" t="s">
        <v>149</v>
      </c>
      <c r="C51" s="87" t="s">
        <v>158</v>
      </c>
      <c r="D51" s="87">
        <v>2</v>
      </c>
      <c r="E51" s="35">
        <v>33</v>
      </c>
      <c r="F51" s="35">
        <v>52</v>
      </c>
    </row>
    <row r="52" spans="1:6">
      <c r="A52" s="45" t="str">
        <f t="shared" si="0"/>
        <v>Fish_Yellow_Perch_Young</v>
      </c>
      <c r="B52" s="87" t="s">
        <v>176</v>
      </c>
      <c r="C52" s="87" t="s">
        <v>165</v>
      </c>
      <c r="D52" s="87">
        <v>2</v>
      </c>
      <c r="E52" s="35">
        <v>10</v>
      </c>
      <c r="F52" s="35">
        <v>26</v>
      </c>
    </row>
    <row r="53" spans="1:6">
      <c r="A53" s="45" t="str">
        <f t="shared" si="0"/>
        <v>Fish_Yellow_Perch_Common</v>
      </c>
      <c r="B53" s="87" t="s">
        <v>176</v>
      </c>
      <c r="C53" s="87" t="s">
        <v>158</v>
      </c>
      <c r="D53" s="87">
        <v>2</v>
      </c>
      <c r="E53" s="35">
        <v>26</v>
      </c>
      <c r="F53" s="35">
        <v>40</v>
      </c>
    </row>
    <row r="54" spans="1:6">
      <c r="A54" s="45" t="str">
        <f t="shared" si="0"/>
        <v>Fish_Yellow_Perch_Trophy</v>
      </c>
      <c r="B54" s="87" t="s">
        <v>176</v>
      </c>
      <c r="C54" s="87" t="s">
        <v>159</v>
      </c>
      <c r="D54" s="87">
        <v>2</v>
      </c>
      <c r="E54" s="35">
        <v>40</v>
      </c>
      <c r="F54" s="35">
        <v>50</v>
      </c>
    </row>
    <row r="55" spans="1:6">
      <c r="A55" s="45" t="str">
        <f t="shared" si="0"/>
        <v>Fish_Redfin_Pickerel_Young</v>
      </c>
      <c r="B55" s="87" t="s">
        <v>720</v>
      </c>
      <c r="C55" s="87" t="s">
        <v>165</v>
      </c>
      <c r="D55" s="87">
        <v>2</v>
      </c>
      <c r="E55" s="35">
        <v>10</v>
      </c>
      <c r="F55" s="35">
        <v>22</v>
      </c>
    </row>
    <row r="56" spans="1:6">
      <c r="A56" s="45" t="str">
        <f t="shared" si="0"/>
        <v>Fish_Redfin_Pickerel_Common</v>
      </c>
      <c r="B56" s="87" t="s">
        <v>720</v>
      </c>
      <c r="C56" s="87" t="s">
        <v>158</v>
      </c>
      <c r="D56" s="87">
        <v>2</v>
      </c>
      <c r="E56" s="35">
        <v>22</v>
      </c>
      <c r="F56" s="35">
        <v>32</v>
      </c>
    </row>
    <row r="57" spans="1:6">
      <c r="A57" s="45" t="str">
        <f t="shared" si="0"/>
        <v>Fish_Redfin_Pickerel_Trophy</v>
      </c>
      <c r="B57" s="87" t="s">
        <v>720</v>
      </c>
      <c r="C57" s="87" t="s">
        <v>159</v>
      </c>
      <c r="D57" s="87">
        <v>2</v>
      </c>
      <c r="E57" s="35">
        <v>32</v>
      </c>
      <c r="F57" s="35">
        <v>39</v>
      </c>
    </row>
    <row r="58" spans="1:6">
      <c r="A58" s="45" t="str">
        <f t="shared" si="0"/>
        <v>Fish_Spotted_Bass_Young</v>
      </c>
      <c r="B58" s="87" t="s">
        <v>323</v>
      </c>
      <c r="C58" s="87" t="s">
        <v>165</v>
      </c>
      <c r="D58" s="87">
        <v>2</v>
      </c>
      <c r="E58" s="35">
        <v>12</v>
      </c>
      <c r="F58" s="35">
        <v>30</v>
      </c>
    </row>
    <row r="59" spans="1:6">
      <c r="A59" s="45" t="str">
        <f t="shared" si="0"/>
        <v>Fish_Spotted_Bass_Common</v>
      </c>
      <c r="B59" s="87" t="s">
        <v>323</v>
      </c>
      <c r="C59" s="87" t="s">
        <v>158</v>
      </c>
      <c r="D59" s="87">
        <v>2</v>
      </c>
      <c r="E59" s="35">
        <v>30</v>
      </c>
      <c r="F59" s="35">
        <v>46</v>
      </c>
    </row>
    <row r="60" spans="1:6">
      <c r="A60" s="45" t="str">
        <f t="shared" si="0"/>
        <v>Fish_Spotted_Bass_Trophy</v>
      </c>
      <c r="B60" s="87" t="s">
        <v>323</v>
      </c>
      <c r="C60" s="87" t="s">
        <v>159</v>
      </c>
      <c r="D60" s="87">
        <v>2</v>
      </c>
      <c r="E60" s="35">
        <v>46</v>
      </c>
      <c r="F60" s="35">
        <v>56</v>
      </c>
    </row>
    <row r="61" spans="1:6">
      <c r="A61" s="45" t="str">
        <f t="shared" si="0"/>
        <v>Fish_Spotted_Bass_Unique</v>
      </c>
      <c r="B61" s="87" t="s">
        <v>323</v>
      </c>
      <c r="C61" s="87" t="s">
        <v>160</v>
      </c>
      <c r="D61" s="87">
        <v>2</v>
      </c>
      <c r="E61" s="35">
        <v>56</v>
      </c>
      <c r="F61" s="35">
        <v>64</v>
      </c>
    </row>
    <row r="62" spans="1:6">
      <c r="A62" s="45" t="str">
        <f t="shared" si="0"/>
        <v>Fish_Largemouth_Bass_Young</v>
      </c>
      <c r="B62" s="87" t="s">
        <v>168</v>
      </c>
      <c r="C62" s="87" t="s">
        <v>165</v>
      </c>
      <c r="D62" s="87">
        <v>2</v>
      </c>
      <c r="E62" s="35">
        <v>15</v>
      </c>
      <c r="F62" s="35">
        <v>40</v>
      </c>
    </row>
    <row r="63" spans="1:6">
      <c r="A63" s="45" t="str">
        <f t="shared" si="0"/>
        <v>Fish_Largemouth_Bass_Common</v>
      </c>
      <c r="B63" s="87" t="s">
        <v>168</v>
      </c>
      <c r="C63" s="87" t="s">
        <v>158</v>
      </c>
      <c r="D63" s="87">
        <v>2</v>
      </c>
      <c r="E63" s="35">
        <v>40</v>
      </c>
      <c r="F63" s="35">
        <v>61</v>
      </c>
    </row>
    <row r="64" spans="1:6">
      <c r="A64" s="45" t="str">
        <f t="shared" si="0"/>
        <v>Fish_Largemouth_Bass_Trophy</v>
      </c>
      <c r="B64" s="87" t="s">
        <v>168</v>
      </c>
      <c r="C64" s="87" t="s">
        <v>159</v>
      </c>
      <c r="D64" s="87">
        <v>2</v>
      </c>
      <c r="E64" s="35">
        <v>61</v>
      </c>
      <c r="F64" s="35">
        <v>77</v>
      </c>
    </row>
    <row r="65" spans="1:6">
      <c r="A65" s="45" t="str">
        <f t="shared" si="0"/>
        <v>Fish_Largemouth_Bass_Unique</v>
      </c>
      <c r="B65" s="87" t="s">
        <v>168</v>
      </c>
      <c r="C65" s="87" t="s">
        <v>160</v>
      </c>
      <c r="D65" s="87">
        <v>2</v>
      </c>
      <c r="E65" s="35">
        <v>77</v>
      </c>
      <c r="F65" s="35">
        <v>89</v>
      </c>
    </row>
    <row r="66" spans="1:6">
      <c r="A66" s="45" t="str">
        <f t="shared" si="0"/>
        <v>Fish_Largemouth_Bass_Apex</v>
      </c>
      <c r="B66" s="87" t="s">
        <v>168</v>
      </c>
      <c r="C66" s="87" t="s">
        <v>161</v>
      </c>
      <c r="D66" s="87">
        <v>2</v>
      </c>
      <c r="E66" s="35">
        <v>89</v>
      </c>
      <c r="F66" s="35">
        <v>97</v>
      </c>
    </row>
    <row r="67" spans="1:6">
      <c r="A67" s="45" t="str">
        <f t="shared" ref="A67:A76" si="1">_xlfn.CONCAT("Fish_",B67:C67)</f>
        <v>Fish_American_Eel_Young</v>
      </c>
      <c r="B67" s="87" t="s">
        <v>329</v>
      </c>
      <c r="C67" s="87" t="s">
        <v>165</v>
      </c>
      <c r="D67" s="87">
        <v>2</v>
      </c>
      <c r="E67" s="35">
        <v>20</v>
      </c>
      <c r="F67" s="35">
        <v>60</v>
      </c>
    </row>
    <row r="68" spans="1:6">
      <c r="A68" s="45" t="str">
        <f t="shared" si="1"/>
        <v>Fish_American_Eel_Common</v>
      </c>
      <c r="B68" s="87" t="s">
        <v>329</v>
      </c>
      <c r="C68" s="87" t="s">
        <v>158</v>
      </c>
      <c r="D68" s="87">
        <v>2</v>
      </c>
      <c r="E68" s="35">
        <v>60</v>
      </c>
      <c r="F68" s="35">
        <v>93</v>
      </c>
    </row>
    <row r="69" spans="1:6">
      <c r="A69" s="45" t="str">
        <f t="shared" si="1"/>
        <v>Fish_American_Eel_Trophy</v>
      </c>
      <c r="B69" s="87" t="s">
        <v>329</v>
      </c>
      <c r="C69" s="87" t="s">
        <v>159</v>
      </c>
      <c r="D69" s="87">
        <v>2</v>
      </c>
      <c r="E69" s="35">
        <v>93</v>
      </c>
      <c r="F69" s="35">
        <v>119</v>
      </c>
    </row>
    <row r="70" spans="1:6">
      <c r="A70" s="45" t="str">
        <f t="shared" si="1"/>
        <v>Fish_American_Eel_Unique</v>
      </c>
      <c r="B70" s="87" t="s">
        <v>329</v>
      </c>
      <c r="C70" s="87" t="s">
        <v>160</v>
      </c>
      <c r="D70" s="87">
        <v>2</v>
      </c>
      <c r="E70" s="35">
        <v>119</v>
      </c>
      <c r="F70" s="35">
        <v>139</v>
      </c>
    </row>
    <row r="71" spans="1:6">
      <c r="A71" s="45" t="str">
        <f t="shared" si="1"/>
        <v>Fish_American_Eel_Apex</v>
      </c>
      <c r="B71" s="87" t="s">
        <v>329</v>
      </c>
      <c r="C71" s="87" t="s">
        <v>161</v>
      </c>
      <c r="D71" s="87">
        <v>2</v>
      </c>
      <c r="E71" s="35">
        <v>139</v>
      </c>
      <c r="F71" s="35">
        <v>152</v>
      </c>
    </row>
    <row r="72" spans="1:6">
      <c r="A72" s="45" t="str">
        <f t="shared" si="1"/>
        <v>Fish_Walleye_Young</v>
      </c>
      <c r="B72" s="87" t="s">
        <v>125</v>
      </c>
      <c r="C72" s="87" t="s">
        <v>165</v>
      </c>
      <c r="D72" s="87">
        <v>2</v>
      </c>
      <c r="E72" s="35">
        <v>20</v>
      </c>
      <c r="F72" s="35">
        <v>46</v>
      </c>
    </row>
    <row r="73" spans="1:6">
      <c r="A73" s="45" t="str">
        <f t="shared" si="1"/>
        <v>Fish_Walleye_Common</v>
      </c>
      <c r="B73" s="87" t="s">
        <v>125</v>
      </c>
      <c r="C73" s="87" t="s">
        <v>158</v>
      </c>
      <c r="D73" s="87">
        <v>2</v>
      </c>
      <c r="E73" s="35">
        <v>46</v>
      </c>
      <c r="F73" s="35">
        <v>68</v>
      </c>
    </row>
    <row r="74" spans="1:6">
      <c r="A74" s="45" t="str">
        <f t="shared" si="1"/>
        <v>Fish_Walleye_Trophy</v>
      </c>
      <c r="B74" s="87" t="s">
        <v>125</v>
      </c>
      <c r="C74" s="87" t="s">
        <v>159</v>
      </c>
      <c r="D74" s="87">
        <v>2</v>
      </c>
      <c r="E74" s="35">
        <v>68</v>
      </c>
      <c r="F74" s="35">
        <v>85</v>
      </c>
    </row>
    <row r="75" spans="1:6">
      <c r="A75" s="45" t="str">
        <f t="shared" si="1"/>
        <v>Fish_Walleye_Unique</v>
      </c>
      <c r="B75" s="87" t="s">
        <v>125</v>
      </c>
      <c r="C75" s="87" t="s">
        <v>160</v>
      </c>
      <c r="D75" s="87">
        <v>2</v>
      </c>
      <c r="E75" s="35">
        <v>85</v>
      </c>
      <c r="F75" s="35">
        <v>98</v>
      </c>
    </row>
    <row r="76" spans="1:6">
      <c r="A76" s="45" t="str">
        <f t="shared" si="1"/>
        <v>Fish_Walleye_Apex</v>
      </c>
      <c r="B76" s="87" t="s">
        <v>125</v>
      </c>
      <c r="C76" s="87" t="s">
        <v>161</v>
      </c>
      <c r="D76" s="87">
        <v>2</v>
      </c>
      <c r="E76" s="35">
        <v>98</v>
      </c>
      <c r="F76" s="35">
        <v>107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23"/>
  <sheetViews>
    <sheetView workbookViewId="0">
      <selection activeCell="D27" sqref="D27"/>
    </sheetView>
  </sheetViews>
  <sheetFormatPr defaultRowHeight="14.25"/>
  <cols>
    <col min="1" max="6" width="22" customWidth="1"/>
    <col min="7" max="7" width="15" customWidth="1"/>
  </cols>
  <sheetData>
    <row r="1" spans="1:7" ht="28.5" customHeight="1">
      <c r="A1" s="18" t="s">
        <v>0</v>
      </c>
      <c r="B1" s="18" t="s">
        <v>1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</row>
    <row r="2" spans="1:7">
      <c r="A2" s="19" t="s">
        <v>132</v>
      </c>
      <c r="B2" s="19" t="s">
        <v>69</v>
      </c>
      <c r="C2" s="19">
        <v>0.02</v>
      </c>
      <c r="D2" s="19">
        <v>0.1</v>
      </c>
      <c r="E2" s="19">
        <v>3</v>
      </c>
      <c r="F2" s="19">
        <v>5</v>
      </c>
      <c r="G2" s="19">
        <v>0.2</v>
      </c>
    </row>
    <row r="3" spans="1:7">
      <c r="A3" s="19" t="s">
        <v>162</v>
      </c>
      <c r="B3" s="19" t="s">
        <v>73</v>
      </c>
      <c r="C3" s="19">
        <v>0.01</v>
      </c>
      <c r="D3" s="19">
        <v>0.08</v>
      </c>
      <c r="E3" s="19">
        <v>2</v>
      </c>
      <c r="F3" s="19">
        <v>6</v>
      </c>
      <c r="G3" s="19">
        <v>0.15</v>
      </c>
    </row>
    <row r="4" spans="1:7">
      <c r="A4" s="19" t="s">
        <v>163</v>
      </c>
      <c r="B4" s="19" t="s">
        <v>75</v>
      </c>
      <c r="C4" s="19">
        <v>0.02</v>
      </c>
      <c r="D4" s="19">
        <v>0.3</v>
      </c>
      <c r="E4" s="19">
        <v>2</v>
      </c>
      <c r="F4" s="19">
        <v>4</v>
      </c>
      <c r="G4" s="19">
        <v>0.5</v>
      </c>
    </row>
    <row r="5" spans="1:7">
      <c r="A5" s="19" t="s">
        <v>164</v>
      </c>
      <c r="B5" s="19" t="s">
        <v>76</v>
      </c>
      <c r="C5" s="19">
        <v>0.02</v>
      </c>
      <c r="D5" s="19">
        <v>0.2</v>
      </c>
      <c r="E5" s="19">
        <v>2</v>
      </c>
      <c r="F5" s="19">
        <v>4</v>
      </c>
      <c r="G5" s="19">
        <v>0.35</v>
      </c>
    </row>
    <row r="6" spans="1:7">
      <c r="A6" s="19" t="s">
        <v>166</v>
      </c>
      <c r="B6" s="19" t="s">
        <v>79</v>
      </c>
      <c r="C6" s="19">
        <v>0.03</v>
      </c>
      <c r="D6" s="19">
        <v>0.25</v>
      </c>
      <c r="E6" s="19">
        <v>3</v>
      </c>
      <c r="F6" s="19">
        <v>4</v>
      </c>
      <c r="G6" s="19">
        <v>0.4</v>
      </c>
    </row>
    <row r="7" spans="1:7">
      <c r="A7" s="19" t="s">
        <v>167</v>
      </c>
      <c r="B7" s="19" t="s">
        <v>80</v>
      </c>
      <c r="C7" s="19">
        <v>0.01</v>
      </c>
      <c r="D7" s="19">
        <v>0.12</v>
      </c>
      <c r="E7" s="19">
        <v>1</v>
      </c>
      <c r="F7" s="19">
        <v>5</v>
      </c>
      <c r="G7" s="19">
        <v>0.2</v>
      </c>
    </row>
    <row r="8" spans="1:7">
      <c r="A8" s="19" t="s">
        <v>168</v>
      </c>
      <c r="B8" s="19" t="s">
        <v>81</v>
      </c>
      <c r="C8" s="19">
        <v>0.1</v>
      </c>
      <c r="D8" s="19">
        <v>0.4</v>
      </c>
      <c r="E8" s="19">
        <v>2</v>
      </c>
      <c r="F8" s="19">
        <v>4</v>
      </c>
      <c r="G8" s="19">
        <v>0.5</v>
      </c>
    </row>
    <row r="9" spans="1:7">
      <c r="A9" s="19" t="s">
        <v>169</v>
      </c>
      <c r="B9" s="19" t="s">
        <v>82</v>
      </c>
      <c r="C9" s="19">
        <v>0.02</v>
      </c>
      <c r="D9" s="19">
        <v>0.3</v>
      </c>
      <c r="E9" s="19">
        <v>1</v>
      </c>
      <c r="F9" s="19">
        <v>4</v>
      </c>
      <c r="G9" s="19">
        <v>0.5</v>
      </c>
    </row>
    <row r="10" spans="1:7">
      <c r="A10" s="19" t="s">
        <v>170</v>
      </c>
      <c r="B10" s="19" t="s">
        <v>84</v>
      </c>
      <c r="C10" s="19">
        <v>0.01</v>
      </c>
      <c r="D10" s="19">
        <v>0.15</v>
      </c>
      <c r="E10" s="19">
        <v>1</v>
      </c>
      <c r="F10" s="19">
        <v>5</v>
      </c>
      <c r="G10" s="19">
        <v>0.2</v>
      </c>
    </row>
    <row r="11" spans="1:7">
      <c r="A11" s="19" t="s">
        <v>171</v>
      </c>
      <c r="B11" s="19" t="s">
        <v>85</v>
      </c>
      <c r="C11" s="19">
        <v>5.0000000000000001E-3</v>
      </c>
      <c r="D11" s="19">
        <v>0.05</v>
      </c>
      <c r="E11" s="19">
        <v>1</v>
      </c>
      <c r="F11" s="19">
        <v>6</v>
      </c>
      <c r="G11" s="19">
        <v>0.1</v>
      </c>
    </row>
    <row r="12" spans="1:7">
      <c r="A12" s="19" t="s">
        <v>172</v>
      </c>
      <c r="B12" s="19" t="s">
        <v>87</v>
      </c>
      <c r="C12" s="19">
        <v>0.02</v>
      </c>
      <c r="D12" s="19">
        <v>0.15</v>
      </c>
      <c r="E12" s="19">
        <v>2</v>
      </c>
      <c r="F12" s="19">
        <v>5</v>
      </c>
      <c r="G12" s="19">
        <v>0.25</v>
      </c>
    </row>
    <row r="13" spans="1:7">
      <c r="A13" s="19" t="s">
        <v>173</v>
      </c>
      <c r="B13" s="19" t="s">
        <v>89</v>
      </c>
      <c r="C13" s="19">
        <v>0.01</v>
      </c>
      <c r="D13" s="19">
        <v>0.12</v>
      </c>
      <c r="E13" s="19">
        <v>1</v>
      </c>
      <c r="F13" s="19">
        <v>5</v>
      </c>
      <c r="G13" s="19">
        <v>0.2</v>
      </c>
    </row>
    <row r="14" spans="1:7">
      <c r="A14" s="19" t="s">
        <v>174</v>
      </c>
      <c r="B14" s="19" t="s">
        <v>90</v>
      </c>
      <c r="C14" s="19">
        <v>0.02</v>
      </c>
      <c r="D14" s="19">
        <v>0.3</v>
      </c>
      <c r="E14" s="19">
        <v>1</v>
      </c>
      <c r="F14" s="19">
        <v>4</v>
      </c>
      <c r="G14" s="19">
        <v>0.5</v>
      </c>
    </row>
    <row r="15" spans="1:7">
      <c r="A15" s="19" t="s">
        <v>175</v>
      </c>
      <c r="B15" s="19" t="s">
        <v>91</v>
      </c>
      <c r="C15" s="19">
        <v>0.05</v>
      </c>
      <c r="D15" s="19">
        <v>0.3</v>
      </c>
      <c r="E15" s="19">
        <v>3</v>
      </c>
      <c r="F15" s="19">
        <v>4</v>
      </c>
      <c r="G15" s="19">
        <v>0.45</v>
      </c>
    </row>
    <row r="16" spans="1:7">
      <c r="A16" s="19" t="s">
        <v>125</v>
      </c>
      <c r="B16" s="19" t="s">
        <v>92</v>
      </c>
      <c r="C16" s="19">
        <v>0.03</v>
      </c>
      <c r="D16" s="19">
        <v>0.25</v>
      </c>
      <c r="E16" s="19">
        <v>3</v>
      </c>
      <c r="F16" s="19">
        <v>4</v>
      </c>
      <c r="G16" s="19">
        <v>0.4</v>
      </c>
    </row>
    <row r="17" spans="1:7">
      <c r="A17" s="19" t="s">
        <v>112</v>
      </c>
      <c r="B17" s="19" t="s">
        <v>93</v>
      </c>
      <c r="C17" s="19">
        <v>0.1</v>
      </c>
      <c r="D17" s="19">
        <v>0.5</v>
      </c>
      <c r="E17" s="19">
        <v>5</v>
      </c>
      <c r="F17" s="19">
        <v>4</v>
      </c>
      <c r="G17" s="19">
        <v>0.6</v>
      </c>
    </row>
    <row r="18" spans="1:7">
      <c r="A18" s="19" t="s">
        <v>149</v>
      </c>
      <c r="B18" s="19" t="s">
        <v>94</v>
      </c>
      <c r="C18" s="19">
        <v>0.05</v>
      </c>
      <c r="D18" s="19">
        <v>0.4</v>
      </c>
      <c r="E18" s="19">
        <v>3</v>
      </c>
      <c r="F18" s="19">
        <v>4</v>
      </c>
      <c r="G18" s="19">
        <v>0.5</v>
      </c>
    </row>
    <row r="19" spans="1:7">
      <c r="A19" s="19" t="s">
        <v>169</v>
      </c>
      <c r="B19" s="19" t="s">
        <v>82</v>
      </c>
      <c r="C19" s="19">
        <v>0.02</v>
      </c>
      <c r="D19" s="19">
        <v>0.3</v>
      </c>
      <c r="E19" s="19">
        <v>1</v>
      </c>
      <c r="F19" s="19">
        <v>4</v>
      </c>
      <c r="G19" s="19">
        <v>0.5</v>
      </c>
    </row>
    <row r="20" spans="1:7">
      <c r="A20" s="19" t="s">
        <v>168</v>
      </c>
      <c r="B20" s="19" t="s">
        <v>81</v>
      </c>
      <c r="C20" s="19">
        <v>0.1</v>
      </c>
      <c r="D20" s="19">
        <v>0.4</v>
      </c>
      <c r="E20" s="19">
        <v>2</v>
      </c>
      <c r="F20" s="19">
        <v>4</v>
      </c>
      <c r="G20" s="19">
        <v>0.5</v>
      </c>
    </row>
    <row r="21" spans="1:7">
      <c r="A21" s="19" t="s">
        <v>164</v>
      </c>
      <c r="B21" s="19" t="s">
        <v>95</v>
      </c>
      <c r="C21" s="19">
        <v>0.02</v>
      </c>
      <c r="D21" s="19">
        <v>0.2</v>
      </c>
      <c r="E21" s="19">
        <v>2</v>
      </c>
      <c r="F21" s="19">
        <v>4</v>
      </c>
      <c r="G21" s="19">
        <v>0.35</v>
      </c>
    </row>
    <row r="22" spans="1:7">
      <c r="A22" s="19" t="s">
        <v>176</v>
      </c>
      <c r="B22" s="19" t="s">
        <v>96</v>
      </c>
      <c r="C22" s="19">
        <v>0.02</v>
      </c>
      <c r="D22" s="19">
        <v>0.25</v>
      </c>
      <c r="E22" s="19">
        <v>2</v>
      </c>
      <c r="F22" s="19">
        <v>4</v>
      </c>
      <c r="G22" s="19">
        <v>0.4</v>
      </c>
    </row>
    <row r="23" spans="1:7">
      <c r="A23" s="19" t="s">
        <v>177</v>
      </c>
      <c r="B23" s="19" t="s">
        <v>97</v>
      </c>
      <c r="C23" s="19">
        <v>0.02</v>
      </c>
      <c r="D23" s="19">
        <v>0.3</v>
      </c>
      <c r="E23" s="19">
        <v>2</v>
      </c>
      <c r="F23" s="19">
        <v>4</v>
      </c>
      <c r="G23" s="19">
        <v>0.5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/>
  <cols>
    <col min="1" max="1" width="9.25" bestFit="1" customWidth="1"/>
    <col min="2" max="2" width="23.625" bestFit="1" customWidth="1"/>
    <col min="3" max="3" width="24.5" bestFit="1" customWidth="1"/>
  </cols>
  <sheetData>
    <row r="1" spans="1:1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J1" s="34" t="s">
        <v>178</v>
      </c>
      <c r="K1" s="34" t="s">
        <v>179</v>
      </c>
      <c r="L1" s="34" t="s">
        <v>180</v>
      </c>
      <c r="M1" s="34" t="s">
        <v>181</v>
      </c>
      <c r="N1" s="34" t="s">
        <v>182</v>
      </c>
      <c r="O1" s="34" t="s">
        <v>183</v>
      </c>
    </row>
    <row r="2" spans="1:15" ht="28.5" customHeight="1">
      <c r="A2" t="s">
        <v>184</v>
      </c>
      <c r="B2" s="29" t="s">
        <v>185</v>
      </c>
      <c r="C2" s="29" t="s">
        <v>186</v>
      </c>
      <c r="D2" t="s">
        <v>187</v>
      </c>
      <c r="E2" t="s">
        <v>188</v>
      </c>
      <c r="F2" t="s">
        <v>189</v>
      </c>
      <c r="J2" s="42">
        <v>3050097</v>
      </c>
      <c r="K2" s="35" t="s">
        <v>190</v>
      </c>
      <c r="L2" s="35" t="s">
        <v>191</v>
      </c>
      <c r="M2" s="35">
        <v>0</v>
      </c>
      <c r="N2" s="35">
        <v>0</v>
      </c>
      <c r="O2" s="35">
        <v>0.05</v>
      </c>
    </row>
    <row r="3" spans="1:15">
      <c r="A3" s="41">
        <v>3051000</v>
      </c>
      <c r="B3" t="s">
        <v>192</v>
      </c>
      <c r="C3" t="s">
        <v>193</v>
      </c>
      <c r="D3">
        <v>0</v>
      </c>
      <c r="E3">
        <v>0</v>
      </c>
      <c r="F3">
        <v>0.01</v>
      </c>
      <c r="J3" s="43">
        <v>3050098</v>
      </c>
      <c r="K3" s="35" t="s">
        <v>190</v>
      </c>
      <c r="L3" s="35" t="s">
        <v>194</v>
      </c>
      <c r="M3" s="35">
        <v>0</v>
      </c>
      <c r="N3" s="35">
        <v>0</v>
      </c>
      <c r="O3" s="35">
        <v>0.05</v>
      </c>
    </row>
    <row r="4" spans="1:15">
      <c r="A4" s="41">
        <v>3051001</v>
      </c>
      <c r="B4" t="s">
        <v>192</v>
      </c>
      <c r="C4" t="s">
        <v>195</v>
      </c>
      <c r="D4">
        <v>0</v>
      </c>
      <c r="E4">
        <v>0.08</v>
      </c>
      <c r="F4">
        <v>0.92</v>
      </c>
      <c r="J4" s="43">
        <v>3050099</v>
      </c>
      <c r="K4" s="35" t="s">
        <v>190</v>
      </c>
      <c r="L4" s="35" t="s">
        <v>196</v>
      </c>
      <c r="M4" s="35">
        <v>0.15</v>
      </c>
      <c r="N4" s="35">
        <v>0.08</v>
      </c>
      <c r="O4" s="35">
        <v>0.2</v>
      </c>
    </row>
    <row r="5" spans="1:15">
      <c r="A5" s="41">
        <v>3050001</v>
      </c>
      <c r="B5" t="s">
        <v>197</v>
      </c>
      <c r="C5" t="s">
        <v>195</v>
      </c>
      <c r="D5">
        <v>0</v>
      </c>
      <c r="E5">
        <v>0</v>
      </c>
      <c r="F5">
        <v>0.05</v>
      </c>
      <c r="J5" s="43">
        <v>3050100</v>
      </c>
      <c r="K5" s="35" t="s">
        <v>190</v>
      </c>
      <c r="L5" s="35" t="s">
        <v>198</v>
      </c>
      <c r="M5" s="35">
        <v>0.35</v>
      </c>
      <c r="N5" s="35">
        <v>0.15</v>
      </c>
      <c r="O5" s="35">
        <v>0.3</v>
      </c>
    </row>
    <row r="6" spans="1:15">
      <c r="A6" s="41">
        <v>3050002</v>
      </c>
      <c r="B6" t="s">
        <v>197</v>
      </c>
      <c r="C6" t="s">
        <v>193</v>
      </c>
      <c r="D6">
        <v>0</v>
      </c>
      <c r="E6">
        <v>0</v>
      </c>
      <c r="F6">
        <v>0.05</v>
      </c>
      <c r="J6" s="43">
        <v>3050101</v>
      </c>
      <c r="K6" s="35" t="s">
        <v>190</v>
      </c>
      <c r="L6" s="35" t="s">
        <v>199</v>
      </c>
      <c r="M6" s="35">
        <v>0.4</v>
      </c>
      <c r="N6" s="35">
        <v>0.16</v>
      </c>
      <c r="O6" s="35">
        <v>0.4</v>
      </c>
    </row>
    <row r="7" spans="1:15">
      <c r="A7" s="41">
        <v>3050003</v>
      </c>
      <c r="B7" t="s">
        <v>197</v>
      </c>
      <c r="C7" t="s">
        <v>200</v>
      </c>
      <c r="D7">
        <v>0.2</v>
      </c>
      <c r="E7">
        <v>0.1</v>
      </c>
      <c r="F7">
        <v>0.15</v>
      </c>
      <c r="J7" s="43">
        <v>3050102</v>
      </c>
      <c r="K7" s="35" t="s">
        <v>190</v>
      </c>
      <c r="L7" s="35" t="s">
        <v>201</v>
      </c>
      <c r="M7" s="35">
        <v>0.25</v>
      </c>
      <c r="N7" s="35">
        <v>0.12</v>
      </c>
      <c r="O7" s="35">
        <v>0.2</v>
      </c>
    </row>
    <row r="8" spans="1:15">
      <c r="A8" s="41">
        <v>3050004</v>
      </c>
      <c r="B8" t="s">
        <v>197</v>
      </c>
      <c r="C8" t="s">
        <v>202</v>
      </c>
      <c r="D8">
        <v>0.35</v>
      </c>
      <c r="E8">
        <v>0.15</v>
      </c>
      <c r="F8">
        <v>0.35</v>
      </c>
      <c r="J8" s="43">
        <v>3050103</v>
      </c>
      <c r="K8" s="35" t="s">
        <v>190</v>
      </c>
      <c r="L8" s="35" t="s">
        <v>203</v>
      </c>
      <c r="M8" s="35">
        <v>0.4</v>
      </c>
      <c r="N8" s="35">
        <v>0.16</v>
      </c>
      <c r="O8" s="35">
        <v>0.3</v>
      </c>
    </row>
    <row r="9" spans="1:15">
      <c r="A9" s="41">
        <v>3050005</v>
      </c>
      <c r="B9" t="s">
        <v>197</v>
      </c>
      <c r="C9" t="s">
        <v>204</v>
      </c>
      <c r="D9">
        <v>0.4</v>
      </c>
      <c r="E9">
        <v>0.15</v>
      </c>
      <c r="F9">
        <v>0.4</v>
      </c>
      <c r="J9" s="43">
        <v>3050104</v>
      </c>
      <c r="K9" s="35" t="s">
        <v>190</v>
      </c>
      <c r="L9" s="35" t="s">
        <v>205</v>
      </c>
      <c r="M9" s="35">
        <v>0.35</v>
      </c>
      <c r="N9" s="35">
        <v>0.13</v>
      </c>
      <c r="O9" s="35">
        <v>0.3</v>
      </c>
    </row>
    <row r="10" spans="1:15">
      <c r="A10" s="41">
        <v>3050006</v>
      </c>
      <c r="B10" t="s">
        <v>197</v>
      </c>
      <c r="C10" t="s">
        <v>206</v>
      </c>
      <c r="D10">
        <v>0.2</v>
      </c>
      <c r="E10">
        <v>0.1</v>
      </c>
      <c r="F10">
        <v>0.2</v>
      </c>
      <c r="J10" s="42">
        <v>3050105</v>
      </c>
      <c r="K10" s="35" t="s">
        <v>207</v>
      </c>
      <c r="L10" s="35" t="s">
        <v>191</v>
      </c>
      <c r="M10" s="35">
        <v>0</v>
      </c>
      <c r="N10" s="35">
        <v>0</v>
      </c>
      <c r="O10" s="35">
        <v>0.05</v>
      </c>
    </row>
    <row r="11" spans="1:15">
      <c r="A11" s="41">
        <v>3050007</v>
      </c>
      <c r="B11" t="s">
        <v>197</v>
      </c>
      <c r="C11" t="s">
        <v>208</v>
      </c>
      <c r="D11">
        <v>0.35</v>
      </c>
      <c r="E11">
        <v>0.14000000000000001</v>
      </c>
      <c r="F11">
        <v>0.3</v>
      </c>
      <c r="J11" s="43">
        <v>3050106</v>
      </c>
      <c r="K11" s="35" t="s">
        <v>207</v>
      </c>
      <c r="L11" s="35" t="s">
        <v>194</v>
      </c>
      <c r="M11" s="35">
        <v>0</v>
      </c>
      <c r="N11" s="35">
        <v>0</v>
      </c>
      <c r="O11" s="35">
        <v>0.05</v>
      </c>
    </row>
    <row r="12" spans="1:15">
      <c r="A12" s="41">
        <v>3050008</v>
      </c>
      <c r="B12" t="s">
        <v>197</v>
      </c>
      <c r="C12" t="s">
        <v>209</v>
      </c>
      <c r="D12">
        <v>0.3</v>
      </c>
      <c r="E12">
        <v>0.13</v>
      </c>
      <c r="F12">
        <v>0.3</v>
      </c>
      <c r="J12" s="43">
        <v>3050107</v>
      </c>
      <c r="K12" s="35" t="s">
        <v>207</v>
      </c>
      <c r="L12" s="35" t="s">
        <v>196</v>
      </c>
      <c r="M12" s="35">
        <v>0.05</v>
      </c>
      <c r="N12" s="35">
        <v>0.05</v>
      </c>
      <c r="O12" s="35">
        <v>0.1</v>
      </c>
    </row>
    <row r="13" spans="1:15">
      <c r="A13" s="41">
        <v>3050009</v>
      </c>
      <c r="B13" t="s">
        <v>210</v>
      </c>
      <c r="C13" t="s">
        <v>195</v>
      </c>
      <c r="D13">
        <v>0</v>
      </c>
      <c r="E13">
        <v>0</v>
      </c>
      <c r="F13">
        <v>0.05</v>
      </c>
      <c r="J13" s="43">
        <v>3050108</v>
      </c>
      <c r="K13" s="35" t="s">
        <v>207</v>
      </c>
      <c r="L13" s="35" t="s">
        <v>198</v>
      </c>
      <c r="M13" s="35">
        <v>0.3</v>
      </c>
      <c r="N13" s="35">
        <v>0.13</v>
      </c>
      <c r="O13" s="35">
        <v>0.3</v>
      </c>
    </row>
    <row r="14" spans="1:15">
      <c r="A14" s="41">
        <v>3050010</v>
      </c>
      <c r="B14" t="s">
        <v>210</v>
      </c>
      <c r="C14" t="s">
        <v>193</v>
      </c>
      <c r="D14">
        <v>0</v>
      </c>
      <c r="E14">
        <v>0</v>
      </c>
      <c r="F14">
        <v>0.05</v>
      </c>
      <c r="J14" s="43">
        <v>3050109</v>
      </c>
      <c r="K14" s="35" t="s">
        <v>207</v>
      </c>
      <c r="L14" s="35" t="s">
        <v>199</v>
      </c>
      <c r="M14" s="35">
        <v>0.35</v>
      </c>
      <c r="N14" s="35">
        <v>0.15</v>
      </c>
      <c r="O14" s="35">
        <v>0.35</v>
      </c>
    </row>
    <row r="15" spans="1:15">
      <c r="A15" s="41">
        <v>3050011</v>
      </c>
      <c r="B15" t="s">
        <v>210</v>
      </c>
      <c r="C15" t="s">
        <v>200</v>
      </c>
      <c r="D15">
        <v>0.25</v>
      </c>
      <c r="E15">
        <v>0.12</v>
      </c>
      <c r="F15">
        <v>0.2</v>
      </c>
      <c r="J15" s="43">
        <v>3050110</v>
      </c>
      <c r="K15" s="35" t="s">
        <v>207</v>
      </c>
      <c r="L15" s="35" t="s">
        <v>201</v>
      </c>
      <c r="M15" s="35">
        <v>0.2</v>
      </c>
      <c r="N15" s="35">
        <v>0.1</v>
      </c>
      <c r="O15" s="35">
        <v>0.2</v>
      </c>
    </row>
    <row r="16" spans="1:15">
      <c r="A16" s="41">
        <v>3050012</v>
      </c>
      <c r="B16" t="s">
        <v>210</v>
      </c>
      <c r="C16" t="s">
        <v>202</v>
      </c>
      <c r="D16">
        <v>0.3</v>
      </c>
      <c r="E16">
        <v>0.13</v>
      </c>
      <c r="F16">
        <v>0.3</v>
      </c>
      <c r="J16" s="43">
        <v>3050111</v>
      </c>
      <c r="K16" s="35" t="s">
        <v>207</v>
      </c>
      <c r="L16" s="35" t="s">
        <v>203</v>
      </c>
      <c r="M16" s="35">
        <v>0.4</v>
      </c>
      <c r="N16" s="35">
        <v>0.15</v>
      </c>
      <c r="O16" s="35">
        <v>0.3</v>
      </c>
    </row>
    <row r="17" spans="1:15">
      <c r="A17" s="41">
        <v>3050013</v>
      </c>
      <c r="B17" t="s">
        <v>210</v>
      </c>
      <c r="C17" t="s">
        <v>204</v>
      </c>
      <c r="D17">
        <v>0.4</v>
      </c>
      <c r="E17">
        <v>0.15</v>
      </c>
      <c r="F17">
        <v>0.4</v>
      </c>
      <c r="J17" s="43">
        <v>3050112</v>
      </c>
      <c r="K17" s="35" t="s">
        <v>207</v>
      </c>
      <c r="L17" s="35" t="s">
        <v>205</v>
      </c>
      <c r="M17" s="35">
        <v>0.4</v>
      </c>
      <c r="N17" s="35">
        <v>0.15</v>
      </c>
      <c r="O17" s="35">
        <v>0.3</v>
      </c>
    </row>
    <row r="18" spans="1:15">
      <c r="A18" s="41">
        <v>3050014</v>
      </c>
      <c r="B18" t="s">
        <v>210</v>
      </c>
      <c r="C18" t="s">
        <v>206</v>
      </c>
      <c r="D18">
        <v>0.2</v>
      </c>
      <c r="E18">
        <v>0.1</v>
      </c>
      <c r="F18">
        <v>0.2</v>
      </c>
      <c r="J18" s="42">
        <v>3050113</v>
      </c>
      <c r="K18" s="35" t="s">
        <v>211</v>
      </c>
      <c r="L18" s="35" t="s">
        <v>191</v>
      </c>
      <c r="M18" s="35">
        <v>0</v>
      </c>
      <c r="N18" s="35">
        <v>0</v>
      </c>
      <c r="O18" s="35">
        <v>0.05</v>
      </c>
    </row>
    <row r="19" spans="1:15">
      <c r="A19" s="41">
        <v>3050015</v>
      </c>
      <c r="B19" t="s">
        <v>210</v>
      </c>
      <c r="C19" t="s">
        <v>208</v>
      </c>
      <c r="D19">
        <v>0.3</v>
      </c>
      <c r="E19">
        <v>0.13</v>
      </c>
      <c r="F19">
        <v>0.3</v>
      </c>
      <c r="J19" s="43">
        <v>3050114</v>
      </c>
      <c r="K19" s="35" t="s">
        <v>211</v>
      </c>
      <c r="L19" s="35" t="s">
        <v>194</v>
      </c>
      <c r="M19" s="35">
        <v>0</v>
      </c>
      <c r="N19" s="35">
        <v>0</v>
      </c>
      <c r="O19" s="35">
        <v>0.05</v>
      </c>
    </row>
    <row r="20" spans="1:15">
      <c r="A20" s="41">
        <v>3050016</v>
      </c>
      <c r="B20" t="s">
        <v>210</v>
      </c>
      <c r="C20" t="s">
        <v>209</v>
      </c>
      <c r="D20">
        <v>0.3</v>
      </c>
      <c r="E20">
        <v>0.13</v>
      </c>
      <c r="F20">
        <v>0.3</v>
      </c>
      <c r="J20" s="43">
        <v>3050115</v>
      </c>
      <c r="K20" s="35" t="s">
        <v>211</v>
      </c>
      <c r="L20" s="35" t="s">
        <v>196</v>
      </c>
      <c r="M20" s="35">
        <v>0.3</v>
      </c>
      <c r="N20" s="35">
        <v>0.15</v>
      </c>
      <c r="O20" s="35">
        <v>0.25</v>
      </c>
    </row>
    <row r="21" spans="1:15">
      <c r="A21" s="41">
        <v>3050017</v>
      </c>
      <c r="B21" t="s">
        <v>212</v>
      </c>
      <c r="C21" t="s">
        <v>195</v>
      </c>
      <c r="D21">
        <v>0</v>
      </c>
      <c r="E21">
        <v>0</v>
      </c>
      <c r="F21">
        <v>0.05</v>
      </c>
      <c r="J21" s="43">
        <v>3050116</v>
      </c>
      <c r="K21" s="35" t="s">
        <v>211</v>
      </c>
      <c r="L21" s="35" t="s">
        <v>198</v>
      </c>
      <c r="M21" s="35">
        <v>0.2</v>
      </c>
      <c r="N21" s="35">
        <v>0.08</v>
      </c>
      <c r="O21" s="35">
        <v>0.2</v>
      </c>
    </row>
    <row r="22" spans="1:15">
      <c r="A22" s="41">
        <v>3050018</v>
      </c>
      <c r="B22" t="s">
        <v>212</v>
      </c>
      <c r="C22" t="s">
        <v>193</v>
      </c>
      <c r="D22">
        <v>0</v>
      </c>
      <c r="E22">
        <v>0</v>
      </c>
      <c r="F22">
        <v>0.05</v>
      </c>
      <c r="J22" s="43">
        <v>3050117</v>
      </c>
      <c r="K22" s="35" t="s">
        <v>211</v>
      </c>
      <c r="L22" s="35" t="s">
        <v>199</v>
      </c>
      <c r="M22" s="35">
        <v>0.25</v>
      </c>
      <c r="N22" s="35">
        <v>0.1</v>
      </c>
      <c r="O22" s="35">
        <v>0.25</v>
      </c>
    </row>
    <row r="23" spans="1:15">
      <c r="A23" s="41">
        <v>3050019</v>
      </c>
      <c r="B23" t="s">
        <v>212</v>
      </c>
      <c r="C23" t="s">
        <v>200</v>
      </c>
      <c r="D23">
        <v>0.3</v>
      </c>
      <c r="E23">
        <v>0.15</v>
      </c>
      <c r="F23">
        <v>0.25</v>
      </c>
      <c r="J23" s="43">
        <v>3050118</v>
      </c>
      <c r="K23" s="35" t="s">
        <v>211</v>
      </c>
      <c r="L23" s="35" t="s">
        <v>201</v>
      </c>
      <c r="M23" s="35">
        <v>0.2</v>
      </c>
      <c r="N23" s="35">
        <v>0.1</v>
      </c>
      <c r="O23" s="35">
        <v>0.2</v>
      </c>
    </row>
    <row r="24" spans="1:15">
      <c r="A24" s="41">
        <v>3050020</v>
      </c>
      <c r="B24" t="s">
        <v>212</v>
      </c>
      <c r="C24" t="s">
        <v>202</v>
      </c>
      <c r="D24">
        <v>0.2</v>
      </c>
      <c r="E24">
        <v>0.08</v>
      </c>
      <c r="F24">
        <v>0.2</v>
      </c>
      <c r="J24" s="43">
        <v>3050119</v>
      </c>
      <c r="K24" s="35" t="s">
        <v>211</v>
      </c>
      <c r="L24" s="35" t="s">
        <v>203</v>
      </c>
      <c r="M24" s="35">
        <v>0.35</v>
      </c>
      <c r="N24" s="35">
        <v>0.14000000000000001</v>
      </c>
      <c r="O24" s="35">
        <v>0.25</v>
      </c>
    </row>
    <row r="25" spans="1:15">
      <c r="A25" s="41">
        <v>3050021</v>
      </c>
      <c r="B25" t="s">
        <v>212</v>
      </c>
      <c r="C25" t="s">
        <v>204</v>
      </c>
      <c r="D25">
        <v>0.25</v>
      </c>
      <c r="E25">
        <v>0.1</v>
      </c>
      <c r="F25">
        <v>0.25</v>
      </c>
      <c r="J25" s="43">
        <v>3050120</v>
      </c>
      <c r="K25" s="35" t="s">
        <v>211</v>
      </c>
      <c r="L25" s="35" t="s">
        <v>205</v>
      </c>
      <c r="M25" s="35">
        <v>0.25</v>
      </c>
      <c r="N25" s="35">
        <v>0.1</v>
      </c>
      <c r="O25" s="35">
        <v>0.25</v>
      </c>
    </row>
    <row r="26" spans="1:15">
      <c r="A26" s="41">
        <v>3050022</v>
      </c>
      <c r="B26" t="s">
        <v>212</v>
      </c>
      <c r="C26" t="s">
        <v>206</v>
      </c>
      <c r="D26">
        <v>0.2</v>
      </c>
      <c r="E26">
        <v>0.1</v>
      </c>
      <c r="F26">
        <v>0.2</v>
      </c>
      <c r="J26" s="42">
        <v>3050121</v>
      </c>
      <c r="K26" s="35" t="s">
        <v>213</v>
      </c>
      <c r="L26" s="35" t="s">
        <v>191</v>
      </c>
      <c r="M26" s="35">
        <v>0</v>
      </c>
      <c r="N26" s="35">
        <v>0</v>
      </c>
      <c r="O26" s="35">
        <v>0.05</v>
      </c>
    </row>
    <row r="27" spans="1:15">
      <c r="A27" s="41">
        <v>3050023</v>
      </c>
      <c r="B27" t="s">
        <v>212</v>
      </c>
      <c r="C27" t="s">
        <v>208</v>
      </c>
      <c r="D27">
        <v>0.35</v>
      </c>
      <c r="E27">
        <v>0.14000000000000001</v>
      </c>
      <c r="F27">
        <v>0.25</v>
      </c>
      <c r="J27" s="43">
        <v>3050122</v>
      </c>
      <c r="K27" s="35" t="s">
        <v>213</v>
      </c>
      <c r="L27" s="35" t="s">
        <v>194</v>
      </c>
      <c r="M27" s="35">
        <v>0</v>
      </c>
      <c r="N27" s="35">
        <v>0</v>
      </c>
      <c r="O27" s="35">
        <v>0.05</v>
      </c>
    </row>
    <row r="28" spans="1:15">
      <c r="A28" s="41">
        <v>3050024</v>
      </c>
      <c r="B28" t="s">
        <v>212</v>
      </c>
      <c r="C28" t="s">
        <v>209</v>
      </c>
      <c r="D28">
        <v>0.25</v>
      </c>
      <c r="E28">
        <v>0.1</v>
      </c>
      <c r="F28">
        <v>0.25</v>
      </c>
      <c r="J28" s="43">
        <v>3050123</v>
      </c>
      <c r="K28" s="35" t="s">
        <v>213</v>
      </c>
      <c r="L28" s="35" t="s">
        <v>196</v>
      </c>
      <c r="M28" s="35">
        <v>0.1</v>
      </c>
      <c r="N28" s="35">
        <v>0.05</v>
      </c>
      <c r="O28" s="35">
        <v>0.2</v>
      </c>
    </row>
    <row r="29" spans="1:15">
      <c r="A29" s="41">
        <v>3050025</v>
      </c>
      <c r="B29" t="s">
        <v>214</v>
      </c>
      <c r="C29" t="s">
        <v>195</v>
      </c>
      <c r="D29">
        <v>0</v>
      </c>
      <c r="E29">
        <v>0</v>
      </c>
      <c r="F29">
        <v>0.05</v>
      </c>
      <c r="J29" s="43">
        <v>3050124</v>
      </c>
      <c r="K29" s="35" t="s">
        <v>213</v>
      </c>
      <c r="L29" s="35" t="s">
        <v>198</v>
      </c>
      <c r="M29" s="35">
        <v>0.4</v>
      </c>
      <c r="N29" s="35">
        <v>0.15</v>
      </c>
      <c r="O29" s="35">
        <v>0.3</v>
      </c>
    </row>
    <row r="30" spans="1:15">
      <c r="A30" s="41">
        <v>3050026</v>
      </c>
      <c r="B30" t="s">
        <v>214</v>
      </c>
      <c r="C30" t="s">
        <v>193</v>
      </c>
      <c r="D30">
        <v>0</v>
      </c>
      <c r="E30">
        <v>0</v>
      </c>
      <c r="F30">
        <v>0.05</v>
      </c>
      <c r="J30" s="43">
        <v>3050125</v>
      </c>
      <c r="K30" s="35" t="s">
        <v>213</v>
      </c>
      <c r="L30" s="35" t="s">
        <v>199</v>
      </c>
      <c r="M30" s="35">
        <v>0.45</v>
      </c>
      <c r="N30" s="35">
        <v>0.17</v>
      </c>
      <c r="O30" s="35">
        <v>0.4</v>
      </c>
    </row>
    <row r="31" spans="1:15">
      <c r="A31" s="41">
        <v>3050027</v>
      </c>
      <c r="B31" t="s">
        <v>214</v>
      </c>
      <c r="C31" t="s">
        <v>200</v>
      </c>
      <c r="D31">
        <v>0.2</v>
      </c>
      <c r="E31">
        <v>0.1</v>
      </c>
      <c r="F31">
        <v>0.25</v>
      </c>
      <c r="J31" s="43">
        <v>3050126</v>
      </c>
      <c r="K31" s="35" t="s">
        <v>213</v>
      </c>
      <c r="L31" s="35" t="s">
        <v>201</v>
      </c>
      <c r="M31" s="35">
        <v>0.2</v>
      </c>
      <c r="N31" s="35">
        <v>0.1</v>
      </c>
      <c r="O31" s="35">
        <v>0.2</v>
      </c>
    </row>
    <row r="32" spans="1:15">
      <c r="A32" s="41">
        <v>3050028</v>
      </c>
      <c r="B32" t="s">
        <v>214</v>
      </c>
      <c r="C32" t="s">
        <v>202</v>
      </c>
      <c r="D32">
        <v>0.25</v>
      </c>
      <c r="E32">
        <v>0.1</v>
      </c>
      <c r="F32">
        <v>0.25</v>
      </c>
      <c r="J32" s="43">
        <v>3050127</v>
      </c>
      <c r="K32" s="35" t="s">
        <v>213</v>
      </c>
      <c r="L32" s="35" t="s">
        <v>203</v>
      </c>
      <c r="M32" s="35">
        <v>0.25</v>
      </c>
      <c r="N32" s="35">
        <v>0.1</v>
      </c>
      <c r="O32" s="35">
        <v>0.2</v>
      </c>
    </row>
    <row r="33" spans="1:15">
      <c r="A33" s="41">
        <v>3050029</v>
      </c>
      <c r="B33" t="s">
        <v>214</v>
      </c>
      <c r="C33" t="s">
        <v>204</v>
      </c>
      <c r="D33">
        <v>0.3</v>
      </c>
      <c r="E33">
        <v>0.13</v>
      </c>
      <c r="F33">
        <v>0.3</v>
      </c>
      <c r="J33" s="43">
        <v>3050128</v>
      </c>
      <c r="K33" s="35" t="s">
        <v>213</v>
      </c>
      <c r="L33" s="35" t="s">
        <v>205</v>
      </c>
      <c r="M33" s="35">
        <v>0.3</v>
      </c>
      <c r="N33" s="35">
        <v>0.13</v>
      </c>
      <c r="O33" s="35">
        <v>0.25</v>
      </c>
    </row>
    <row r="34" spans="1:15">
      <c r="A34" s="41">
        <v>3050030</v>
      </c>
      <c r="B34" t="s">
        <v>214</v>
      </c>
      <c r="C34" t="s">
        <v>206</v>
      </c>
      <c r="D34">
        <v>0.2</v>
      </c>
      <c r="E34">
        <v>0.1</v>
      </c>
      <c r="F34">
        <v>0.2</v>
      </c>
      <c r="J34" s="42">
        <v>3050129</v>
      </c>
      <c r="K34" s="35" t="s">
        <v>215</v>
      </c>
      <c r="L34" s="35" t="s">
        <v>191</v>
      </c>
      <c r="M34" s="35">
        <v>0</v>
      </c>
      <c r="N34" s="35">
        <v>0</v>
      </c>
      <c r="O34" s="35">
        <v>0.05</v>
      </c>
    </row>
    <row r="35" spans="1:15">
      <c r="A35" s="41">
        <v>3050031</v>
      </c>
      <c r="B35" t="s">
        <v>214</v>
      </c>
      <c r="C35" t="s">
        <v>208</v>
      </c>
      <c r="D35">
        <v>0.4</v>
      </c>
      <c r="E35">
        <v>0.15</v>
      </c>
      <c r="F35">
        <v>0.3</v>
      </c>
      <c r="J35" s="43">
        <v>3050130</v>
      </c>
      <c r="K35" s="35" t="s">
        <v>215</v>
      </c>
      <c r="L35" s="35" t="s">
        <v>194</v>
      </c>
      <c r="M35" s="35">
        <v>0</v>
      </c>
      <c r="N35" s="35">
        <v>0</v>
      </c>
      <c r="O35" s="35">
        <v>0.05</v>
      </c>
    </row>
    <row r="36" spans="1:15">
      <c r="A36" s="41">
        <v>3050032</v>
      </c>
      <c r="B36" t="s">
        <v>214</v>
      </c>
      <c r="C36" t="s">
        <v>209</v>
      </c>
      <c r="D36">
        <v>0.3</v>
      </c>
      <c r="E36">
        <v>0.13</v>
      </c>
      <c r="F36">
        <v>0.3</v>
      </c>
      <c r="J36" s="43">
        <v>3050131</v>
      </c>
      <c r="K36" s="35" t="s">
        <v>215</v>
      </c>
      <c r="L36" s="35" t="s">
        <v>196</v>
      </c>
      <c r="M36" s="35">
        <v>0.25</v>
      </c>
      <c r="N36" s="35">
        <v>0.12</v>
      </c>
      <c r="O36" s="35">
        <v>0.25</v>
      </c>
    </row>
    <row r="37" spans="1:15">
      <c r="A37" s="41">
        <v>3050033</v>
      </c>
      <c r="B37" t="s">
        <v>216</v>
      </c>
      <c r="C37" t="s">
        <v>195</v>
      </c>
      <c r="D37">
        <v>0</v>
      </c>
      <c r="E37">
        <v>0</v>
      </c>
      <c r="F37">
        <v>0.05</v>
      </c>
      <c r="J37" s="43">
        <v>3050132</v>
      </c>
      <c r="K37" s="35" t="s">
        <v>215</v>
      </c>
      <c r="L37" s="35" t="s">
        <v>198</v>
      </c>
      <c r="M37" s="35">
        <v>0.3</v>
      </c>
      <c r="N37" s="35">
        <v>0.13</v>
      </c>
      <c r="O37" s="35">
        <v>0.3</v>
      </c>
    </row>
    <row r="38" spans="1:15">
      <c r="A38" s="41">
        <v>3050034</v>
      </c>
      <c r="B38" t="s">
        <v>216</v>
      </c>
      <c r="C38" t="s">
        <v>193</v>
      </c>
      <c r="D38">
        <v>0</v>
      </c>
      <c r="E38">
        <v>0</v>
      </c>
      <c r="F38">
        <v>0.05</v>
      </c>
      <c r="J38" s="43">
        <v>3050133</v>
      </c>
      <c r="K38" s="35" t="s">
        <v>215</v>
      </c>
      <c r="L38" s="35" t="s">
        <v>199</v>
      </c>
      <c r="M38" s="35">
        <v>0.4</v>
      </c>
      <c r="N38" s="35">
        <v>0.15</v>
      </c>
      <c r="O38" s="35">
        <v>0.4</v>
      </c>
    </row>
    <row r="39" spans="1:15">
      <c r="A39" s="41">
        <v>3050035</v>
      </c>
      <c r="B39" t="s">
        <v>216</v>
      </c>
      <c r="C39" t="s">
        <v>200</v>
      </c>
      <c r="D39">
        <v>0.15</v>
      </c>
      <c r="E39">
        <v>0.08</v>
      </c>
      <c r="F39">
        <v>0.2</v>
      </c>
      <c r="J39" s="43">
        <v>3050134</v>
      </c>
      <c r="K39" s="35" t="s">
        <v>215</v>
      </c>
      <c r="L39" s="35" t="s">
        <v>201</v>
      </c>
      <c r="M39" s="35">
        <v>0.25</v>
      </c>
      <c r="N39" s="35">
        <v>0.12</v>
      </c>
      <c r="O39" s="35">
        <v>0.25</v>
      </c>
    </row>
    <row r="40" spans="1:15">
      <c r="A40" s="41">
        <v>3050036</v>
      </c>
      <c r="B40" t="s">
        <v>216</v>
      </c>
      <c r="C40" t="s">
        <v>202</v>
      </c>
      <c r="D40">
        <v>0.35</v>
      </c>
      <c r="E40">
        <v>0.15</v>
      </c>
      <c r="F40">
        <v>0.3</v>
      </c>
      <c r="J40" s="43">
        <v>3050135</v>
      </c>
      <c r="K40" s="35" t="s">
        <v>215</v>
      </c>
      <c r="L40" s="35" t="s">
        <v>203</v>
      </c>
      <c r="M40" s="35">
        <v>0.2</v>
      </c>
      <c r="N40" s="35">
        <v>0.1</v>
      </c>
      <c r="O40" s="35">
        <v>0.2</v>
      </c>
    </row>
    <row r="41" spans="1:15">
      <c r="A41" s="41">
        <v>3050037</v>
      </c>
      <c r="B41" t="s">
        <v>216</v>
      </c>
      <c r="C41" t="s">
        <v>204</v>
      </c>
      <c r="D41">
        <v>0.4</v>
      </c>
      <c r="E41">
        <v>0.16</v>
      </c>
      <c r="F41">
        <v>0.4</v>
      </c>
      <c r="J41" s="43">
        <v>3050136</v>
      </c>
      <c r="K41" s="35" t="s">
        <v>215</v>
      </c>
      <c r="L41" s="35" t="s">
        <v>205</v>
      </c>
      <c r="M41" s="35">
        <v>0.3</v>
      </c>
      <c r="N41" s="35">
        <v>0.13</v>
      </c>
      <c r="O41" s="35">
        <v>0.3</v>
      </c>
    </row>
    <row r="42" spans="1:15">
      <c r="A42" s="41">
        <v>3050038</v>
      </c>
      <c r="B42" t="s">
        <v>216</v>
      </c>
      <c r="C42" t="s">
        <v>206</v>
      </c>
      <c r="D42">
        <v>0.2</v>
      </c>
      <c r="E42">
        <v>0.1</v>
      </c>
      <c r="F42">
        <v>0.2</v>
      </c>
    </row>
    <row r="43" spans="1:15">
      <c r="A43" s="41">
        <v>3050039</v>
      </c>
      <c r="B43" t="s">
        <v>216</v>
      </c>
      <c r="C43" t="s">
        <v>208</v>
      </c>
      <c r="D43">
        <v>0.4</v>
      </c>
      <c r="E43">
        <v>0.16</v>
      </c>
      <c r="F43">
        <v>0.3</v>
      </c>
    </row>
    <row r="44" spans="1:15">
      <c r="A44" s="41">
        <v>3050040</v>
      </c>
      <c r="B44" t="s">
        <v>216</v>
      </c>
      <c r="C44" t="s">
        <v>209</v>
      </c>
      <c r="D44">
        <v>0.35</v>
      </c>
      <c r="E44">
        <v>0.13</v>
      </c>
      <c r="F44">
        <v>0.3</v>
      </c>
    </row>
    <row r="45" spans="1:15">
      <c r="A45" s="41">
        <v>3050041</v>
      </c>
      <c r="B45" t="s">
        <v>217</v>
      </c>
      <c r="C45" t="s">
        <v>195</v>
      </c>
      <c r="D45">
        <v>0</v>
      </c>
      <c r="E45">
        <v>0</v>
      </c>
      <c r="F45">
        <v>0.05</v>
      </c>
    </row>
    <row r="46" spans="1:15">
      <c r="A46" s="41">
        <v>3050042</v>
      </c>
      <c r="B46" t="s">
        <v>217</v>
      </c>
      <c r="C46" t="s">
        <v>193</v>
      </c>
      <c r="D46">
        <v>0</v>
      </c>
      <c r="E46">
        <v>0</v>
      </c>
      <c r="F46">
        <v>0.05</v>
      </c>
    </row>
    <row r="47" spans="1:15">
      <c r="A47" s="41">
        <v>3050043</v>
      </c>
      <c r="B47" t="s">
        <v>217</v>
      </c>
      <c r="C47" t="s">
        <v>200</v>
      </c>
      <c r="D47">
        <v>0.1</v>
      </c>
      <c r="E47">
        <v>0.06</v>
      </c>
      <c r="F47">
        <v>0.15</v>
      </c>
    </row>
    <row r="48" spans="1:15">
      <c r="A48" s="41">
        <v>3050044</v>
      </c>
      <c r="B48" t="s">
        <v>217</v>
      </c>
      <c r="C48" t="s">
        <v>202</v>
      </c>
      <c r="D48">
        <v>0.3</v>
      </c>
      <c r="E48">
        <v>0.13</v>
      </c>
      <c r="F48">
        <v>0.3</v>
      </c>
    </row>
    <row r="49" spans="1:6">
      <c r="A49" s="41">
        <v>3050045</v>
      </c>
      <c r="B49" t="s">
        <v>217</v>
      </c>
      <c r="C49" t="s">
        <v>204</v>
      </c>
      <c r="D49">
        <v>0.45</v>
      </c>
      <c r="E49">
        <v>0.18</v>
      </c>
      <c r="F49">
        <v>0.4</v>
      </c>
    </row>
    <row r="50" spans="1:6">
      <c r="A50" s="41">
        <v>3050046</v>
      </c>
      <c r="B50" t="s">
        <v>217</v>
      </c>
      <c r="C50" t="s">
        <v>206</v>
      </c>
      <c r="D50">
        <v>0.3</v>
      </c>
      <c r="E50">
        <v>0.12</v>
      </c>
      <c r="F50">
        <v>0.2</v>
      </c>
    </row>
    <row r="51" spans="1:6">
      <c r="A51" s="41">
        <v>3050047</v>
      </c>
      <c r="B51" t="s">
        <v>217</v>
      </c>
      <c r="C51" t="s">
        <v>208</v>
      </c>
      <c r="D51">
        <v>0.3</v>
      </c>
      <c r="E51">
        <v>0.13</v>
      </c>
      <c r="F51">
        <v>0.25</v>
      </c>
    </row>
    <row r="52" spans="1:6">
      <c r="A52" s="41">
        <v>3050048</v>
      </c>
      <c r="B52" t="s">
        <v>217</v>
      </c>
      <c r="C52" t="s">
        <v>209</v>
      </c>
      <c r="D52">
        <v>0.3</v>
      </c>
      <c r="E52">
        <v>0.13</v>
      </c>
      <c r="F52">
        <v>0.25</v>
      </c>
    </row>
    <row r="53" spans="1:6">
      <c r="A53" s="41">
        <v>3050049</v>
      </c>
      <c r="B53" t="s">
        <v>218</v>
      </c>
      <c r="C53" t="s">
        <v>195</v>
      </c>
      <c r="D53">
        <v>0</v>
      </c>
      <c r="E53">
        <v>0</v>
      </c>
      <c r="F53">
        <v>0.05</v>
      </c>
    </row>
    <row r="54" spans="1:6">
      <c r="A54" s="41">
        <v>3050050</v>
      </c>
      <c r="B54" t="s">
        <v>218</v>
      </c>
      <c r="C54" t="s">
        <v>193</v>
      </c>
      <c r="D54">
        <v>0</v>
      </c>
      <c r="E54">
        <v>0</v>
      </c>
      <c r="F54">
        <v>0.05</v>
      </c>
    </row>
    <row r="55" spans="1:6">
      <c r="A55" s="41">
        <v>3050051</v>
      </c>
      <c r="B55" t="s">
        <v>218</v>
      </c>
      <c r="C55" t="s">
        <v>200</v>
      </c>
      <c r="D55">
        <v>0.25</v>
      </c>
      <c r="E55">
        <v>0.12</v>
      </c>
      <c r="F55">
        <v>0.25</v>
      </c>
    </row>
    <row r="56" spans="1:6">
      <c r="A56" s="41">
        <v>3050052</v>
      </c>
      <c r="B56" t="s">
        <v>218</v>
      </c>
      <c r="C56" t="s">
        <v>202</v>
      </c>
      <c r="D56">
        <v>0.3</v>
      </c>
      <c r="E56">
        <v>0.13</v>
      </c>
      <c r="F56">
        <v>0.3</v>
      </c>
    </row>
    <row r="57" spans="1:6">
      <c r="A57" s="41">
        <v>3050053</v>
      </c>
      <c r="B57" t="s">
        <v>218</v>
      </c>
      <c r="C57" t="s">
        <v>204</v>
      </c>
      <c r="D57">
        <v>0.4</v>
      </c>
      <c r="E57">
        <v>0.15</v>
      </c>
      <c r="F57">
        <v>0.4</v>
      </c>
    </row>
    <row r="58" spans="1:6">
      <c r="A58" s="41">
        <v>3050054</v>
      </c>
      <c r="B58" t="s">
        <v>218</v>
      </c>
      <c r="C58" t="s">
        <v>206</v>
      </c>
      <c r="D58">
        <v>0.25</v>
      </c>
      <c r="E58">
        <v>0.12</v>
      </c>
      <c r="F58">
        <v>0.25</v>
      </c>
    </row>
    <row r="59" spans="1:6">
      <c r="A59" s="41">
        <v>3050055</v>
      </c>
      <c r="B59" t="s">
        <v>218</v>
      </c>
      <c r="C59" t="s">
        <v>208</v>
      </c>
      <c r="D59">
        <v>0.2</v>
      </c>
      <c r="E59">
        <v>0.1</v>
      </c>
      <c r="F59">
        <v>0.2</v>
      </c>
    </row>
    <row r="60" spans="1:6">
      <c r="A60" s="41">
        <v>3050056</v>
      </c>
      <c r="B60" t="s">
        <v>218</v>
      </c>
      <c r="C60" t="s">
        <v>209</v>
      </c>
      <c r="D60">
        <v>0.3</v>
      </c>
      <c r="E60">
        <v>0.13</v>
      </c>
      <c r="F60">
        <v>0.3</v>
      </c>
    </row>
    <row r="61" spans="1:6">
      <c r="A61" s="41">
        <v>3050057</v>
      </c>
      <c r="B61" t="s">
        <v>219</v>
      </c>
      <c r="C61" t="s">
        <v>195</v>
      </c>
      <c r="D61">
        <v>0</v>
      </c>
      <c r="E61">
        <v>0</v>
      </c>
      <c r="F61">
        <v>0.05</v>
      </c>
    </row>
    <row r="62" spans="1:6">
      <c r="A62" s="41">
        <v>3050058</v>
      </c>
      <c r="B62" t="s">
        <v>219</v>
      </c>
      <c r="C62" t="s">
        <v>193</v>
      </c>
      <c r="D62">
        <v>0</v>
      </c>
      <c r="E62">
        <v>0</v>
      </c>
      <c r="F62">
        <v>0.05</v>
      </c>
    </row>
    <row r="63" spans="1:6">
      <c r="A63" s="41">
        <v>3050059</v>
      </c>
      <c r="B63" t="s">
        <v>219</v>
      </c>
      <c r="C63" t="s">
        <v>200</v>
      </c>
      <c r="D63">
        <v>0.1</v>
      </c>
      <c r="E63">
        <v>0.05</v>
      </c>
      <c r="F63">
        <v>0.2</v>
      </c>
    </row>
    <row r="64" spans="1:6">
      <c r="A64" s="41">
        <v>3050060</v>
      </c>
      <c r="B64" t="s">
        <v>219</v>
      </c>
      <c r="C64" t="s">
        <v>202</v>
      </c>
      <c r="D64">
        <v>0.4</v>
      </c>
      <c r="E64">
        <v>0.15</v>
      </c>
      <c r="F64">
        <v>0.3</v>
      </c>
    </row>
    <row r="65" spans="1:6">
      <c r="A65" s="41">
        <v>3050061</v>
      </c>
      <c r="B65" t="s">
        <v>219</v>
      </c>
      <c r="C65" t="s">
        <v>204</v>
      </c>
      <c r="D65">
        <v>0.45</v>
      </c>
      <c r="E65">
        <v>0.17</v>
      </c>
      <c r="F65">
        <v>0.4</v>
      </c>
    </row>
    <row r="66" spans="1:6">
      <c r="A66" s="41">
        <v>3050062</v>
      </c>
      <c r="B66" t="s">
        <v>219</v>
      </c>
      <c r="C66" t="s">
        <v>206</v>
      </c>
      <c r="D66">
        <v>0.2</v>
      </c>
      <c r="E66">
        <v>0.1</v>
      </c>
      <c r="F66">
        <v>0.2</v>
      </c>
    </row>
    <row r="67" spans="1:6">
      <c r="A67" s="41">
        <v>3050063</v>
      </c>
      <c r="B67" t="s">
        <v>219</v>
      </c>
      <c r="C67" t="s">
        <v>208</v>
      </c>
      <c r="D67">
        <v>0.25</v>
      </c>
      <c r="E67">
        <v>0.1</v>
      </c>
      <c r="F67">
        <v>0.2</v>
      </c>
    </row>
    <row r="68" spans="1:6">
      <c r="A68" s="41">
        <v>3050064</v>
      </c>
      <c r="B68" t="s">
        <v>219</v>
      </c>
      <c r="C68" t="s">
        <v>209</v>
      </c>
      <c r="D68">
        <v>0.3</v>
      </c>
      <c r="E68">
        <v>0.13</v>
      </c>
      <c r="F68">
        <v>0.25</v>
      </c>
    </row>
    <row r="69" spans="1:6">
      <c r="A69" s="41">
        <v>3050065</v>
      </c>
      <c r="B69" t="s">
        <v>220</v>
      </c>
      <c r="C69" t="s">
        <v>195</v>
      </c>
      <c r="D69">
        <v>0</v>
      </c>
      <c r="E69">
        <v>0</v>
      </c>
      <c r="F69">
        <v>0.05</v>
      </c>
    </row>
    <row r="70" spans="1:6">
      <c r="A70" s="41">
        <v>3050066</v>
      </c>
      <c r="B70" t="s">
        <v>220</v>
      </c>
      <c r="C70" t="s">
        <v>193</v>
      </c>
      <c r="D70">
        <v>0</v>
      </c>
      <c r="E70">
        <v>0</v>
      </c>
      <c r="F70">
        <v>0.05</v>
      </c>
    </row>
    <row r="71" spans="1:6">
      <c r="A71" s="41">
        <v>3050067</v>
      </c>
      <c r="B71" t="s">
        <v>220</v>
      </c>
      <c r="C71" t="s">
        <v>200</v>
      </c>
      <c r="D71">
        <v>0.15</v>
      </c>
      <c r="E71">
        <v>0.08</v>
      </c>
      <c r="F71">
        <v>0.2</v>
      </c>
    </row>
    <row r="72" spans="1:6">
      <c r="A72" s="41">
        <v>3050068</v>
      </c>
      <c r="B72" t="s">
        <v>220</v>
      </c>
      <c r="C72" t="s">
        <v>202</v>
      </c>
      <c r="D72">
        <v>0.35</v>
      </c>
      <c r="E72">
        <v>0.15</v>
      </c>
      <c r="F72">
        <v>0.3</v>
      </c>
    </row>
    <row r="73" spans="1:6">
      <c r="A73" s="41">
        <v>3050069</v>
      </c>
      <c r="B73" t="s">
        <v>220</v>
      </c>
      <c r="C73" t="s">
        <v>204</v>
      </c>
      <c r="D73">
        <v>0.4</v>
      </c>
      <c r="E73">
        <v>0.16</v>
      </c>
      <c r="F73">
        <v>0.35</v>
      </c>
    </row>
    <row r="74" spans="1:6">
      <c r="A74" s="41">
        <v>3050070</v>
      </c>
      <c r="B74" t="s">
        <v>220</v>
      </c>
      <c r="C74" t="s">
        <v>206</v>
      </c>
      <c r="D74">
        <v>0.25</v>
      </c>
      <c r="E74">
        <v>0.12</v>
      </c>
      <c r="F74">
        <v>0.2</v>
      </c>
    </row>
    <row r="75" spans="1:6">
      <c r="A75" s="41">
        <v>3050071</v>
      </c>
      <c r="B75" t="s">
        <v>220</v>
      </c>
      <c r="C75" t="s">
        <v>208</v>
      </c>
      <c r="D75">
        <v>0.45</v>
      </c>
      <c r="E75">
        <v>0.18</v>
      </c>
      <c r="F75">
        <v>0.3</v>
      </c>
    </row>
    <row r="76" spans="1:6">
      <c r="A76" s="41">
        <v>3050072</v>
      </c>
      <c r="B76" t="s">
        <v>220</v>
      </c>
      <c r="C76" t="s">
        <v>209</v>
      </c>
      <c r="D76">
        <v>0.3</v>
      </c>
      <c r="E76">
        <v>0.13</v>
      </c>
      <c r="F76">
        <v>0.25</v>
      </c>
    </row>
    <row r="77" spans="1:6">
      <c r="A77" s="41">
        <v>3050073</v>
      </c>
      <c r="B77" t="s">
        <v>221</v>
      </c>
      <c r="C77" t="s">
        <v>195</v>
      </c>
      <c r="D77">
        <v>0</v>
      </c>
      <c r="E77">
        <v>0</v>
      </c>
      <c r="F77">
        <v>0.05</v>
      </c>
    </row>
    <row r="78" spans="1:6">
      <c r="A78" s="41">
        <v>3050074</v>
      </c>
      <c r="B78" t="s">
        <v>221</v>
      </c>
      <c r="C78" t="s">
        <v>193</v>
      </c>
      <c r="D78">
        <v>0</v>
      </c>
      <c r="E78">
        <v>0</v>
      </c>
      <c r="F78">
        <v>0.05</v>
      </c>
    </row>
    <row r="79" spans="1:6">
      <c r="A79" s="41">
        <v>3050075</v>
      </c>
      <c r="B79" t="s">
        <v>221</v>
      </c>
      <c r="C79" t="s">
        <v>200</v>
      </c>
      <c r="D79">
        <v>0.05</v>
      </c>
      <c r="E79">
        <v>0.05</v>
      </c>
      <c r="F79">
        <v>0.1</v>
      </c>
    </row>
    <row r="80" spans="1:6">
      <c r="A80" s="41">
        <v>3050076</v>
      </c>
      <c r="B80" t="s">
        <v>221</v>
      </c>
      <c r="C80" t="s">
        <v>202</v>
      </c>
      <c r="D80">
        <v>0.3</v>
      </c>
      <c r="E80">
        <v>0.13</v>
      </c>
      <c r="F80">
        <v>0.3</v>
      </c>
    </row>
    <row r="81" spans="1:6">
      <c r="A81" s="41">
        <v>3050077</v>
      </c>
      <c r="B81" t="s">
        <v>221</v>
      </c>
      <c r="C81" t="s">
        <v>204</v>
      </c>
      <c r="D81">
        <v>0.35</v>
      </c>
      <c r="E81">
        <v>0.15</v>
      </c>
      <c r="F81">
        <v>0.35</v>
      </c>
    </row>
    <row r="82" spans="1:6">
      <c r="A82" s="41">
        <v>3050078</v>
      </c>
      <c r="B82" t="s">
        <v>221</v>
      </c>
      <c r="C82" t="s">
        <v>206</v>
      </c>
      <c r="D82">
        <v>0.2</v>
      </c>
      <c r="E82">
        <v>0.1</v>
      </c>
      <c r="F82">
        <v>0.2</v>
      </c>
    </row>
    <row r="83" spans="1:6">
      <c r="A83" s="41">
        <v>3050079</v>
      </c>
      <c r="B83" t="s">
        <v>221</v>
      </c>
      <c r="C83" t="s">
        <v>208</v>
      </c>
      <c r="D83">
        <v>0.4</v>
      </c>
      <c r="E83">
        <v>0.15</v>
      </c>
      <c r="F83">
        <v>0.3</v>
      </c>
    </row>
    <row r="84" spans="1:6">
      <c r="A84" s="41">
        <v>3050080</v>
      </c>
      <c r="B84" t="s">
        <v>221</v>
      </c>
      <c r="C84" t="s">
        <v>209</v>
      </c>
      <c r="D84">
        <v>0.4</v>
      </c>
      <c r="E84">
        <v>0.15</v>
      </c>
      <c r="F84">
        <v>0.3</v>
      </c>
    </row>
    <row r="85" spans="1:6">
      <c r="A85" s="41">
        <v>3050081</v>
      </c>
      <c r="B85" t="s">
        <v>222</v>
      </c>
      <c r="C85" t="s">
        <v>195</v>
      </c>
      <c r="D85">
        <v>0</v>
      </c>
      <c r="E85">
        <v>0</v>
      </c>
      <c r="F85">
        <v>0.05</v>
      </c>
    </row>
    <row r="86" spans="1:6">
      <c r="A86" s="41">
        <v>3050082</v>
      </c>
      <c r="B86" t="s">
        <v>222</v>
      </c>
      <c r="C86" t="s">
        <v>193</v>
      </c>
      <c r="D86">
        <v>0</v>
      </c>
      <c r="E86">
        <v>0</v>
      </c>
      <c r="F86">
        <v>0.05</v>
      </c>
    </row>
    <row r="87" spans="1:6">
      <c r="A87" s="41">
        <v>3050083</v>
      </c>
      <c r="B87" t="s">
        <v>222</v>
      </c>
      <c r="C87" t="s">
        <v>200</v>
      </c>
      <c r="D87">
        <v>0.05</v>
      </c>
      <c r="E87">
        <v>0.05</v>
      </c>
      <c r="F87">
        <v>0.1</v>
      </c>
    </row>
    <row r="88" spans="1:6">
      <c r="A88" s="41">
        <v>3050084</v>
      </c>
      <c r="B88" t="s">
        <v>222</v>
      </c>
      <c r="C88" t="s">
        <v>202</v>
      </c>
      <c r="D88">
        <v>0.25</v>
      </c>
      <c r="E88">
        <v>0.1</v>
      </c>
      <c r="F88">
        <v>0.25</v>
      </c>
    </row>
    <row r="89" spans="1:6">
      <c r="A89" s="41">
        <v>3050085</v>
      </c>
      <c r="B89" t="s">
        <v>222</v>
      </c>
      <c r="C89" t="s">
        <v>204</v>
      </c>
      <c r="D89">
        <v>0.35</v>
      </c>
      <c r="E89">
        <v>0.13</v>
      </c>
      <c r="F89">
        <v>0.3</v>
      </c>
    </row>
    <row r="90" spans="1:6">
      <c r="A90" s="41">
        <v>3050086</v>
      </c>
      <c r="B90" t="s">
        <v>222</v>
      </c>
      <c r="C90" t="s">
        <v>206</v>
      </c>
      <c r="D90">
        <v>0.3</v>
      </c>
      <c r="E90">
        <v>0.12</v>
      </c>
      <c r="F90">
        <v>0.25</v>
      </c>
    </row>
    <row r="91" spans="1:6">
      <c r="A91" s="41">
        <v>3050087</v>
      </c>
      <c r="B91" t="s">
        <v>222</v>
      </c>
      <c r="C91" t="s">
        <v>208</v>
      </c>
      <c r="D91">
        <v>0.4</v>
      </c>
      <c r="E91">
        <v>0.15</v>
      </c>
      <c r="F91">
        <v>0.3</v>
      </c>
    </row>
    <row r="92" spans="1:6">
      <c r="A92" s="41">
        <v>3050088</v>
      </c>
      <c r="B92" t="s">
        <v>222</v>
      </c>
      <c r="C92" t="s">
        <v>209</v>
      </c>
      <c r="D92">
        <v>0.35</v>
      </c>
      <c r="E92">
        <v>0.12</v>
      </c>
      <c r="F92">
        <v>0.25</v>
      </c>
    </row>
    <row r="93" spans="1:6">
      <c r="A93" s="41">
        <v>3050089</v>
      </c>
      <c r="B93" t="s">
        <v>223</v>
      </c>
      <c r="C93" t="s">
        <v>195</v>
      </c>
      <c r="D93">
        <v>0</v>
      </c>
      <c r="E93">
        <v>0</v>
      </c>
      <c r="F93">
        <v>0.05</v>
      </c>
    </row>
    <row r="94" spans="1:6">
      <c r="A94" s="41">
        <v>3050090</v>
      </c>
      <c r="B94" t="s">
        <v>223</v>
      </c>
      <c r="C94" t="s">
        <v>193</v>
      </c>
      <c r="D94">
        <v>0</v>
      </c>
      <c r="E94">
        <v>0</v>
      </c>
      <c r="F94">
        <v>0.05</v>
      </c>
    </row>
    <row r="95" spans="1:6">
      <c r="A95" s="41">
        <v>3050091</v>
      </c>
      <c r="B95" t="s">
        <v>223</v>
      </c>
      <c r="C95" t="s">
        <v>200</v>
      </c>
      <c r="D95">
        <v>0.1</v>
      </c>
      <c r="E95">
        <v>0.05</v>
      </c>
      <c r="F95">
        <v>0.15</v>
      </c>
    </row>
    <row r="96" spans="1:6">
      <c r="A96" s="41">
        <v>3050092</v>
      </c>
      <c r="B96" t="s">
        <v>223</v>
      </c>
      <c r="C96" t="s">
        <v>202</v>
      </c>
      <c r="D96">
        <v>0.35</v>
      </c>
      <c r="E96">
        <v>0.15</v>
      </c>
      <c r="F96">
        <v>0.3</v>
      </c>
    </row>
    <row r="97" spans="1:6">
      <c r="A97" s="41">
        <v>3050093</v>
      </c>
      <c r="B97" t="s">
        <v>223</v>
      </c>
      <c r="C97" t="s">
        <v>204</v>
      </c>
      <c r="D97">
        <v>0.4</v>
      </c>
      <c r="E97">
        <v>0.16</v>
      </c>
      <c r="F97">
        <v>0.35</v>
      </c>
    </row>
    <row r="98" spans="1:6">
      <c r="A98" s="41">
        <v>3050094</v>
      </c>
      <c r="B98" t="s">
        <v>223</v>
      </c>
      <c r="C98" t="s">
        <v>206</v>
      </c>
      <c r="D98">
        <v>0.3</v>
      </c>
      <c r="E98">
        <v>0.12</v>
      </c>
      <c r="F98">
        <v>0.25</v>
      </c>
    </row>
    <row r="99" spans="1:6">
      <c r="A99" s="41">
        <v>3050095</v>
      </c>
      <c r="B99" t="s">
        <v>223</v>
      </c>
      <c r="C99" t="s">
        <v>208</v>
      </c>
      <c r="D99">
        <v>0.4</v>
      </c>
      <c r="E99">
        <v>0.16</v>
      </c>
      <c r="F99">
        <v>0.3</v>
      </c>
    </row>
    <row r="100" spans="1:6">
      <c r="A100" s="41">
        <v>3050096</v>
      </c>
      <c r="B100" t="s">
        <v>223</v>
      </c>
      <c r="C100" t="s">
        <v>209</v>
      </c>
      <c r="D100">
        <v>0.3</v>
      </c>
      <c r="E100">
        <v>0.12</v>
      </c>
      <c r="F100">
        <v>0.25</v>
      </c>
    </row>
    <row r="101" spans="1:6">
      <c r="A101" s="42">
        <v>3050097</v>
      </c>
      <c r="B101" s="35" t="s">
        <v>190</v>
      </c>
      <c r="C101" t="s">
        <v>195</v>
      </c>
      <c r="D101" s="35">
        <v>0</v>
      </c>
      <c r="E101" s="35">
        <v>0</v>
      </c>
      <c r="F101" s="35">
        <v>0.05</v>
      </c>
    </row>
    <row r="102" spans="1:6">
      <c r="A102" s="43">
        <v>3050098</v>
      </c>
      <c r="B102" s="35" t="s">
        <v>190</v>
      </c>
      <c r="C102" t="s">
        <v>193</v>
      </c>
      <c r="D102" s="35">
        <v>0</v>
      </c>
      <c r="E102" s="35">
        <v>0</v>
      </c>
      <c r="F102" s="35">
        <v>0.05</v>
      </c>
    </row>
    <row r="103" spans="1:6">
      <c r="A103" s="43">
        <v>3050099</v>
      </c>
      <c r="B103" s="35" t="s">
        <v>190</v>
      </c>
      <c r="C103" t="s">
        <v>200</v>
      </c>
      <c r="D103" s="35">
        <v>0.15</v>
      </c>
      <c r="E103" s="35">
        <v>0.08</v>
      </c>
      <c r="F103" s="35">
        <v>0.2</v>
      </c>
    </row>
    <row r="104" spans="1:6">
      <c r="A104" s="43">
        <v>3050100</v>
      </c>
      <c r="B104" s="35" t="s">
        <v>190</v>
      </c>
      <c r="C104" t="s">
        <v>202</v>
      </c>
      <c r="D104" s="35">
        <v>0.35</v>
      </c>
      <c r="E104" s="35">
        <v>0.15</v>
      </c>
      <c r="F104" s="35">
        <v>0.3</v>
      </c>
    </row>
    <row r="105" spans="1:6">
      <c r="A105" s="43">
        <v>3050101</v>
      </c>
      <c r="B105" s="35" t="s">
        <v>190</v>
      </c>
      <c r="C105" t="s">
        <v>204</v>
      </c>
      <c r="D105" s="35">
        <v>0.4</v>
      </c>
      <c r="E105" s="35">
        <v>0.16</v>
      </c>
      <c r="F105" s="35">
        <v>0.4</v>
      </c>
    </row>
    <row r="106" spans="1:6">
      <c r="A106" s="43">
        <v>3050102</v>
      </c>
      <c r="B106" s="35" t="s">
        <v>190</v>
      </c>
      <c r="C106" t="s">
        <v>206</v>
      </c>
      <c r="D106" s="35">
        <v>0.25</v>
      </c>
      <c r="E106" s="35">
        <v>0.12</v>
      </c>
      <c r="F106" s="35">
        <v>0.2</v>
      </c>
    </row>
    <row r="107" spans="1:6">
      <c r="A107" s="43">
        <v>3050103</v>
      </c>
      <c r="B107" s="35" t="s">
        <v>190</v>
      </c>
      <c r="C107" t="s">
        <v>208</v>
      </c>
      <c r="D107" s="35">
        <v>0.4</v>
      </c>
      <c r="E107" s="35">
        <v>0.16</v>
      </c>
      <c r="F107" s="35">
        <v>0.3</v>
      </c>
    </row>
    <row r="108" spans="1:6">
      <c r="A108" s="43">
        <v>3050104</v>
      </c>
      <c r="B108" s="35" t="s">
        <v>190</v>
      </c>
      <c r="C108" t="s">
        <v>209</v>
      </c>
      <c r="D108" s="35">
        <v>0.35</v>
      </c>
      <c r="E108" s="35">
        <v>0.13</v>
      </c>
      <c r="F108" s="35">
        <v>0.3</v>
      </c>
    </row>
    <row r="109" spans="1:6">
      <c r="A109" s="42">
        <v>3050105</v>
      </c>
      <c r="B109" s="35" t="s">
        <v>207</v>
      </c>
      <c r="C109" t="s">
        <v>195</v>
      </c>
      <c r="D109" s="35">
        <v>0</v>
      </c>
      <c r="E109" s="35">
        <v>0</v>
      </c>
      <c r="F109" s="35">
        <v>0.05</v>
      </c>
    </row>
    <row r="110" spans="1:6">
      <c r="A110" s="43">
        <v>3050106</v>
      </c>
      <c r="B110" s="35" t="s">
        <v>207</v>
      </c>
      <c r="C110" t="s">
        <v>193</v>
      </c>
      <c r="D110" s="35">
        <v>0</v>
      </c>
      <c r="E110" s="35">
        <v>0</v>
      </c>
      <c r="F110" s="35">
        <v>0.05</v>
      </c>
    </row>
    <row r="111" spans="1:6">
      <c r="A111" s="43">
        <v>3050107</v>
      </c>
      <c r="B111" s="35" t="s">
        <v>207</v>
      </c>
      <c r="C111" t="s">
        <v>200</v>
      </c>
      <c r="D111" s="35">
        <v>0.05</v>
      </c>
      <c r="E111" s="35">
        <v>0.05</v>
      </c>
      <c r="F111" s="35">
        <v>0.1</v>
      </c>
    </row>
    <row r="112" spans="1:6">
      <c r="A112" s="43">
        <v>3050108</v>
      </c>
      <c r="B112" s="35" t="s">
        <v>207</v>
      </c>
      <c r="C112" t="s">
        <v>202</v>
      </c>
      <c r="D112" s="35">
        <v>0.3</v>
      </c>
      <c r="E112" s="35">
        <v>0.13</v>
      </c>
      <c r="F112" s="35">
        <v>0.3</v>
      </c>
    </row>
    <row r="113" spans="1:6">
      <c r="A113" s="43">
        <v>3050109</v>
      </c>
      <c r="B113" s="35" t="s">
        <v>207</v>
      </c>
      <c r="C113" t="s">
        <v>204</v>
      </c>
      <c r="D113" s="35">
        <v>0.35</v>
      </c>
      <c r="E113" s="35">
        <v>0.15</v>
      </c>
      <c r="F113" s="35">
        <v>0.35</v>
      </c>
    </row>
    <row r="114" spans="1:6">
      <c r="A114" s="43">
        <v>3050110</v>
      </c>
      <c r="B114" s="35" t="s">
        <v>207</v>
      </c>
      <c r="C114" t="s">
        <v>206</v>
      </c>
      <c r="D114" s="35">
        <v>0.2</v>
      </c>
      <c r="E114" s="35">
        <v>0.1</v>
      </c>
      <c r="F114" s="35">
        <v>0.2</v>
      </c>
    </row>
    <row r="115" spans="1:6">
      <c r="A115" s="43">
        <v>3050111</v>
      </c>
      <c r="B115" s="35" t="s">
        <v>207</v>
      </c>
      <c r="C115" t="s">
        <v>208</v>
      </c>
      <c r="D115" s="35">
        <v>0.4</v>
      </c>
      <c r="E115" s="35">
        <v>0.15</v>
      </c>
      <c r="F115" s="35">
        <v>0.3</v>
      </c>
    </row>
    <row r="116" spans="1:6">
      <c r="A116" s="43">
        <v>3050112</v>
      </c>
      <c r="B116" s="35" t="s">
        <v>207</v>
      </c>
      <c r="C116" t="s">
        <v>209</v>
      </c>
      <c r="D116" s="35">
        <v>0.4</v>
      </c>
      <c r="E116" s="35">
        <v>0.15</v>
      </c>
      <c r="F116" s="35">
        <v>0.3</v>
      </c>
    </row>
    <row r="117" spans="1:6">
      <c r="A117" s="42">
        <v>3050113</v>
      </c>
      <c r="B117" s="35" t="s">
        <v>211</v>
      </c>
      <c r="C117" t="s">
        <v>195</v>
      </c>
      <c r="D117" s="35">
        <v>0</v>
      </c>
      <c r="E117" s="35">
        <v>0</v>
      </c>
      <c r="F117" s="35">
        <v>0.05</v>
      </c>
    </row>
    <row r="118" spans="1:6">
      <c r="A118" s="43">
        <v>3050114</v>
      </c>
      <c r="B118" s="35" t="s">
        <v>211</v>
      </c>
      <c r="C118" t="s">
        <v>193</v>
      </c>
      <c r="D118" s="35">
        <v>0</v>
      </c>
      <c r="E118" s="35">
        <v>0</v>
      </c>
      <c r="F118" s="35">
        <v>0.05</v>
      </c>
    </row>
    <row r="119" spans="1:6">
      <c r="A119" s="43">
        <v>3050115</v>
      </c>
      <c r="B119" s="35" t="s">
        <v>211</v>
      </c>
      <c r="C119" t="s">
        <v>200</v>
      </c>
      <c r="D119" s="35">
        <v>0.3</v>
      </c>
      <c r="E119" s="35">
        <v>0.15</v>
      </c>
      <c r="F119" s="35">
        <v>0.25</v>
      </c>
    </row>
    <row r="120" spans="1:6">
      <c r="A120" s="43">
        <v>3050116</v>
      </c>
      <c r="B120" s="35" t="s">
        <v>211</v>
      </c>
      <c r="C120" t="s">
        <v>202</v>
      </c>
      <c r="D120" s="35">
        <v>0.2</v>
      </c>
      <c r="E120" s="35">
        <v>0.08</v>
      </c>
      <c r="F120" s="35">
        <v>0.2</v>
      </c>
    </row>
    <row r="121" spans="1:6">
      <c r="A121" s="43">
        <v>3050117</v>
      </c>
      <c r="B121" s="35" t="s">
        <v>211</v>
      </c>
      <c r="C121" t="s">
        <v>204</v>
      </c>
      <c r="D121" s="35">
        <v>0.25</v>
      </c>
      <c r="E121" s="35">
        <v>0.1</v>
      </c>
      <c r="F121" s="35">
        <v>0.25</v>
      </c>
    </row>
    <row r="122" spans="1:6">
      <c r="A122" s="43">
        <v>3050118</v>
      </c>
      <c r="B122" s="35" t="s">
        <v>211</v>
      </c>
      <c r="C122" t="s">
        <v>206</v>
      </c>
      <c r="D122" s="35">
        <v>0.2</v>
      </c>
      <c r="E122" s="35">
        <v>0.1</v>
      </c>
      <c r="F122" s="35">
        <v>0.2</v>
      </c>
    </row>
    <row r="123" spans="1:6">
      <c r="A123" s="43">
        <v>3050119</v>
      </c>
      <c r="B123" s="35" t="s">
        <v>211</v>
      </c>
      <c r="C123" t="s">
        <v>208</v>
      </c>
      <c r="D123" s="35">
        <v>0.35</v>
      </c>
      <c r="E123" s="35">
        <v>0.14000000000000001</v>
      </c>
      <c r="F123" s="35">
        <v>0.25</v>
      </c>
    </row>
    <row r="124" spans="1:6">
      <c r="A124" s="43">
        <v>3050120</v>
      </c>
      <c r="B124" s="35" t="s">
        <v>211</v>
      </c>
      <c r="C124" t="s">
        <v>209</v>
      </c>
      <c r="D124" s="35">
        <v>0.25</v>
      </c>
      <c r="E124" s="35">
        <v>0.1</v>
      </c>
      <c r="F124" s="35">
        <v>0.25</v>
      </c>
    </row>
    <row r="125" spans="1:6">
      <c r="A125" s="42">
        <v>3050121</v>
      </c>
      <c r="B125" s="35" t="s">
        <v>213</v>
      </c>
      <c r="C125" t="s">
        <v>195</v>
      </c>
      <c r="D125" s="35">
        <v>0</v>
      </c>
      <c r="E125" s="35">
        <v>0</v>
      </c>
      <c r="F125" s="35">
        <v>0.05</v>
      </c>
    </row>
    <row r="126" spans="1:6">
      <c r="A126" s="43">
        <v>3050122</v>
      </c>
      <c r="B126" s="35" t="s">
        <v>213</v>
      </c>
      <c r="C126" t="s">
        <v>193</v>
      </c>
      <c r="D126" s="35">
        <v>0</v>
      </c>
      <c r="E126" s="35">
        <v>0</v>
      </c>
      <c r="F126" s="35">
        <v>0.05</v>
      </c>
    </row>
    <row r="127" spans="1:6">
      <c r="A127" s="43">
        <v>3050123</v>
      </c>
      <c r="B127" s="35" t="s">
        <v>213</v>
      </c>
      <c r="C127" t="s">
        <v>200</v>
      </c>
      <c r="D127" s="35">
        <v>0.1</v>
      </c>
      <c r="E127" s="35">
        <v>0.05</v>
      </c>
      <c r="F127" s="35">
        <v>0.2</v>
      </c>
    </row>
    <row r="128" spans="1:6">
      <c r="A128" s="43">
        <v>3050124</v>
      </c>
      <c r="B128" s="35" t="s">
        <v>213</v>
      </c>
      <c r="C128" t="s">
        <v>202</v>
      </c>
      <c r="D128" s="35">
        <v>0.4</v>
      </c>
      <c r="E128" s="35">
        <v>0.15</v>
      </c>
      <c r="F128" s="35">
        <v>0.3</v>
      </c>
    </row>
    <row r="129" spans="1:6">
      <c r="A129" s="43">
        <v>3050125</v>
      </c>
      <c r="B129" s="35" t="s">
        <v>213</v>
      </c>
      <c r="C129" t="s">
        <v>204</v>
      </c>
      <c r="D129" s="35">
        <v>0.45</v>
      </c>
      <c r="E129" s="35">
        <v>0.17</v>
      </c>
      <c r="F129" s="35">
        <v>0.4</v>
      </c>
    </row>
    <row r="130" spans="1:6">
      <c r="A130" s="43">
        <v>3050126</v>
      </c>
      <c r="B130" s="35" t="s">
        <v>213</v>
      </c>
      <c r="C130" t="s">
        <v>206</v>
      </c>
      <c r="D130" s="35">
        <v>0.2</v>
      </c>
      <c r="E130" s="35">
        <v>0.1</v>
      </c>
      <c r="F130" s="35">
        <v>0.2</v>
      </c>
    </row>
    <row r="131" spans="1:6">
      <c r="A131" s="43">
        <v>3050127</v>
      </c>
      <c r="B131" s="35" t="s">
        <v>213</v>
      </c>
      <c r="C131" t="s">
        <v>208</v>
      </c>
      <c r="D131" s="35">
        <v>0.25</v>
      </c>
      <c r="E131" s="35">
        <v>0.1</v>
      </c>
      <c r="F131" s="35">
        <v>0.2</v>
      </c>
    </row>
    <row r="132" spans="1:6">
      <c r="A132" s="43">
        <v>3050128</v>
      </c>
      <c r="B132" s="35" t="s">
        <v>213</v>
      </c>
      <c r="C132" t="s">
        <v>209</v>
      </c>
      <c r="D132" s="35">
        <v>0.3</v>
      </c>
      <c r="E132" s="35">
        <v>0.13</v>
      </c>
      <c r="F132" s="35">
        <v>0.25</v>
      </c>
    </row>
    <row r="133" spans="1:6">
      <c r="A133" s="42">
        <v>3050129</v>
      </c>
      <c r="B133" s="35" t="s">
        <v>215</v>
      </c>
      <c r="C133" t="s">
        <v>195</v>
      </c>
      <c r="D133" s="35">
        <v>0</v>
      </c>
      <c r="E133" s="35">
        <v>0</v>
      </c>
      <c r="F133" s="35">
        <v>0.05</v>
      </c>
    </row>
    <row r="134" spans="1:6">
      <c r="A134" s="43">
        <v>3050130</v>
      </c>
      <c r="B134" s="35" t="s">
        <v>215</v>
      </c>
      <c r="C134" t="s">
        <v>193</v>
      </c>
      <c r="D134" s="35">
        <v>0</v>
      </c>
      <c r="E134" s="35">
        <v>0</v>
      </c>
      <c r="F134" s="35">
        <v>0.05</v>
      </c>
    </row>
    <row r="135" spans="1:6">
      <c r="A135" s="43">
        <v>3050131</v>
      </c>
      <c r="B135" s="35" t="s">
        <v>215</v>
      </c>
      <c r="C135" t="s">
        <v>200</v>
      </c>
      <c r="D135" s="35">
        <v>0.25</v>
      </c>
      <c r="E135" s="35">
        <v>0.12</v>
      </c>
      <c r="F135" s="35">
        <v>0.25</v>
      </c>
    </row>
    <row r="136" spans="1:6">
      <c r="A136" s="43">
        <v>3050132</v>
      </c>
      <c r="B136" s="35" t="s">
        <v>215</v>
      </c>
      <c r="C136" t="s">
        <v>202</v>
      </c>
      <c r="D136" s="35">
        <v>0.3</v>
      </c>
      <c r="E136" s="35">
        <v>0.13</v>
      </c>
      <c r="F136" s="35">
        <v>0.3</v>
      </c>
    </row>
    <row r="137" spans="1:6">
      <c r="A137" s="43">
        <v>3050133</v>
      </c>
      <c r="B137" s="35" t="s">
        <v>215</v>
      </c>
      <c r="C137" t="s">
        <v>204</v>
      </c>
      <c r="D137" s="35">
        <v>0.4</v>
      </c>
      <c r="E137" s="35">
        <v>0.15</v>
      </c>
      <c r="F137" s="35">
        <v>0.4</v>
      </c>
    </row>
    <row r="138" spans="1:6">
      <c r="A138" s="43">
        <v>3050134</v>
      </c>
      <c r="B138" s="35" t="s">
        <v>215</v>
      </c>
      <c r="C138" t="s">
        <v>206</v>
      </c>
      <c r="D138" s="35">
        <v>0.25</v>
      </c>
      <c r="E138" s="35">
        <v>0.12</v>
      </c>
      <c r="F138" s="35">
        <v>0.25</v>
      </c>
    </row>
    <row r="139" spans="1:6">
      <c r="A139" s="43">
        <v>3050135</v>
      </c>
      <c r="B139" s="35" t="s">
        <v>215</v>
      </c>
      <c r="C139" t="s">
        <v>208</v>
      </c>
      <c r="D139" s="35">
        <v>0.2</v>
      </c>
      <c r="E139" s="35">
        <v>0.1</v>
      </c>
      <c r="F139" s="35">
        <v>0.2</v>
      </c>
    </row>
    <row r="140" spans="1:6">
      <c r="A140" s="43">
        <v>3050136</v>
      </c>
      <c r="B140" s="35" t="s">
        <v>215</v>
      </c>
      <c r="C140" t="s">
        <v>209</v>
      </c>
      <c r="D140" s="35">
        <v>0.3</v>
      </c>
      <c r="E140" s="35">
        <v>0.13</v>
      </c>
      <c r="F140" s="35">
        <v>0.3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224</v>
      </c>
      <c r="G1" s="10" t="s">
        <v>225</v>
      </c>
      <c r="H1" s="10" t="s">
        <v>226</v>
      </c>
      <c r="I1" s="10" t="s">
        <v>227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68</v>
      </c>
    </row>
    <row r="2" spans="1:16" ht="28.5" customHeight="1">
      <c r="A2" s="13" t="str">
        <f>VLOOKUP(B2,CHOOSE({1,2},中英文和LW参数!D:D,中英文和LW参数!A:A),2,FALSE)</f>
        <v>Tench</v>
      </c>
      <c r="B2" s="13" t="s">
        <v>69</v>
      </c>
      <c r="C2" s="13" t="s">
        <v>70</v>
      </c>
      <c r="D2" s="13">
        <v>3</v>
      </c>
      <c r="E2" s="13" t="s">
        <v>72</v>
      </c>
      <c r="F2" s="13"/>
      <c r="G2" s="12"/>
      <c r="H2" s="12"/>
      <c r="I2" s="12"/>
      <c r="L2" s="19" t="s">
        <v>132</v>
      </c>
      <c r="M2" s="19" t="s">
        <v>69</v>
      </c>
      <c r="N2" s="19" t="s">
        <v>70</v>
      </c>
      <c r="O2" s="19">
        <v>3</v>
      </c>
      <c r="P2" s="19" t="s">
        <v>72</v>
      </c>
    </row>
    <row r="3" spans="1:16" ht="28.5" customHeight="1">
      <c r="A3" s="13" t="str">
        <f>VLOOKUP(B3,CHOOSE({1,2},中英文和LW参数!D:D,中英文和LW参数!A:A),2,FALSE)</f>
        <v>Golden_Shiner</v>
      </c>
      <c r="B3" s="13" t="s">
        <v>73</v>
      </c>
      <c r="C3" s="13" t="s">
        <v>70</v>
      </c>
      <c r="D3" s="13">
        <v>4</v>
      </c>
      <c r="E3" s="13" t="s">
        <v>74</v>
      </c>
      <c r="F3" s="13"/>
      <c r="G3" s="12"/>
      <c r="H3" s="12"/>
      <c r="I3" s="12"/>
      <c r="L3" s="19" t="s">
        <v>162</v>
      </c>
      <c r="M3" s="19" t="s">
        <v>73</v>
      </c>
      <c r="N3" s="19" t="s">
        <v>70</v>
      </c>
      <c r="O3" s="19">
        <v>4</v>
      </c>
      <c r="P3" s="19" t="s">
        <v>74</v>
      </c>
    </row>
    <row r="4" spans="1:16" ht="28.5" customHeight="1">
      <c r="A4" s="13" t="str">
        <f>VLOOKUP(B4,CHOOSE({1,2},中英文和LW参数!D:D,中英文和LW参数!A:A),2,FALSE)</f>
        <v>Green_Sunfish</v>
      </c>
      <c r="B4" s="15" t="s">
        <v>75</v>
      </c>
      <c r="C4" s="13" t="s">
        <v>70</v>
      </c>
      <c r="D4" s="13">
        <v>3</v>
      </c>
      <c r="E4" s="13" t="s">
        <v>74</v>
      </c>
      <c r="F4" s="13"/>
      <c r="G4" s="12"/>
      <c r="H4" s="12"/>
      <c r="I4" s="12"/>
      <c r="L4" s="19" t="s">
        <v>163</v>
      </c>
      <c r="M4" s="19" t="s">
        <v>75</v>
      </c>
      <c r="N4" s="19" t="s">
        <v>70</v>
      </c>
      <c r="O4" s="19">
        <v>3</v>
      </c>
      <c r="P4" s="19" t="s">
        <v>74</v>
      </c>
    </row>
    <row r="5" spans="1:16" ht="28.5" customHeight="1">
      <c r="A5" s="13" t="str">
        <f>VLOOKUP(B5,CHOOSE({1,2},中英文和LW参数!D:D,中英文和LW参数!A:A),2,FALSE)</f>
        <v>Black_Crappie</v>
      </c>
      <c r="B5" s="16" t="s">
        <v>76</v>
      </c>
      <c r="C5" s="13" t="s">
        <v>70</v>
      </c>
      <c r="D5" s="13">
        <v>2</v>
      </c>
      <c r="E5" s="13" t="s">
        <v>78</v>
      </c>
      <c r="F5" s="13"/>
      <c r="G5" s="12"/>
      <c r="H5" s="12"/>
      <c r="I5" s="12"/>
      <c r="L5" s="19" t="s">
        <v>164</v>
      </c>
      <c r="M5" s="19" t="s">
        <v>76</v>
      </c>
      <c r="N5" s="19" t="s">
        <v>70</v>
      </c>
      <c r="O5" s="19">
        <v>2</v>
      </c>
      <c r="P5" s="19" t="s">
        <v>78</v>
      </c>
    </row>
    <row r="6" spans="1:16" ht="28.5" customHeight="1">
      <c r="A6" s="13" t="str">
        <f>VLOOKUP(B6,CHOOSE({1,2},中英文和LW参数!D:D,中英文和LW参数!A:A),2,FALSE)</f>
        <v>White_Crappie</v>
      </c>
      <c r="B6" s="13" t="s">
        <v>79</v>
      </c>
      <c r="C6" s="13" t="s">
        <v>70</v>
      </c>
      <c r="D6" s="13">
        <v>2</v>
      </c>
      <c r="E6" s="13" t="s">
        <v>78</v>
      </c>
      <c r="F6" s="13"/>
      <c r="G6" s="12"/>
      <c r="H6" s="12"/>
      <c r="I6" s="12"/>
      <c r="L6" s="19" t="s">
        <v>166</v>
      </c>
      <c r="M6" s="19" t="s">
        <v>79</v>
      </c>
      <c r="N6" s="19" t="s">
        <v>70</v>
      </c>
      <c r="O6" s="19">
        <v>2</v>
      </c>
      <c r="P6" s="19" t="s">
        <v>78</v>
      </c>
    </row>
    <row r="7" spans="1:16" ht="42.75" customHeight="1">
      <c r="A7" s="13" t="str">
        <f>VLOOKUP(B7,CHOOSE({1,2},中英文和LW参数!D:D,中英文和LW参数!A:A),2,FALSE)</f>
        <v>Redspotted_Sunfish</v>
      </c>
      <c r="B7" s="13" t="s">
        <v>80</v>
      </c>
      <c r="C7" s="13" t="s">
        <v>70</v>
      </c>
      <c r="D7" s="13">
        <v>2</v>
      </c>
      <c r="E7" s="13" t="s">
        <v>74</v>
      </c>
      <c r="F7" s="13"/>
      <c r="G7" s="12"/>
      <c r="H7" s="12"/>
      <c r="I7" s="12"/>
      <c r="L7" s="19" t="s">
        <v>167</v>
      </c>
      <c r="M7" s="19" t="s">
        <v>80</v>
      </c>
      <c r="N7" s="19" t="s">
        <v>70</v>
      </c>
      <c r="O7" s="19">
        <v>2</v>
      </c>
      <c r="P7" s="19" t="s">
        <v>74</v>
      </c>
    </row>
    <row r="8" spans="1:16" ht="28.5" customHeight="1">
      <c r="A8" s="13" t="str">
        <f>VLOOKUP(B8,CHOOSE({1,2},中英文和LW参数!D:D,中英文和LW参数!A:A),2,FALSE)</f>
        <v>Largemouth_Bass</v>
      </c>
      <c r="B8" s="16" t="s">
        <v>81</v>
      </c>
      <c r="C8" s="13" t="s">
        <v>70</v>
      </c>
      <c r="D8" s="13">
        <v>2</v>
      </c>
      <c r="E8" s="13" t="s">
        <v>78</v>
      </c>
      <c r="F8" s="13"/>
      <c r="G8" s="12"/>
      <c r="H8" s="12"/>
      <c r="I8" s="12"/>
      <c r="L8" s="19" t="s">
        <v>168</v>
      </c>
      <c r="M8" s="19" t="s">
        <v>81</v>
      </c>
      <c r="N8" s="19" t="s">
        <v>70</v>
      </c>
      <c r="O8" s="19">
        <v>2</v>
      </c>
      <c r="P8" s="19" t="s">
        <v>78</v>
      </c>
    </row>
    <row r="9" spans="1:16" ht="28.5" customHeight="1">
      <c r="A9" s="13" t="str">
        <f>VLOOKUP(B9,CHOOSE({1,2},中英文和LW参数!D:D,中英文和LW参数!A:A),2,FALSE)</f>
        <v>Channel_Catfish</v>
      </c>
      <c r="B9" s="16" t="s">
        <v>82</v>
      </c>
      <c r="C9" s="12" t="s">
        <v>70</v>
      </c>
      <c r="D9" s="13">
        <v>2</v>
      </c>
      <c r="E9" s="13" t="s">
        <v>83</v>
      </c>
      <c r="F9" s="13"/>
      <c r="G9" s="12"/>
      <c r="H9" s="12"/>
      <c r="I9" s="12"/>
      <c r="L9" s="19" t="s">
        <v>169</v>
      </c>
      <c r="M9" s="19" t="s">
        <v>82</v>
      </c>
      <c r="N9" s="19" t="s">
        <v>70</v>
      </c>
      <c r="O9" s="19">
        <v>2</v>
      </c>
      <c r="P9" s="19" t="s">
        <v>83</v>
      </c>
    </row>
    <row r="10" spans="1:16" ht="42.75" customHeight="1">
      <c r="A10" s="13" t="str">
        <f>VLOOKUP(B10,CHOOSE({1,2},中英文和LW参数!D:D,中英文和LW参数!A:A),2,FALSE)</f>
        <v>Pumpkinseed_Sunfish</v>
      </c>
      <c r="B10" s="13" t="s">
        <v>84</v>
      </c>
      <c r="C10" s="13" t="s">
        <v>70</v>
      </c>
      <c r="D10" s="13">
        <v>1</v>
      </c>
      <c r="E10" s="13" t="s">
        <v>74</v>
      </c>
      <c r="F10" s="13"/>
      <c r="G10" s="12"/>
      <c r="H10" s="12"/>
      <c r="I10" s="12"/>
      <c r="L10" s="19" t="s">
        <v>170</v>
      </c>
      <c r="M10" s="19" t="s">
        <v>84</v>
      </c>
      <c r="N10" s="19" t="s">
        <v>70</v>
      </c>
      <c r="O10" s="19">
        <v>1</v>
      </c>
      <c r="P10" s="19" t="s">
        <v>74</v>
      </c>
    </row>
    <row r="11" spans="1:16" ht="28.5" customHeight="1">
      <c r="A11" s="13" t="str">
        <f>VLOOKUP(B11,CHOOSE({1,2},中英文和LW参数!D:D,中英文和LW参数!A:A),2,FALSE)</f>
        <v>Buffalofish</v>
      </c>
      <c r="B11" s="13" t="s">
        <v>85</v>
      </c>
      <c r="C11" s="13" t="s">
        <v>70</v>
      </c>
      <c r="D11" s="13">
        <v>1</v>
      </c>
      <c r="E11" s="13" t="s">
        <v>86</v>
      </c>
      <c r="F11" s="13"/>
      <c r="G11" s="12"/>
      <c r="H11" s="12"/>
      <c r="I11" s="12"/>
      <c r="L11" s="19" t="s">
        <v>171</v>
      </c>
      <c r="M11" s="19" t="s">
        <v>85</v>
      </c>
      <c r="N11" s="19" t="s">
        <v>70</v>
      </c>
      <c r="O11" s="19">
        <v>1</v>
      </c>
      <c r="P11" s="19" t="s">
        <v>86</v>
      </c>
    </row>
    <row r="12" spans="1:16" ht="28.5" customHeight="1">
      <c r="A12" s="13" t="str">
        <f>VLOOKUP(B12,CHOOSE({1,2},中英文和LW参数!D:D,中英文和LW参数!A:A),2,FALSE)</f>
        <v>Redear_Sunfish</v>
      </c>
      <c r="B12" s="13" t="s">
        <v>87</v>
      </c>
      <c r="C12" s="13" t="s">
        <v>88</v>
      </c>
      <c r="D12" s="13">
        <v>1</v>
      </c>
      <c r="E12" s="13" t="s">
        <v>74</v>
      </c>
      <c r="F12" s="13"/>
      <c r="G12" s="12"/>
      <c r="H12" s="12"/>
      <c r="I12" s="12"/>
      <c r="L12" s="19" t="s">
        <v>172</v>
      </c>
      <c r="M12" s="19" t="s">
        <v>87</v>
      </c>
      <c r="N12" s="19" t="s">
        <v>88</v>
      </c>
      <c r="O12" s="19">
        <v>1</v>
      </c>
      <c r="P12" s="19" t="s">
        <v>74</v>
      </c>
    </row>
    <row r="13" spans="1:16" ht="28.5" customHeight="1">
      <c r="A13" s="13" t="str">
        <f>VLOOKUP(B13,CHOOSE({1,2},中英文和LW参数!D:D,中英文和LW参数!A:A),2,FALSE)</f>
        <v>Bluegill_Sunfish</v>
      </c>
      <c r="B13" s="13" t="s">
        <v>89</v>
      </c>
      <c r="C13" s="13" t="s">
        <v>88</v>
      </c>
      <c r="D13" s="13">
        <v>1</v>
      </c>
      <c r="E13" s="13" t="s">
        <v>74</v>
      </c>
      <c r="F13" s="13"/>
      <c r="G13" s="12"/>
      <c r="H13" s="12"/>
      <c r="I13" s="12"/>
      <c r="L13" s="19" t="s">
        <v>173</v>
      </c>
      <c r="M13" s="19" t="s">
        <v>89</v>
      </c>
      <c r="N13" s="19" t="s">
        <v>88</v>
      </c>
      <c r="O13" s="19">
        <v>1</v>
      </c>
      <c r="P13" s="19" t="s">
        <v>74</v>
      </c>
    </row>
    <row r="14" spans="1:16" ht="42.75" customHeight="1">
      <c r="A14" s="13" t="str">
        <f>VLOOKUP(B14,CHOOSE({1,2},中英文和LW参数!D:D,中英文和LW参数!A:A),2,FALSE)</f>
        <v>White_Channel_Catfish</v>
      </c>
      <c r="B14" s="14" t="s">
        <v>90</v>
      </c>
      <c r="C14" s="17" t="s">
        <v>70</v>
      </c>
      <c r="D14" s="14">
        <v>5</v>
      </c>
      <c r="E14" s="14" t="s">
        <v>83</v>
      </c>
      <c r="F14" s="14"/>
      <c r="G14" s="12"/>
      <c r="H14" s="12"/>
      <c r="I14" s="12"/>
      <c r="L14" s="19" t="s">
        <v>174</v>
      </c>
      <c r="M14" s="19" t="s">
        <v>90</v>
      </c>
      <c r="N14" s="19" t="s">
        <v>70</v>
      </c>
      <c r="O14" s="19">
        <v>5</v>
      </c>
      <c r="P14" s="19" t="s">
        <v>83</v>
      </c>
    </row>
    <row r="15" spans="1:16" ht="28.5" customHeight="1">
      <c r="A15" s="13" t="str">
        <f>VLOOKUP(B15,CHOOSE({1,2},中英文和LW参数!D:D,中英文和LW参数!A:A),2,FALSE)</f>
        <v>Striped_Bass</v>
      </c>
      <c r="B15" s="13" t="s">
        <v>91</v>
      </c>
      <c r="C15" s="12" t="s">
        <v>70</v>
      </c>
      <c r="D15" s="13">
        <v>5</v>
      </c>
      <c r="E15" s="13" t="s">
        <v>78</v>
      </c>
      <c r="F15" s="13"/>
      <c r="G15" s="12"/>
      <c r="H15" s="12"/>
      <c r="I15" s="12"/>
      <c r="L15" s="19" t="s">
        <v>175</v>
      </c>
      <c r="M15" s="19" t="s">
        <v>91</v>
      </c>
      <c r="N15" s="19" t="s">
        <v>70</v>
      </c>
      <c r="O15" s="19">
        <v>5</v>
      </c>
      <c r="P15" s="19" t="s">
        <v>78</v>
      </c>
    </row>
    <row r="16" spans="1:16" ht="28.5" customHeight="1">
      <c r="A16" s="13" t="str">
        <f>VLOOKUP(B16,CHOOSE({1,2},中英文和LW参数!D:D,中英文和LW参数!A:A),2,FALSE)</f>
        <v>Walleye</v>
      </c>
      <c r="B16" s="13" t="s">
        <v>92</v>
      </c>
      <c r="C16" s="12" t="s">
        <v>70</v>
      </c>
      <c r="D16" s="13">
        <v>4</v>
      </c>
      <c r="E16" s="13" t="s">
        <v>78</v>
      </c>
      <c r="F16" s="13"/>
      <c r="G16" s="12"/>
      <c r="H16" s="12"/>
      <c r="I16" s="12"/>
      <c r="L16" s="19" t="s">
        <v>125</v>
      </c>
      <c r="M16" s="19" t="s">
        <v>92</v>
      </c>
      <c r="N16" s="19" t="s">
        <v>70</v>
      </c>
      <c r="O16" s="19">
        <v>4</v>
      </c>
      <c r="P16" s="19" t="s">
        <v>78</v>
      </c>
    </row>
    <row r="17" spans="1:16" ht="28.5" customHeight="1">
      <c r="A17" s="13" t="str">
        <f>VLOOKUP(B17,CHOOSE({1,2},中英文和LW参数!D:D,中英文和LW参数!A:A),2,FALSE)</f>
        <v>Muskellunge</v>
      </c>
      <c r="B17" s="13" t="s">
        <v>93</v>
      </c>
      <c r="C17" s="12" t="s">
        <v>70</v>
      </c>
      <c r="D17" s="13">
        <v>3</v>
      </c>
      <c r="E17" s="13" t="s">
        <v>78</v>
      </c>
      <c r="F17" s="13"/>
      <c r="G17" s="12"/>
      <c r="H17" s="12"/>
      <c r="I17" s="12"/>
      <c r="L17" s="19" t="s">
        <v>112</v>
      </c>
      <c r="M17" s="19" t="s">
        <v>93</v>
      </c>
      <c r="N17" s="19" t="s">
        <v>70</v>
      </c>
      <c r="O17" s="19">
        <v>3</v>
      </c>
      <c r="P17" s="19" t="s">
        <v>383</v>
      </c>
    </row>
    <row r="18" spans="1:16" ht="28.5" customHeight="1">
      <c r="A18" s="13" t="str">
        <f>VLOOKUP(B18,CHOOSE({1,2},中英文和LW参数!D:D,中英文和LW参数!A:A),2,FALSE)</f>
        <v>Bowfin</v>
      </c>
      <c r="B18" s="13" t="s">
        <v>94</v>
      </c>
      <c r="C18" s="12" t="s">
        <v>70</v>
      </c>
      <c r="D18" s="13">
        <v>2</v>
      </c>
      <c r="E18" s="13" t="s">
        <v>83</v>
      </c>
      <c r="F18" s="13"/>
      <c r="G18" s="12"/>
      <c r="H18" s="12"/>
      <c r="I18" s="12"/>
      <c r="L18" s="19" t="s">
        <v>149</v>
      </c>
      <c r="M18" s="19" t="s">
        <v>94</v>
      </c>
      <c r="N18" s="19" t="s">
        <v>70</v>
      </c>
      <c r="O18" s="19">
        <v>2</v>
      </c>
      <c r="P18" s="19" t="s">
        <v>83</v>
      </c>
    </row>
    <row r="19" spans="1:16" ht="28.5" customHeight="1">
      <c r="A19" s="13" t="str">
        <f>VLOOKUP(B19,CHOOSE({1,2},中英文和LW参数!D:D,中英文和LW参数!A:A),2,FALSE)</f>
        <v>Channel_Catfish</v>
      </c>
      <c r="B19" s="16" t="s">
        <v>82</v>
      </c>
      <c r="C19" s="12" t="s">
        <v>70</v>
      </c>
      <c r="D19" s="13">
        <v>2</v>
      </c>
      <c r="E19" s="13" t="s">
        <v>83</v>
      </c>
      <c r="F19" s="13"/>
      <c r="G19" s="12"/>
      <c r="H19" s="12"/>
      <c r="I19" s="12"/>
      <c r="L19" s="19" t="s">
        <v>169</v>
      </c>
      <c r="M19" s="19" t="s">
        <v>82</v>
      </c>
      <c r="N19" s="19" t="s">
        <v>70</v>
      </c>
      <c r="O19" s="19">
        <v>2</v>
      </c>
      <c r="P19" s="19" t="s">
        <v>83</v>
      </c>
    </row>
    <row r="20" spans="1:16" ht="28.5" customHeight="1">
      <c r="A20" s="13" t="str">
        <f>VLOOKUP(B20,CHOOSE({1,2},中英文和LW参数!D:D,中英文和LW参数!A:A),2,FALSE)</f>
        <v>Largemouth_Bass</v>
      </c>
      <c r="B20" s="16" t="s">
        <v>81</v>
      </c>
      <c r="C20" s="12" t="s">
        <v>70</v>
      </c>
      <c r="D20" s="13">
        <v>2</v>
      </c>
      <c r="E20" s="13" t="s">
        <v>78</v>
      </c>
      <c r="F20" s="13"/>
      <c r="G20" s="12"/>
      <c r="H20" s="12"/>
      <c r="I20" s="12"/>
      <c r="L20" s="19" t="s">
        <v>168</v>
      </c>
      <c r="M20" s="19" t="s">
        <v>81</v>
      </c>
      <c r="N20" s="19" t="s">
        <v>70</v>
      </c>
      <c r="O20" s="19">
        <v>2</v>
      </c>
      <c r="P20" s="19" t="s">
        <v>78</v>
      </c>
    </row>
    <row r="21" spans="1:16" ht="28.5" customHeight="1">
      <c r="A21" s="13" t="str">
        <f>VLOOKUP(B21,CHOOSE({1,2},中英文和LW参数!D:D,中英文和LW参数!A:A),2,FALSE)</f>
        <v>Black_Crappie</v>
      </c>
      <c r="B21" s="16" t="s">
        <v>95</v>
      </c>
      <c r="C21" s="12" t="s">
        <v>70</v>
      </c>
      <c r="D21" s="12">
        <v>2</v>
      </c>
      <c r="E21" s="12" t="s">
        <v>78</v>
      </c>
      <c r="F21" s="12"/>
      <c r="G21" s="12"/>
      <c r="H21" s="12"/>
      <c r="I21" s="12"/>
      <c r="L21" s="19" t="s">
        <v>164</v>
      </c>
      <c r="M21" s="19" t="s">
        <v>95</v>
      </c>
      <c r="N21" s="19" t="s">
        <v>70</v>
      </c>
      <c r="O21" s="19">
        <v>2</v>
      </c>
      <c r="P21" s="19" t="s">
        <v>78</v>
      </c>
    </row>
    <row r="22" spans="1:16" ht="28.5" customHeight="1">
      <c r="A22" s="13" t="str">
        <f>VLOOKUP(B22,CHOOSE({1,2},中英文和LW参数!D:D,中英文和LW参数!A:A),2,FALSE)</f>
        <v>Yellow_Perch</v>
      </c>
      <c r="B22" s="13" t="s">
        <v>96</v>
      </c>
      <c r="C22" s="12" t="s">
        <v>88</v>
      </c>
      <c r="D22" s="12">
        <v>2</v>
      </c>
      <c r="E22" s="12" t="s">
        <v>78</v>
      </c>
      <c r="F22" s="12"/>
      <c r="G22" s="12"/>
      <c r="H22" s="12"/>
      <c r="I22" s="12"/>
      <c r="L22" s="19" t="s">
        <v>176</v>
      </c>
      <c r="M22" s="19" t="s">
        <v>96</v>
      </c>
      <c r="N22" s="19" t="s">
        <v>88</v>
      </c>
      <c r="O22" s="19">
        <v>2</v>
      </c>
      <c r="P22" s="19" t="s">
        <v>78</v>
      </c>
    </row>
    <row r="23" spans="1:16" ht="28.5" customHeight="1">
      <c r="A23" s="13" t="str">
        <f>VLOOKUP(B23,CHOOSE({1,2},中英文和LW参数!D:D,中英文和LW参数!A:A),2,FALSE)</f>
        <v>Rock_Bass</v>
      </c>
      <c r="B23" s="13" t="s">
        <v>97</v>
      </c>
      <c r="C23" s="12" t="s">
        <v>88</v>
      </c>
      <c r="D23" s="12">
        <v>2</v>
      </c>
      <c r="E23" s="12" t="s">
        <v>74</v>
      </c>
      <c r="F23" s="12"/>
      <c r="G23" s="12"/>
      <c r="H23" s="12"/>
      <c r="I23" s="12"/>
      <c r="L23" s="19" t="s">
        <v>177</v>
      </c>
      <c r="M23" s="19" t="s">
        <v>97</v>
      </c>
      <c r="N23" s="19" t="s">
        <v>88</v>
      </c>
      <c r="O23" s="19">
        <v>2</v>
      </c>
      <c r="P23" s="19" t="s">
        <v>74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/>
  <cols>
    <col min="1" max="1" width="20" customWidth="1"/>
    <col min="2" max="2" width="23.625" bestFit="1" customWidth="1"/>
  </cols>
  <sheetData>
    <row r="1" spans="1:2" ht="16.5" customHeight="1">
      <c r="A1" s="3" t="s">
        <v>228</v>
      </c>
      <c r="B1" s="3" t="s">
        <v>229</v>
      </c>
    </row>
    <row r="2" spans="1:2" ht="16.5" customHeight="1">
      <c r="A2" s="40" t="s">
        <v>43</v>
      </c>
      <c r="B2" s="38" t="s">
        <v>197</v>
      </c>
    </row>
    <row r="3" spans="1:2" ht="16.5" customHeight="1">
      <c r="A3" s="40" t="s">
        <v>44</v>
      </c>
      <c r="B3" s="38" t="s">
        <v>210</v>
      </c>
    </row>
    <row r="4" spans="1:2" ht="16.5" customHeight="1">
      <c r="A4" s="40" t="s">
        <v>45</v>
      </c>
      <c r="B4" s="38" t="s">
        <v>212</v>
      </c>
    </row>
    <row r="5" spans="1:2" ht="16.5" customHeight="1">
      <c r="A5" s="40" t="s">
        <v>46</v>
      </c>
      <c r="B5" s="38" t="s">
        <v>214</v>
      </c>
    </row>
    <row r="6" spans="1:2" ht="16.5" customHeight="1">
      <c r="A6" s="40" t="s">
        <v>47</v>
      </c>
      <c r="B6" s="38" t="s">
        <v>216</v>
      </c>
    </row>
    <row r="7" spans="1:2" ht="16.5" customHeight="1">
      <c r="A7" s="40" t="s">
        <v>48</v>
      </c>
      <c r="B7" s="38" t="s">
        <v>217</v>
      </c>
    </row>
    <row r="8" spans="1:2" ht="16.5" customHeight="1">
      <c r="A8" s="40" t="s">
        <v>49</v>
      </c>
      <c r="B8" s="38" t="s">
        <v>218</v>
      </c>
    </row>
    <row r="9" spans="1:2" ht="16.5" customHeight="1">
      <c r="A9" s="40" t="s">
        <v>50</v>
      </c>
      <c r="B9" s="38" t="s">
        <v>219</v>
      </c>
    </row>
    <row r="10" spans="1:2" ht="16.5" customHeight="1">
      <c r="A10" s="40" t="s">
        <v>51</v>
      </c>
      <c r="B10" s="38" t="s">
        <v>220</v>
      </c>
    </row>
    <row r="11" spans="1:2" ht="16.5" customHeight="1">
      <c r="A11" s="40" t="s">
        <v>52</v>
      </c>
      <c r="B11" s="38" t="s">
        <v>221</v>
      </c>
    </row>
    <row r="12" spans="1:2" ht="16.5" customHeight="1">
      <c r="A12" s="40" t="s">
        <v>53</v>
      </c>
      <c r="B12" s="38" t="s">
        <v>222</v>
      </c>
    </row>
    <row r="13" spans="1:2" ht="16.5" customHeight="1">
      <c r="A13" s="40" t="s">
        <v>54</v>
      </c>
      <c r="B13" s="38" t="s">
        <v>223</v>
      </c>
    </row>
    <row r="14" spans="1:2" ht="16.5" customHeight="1">
      <c r="A14" s="11" t="s">
        <v>55</v>
      </c>
      <c r="B14" s="12" t="s">
        <v>190</v>
      </c>
    </row>
    <row r="15" spans="1:2" ht="16.5" customHeight="1">
      <c r="A15" s="11" t="s">
        <v>56</v>
      </c>
      <c r="B15" s="12" t="s">
        <v>207</v>
      </c>
    </row>
    <row r="16" spans="1:2" ht="16.5" customHeight="1">
      <c r="A16" s="11" t="s">
        <v>57</v>
      </c>
      <c r="B16" s="12" t="s">
        <v>211</v>
      </c>
    </row>
    <row r="17" spans="1:2" ht="16.5" customHeight="1">
      <c r="A17" s="11" t="s">
        <v>58</v>
      </c>
      <c r="B17" s="12" t="s">
        <v>213</v>
      </c>
    </row>
    <row r="18" spans="1:2" ht="16.5" customHeight="1">
      <c r="A18" s="11" t="s">
        <v>59</v>
      </c>
      <c r="B18" s="12" t="s">
        <v>215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2025-05-08T06:36:04Z</dcterms:modified>
</cp:coreProperties>
</file>