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4815" yWindow="1140" windowWidth="38430" windowHeight="19095" tabRatio="600" firstSheet="0" activeTab="6" autoFilterDateGrouping="1"/>
  </bookViews>
  <sheets>
    <sheet name="配置任务list" sheetId="1" state="visible" r:id="rId1"/>
    <sheet name="prettier" sheetId="2" state="visible" r:id="rId2"/>
    <sheet name="投入产出" sheetId="3" state="visible" r:id="rId3"/>
    <sheet name="切到多套" sheetId="4" state="visible" r:id="rId4"/>
    <sheet name="log" sheetId="5" state="visible" r:id="rId5"/>
    <sheet name="鱼单价工具" sheetId="6" state="visible" r:id="rId6"/>
    <sheet name="钓场鱼品质列表" sheetId="7" state="visible" r:id="rId7"/>
    <sheet name="体长" sheetId="8" state="visible" r:id="rId8"/>
    <sheet name="鱼种重量参数" sheetId="9" state="visible" r:id="rId9"/>
    <sheet name="饵长-鱼长工具" sheetId="10" state="visible" r:id="rId10"/>
    <sheet name="数据透视表" sheetId="11" state="visible" r:id="rId11"/>
  </sheets>
  <definedNames/>
  <calcPr calcId="0" fullCalcOnLoad="1"/>
  <pivotCaches>
    <pivotCache cacheId="19" r:id="rId12"/>
  </pivotCaches>
</workbook>
</file>

<file path=xl/styles.xml><?xml version="1.0" encoding="utf-8"?>
<styleSheet xmlns="http://schemas.openxmlformats.org/spreadsheetml/2006/main">
  <numFmts count="1">
    <numFmt numFmtId="164" formatCode="0.0"/>
  </numFmts>
  <fonts count="28">
    <font>
      <name val="等线"/>
      <family val="2"/>
      <color theme="1"/>
      <sz val="10"/>
      <scheme val="minor"/>
    </font>
    <font>
      <name val="等线"/>
      <charset val="134"/>
      <family val="2"/>
      <color theme="1"/>
      <sz val="11"/>
      <scheme val="minor"/>
    </font>
    <font>
      <name val="等线"/>
      <family val="2"/>
      <color rgb="FF000000"/>
      <sz val="9.75"/>
      <scheme val="minor"/>
    </font>
    <font>
      <name val="等线"/>
      <family val="2"/>
      <b val="1"/>
      <color rgb="FF000000"/>
      <sz val="9.75"/>
      <scheme val="minor"/>
    </font>
    <font>
      <name val="等线"/>
      <family val="2"/>
      <color rgb="FF8F959E"/>
      <sz val="9.75"/>
      <scheme val="minor"/>
    </font>
    <font>
      <name val="等线"/>
      <family val="2"/>
      <color rgb="FF1F2329"/>
      <sz val="10.5"/>
      <scheme val="minor"/>
    </font>
    <font>
      <name val="等线"/>
      <family val="2"/>
      <color rgb="FF000000"/>
      <sz val="10.5"/>
      <scheme val="minor"/>
    </font>
    <font>
      <name val="等线"/>
      <family val="2"/>
      <color rgb="FFDEE0E3"/>
      <sz val="9.75"/>
      <scheme val="minor"/>
    </font>
    <font>
      <name val="等线"/>
      <family val="2"/>
      <color rgb="FF000000"/>
      <sz val="18"/>
      <scheme val="minor"/>
    </font>
    <font>
      <name val="等线"/>
      <family val="2"/>
      <strike val="1"/>
      <color rgb="FF000000"/>
      <sz val="9.75"/>
      <scheme val="minor"/>
    </font>
    <font>
      <name val="等线"/>
      <family val="2"/>
      <color rgb="FF000000"/>
      <sz val="9.75"/>
      <scheme val="minor"/>
    </font>
    <font>
      <name val="等线"/>
      <family val="2"/>
      <b val="1"/>
      <color rgb="FF000000"/>
      <sz val="9.75"/>
      <scheme val="minor"/>
    </font>
    <font>
      <name val="等线"/>
      <family val="2"/>
      <b val="1"/>
      <color rgb="FFF54A45"/>
      <sz val="9.75"/>
      <scheme val="minor"/>
    </font>
    <font>
      <name val="等线"/>
      <family val="2"/>
      <b val="1"/>
      <color rgb="FF000000"/>
      <sz val="10.5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sz val="10"/>
    </font>
    <font>
      <name val="等线 Light"/>
      <charset val="134"/>
      <family val="2"/>
      <color theme="3"/>
      <sz val="18"/>
      <scheme val="major"/>
    </font>
    <font>
      <name val="等线"/>
      <charset val="134"/>
      <family val="2"/>
      <b val="1"/>
      <color theme="3"/>
      <sz val="11"/>
      <scheme val="minor"/>
    </font>
    <font>
      <name val="等线"/>
      <charset val="134"/>
      <family val="2"/>
      <color rgb="FF006100"/>
      <sz val="11"/>
      <scheme val="minor"/>
    </font>
    <font>
      <name val="等线"/>
      <charset val="134"/>
      <family val="2"/>
      <color rgb="FF9C0006"/>
      <sz val="11"/>
      <scheme val="minor"/>
    </font>
    <font>
      <name val="等线"/>
      <charset val="134"/>
      <family val="2"/>
      <color rgb="FF9C5700"/>
      <sz val="11"/>
      <scheme val="minor"/>
    </font>
    <font>
      <name val="等线"/>
      <charset val="134"/>
      <family val="2"/>
      <color rgb="FFFF0000"/>
      <sz val="11"/>
      <scheme val="minor"/>
    </font>
    <font>
      <name val="等线"/>
      <charset val="134"/>
      <family val="2"/>
      <i val="1"/>
      <color rgb="FF7F7F7F"/>
      <sz val="11"/>
      <scheme val="minor"/>
    </font>
    <font>
      <name val="等线"/>
      <charset val="134"/>
      <family val="2"/>
      <color theme="0"/>
      <sz val="11"/>
      <scheme val="minor"/>
    </font>
    <font>
      <name val="等线"/>
      <charset val="134"/>
      <family val="3"/>
      <b val="1"/>
      <sz val="10"/>
    </font>
    <font>
      <name val="等线"/>
      <charset val="134"/>
      <family val="3"/>
      <color rgb="FF990099"/>
      <sz val="10"/>
    </font>
    <font>
      <b val="1"/>
    </font>
    <font>
      <color rgb="00990099"/>
    </font>
  </fonts>
  <fills count="49">
    <fill>
      <patternFill/>
    </fill>
    <fill>
      <patternFill patternType="gray125"/>
    </fill>
    <fill>
      <patternFill patternType="solid">
        <fgColor rgb="FFD9F3FD"/>
      </patternFill>
    </fill>
    <fill>
      <patternFill patternType="solid">
        <fgColor rgb="FFD9F3FD"/>
      </patternFill>
    </fill>
    <fill>
      <patternFill patternType="solid">
        <fgColor rgb="FFD9F3FD"/>
      </patternFill>
    </fill>
    <fill>
      <patternFill patternType="solid">
        <fgColor rgb="FF156082"/>
      </patternFill>
    </fill>
    <fill>
      <patternFill patternType="solid">
        <fgColor rgb="FF156082"/>
      </patternFill>
    </fill>
    <fill>
      <patternFill patternType="solid">
        <fgColor rgb="FFCCD2D8"/>
      </patternFill>
    </fill>
    <fill>
      <patternFill patternType="solid">
        <fgColor rgb="FFE7EAED"/>
      </patternFill>
    </fill>
    <fill>
      <patternFill patternType="solid">
        <fgColor rgb="FFD9E1F2"/>
      </patternFill>
    </fill>
    <fill>
      <patternFill patternType="solid">
        <fgColor rgb="FFB4C6E7"/>
      </patternFill>
    </fill>
    <fill>
      <patternFill patternType="solid">
        <fgColor rgb="FFD9F5D6"/>
      </patternFill>
    </fill>
    <fill>
      <patternFill patternType="solid">
        <fgColor rgb="FF8EE085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D9F3F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4">
    <xf numFmtId="0" fontId="0" fillId="0" borderId="38"/>
    <xf numFmtId="0" fontId="1" fillId="0" borderId="38" applyAlignment="1">
      <alignment vertical="center"/>
    </xf>
    <xf numFmtId="0" fontId="16" fillId="0" borderId="38" applyAlignment="1">
      <alignment vertical="center"/>
    </xf>
    <xf numFmtId="0" fontId="17" fillId="0" borderId="38" applyAlignment="1">
      <alignment vertical="center"/>
    </xf>
    <xf numFmtId="0" fontId="18" fillId="21" borderId="38" applyAlignment="1">
      <alignment vertical="center"/>
    </xf>
    <xf numFmtId="0" fontId="19" fillId="22" borderId="38" applyAlignment="1">
      <alignment vertical="center"/>
    </xf>
    <xf numFmtId="0" fontId="20" fillId="23" borderId="38" applyAlignment="1">
      <alignment vertical="center"/>
    </xf>
    <xf numFmtId="0" fontId="21" fillId="0" borderId="38" applyAlignment="1">
      <alignment vertical="center"/>
    </xf>
    <xf numFmtId="0" fontId="1" fillId="24" borderId="39" applyAlignment="1">
      <alignment vertical="center"/>
    </xf>
    <xf numFmtId="0" fontId="22" fillId="0" borderId="38" applyAlignment="1">
      <alignment vertical="center"/>
    </xf>
    <xf numFmtId="0" fontId="23" fillId="25" borderId="38" applyAlignment="1">
      <alignment vertical="center"/>
    </xf>
    <xf numFmtId="0" fontId="1" fillId="26" borderId="38" applyAlignment="1">
      <alignment vertical="center"/>
    </xf>
    <xf numFmtId="0" fontId="1" fillId="27" borderId="38" applyAlignment="1">
      <alignment vertical="center"/>
    </xf>
    <xf numFmtId="0" fontId="1" fillId="28" borderId="38" applyAlignment="1">
      <alignment vertical="center"/>
    </xf>
    <xf numFmtId="0" fontId="23" fillId="29" borderId="38" applyAlignment="1">
      <alignment vertical="center"/>
    </xf>
    <xf numFmtId="0" fontId="1" fillId="30" borderId="38" applyAlignment="1">
      <alignment vertical="center"/>
    </xf>
    <xf numFmtId="0" fontId="1" fillId="31" borderId="38" applyAlignment="1">
      <alignment vertical="center"/>
    </xf>
    <xf numFmtId="0" fontId="1" fillId="32" borderId="38" applyAlignment="1">
      <alignment vertical="center"/>
    </xf>
    <xf numFmtId="0" fontId="23" fillId="33" borderId="38" applyAlignment="1">
      <alignment vertical="center"/>
    </xf>
    <xf numFmtId="0" fontId="1" fillId="34" borderId="38" applyAlignment="1">
      <alignment vertical="center"/>
    </xf>
    <xf numFmtId="0" fontId="1" fillId="35" borderId="38" applyAlignment="1">
      <alignment vertical="center"/>
    </xf>
    <xf numFmtId="0" fontId="1" fillId="36" borderId="38" applyAlignment="1">
      <alignment vertical="center"/>
    </xf>
    <xf numFmtId="0" fontId="23" fillId="37" borderId="38" applyAlignment="1">
      <alignment vertical="center"/>
    </xf>
    <xf numFmtId="0" fontId="1" fillId="38" borderId="38" applyAlignment="1">
      <alignment vertical="center"/>
    </xf>
    <xf numFmtId="0" fontId="1" fillId="39" borderId="38" applyAlignment="1">
      <alignment vertical="center"/>
    </xf>
    <xf numFmtId="0" fontId="1" fillId="40" borderId="38" applyAlignment="1">
      <alignment vertical="center"/>
    </xf>
    <xf numFmtId="0" fontId="23" fillId="41" borderId="38" applyAlignment="1">
      <alignment vertical="center"/>
    </xf>
    <xf numFmtId="0" fontId="1" fillId="42" borderId="38" applyAlignment="1">
      <alignment vertical="center"/>
    </xf>
    <xf numFmtId="0" fontId="1" fillId="43" borderId="38" applyAlignment="1">
      <alignment vertical="center"/>
    </xf>
    <xf numFmtId="0" fontId="1" fillId="44" borderId="38" applyAlignment="1">
      <alignment vertical="center"/>
    </xf>
    <xf numFmtId="0" fontId="23" fillId="45" borderId="38" applyAlignment="1">
      <alignment vertical="center"/>
    </xf>
    <xf numFmtId="0" fontId="1" fillId="46" borderId="38" applyAlignment="1">
      <alignment vertical="center"/>
    </xf>
    <xf numFmtId="0" fontId="1" fillId="47" borderId="38" applyAlignment="1">
      <alignment vertical="center"/>
    </xf>
    <xf numFmtId="0" fontId="1" fillId="48" borderId="38" applyAlignment="1">
      <alignment vertical="center"/>
    </xf>
  </cellStyleXfs>
  <cellXfs count="59">
    <xf numFmtId="0" fontId="0" fillId="0" borderId="0" applyAlignment="1" pivotButton="0" quotePrefix="0" xfId="0">
      <alignment vertical="center"/>
    </xf>
    <xf numFmtId="9" fontId="2" fillId="0" borderId="1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3" fillId="0" borderId="3" applyAlignment="1" pivotButton="0" quotePrefix="0" xfId="0">
      <alignment vertical="center"/>
    </xf>
    <xf numFmtId="9" fontId="3" fillId="0" borderId="4" applyAlignment="1" pivotButton="0" quotePrefix="0" xfId="0">
      <alignment vertical="center"/>
    </xf>
    <xf numFmtId="0" fontId="0" fillId="0" borderId="5" pivotButton="0" quotePrefix="0" xfId="0"/>
    <xf numFmtId="0" fontId="4" fillId="0" borderId="6" applyAlignment="1" pivotButton="0" quotePrefix="0" xfId="0">
      <alignment vertical="center"/>
    </xf>
    <xf numFmtId="0" fontId="5" fillId="0" borderId="7" applyAlignment="1" pivotButton="0" quotePrefix="0" xfId="0">
      <alignment horizontal="left" vertical="center" wrapText="1"/>
    </xf>
    <xf numFmtId="1" fontId="2" fillId="0" borderId="8" applyAlignment="1" pivotButton="0" quotePrefix="0" xfId="0">
      <alignment vertical="center"/>
    </xf>
    <xf numFmtId="0" fontId="6" fillId="0" borderId="9" applyAlignment="1" pivotButton="0" quotePrefix="0" xfId="0">
      <alignment vertical="center"/>
    </xf>
    <xf numFmtId="164" fontId="2" fillId="0" borderId="10" applyAlignment="1" pivotButton="0" quotePrefix="0" xfId="0">
      <alignment vertical="center"/>
    </xf>
    <xf numFmtId="0" fontId="2" fillId="2" borderId="11" applyAlignment="1" pivotButton="0" quotePrefix="0" xfId="0">
      <alignment vertical="center"/>
    </xf>
    <xf numFmtId="0" fontId="7" fillId="0" borderId="12" applyAlignment="1" pivotButton="0" quotePrefix="0" xfId="0">
      <alignment vertical="center"/>
    </xf>
    <xf numFmtId="0" fontId="7" fillId="3" borderId="13" applyAlignment="1" pivotButton="0" quotePrefix="0" xfId="0">
      <alignment vertical="center"/>
    </xf>
    <xf numFmtId="0" fontId="3" fillId="4" borderId="14" applyAlignment="1" pivotButton="0" quotePrefix="0" xfId="0">
      <alignment vertical="center"/>
    </xf>
    <xf numFmtId="0" fontId="8" fillId="5" borderId="15" applyAlignment="1" pivotButton="0" quotePrefix="0" xfId="0">
      <alignment vertical="center" wrapText="1"/>
    </xf>
    <xf numFmtId="0" fontId="8" fillId="6" borderId="16" applyAlignment="1" pivotButton="0" quotePrefix="0" xfId="0">
      <alignment vertical="top" wrapText="1"/>
    </xf>
    <xf numFmtId="0" fontId="8" fillId="7" borderId="17" applyAlignment="1" pivotButton="0" quotePrefix="0" xfId="0">
      <alignment vertical="center" wrapText="1"/>
    </xf>
    <xf numFmtId="0" fontId="8" fillId="8" borderId="18" applyAlignment="1" pivotButton="0" quotePrefix="0" xfId="0">
      <alignment vertical="center" wrapText="1"/>
    </xf>
    <xf numFmtId="0" fontId="9" fillId="0" borderId="19" applyAlignment="1" pivotButton="0" quotePrefix="0" xfId="0">
      <alignment vertical="center"/>
    </xf>
    <xf numFmtId="0" fontId="10" fillId="0" borderId="20" applyAlignment="1" pivotButton="0" quotePrefix="0" xfId="0">
      <alignment vertical="center"/>
    </xf>
    <xf numFmtId="164" fontId="10" fillId="0" borderId="21" applyAlignment="1" pivotButton="0" quotePrefix="0" xfId="0">
      <alignment vertical="center"/>
    </xf>
    <xf numFmtId="0" fontId="10" fillId="9" borderId="22" applyAlignment="1" pivotButton="0" quotePrefix="0" xfId="0">
      <alignment vertical="center"/>
    </xf>
    <xf numFmtId="0" fontId="10" fillId="10" borderId="23" applyAlignment="1" pivotButton="0" quotePrefix="0" xfId="0">
      <alignment vertical="center"/>
    </xf>
    <xf numFmtId="0" fontId="10" fillId="11" borderId="24" applyAlignment="1" pivotButton="0" quotePrefix="0" xfId="0">
      <alignment vertical="center"/>
    </xf>
    <xf numFmtId="0" fontId="11" fillId="12" borderId="25" applyAlignment="1" pivotButton="0" quotePrefix="0" xfId="0">
      <alignment vertical="center"/>
    </xf>
    <xf numFmtId="0" fontId="10" fillId="13" borderId="26" applyAlignment="1" pivotButton="0" quotePrefix="0" xfId="0">
      <alignment vertical="center"/>
    </xf>
    <xf numFmtId="164" fontId="10" fillId="14" borderId="27" applyAlignment="1" pivotButton="0" quotePrefix="0" xfId="0">
      <alignment vertical="center"/>
    </xf>
    <xf numFmtId="0" fontId="11" fillId="15" borderId="28" applyAlignment="1" pivotButton="0" quotePrefix="0" xfId="0">
      <alignment vertical="center"/>
    </xf>
    <xf numFmtId="164" fontId="11" fillId="16" borderId="29" applyAlignment="1" pivotButton="0" quotePrefix="0" xfId="0">
      <alignment vertical="center"/>
    </xf>
    <xf numFmtId="0" fontId="12" fillId="17" borderId="30" applyAlignment="1" pivotButton="0" quotePrefix="0" xfId="0">
      <alignment vertical="center"/>
    </xf>
    <xf numFmtId="0" fontId="6" fillId="0" borderId="31" pivotButton="0" quotePrefix="0" xfId="0"/>
    <xf numFmtId="0" fontId="10" fillId="0" borderId="32" applyAlignment="1" pivotButton="0" quotePrefix="0" xfId="0">
      <alignment vertical="center"/>
    </xf>
    <xf numFmtId="0" fontId="6" fillId="0" borderId="33" applyAlignment="1" pivotButton="0" quotePrefix="0" xfId="0">
      <alignment wrapText="1"/>
    </xf>
    <xf numFmtId="0" fontId="6" fillId="0" borderId="34" applyAlignment="1" pivotButton="0" quotePrefix="0" xfId="0">
      <alignment horizontal="left" vertical="center"/>
    </xf>
    <xf numFmtId="0" fontId="11" fillId="18" borderId="35" applyAlignment="1" pivotButton="0" quotePrefix="0" xfId="0">
      <alignment vertical="center"/>
    </xf>
    <xf numFmtId="0" fontId="13" fillId="19" borderId="36" pivotButton="0" quotePrefix="0" xfId="0"/>
    <xf numFmtId="0" fontId="5" fillId="0" borderId="37" applyAlignment="1" pivotButton="0" quotePrefix="0" xfId="0">
      <alignment horizontal="left" vertical="center"/>
    </xf>
    <xf numFmtId="0" fontId="10" fillId="20" borderId="38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3" fillId="12" borderId="25" applyAlignment="1" pivotButton="0" quotePrefix="0" xfId="0">
      <alignment vertical="center"/>
    </xf>
    <xf numFmtId="0" fontId="0" fillId="0" borderId="0" pivotButton="0" quotePrefix="0" xfId="0"/>
    <xf numFmtId="0" fontId="1" fillId="0" borderId="38" applyAlignment="1" pivotButton="0" quotePrefix="0" xfId="1">
      <alignment vertical="center"/>
    </xf>
    <xf numFmtId="0" fontId="0" fillId="0" borderId="38" applyAlignment="1" pivotButton="0" quotePrefix="0" xfId="0">
      <alignment vertical="center"/>
    </xf>
    <xf numFmtId="0" fontId="15" fillId="0" borderId="38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4" fillId="0" borderId="38" applyAlignment="1" pivotButton="0" quotePrefix="0" xfId="0">
      <alignment vertical="center"/>
    </xf>
    <xf numFmtId="0" fontId="25" fillId="0" borderId="0" pivotButton="0" quotePrefix="0" xfId="0"/>
    <xf numFmtId="0" fontId="11" fillId="15" borderId="38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25" fillId="0" borderId="38" pivotButton="0" quotePrefix="0" xfId="0"/>
    <xf numFmtId="164" fontId="2" fillId="0" borderId="10" applyAlignment="1" pivotButton="0" quotePrefix="0" xfId="0">
      <alignment vertical="center"/>
    </xf>
    <xf numFmtId="164" fontId="11" fillId="16" borderId="29" applyAlignment="1" pivotButton="0" quotePrefix="0" xfId="0">
      <alignment vertical="center"/>
    </xf>
    <xf numFmtId="164" fontId="10" fillId="14" borderId="27" applyAlignment="1" pivotButton="0" quotePrefix="0" xfId="0">
      <alignment vertical="center"/>
    </xf>
    <xf numFmtId="164" fontId="10" fillId="0" borderId="21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6" fillId="0" borderId="38" applyAlignment="1" pivotButton="0" quotePrefix="0" xfId="0">
      <alignment vertical="center"/>
    </xf>
    <xf numFmtId="0" fontId="27" fillId="0" borderId="0" pivotButton="0" quotePrefix="0" xfId="0"/>
  </cellXfs>
  <cellStyles count="34">
    <cellStyle name="常规" xfId="0" builtinId="0"/>
    <cellStyle name="常规 2" xfId="1"/>
    <cellStyle name="标题 5" xfId="2"/>
    <cellStyle name="标题 4 2" xfId="3"/>
    <cellStyle name="好 2" xfId="4"/>
    <cellStyle name="差 2" xfId="5"/>
    <cellStyle name="适中 2" xfId="6"/>
    <cellStyle name="警告文本 2" xfId="7"/>
    <cellStyle name="注释 2" xfId="8"/>
    <cellStyle name="解释性文本 2" xfId="9"/>
    <cellStyle name="着色 1 2" xfId="10"/>
    <cellStyle name="20% - 着色 1 2" xfId="11"/>
    <cellStyle name="40% - 着色 1 2" xfId="12"/>
    <cellStyle name="60% - 着色 1 2" xfId="13"/>
    <cellStyle name="着色 2 2" xfId="14"/>
    <cellStyle name="20% - 着色 2 2" xfId="15"/>
    <cellStyle name="40% - 着色 2 2" xfId="16"/>
    <cellStyle name="60% - 着色 2 2" xfId="17"/>
    <cellStyle name="着色 3 2" xfId="18"/>
    <cellStyle name="20% - 着色 3 2" xfId="19"/>
    <cellStyle name="40% - 着色 3 2" xfId="20"/>
    <cellStyle name="60% - 着色 3 2" xfId="21"/>
    <cellStyle name="着色 4 2" xfId="22"/>
    <cellStyle name="20% - 着色 4 2" xfId="23"/>
    <cellStyle name="40% - 着色 4 2" xfId="24"/>
    <cellStyle name="60% - 着色 4 2" xfId="25"/>
    <cellStyle name="着色 5 2" xfId="26"/>
    <cellStyle name="20% - 着色 5 2" xfId="27"/>
    <cellStyle name="40% - 着色 5 2" xfId="28"/>
    <cellStyle name="60% - 着色 5 2" xfId="29"/>
    <cellStyle name="着色 6 2" xfId="30"/>
    <cellStyle name="20% - 着色 6 2" xfId="31"/>
    <cellStyle name="40% - 着色 6 2" xfId="32"/>
    <cellStyle name="60% - 着色 6 2" xfId="3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pivotCacheDefinition" Target="/xl/pivotCache/pivotCacheDefinition1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8</col>
      <colOff>38100</colOff>
      <row>0</row>
      <rowOff>38100</rowOff>
    </from>
    <to>
      <col>9</col>
      <colOff>-38100</colOff>
      <row>1</row>
      <rowOff>-38100</rowOff>
    </to>
    <pic>
      <nvPicPr>
        <cNvPr id="2" name="Picture 2" descr="wOJqfJ"/>
        <cNvPicPr>
          <a:picLocks/>
        </cNvPicPr>
      </nvPicPr>
      <blipFill>
        <a:blip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 fLocksWithSheet="0"/>
  </twoCellAnchor>
</wsDr>
</file>

<file path=xl/pivotCache/pivotCacheDefinition1.xml><?xml version="1.0" encoding="utf-8"?>
<pivotCacheDefinition xmlns="http://schemas.openxmlformats.org/spreadsheetml/2006/main" saveData="0" refreshOnLoad="1" refreshedBy="宋甫" refreshedDate="45770.76617210648" createdVersion="3" refreshedVersion="8" minRefreshableVersion="3" recordCount="12">
  <cacheSource type="worksheet">
    <worksheetSource ref="A1:O13" sheet="切到多套"/>
  </cacheSource>
  <cacheFields count="15">
    <cacheField name="阶段" uniqueList="1" numFmtId="0" sqlType="0" hierarchy="0" level="0" databaseField="1">
      <sharedItems count="6" containsInteger="1" containsMixedTypes="1" containsNumber="1" minValue="1" maxValue="5">
        <s v="coeff"/>
        <n v="1"/>
        <n v="2"/>
        <n v="3"/>
        <n v="4"/>
        <n v="5"/>
      </sharedItems>
    </cacheField>
    <cacheField name="拥有本阶竿组套数" uniqueList="1" numFmtId="0" sqlType="0" hierarchy="0" level="0" databaseField="1">
      <sharedItems count="0" containsBlank="1" containsInteger="1" containsNumber="1" containsString="0" minValue="1" maxValue="3"/>
    </cacheField>
    <cacheField name="本阶钓鱼效率" uniqueList="1" numFmtId="0" sqlType="0" hierarchy="0" level="0" databaseField="1">
      <sharedItems count="0" containsBlank="1" containsInteger="1" containsMixedTypes="1" containsNumber="1" minValue="1440" maxValue="4480"/>
    </cacheField>
    <cacheField name="目标钓具等阶" uniqueList="1" numFmtId="0" sqlType="0" hierarchy="0" level="0" databaseField="1">
      <sharedItems count="0" containsBlank="1" containsInteger="1" containsNumber="1" containsString="0" minValue="2" maxValue="5"/>
    </cacheField>
    <cacheField name="上阶钓鱼效率" uniqueList="1" numFmtId="0" sqlType="0" hierarchy="0" level="0" databaseField="1">
      <sharedItems count="0" containsBlank="1" containsInteger="1" containsMixedTypes="1" containsNumber="1" minValue="0" maxValue="2560"/>
    </cacheField>
    <cacheField name="本阶鱼时段数" uniqueList="1" numFmtId="0" sqlType="0" hierarchy="0" level="0" databaseField="1">
      <sharedItems count="0" containsBlank="1" containsInteger="1" containsNumber="1" containsString="0" minValue="1" maxValue="4"/>
    </cacheField>
    <cacheField name="上阶鱼时段数" uniqueList="1" numFmtId="0" sqlType="0" hierarchy="0" level="0" databaseField="1">
      <sharedItems count="0" containsBlank="1" containsInteger="1" containsMixedTypes="1" containsNumber="1" minValue="0" maxValue="2"/>
    </cacheField>
    <cacheField name="小阶段加权效率" uniqueList="1" numFmtId="0" sqlType="0" hierarchy="0" level="0" databaseField="1">
      <sharedItems count="0" containsBlank="1"/>
    </cacheField>
    <cacheField name="目标竿组价格" uniqueList="1" numFmtId="0" sqlType="0" hierarchy="0" level="0" databaseField="1">
      <sharedItems count="0" containsBlank="1"/>
    </cacheField>
    <cacheField name="任务金币" uniqueList="1" numFmtId="0" sqlType="0" hierarchy="0" level="0" databaseField="1">
      <sharedItems count="0" containsMixedTypes="1" containsNumber="1" minValue="0.3" maxValue="0.3"/>
    </cacheField>
    <cacheField name="搬砖卖鱼金币" uniqueList="1" numFmtId="0" sqlType="0" hierarchy="0" level="0" databaseField="1">
      <sharedItems count="0" containsBlank="1"/>
    </cacheField>
    <cacheField name="搬砖时间" uniqueList="1" numFmtId="0" sqlType="0" hierarchy="0" level="0" databaseField="1">
      <sharedItems count="0" containsBlank="1"/>
    </cacheField>
    <cacheField name="经验目标" uniqueList="1" numFmtId="0" sqlType="0" hierarchy="0" level="0" databaseField="1">
      <sharedItems count="0" containsMixedTypes="1" containsNumber="1" minValue="1.3" maxValue="1.3"/>
    </cacheField>
    <cacheField name="钓鱼提供经验" uniqueList="1" numFmtId="0" sqlType="0" hierarchy="0" level="0" databaseField="1">
      <sharedItems count="0" containsMixedTypes="1" containsNumber="1" minValue="0.4" maxValue="0.4"/>
    </cacheField>
    <cacheField name="任务经验" uniqueList="1" numFmtId="0" sqlType="0" hierarchy="0" level="0" databaseField="1">
      <sharedItems count="0" containsBlank="1"/>
    </cacheField>
  </cacheField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 Table1" cacheId="19" dataOnRows="0" dataCaption="值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3" indent="1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D9" firstHeaderRow="1" firstDataRow="2" firstDataCol="1"/>
  <pivotFields count="15">
    <pivotField axis="axisRow" showDropDowns="1" compact="0" outline="0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求和项:任务经验" fld="14" subtotal="sum" showDataAs="normal" baseField="0" baseItem="0"/>
    <dataField name="求和项:任务金币" fld="9" subtotal="sum" showDataAs="normal" baseField="0" baseItem="0"/>
    <dataField name="求和项:经验目标" fld="12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0" summaryRight="0"/>
    <pageSetUpPr/>
  </sheetPr>
  <dimension ref="A1:T247"/>
  <sheetViews>
    <sheetView workbookViewId="0">
      <selection activeCell="A1" sqref="A1"/>
    </sheetView>
  </sheetViews>
  <sheetFormatPr baseColWidth="8" defaultColWidth="14" defaultRowHeight="12.75"/>
  <cols>
    <col width="37" customWidth="1" style="49" min="2" max="2"/>
  </cols>
  <sheetData>
    <row r="1" ht="18.95" customHeight="1" s="49">
      <c r="A1" s="3" t="inlineStr">
        <is>
          <t>类别</t>
        </is>
      </c>
      <c r="B1" s="3" t="inlineStr">
        <is>
          <t>项目</t>
        </is>
      </c>
      <c r="C1" s="4" t="inlineStr">
        <is>
          <t>进度</t>
        </is>
      </c>
      <c r="D1" s="3" t="inlineStr">
        <is>
          <t>负责人</t>
        </is>
      </c>
      <c r="E1" s="3" t="inlineStr">
        <is>
          <t>step（后置依赖前置）</t>
        </is>
      </c>
      <c r="F1" s="3" t="inlineStr">
        <is>
          <t>备注</t>
        </is>
      </c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</row>
    <row r="2" ht="18.95" customHeight="1" s="49">
      <c r="A2" s="2" t="inlineStr">
        <is>
          <t>玩法-体验整体设计</t>
        </is>
      </c>
      <c r="C2" s="1" t="n"/>
    </row>
    <row r="3" ht="18.95" customHeight="1" s="49">
      <c r="B3" s="2" t="inlineStr">
        <is>
          <t>整体玩法框架 &amp; 体验框架设计</t>
        </is>
      </c>
      <c r="C3" s="1" t="n">
        <v>1</v>
      </c>
      <c r="D3" s="2" t="inlineStr">
        <is>
          <t>斧头</t>
        </is>
      </c>
      <c r="E3" s="2" t="n">
        <v>1</v>
      </c>
    </row>
    <row r="4" ht="18.95" customHeight="1" s="49">
      <c r="B4" s="2" t="inlineStr">
        <is>
          <t>阶段-鱼-钓场-钓具-饵种-饵长度 基本设置表</t>
        </is>
      </c>
      <c r="C4" s="1" t="n">
        <v>0.5</v>
      </c>
      <c r="D4" s="2" t="inlineStr">
        <is>
          <t>JK</t>
        </is>
      </c>
      <c r="E4" s="2" t="n">
        <v>2</v>
      </c>
    </row>
    <row r="5" ht="18.95" customHeight="1" s="49">
      <c r="B5" s="2" t="inlineStr">
        <is>
          <t>阶段-等级对应</t>
        </is>
      </c>
      <c r="C5" s="1" t="n">
        <v>0.5</v>
      </c>
      <c r="D5" s="2" t="inlineStr">
        <is>
          <t>斧头</t>
        </is>
      </c>
      <c r="E5" s="2" t="n">
        <v>2</v>
      </c>
    </row>
    <row r="6">
      <c r="B6" s="2" t="inlineStr">
        <is>
          <t>兴奋点 元素解锁 错落排布</t>
        </is>
      </c>
      <c r="C6" s="1" t="n">
        <v>0</v>
      </c>
      <c r="D6" s="2" t="inlineStr">
        <is>
          <t>大宝</t>
        </is>
      </c>
      <c r="E6" s="2" t="n">
        <v>2</v>
      </c>
    </row>
    <row r="7" ht="18.95" customHeight="1" s="49">
      <c r="A7" s="2" t="n"/>
      <c r="C7" s="1" t="n"/>
    </row>
    <row r="8" ht="18.95" customHeight="1" s="49">
      <c r="A8" s="2" t="inlineStr">
        <is>
          <t>数值设计</t>
        </is>
      </c>
      <c r="C8" s="1" t="n"/>
    </row>
    <row r="9" ht="18.95" customHeight="1" s="49">
      <c r="B9" s="2" t="inlineStr">
        <is>
          <t>各等阶投入-产出表</t>
        </is>
      </c>
      <c r="C9" s="1" t="n">
        <v>1</v>
      </c>
      <c r="D9" s="2" t="inlineStr">
        <is>
          <t>斧头</t>
        </is>
      </c>
      <c r="E9" s="2" t="n">
        <v>2</v>
      </c>
    </row>
    <row r="10" ht="18.95" customHeight="1" s="49">
      <c r="B10" s="2" t="inlineStr">
        <is>
          <t>各等阶鱼价-竿轮线饵价</t>
        </is>
      </c>
      <c r="C10" s="1" t="n">
        <v>1</v>
      </c>
      <c r="D10" s="2" t="inlineStr">
        <is>
          <t>斧头</t>
        </is>
      </c>
      <c r="E10" s="2" t="n">
        <v>2</v>
      </c>
    </row>
    <row r="11" ht="18.95" customHeight="1" s="49">
      <c r="B11" s="2" t="inlineStr">
        <is>
          <t>优化各等阶产出-投入表</t>
        </is>
      </c>
      <c r="C11" s="1" t="n">
        <v>0</v>
      </c>
      <c r="D11" s="2" t="inlineStr">
        <is>
          <t>斧头</t>
        </is>
      </c>
      <c r="E11" s="2" t="n">
        <v>3</v>
      </c>
    </row>
    <row r="12" ht="18.95" customHeight="1" s="49">
      <c r="B12" s="2" t="inlineStr">
        <is>
          <t>鱼价格期望工具表</t>
        </is>
      </c>
      <c r="C12" s="1" t="n">
        <v>0.5</v>
      </c>
      <c r="D12" s="2" t="inlineStr">
        <is>
          <t>斧头</t>
        </is>
      </c>
      <c r="E12" s="2" t="n">
        <v>3</v>
      </c>
    </row>
    <row r="13" ht="18.95" customHeight="1" s="49">
      <c r="B13" s="2" t="inlineStr">
        <is>
          <t>鱼长-饵长 工具表</t>
        </is>
      </c>
      <c r="C13" s="1" t="n">
        <v>0</v>
      </c>
      <c r="D13" s="2" t="inlineStr">
        <is>
          <t>斧头</t>
        </is>
      </c>
      <c r="E13" s="2" t="n">
        <v>3</v>
      </c>
      <c r="F13" s="2" t="inlineStr">
        <is>
          <t>供JK&amp;斧头主要使用</t>
        </is>
      </c>
    </row>
    <row r="14" ht="18.95" customHeight="1" s="49">
      <c r="B14" s="2" t="inlineStr">
        <is>
          <t>Excel跨表单跳转、新建、后退工具</t>
        </is>
      </c>
      <c r="C14" s="1" t="n">
        <v>1</v>
      </c>
      <c r="D14" s="2" t="inlineStr">
        <is>
          <t>斧头</t>
        </is>
      </c>
      <c r="E14" s="2" t="n">
        <v>3</v>
      </c>
    </row>
    <row r="15" ht="18.95" customHeight="1" s="49">
      <c r="B15" s="2" t="inlineStr">
        <is>
          <t>各阶段鱼种、稀有度、鱼长设计</t>
        </is>
      </c>
      <c r="C15" s="1" t="n">
        <v>0.1</v>
      </c>
      <c r="D15" s="2" t="inlineStr">
        <is>
          <t>JK</t>
        </is>
      </c>
      <c r="E15" s="2" t="n">
        <v>3</v>
      </c>
    </row>
    <row r="16" ht="18.95" customHeight="1" s="49">
      <c r="B16" s="2" t="inlineStr">
        <is>
          <t>各阶段鱼单价设计</t>
        </is>
      </c>
      <c r="C16" s="1" t="n">
        <v>0</v>
      </c>
      <c r="D16" s="2" t="inlineStr">
        <is>
          <t>斧头</t>
        </is>
      </c>
      <c r="E16" s="2" t="n">
        <v>3</v>
      </c>
    </row>
    <row r="17" ht="18.95" customHeight="1" s="49">
      <c r="B17" s="2" t="inlineStr">
        <is>
          <t>数字美化工具</t>
        </is>
      </c>
      <c r="C17" s="1" t="n">
        <v>0.8</v>
      </c>
      <c r="D17" s="2" t="inlineStr">
        <is>
          <t>斧头</t>
        </is>
      </c>
      <c r="E17" s="2" t="n">
        <v>5</v>
      </c>
    </row>
    <row r="18" ht="18.95" customHeight="1" s="49">
      <c r="C18" s="1" t="n"/>
    </row>
    <row r="19">
      <c r="A19" s="2" t="inlineStr">
        <is>
          <t>鱼</t>
        </is>
      </c>
      <c r="C19" s="1" t="n"/>
    </row>
    <row r="20" ht="18.95" customHeight="1" s="49">
      <c r="B20" s="2" t="inlineStr">
        <is>
          <t>建立鱼种全稀有度条目</t>
        </is>
      </c>
      <c r="C20" s="1" t="n">
        <v>0.2</v>
      </c>
      <c r="D20" s="2" t="inlineStr">
        <is>
          <t>浣熊/雷子？</t>
        </is>
      </c>
      <c r="E20" s="2" t="n">
        <v>4</v>
      </c>
    </row>
    <row r="21" ht="18.95" customHeight="1" s="49">
      <c r="B21" s="2" t="inlineStr">
        <is>
          <t>鱼单价配置</t>
        </is>
      </c>
      <c r="C21" s="1" t="n">
        <v>0</v>
      </c>
      <c r="D21" s="2" t="inlineStr">
        <is>
          <t>斧头</t>
        </is>
      </c>
      <c r="E21" s="2" t="n">
        <v>4</v>
      </c>
    </row>
    <row r="22" ht="18.95" customHeight="1" s="49">
      <c r="B22" s="2" t="inlineStr">
        <is>
          <t>鱼长度配置</t>
        </is>
      </c>
      <c r="C22" s="1" t="n">
        <v>0</v>
      </c>
      <c r="D22" s="2" t="inlineStr">
        <is>
          <t>斧头</t>
        </is>
      </c>
      <c r="E22" s="2" t="n">
        <v>4</v>
      </c>
    </row>
    <row r="23" ht="18.95" customHeight="1" s="49">
      <c r="B23" s="2" t="inlineStr">
        <is>
          <t>鱼力量、耐力配置</t>
        </is>
      </c>
      <c r="C23" s="1" t="n">
        <v>1</v>
      </c>
      <c r="D23" s="2" t="inlineStr">
        <is>
          <t>斧头</t>
        </is>
      </c>
      <c r="E23" s="2" t="n">
        <v>4</v>
      </c>
    </row>
    <row r="24" ht="18.95" customHeight="1" s="49">
      <c r="B24" s="2" t="inlineStr">
        <is>
          <t>鱼力量-代码重构后调整</t>
        </is>
      </c>
      <c r="C24" s="1" t="n">
        <v>0</v>
      </c>
      <c r="D24" s="2" t="inlineStr">
        <is>
          <t>斧头</t>
        </is>
      </c>
      <c r="E24" s="2" t="n">
        <v>5</v>
      </c>
    </row>
    <row r="25">
      <c r="B25" s="2" t="inlineStr">
        <is>
          <t>结构体习性配置</t>
        </is>
      </c>
      <c r="C25" s="1" t="n">
        <v>0.1</v>
      </c>
      <c r="D25" s="2" t="inlineStr">
        <is>
          <t>斧头</t>
        </is>
      </c>
      <c r="E25" s="2" t="n">
        <v>5</v>
      </c>
    </row>
    <row r="26">
      <c r="B26" s="2" t="inlineStr">
        <is>
          <t>觅食水层习性配置</t>
        </is>
      </c>
      <c r="C26" s="1" t="n">
        <v>0</v>
      </c>
      <c r="D26" s="2" t="inlineStr">
        <is>
          <t>斧头</t>
        </is>
      </c>
      <c r="E26" s="2" t="n">
        <v>5</v>
      </c>
    </row>
    <row r="27">
      <c r="B27" s="2" t="inlineStr">
        <is>
          <t>水温习性配置</t>
        </is>
      </c>
      <c r="C27" s="1" t="n">
        <v>0.3</v>
      </c>
      <c r="D27" s="2" t="inlineStr">
        <is>
          <t>斧头</t>
        </is>
      </c>
      <c r="E27" s="2" t="n">
        <v>5</v>
      </c>
    </row>
    <row r="28">
      <c r="B28" s="2" t="inlineStr">
        <is>
          <t>时段习性配置</t>
        </is>
      </c>
      <c r="C28" s="1" t="n">
        <v>0</v>
      </c>
      <c r="D28" s="2" t="inlineStr">
        <is>
          <t>斧头</t>
        </is>
      </c>
      <c r="E28" s="2" t="n">
        <v>5</v>
      </c>
    </row>
    <row r="29">
      <c r="B29" s="2" t="inlineStr">
        <is>
          <t>饵种习性配置</t>
        </is>
      </c>
      <c r="C29" s="1" t="n">
        <v>0</v>
      </c>
      <c r="D29" s="2" t="inlineStr">
        <is>
          <t>斧头</t>
        </is>
      </c>
      <c r="E29" s="2" t="n">
        <v>5</v>
      </c>
    </row>
    <row r="30" ht="18.95" customHeight="1" s="49">
      <c r="B30" s="2" t="inlineStr">
        <is>
          <t>饵长度习性</t>
        </is>
      </c>
      <c r="C30" s="1" t="n">
        <v>0</v>
      </c>
      <c r="D30" s="2" t="inlineStr">
        <is>
          <t>斧头</t>
        </is>
      </c>
      <c r="E30" s="2" t="n">
        <v>5</v>
      </c>
    </row>
    <row r="31">
      <c r="B31" s="2" t="inlineStr">
        <is>
          <t>模拟器检验效果</t>
        </is>
      </c>
      <c r="C31" s="1" t="n">
        <v>0</v>
      </c>
      <c r="D31" s="2" t="inlineStr">
        <is>
          <t>斧头</t>
        </is>
      </c>
      <c r="E31" s="2" t="n">
        <v>6</v>
      </c>
    </row>
    <row r="32">
      <c r="C32" s="1" t="n"/>
    </row>
    <row r="33">
      <c r="A33" s="2" t="inlineStr">
        <is>
          <t>等级配置</t>
        </is>
      </c>
      <c r="C33" s="1" t="n"/>
    </row>
    <row r="34">
      <c r="B34" s="2" t="inlineStr">
        <is>
          <t>经验值配置</t>
        </is>
      </c>
      <c r="C34" s="1" t="n">
        <v>0.2</v>
      </c>
      <c r="D34" s="2" t="inlineStr">
        <is>
          <t>斧头</t>
        </is>
      </c>
      <c r="E34" s="2" t="n">
        <v>4</v>
      </c>
    </row>
    <row r="35">
      <c r="B35" s="2" t="inlineStr">
        <is>
          <t>赠送货币配置</t>
        </is>
      </c>
      <c r="C35" s="1" t="n">
        <v>0</v>
      </c>
      <c r="D35" s="2" t="inlineStr">
        <is>
          <t>斧头</t>
        </is>
      </c>
      <c r="E35" s="2" t="n">
        <v>5</v>
      </c>
    </row>
    <row r="36" ht="18.95" customHeight="1" s="49">
      <c r="B36" s="2" t="inlineStr">
        <is>
          <t>赠送物品配置</t>
        </is>
      </c>
      <c r="C36" s="1" t="n"/>
      <c r="D36" s="2" t="inlineStr">
        <is>
          <t>？</t>
        </is>
      </c>
      <c r="E36" s="2" t="n">
        <v>5</v>
      </c>
    </row>
    <row r="37">
      <c r="B37" s="2" t="inlineStr">
        <is>
          <t>钓具解锁的升级UI呈现？</t>
        </is>
      </c>
      <c r="C37" s="1" t="n"/>
      <c r="D37" s="2" t="inlineStr">
        <is>
          <t>大宝？</t>
        </is>
      </c>
      <c r="E37" s="2" t="n">
        <v>4</v>
      </c>
    </row>
    <row r="38" ht="18.95" customHeight="1" s="49">
      <c r="B38" s="2" t="inlineStr">
        <is>
          <t>经验数据美化</t>
        </is>
      </c>
      <c r="C38" s="1" t="n">
        <v>0</v>
      </c>
      <c r="D38" s="2" t="inlineStr">
        <is>
          <t>斧头</t>
        </is>
      </c>
      <c r="E38" s="2" t="n">
        <v>5</v>
      </c>
    </row>
    <row r="39" ht="18.95" customHeight="1" s="49">
      <c r="C39" s="1" t="n"/>
    </row>
    <row r="40">
      <c r="A40" s="2" t="inlineStr">
        <is>
          <t>搏鱼配置</t>
        </is>
      </c>
      <c r="C40" s="1" t="n"/>
    </row>
    <row r="41">
      <c r="B41" s="2" t="inlineStr">
        <is>
          <t>等级-能量配置</t>
        </is>
      </c>
      <c r="C41" s="1" t="n">
        <v>0</v>
      </c>
      <c r="D41" s="2" t="inlineStr">
        <is>
          <t>斧头</t>
        </is>
      </c>
      <c r="E41" s="2" t="n">
        <v>4</v>
      </c>
    </row>
    <row r="42">
      <c r="B42" s="2" t="inlineStr">
        <is>
          <t>能量-体力配置</t>
        </is>
      </c>
      <c r="C42" s="1" t="n">
        <v>0</v>
      </c>
      <c r="D42" s="2" t="inlineStr">
        <is>
          <t>斧头</t>
        </is>
      </c>
      <c r="E42" s="2" t="n">
        <v>4</v>
      </c>
    </row>
    <row r="43" ht="18.95" customHeight="1" s="49">
      <c r="B43" s="2" t="inlineStr">
        <is>
          <t>食物-体力配置</t>
        </is>
      </c>
      <c r="C43" s="1" t="n">
        <v>0</v>
      </c>
      <c r="D43" s="2" t="inlineStr">
        <is>
          <t>？</t>
        </is>
      </c>
      <c r="E43" s="2" t="n">
        <v>4</v>
      </c>
    </row>
    <row r="44" ht="18.95" customHeight="1" s="49">
      <c r="C44" s="1" t="n"/>
    </row>
    <row r="45">
      <c r="A45" s="50" t="inlineStr">
        <is>
          <t>任务</t>
        </is>
      </c>
      <c r="C45" s="1" t="n"/>
    </row>
    <row r="46">
      <c r="B46" s="2" t="inlineStr">
        <is>
          <t>根据鱼种、关卡设计、系统限制，拉出任务单</t>
        </is>
      </c>
      <c r="C46" s="1" t="n">
        <v>0</v>
      </c>
      <c r="D46" s="2" t="inlineStr">
        <is>
          <t>大宝</t>
        </is>
      </c>
      <c r="E46" s="2" t="n">
        <v>2</v>
      </c>
    </row>
    <row r="47" ht="18.95" customHeight="1" s="49">
      <c r="B47" s="2" t="inlineStr">
        <is>
          <t>配置通用鱼数量任务</t>
        </is>
      </c>
      <c r="C47" s="1" t="n">
        <v>0</v>
      </c>
      <c r="D47" s="2" t="inlineStr">
        <is>
          <t>大宝</t>
        </is>
      </c>
      <c r="E47" s="2" t="n">
        <v>4</v>
      </c>
    </row>
    <row r="48" ht="18.95" customHeight="1" s="49">
      <c r="B48" s="2" t="inlineStr">
        <is>
          <t>配置定向鱼数量任务</t>
        </is>
      </c>
      <c r="C48" s="1" t="n">
        <v>0</v>
      </c>
      <c r="D48" s="2" t="inlineStr">
        <is>
          <t>大宝</t>
        </is>
      </c>
      <c r="E48" s="2" t="n">
        <v>4</v>
      </c>
    </row>
    <row r="49" ht="18.95" customHeight="1" s="49">
      <c r="B49" s="2" t="inlineStr">
        <is>
          <t>配置条件下钓鱼数量任务</t>
        </is>
      </c>
      <c r="C49" s="1" t="n">
        <v>0</v>
      </c>
      <c r="D49" s="2" t="inlineStr">
        <is>
          <t>大宝</t>
        </is>
      </c>
      <c r="E49" s="2" t="n">
        <v>4</v>
      </c>
    </row>
    <row r="50" ht="18.95" customHeight="1" s="49">
      <c r="B50" s="2" t="inlineStr">
        <is>
          <t>配置饵、钓法钓鱼任务</t>
        </is>
      </c>
      <c r="C50" s="1" t="n">
        <v>0</v>
      </c>
      <c r="D50" s="2" t="inlineStr">
        <is>
          <t>大宝</t>
        </is>
      </c>
      <c r="E50" s="2" t="n">
        <v>4</v>
      </c>
    </row>
    <row r="51" ht="18.95" customHeight="1" s="49">
      <c r="B51" s="2" t="inlineStr">
        <is>
          <t>配置钓场任务组</t>
        </is>
      </c>
      <c r="C51" s="1" t="n">
        <v>0</v>
      </c>
      <c r="D51" s="2" t="inlineStr">
        <is>
          <t>大宝</t>
        </is>
      </c>
      <c r="E51" s="2" t="n">
        <v>4</v>
      </c>
    </row>
    <row r="52" ht="18.95" customHeight="1" s="49">
      <c r="B52" s="2" t="inlineStr">
        <is>
          <t>配置任务解锁关系</t>
        </is>
      </c>
      <c r="C52" s="1" t="n">
        <v>0</v>
      </c>
      <c r="D52" s="2" t="inlineStr">
        <is>
          <t>大宝</t>
        </is>
      </c>
      <c r="E52" s="2" t="n">
        <v>4</v>
      </c>
    </row>
    <row r="53">
      <c r="B53" s="2" t="inlineStr">
        <is>
          <t>难度估算+调整</t>
        </is>
      </c>
      <c r="C53" s="1" t="n">
        <v>0</v>
      </c>
      <c r="D53" s="2" t="inlineStr">
        <is>
          <t>大宝</t>
        </is>
      </c>
      <c r="E53" s="2" t="n">
        <v>4</v>
      </c>
    </row>
    <row r="54">
      <c r="B54" s="2" t="inlineStr">
        <is>
          <t>奖励配置</t>
        </is>
      </c>
      <c r="C54" s="1" t="n">
        <v>0</v>
      </c>
      <c r="D54" s="2" t="inlineStr">
        <is>
          <t>大宝</t>
        </is>
      </c>
      <c r="E54" s="2" t="n">
        <v>4</v>
      </c>
    </row>
    <row r="55" ht="18.95" customHeight="1" s="49">
      <c r="A55" s="2" t="n"/>
      <c r="B55" s="2" t="inlineStr">
        <is>
          <t>任务多语言处理</t>
        </is>
      </c>
      <c r="C55" s="1" t="n">
        <v>0</v>
      </c>
      <c r="D55" s="2" t="inlineStr">
        <is>
          <t>大宝</t>
        </is>
      </c>
      <c r="E55" s="2" t="n">
        <v>4</v>
      </c>
    </row>
    <row r="56" ht="18.95" customHeight="1" s="49">
      <c r="A56" s="2" t="n"/>
      <c r="B56" s="2" t="inlineStr">
        <is>
          <t>任务关联其他表校验</t>
        </is>
      </c>
      <c r="C56" s="1" t="n">
        <v>0</v>
      </c>
      <c r="D56" s="2" t="inlineStr">
        <is>
          <t>大宝</t>
        </is>
      </c>
      <c r="E56" s="2" t="n">
        <v>4</v>
      </c>
    </row>
    <row r="57" ht="18.95" customHeight="1" s="49">
      <c r="A57" s="2" t="inlineStr">
        <is>
          <t>钓场</t>
        </is>
      </c>
      <c r="C57" s="1" t="n"/>
    </row>
    <row r="58" ht="18.95" customHeight="1" s="49">
      <c r="A58" s="2" t="n"/>
      <c r="B58" s="2" t="inlineStr">
        <is>
          <t>投鱼种类、品质</t>
        </is>
      </c>
      <c r="C58" s="1" t="n">
        <v>0</v>
      </c>
      <c r="D58" s="2" t="inlineStr">
        <is>
          <t>JK？</t>
        </is>
      </c>
      <c r="E58" s="2" t="n">
        <v>3</v>
      </c>
    </row>
    <row r="59" ht="18.95" customHeight="1" s="49">
      <c r="A59" s="2" t="n"/>
      <c r="B59" s="2" t="inlineStr">
        <is>
          <t>投鱼权重</t>
        </is>
      </c>
      <c r="C59" s="1" t="n">
        <v>0</v>
      </c>
      <c r="D59" s="2" t="inlineStr">
        <is>
          <t>斧头</t>
        </is>
      </c>
      <c r="E59" s="2" t="n">
        <v>4</v>
      </c>
    </row>
    <row r="60" ht="18.95" customHeight="1" s="49">
      <c r="B60" s="2" t="inlineStr">
        <is>
          <t>钓场底温</t>
        </is>
      </c>
      <c r="C60" s="1" t="n">
        <v>0</v>
      </c>
      <c r="D60" s="2" t="inlineStr">
        <is>
          <t>斧头</t>
        </is>
      </c>
      <c r="E60" s="2" t="n">
        <v>3</v>
      </c>
    </row>
    <row r="61" ht="18.95" customHeight="1" s="49">
      <c r="B61" s="2" t="inlineStr">
        <is>
          <t>水流速</t>
        </is>
      </c>
      <c r="C61" s="1" t="n">
        <v>0</v>
      </c>
      <c r="D61" s="2" t="inlineStr">
        <is>
          <t>浣熊</t>
        </is>
      </c>
      <c r="E61" s="2" t="n">
        <v>3</v>
      </c>
    </row>
    <row r="62" ht="18.95" customHeight="1" s="49">
      <c r="B62" s="2" t="inlineStr">
        <is>
          <t>钓场多语言</t>
        </is>
      </c>
      <c r="C62" s="1" t="n">
        <v>0</v>
      </c>
      <c r="D62" s="2" t="inlineStr">
        <is>
          <t>？</t>
        </is>
      </c>
      <c r="E62" s="2" t="n">
        <v>2</v>
      </c>
    </row>
    <row r="63" ht="18.95" customHeight="1" s="49">
      <c r="B63" s="2" t="inlineStr">
        <is>
          <t>根据关卡设计，调整地图内结构触发盒</t>
        </is>
      </c>
      <c r="C63" s="1" t="n">
        <v>0</v>
      </c>
      <c r="D63" s="2" t="inlineStr">
        <is>
          <t>浣熊</t>
        </is>
      </c>
      <c r="E63" s="2" t="n">
        <v>4</v>
      </c>
    </row>
    <row r="64" ht="18.95" customHeight="1" s="49">
      <c r="A64" s="5" t="n"/>
      <c r="B64" s="2" t="inlineStr">
        <is>
          <t>在钓场1、2中，为高阶鱼的栖息加特殊结构</t>
        </is>
      </c>
      <c r="C64" s="1" t="n">
        <v>0</v>
      </c>
      <c r="D64" s="2" t="inlineStr">
        <is>
          <t>浣熊</t>
        </is>
      </c>
      <c r="E64" s="2" t="n">
        <v>4</v>
      </c>
    </row>
    <row r="65" ht="18.95" customHeight="1" s="49">
      <c r="A65" s="5" t="n"/>
      <c r="B65" s="2" t="inlineStr">
        <is>
          <t>在钓场1、2中，为传奇鱼的栖息特殊结构加视觉提示</t>
        </is>
      </c>
      <c r="C65" s="1" t="n">
        <v>0</v>
      </c>
      <c r="D65" s="2" t="inlineStr">
        <is>
          <t>浣熊</t>
        </is>
      </c>
      <c r="E65" s="2" t="n">
        <v>4</v>
      </c>
    </row>
    <row r="66" ht="18.95" customHeight="1" s="49">
      <c r="C66" s="1" t="n"/>
    </row>
    <row r="67">
      <c r="A67" s="2" t="inlineStr">
        <is>
          <t>天气</t>
        </is>
      </c>
      <c r="C67" s="1" t="n"/>
    </row>
    <row r="68">
      <c r="B68" s="2" t="inlineStr">
        <is>
          <t>钓场1 天气 3条链配置</t>
        </is>
      </c>
      <c r="C68" s="1" t="n">
        <v>1</v>
      </c>
      <c r="D68" s="2" t="inlineStr">
        <is>
          <t>浣熊</t>
        </is>
      </c>
      <c r="E68" s="2" t="n">
        <v>2</v>
      </c>
    </row>
    <row r="69">
      <c r="B69" s="2" t="inlineStr">
        <is>
          <t>钓场2 天气 3条链配置</t>
        </is>
      </c>
      <c r="C69" s="1" t="n">
        <v>1</v>
      </c>
      <c r="D69" s="2" t="inlineStr">
        <is>
          <t>浣熊</t>
        </is>
      </c>
      <c r="E69" s="2" t="n">
        <v>2</v>
      </c>
    </row>
    <row r="70">
      <c r="B70" s="2" t="inlineStr">
        <is>
          <t>天气roll权重 配置</t>
        </is>
      </c>
      <c r="C70" s="1" t="n">
        <v>1</v>
      </c>
      <c r="D70" s="2" t="inlineStr">
        <is>
          <t>浣熊</t>
        </is>
      </c>
      <c r="E70" s="2" t="n">
        <v>2</v>
      </c>
    </row>
    <row r="71" ht="18.95" customHeight="1" s="49">
      <c r="B71" s="2" t="inlineStr">
        <is>
          <t>天气链挂钩钓场</t>
        </is>
      </c>
      <c r="C71" s="1" t="n">
        <v>1</v>
      </c>
      <c r="D71" s="2" t="inlineStr">
        <is>
          <t>浣熊</t>
        </is>
      </c>
      <c r="E71" s="2" t="n">
        <v>2</v>
      </c>
    </row>
    <row r="72" ht="18.95" customHeight="1" s="49">
      <c r="C72" s="1" t="n"/>
    </row>
    <row r="73">
      <c r="A73" s="2" t="inlineStr">
        <is>
          <t>钓具</t>
        </is>
      </c>
      <c r="C73" s="1" t="n"/>
    </row>
    <row r="74">
      <c r="B74" s="2" t="inlineStr">
        <is>
          <t>各阶钓具，根据鱼种、关卡作多样化、分野规划</t>
        </is>
      </c>
      <c r="C74" s="1" t="n">
        <v>0</v>
      </c>
      <c r="D74" s="2" t="inlineStr">
        <is>
          <t>JK</t>
        </is>
      </c>
      <c r="E74" s="2" t="n">
        <v>3</v>
      </c>
    </row>
    <row r="75">
      <c r="B75" s="2" t="inlineStr">
        <is>
          <t>配置钓具属性</t>
        </is>
      </c>
      <c r="C75" s="1" t="n">
        <v>0</v>
      </c>
      <c r="D75" s="2" t="inlineStr">
        <is>
          <t>JK</t>
        </is>
      </c>
      <c r="E75" s="2" t="n">
        <v>4</v>
      </c>
    </row>
    <row r="76" ht="18.95" customHeight="1" s="49">
      <c r="B76" s="2" t="inlineStr">
        <is>
          <t>配置饵长度、感知系数</t>
        </is>
      </c>
      <c r="C76" s="1" t="n">
        <v>0</v>
      </c>
      <c r="D76" s="2" t="inlineStr">
        <is>
          <t>JK</t>
        </is>
      </c>
      <c r="E76" s="2" t="n">
        <v>5</v>
      </c>
    </row>
    <row r="77">
      <c r="B77" s="2" t="inlineStr">
        <is>
          <t>配置钓具解锁等级</t>
        </is>
      </c>
      <c r="C77" s="1" t="n">
        <v>0</v>
      </c>
      <c r="D77" s="2" t="inlineStr">
        <is>
          <t>？</t>
        </is>
      </c>
      <c r="E77" s="2" t="n">
        <v>4</v>
      </c>
    </row>
    <row r="78">
      <c r="C78" s="1" t="n"/>
    </row>
    <row r="79">
      <c r="A79" s="2" t="inlineStr">
        <is>
          <t>售卖配置</t>
        </is>
      </c>
      <c r="C79" s="1" t="n"/>
    </row>
    <row r="80">
      <c r="B80" s="2" t="inlineStr">
        <is>
          <t>物品售卖批次配置</t>
        </is>
      </c>
      <c r="C80" s="1" t="n">
        <v>0</v>
      </c>
      <c r="D80" s="2" t="inlineStr">
        <is>
          <t>？</t>
        </is>
      </c>
      <c r="E80" s="2" t="n">
        <v>4</v>
      </c>
    </row>
    <row r="81">
      <c r="B81" s="2" t="inlineStr">
        <is>
          <t>钓具售卖多语言配置</t>
        </is>
      </c>
      <c r="C81" s="1" t="n">
        <v>0</v>
      </c>
      <c r="D81" s="2" t="inlineStr">
        <is>
          <t>？</t>
        </is>
      </c>
      <c r="E81" s="2" t="n">
        <v>4</v>
      </c>
    </row>
    <row r="82" ht="18.95" customHeight="1" s="49">
      <c r="B82" s="2" t="inlineStr">
        <is>
          <t>钓具售卖等级配置</t>
        </is>
      </c>
      <c r="C82" s="1" t="n">
        <v>0</v>
      </c>
      <c r="D82" s="2" t="inlineStr">
        <is>
          <t>？</t>
        </is>
      </c>
      <c r="E82" s="2" t="n">
        <v>4</v>
      </c>
    </row>
    <row r="83" ht="18.95" customHeight="1" s="49">
      <c r="B83" s="2" t="inlineStr">
        <is>
          <t>钓具售卖价格配置</t>
        </is>
      </c>
      <c r="C83" s="1" t="n">
        <v>0</v>
      </c>
      <c r="D83" s="2" t="inlineStr">
        <is>
          <t>？</t>
        </is>
      </c>
      <c r="E83" s="2" t="n">
        <v>4</v>
      </c>
    </row>
    <row r="84" ht="18.95" customHeight="1" s="49">
      <c r="B84" s="2" t="inlineStr">
        <is>
          <t>物品售卖图片配置</t>
        </is>
      </c>
      <c r="C84" s="1" t="n">
        <v>0</v>
      </c>
      <c r="D84" s="2" t="inlineStr">
        <is>
          <t>？</t>
        </is>
      </c>
      <c r="E84" s="2" t="n">
        <v>4</v>
      </c>
    </row>
    <row r="85" ht="18.95" customHeight="1" s="49">
      <c r="B85" s="2" t="inlineStr">
        <is>
          <t>食物配置</t>
        </is>
      </c>
      <c r="C85" s="1" t="n">
        <v>0</v>
      </c>
      <c r="D85" s="2" t="inlineStr">
        <is>
          <t>？</t>
        </is>
      </c>
      <c r="E85" s="2" t="n">
        <v>4</v>
      </c>
    </row>
    <row r="86" ht="18.95" customHeight="1" s="49">
      <c r="B86" s="2" t="n"/>
      <c r="C86" s="1" t="n"/>
    </row>
    <row r="87">
      <c r="A87" s="2" t="inlineStr">
        <is>
          <t>维修</t>
        </is>
      </c>
      <c r="C87" s="1" t="n"/>
    </row>
    <row r="88">
      <c r="B88" s="2" t="inlineStr">
        <is>
          <t>维修参数调整</t>
        </is>
      </c>
      <c r="C88" s="1" t="n">
        <v>0</v>
      </c>
      <c r="D88" s="2" t="inlineStr">
        <is>
          <t>斧头</t>
        </is>
      </c>
      <c r="E88" s="2" t="n">
        <v>5</v>
      </c>
    </row>
    <row r="89">
      <c r="B89" s="2" t="inlineStr">
        <is>
          <t>维修价格调整</t>
        </is>
      </c>
      <c r="C89" s="1" t="n">
        <v>0</v>
      </c>
      <c r="D89" s="2" t="inlineStr">
        <is>
          <t>斧头</t>
        </is>
      </c>
      <c r="E89" s="2" t="n">
        <v>5</v>
      </c>
    </row>
    <row r="90">
      <c r="C90" s="1" t="n"/>
    </row>
    <row r="91">
      <c r="A91" s="2" t="inlineStr">
        <is>
          <t>新手引导</t>
        </is>
      </c>
      <c r="C91" s="1" t="n"/>
    </row>
    <row r="92">
      <c r="B92" s="2" t="inlineStr">
        <is>
          <t>新手引导鱼配置</t>
        </is>
      </c>
      <c r="C92" s="1" t="n">
        <v>0</v>
      </c>
      <c r="D92" s="2" t="inlineStr">
        <is>
          <t>雷子？</t>
        </is>
      </c>
      <c r="E92" s="2" t="n">
        <v>3</v>
      </c>
    </row>
    <row r="93">
      <c r="B93" s="2" t="inlineStr">
        <is>
          <t>新手引导文字速度调整</t>
        </is>
      </c>
      <c r="C93" s="1" t="n">
        <v>0</v>
      </c>
      <c r="D93" s="2" t="inlineStr">
        <is>
          <t>雷子</t>
        </is>
      </c>
      <c r="E93" s="2" t="n">
        <v>3</v>
      </c>
    </row>
    <row r="94">
      <c r="B94" s="2" t="inlineStr">
        <is>
          <t>新手引导多语言配置</t>
        </is>
      </c>
      <c r="C94" s="1" t="n">
        <v>0</v>
      </c>
      <c r="D94" s="2" t="inlineStr">
        <is>
          <t>雷子</t>
        </is>
      </c>
      <c r="E94" s="2" t="n">
        <v>3</v>
      </c>
    </row>
    <row r="95">
      <c r="C95" s="1" t="n"/>
    </row>
    <row r="96">
      <c r="A96" s="2" t="inlineStr">
        <is>
          <t>成就</t>
        </is>
      </c>
      <c r="C96" s="1" t="n"/>
    </row>
    <row r="97">
      <c r="B97" s="2" t="inlineStr">
        <is>
          <t>成就项目列表设计</t>
        </is>
      </c>
      <c r="C97" s="1" t="n">
        <v>0</v>
      </c>
      <c r="D97" s="2" t="inlineStr">
        <is>
          <t>雷子</t>
        </is>
      </c>
      <c r="E97" s="2" t="n">
        <v>3</v>
      </c>
    </row>
    <row r="98">
      <c r="B98" s="2" t="inlineStr">
        <is>
          <t>成就条件配置</t>
        </is>
      </c>
      <c r="C98" s="1" t="n">
        <v>0</v>
      </c>
      <c r="D98" s="2" t="inlineStr">
        <is>
          <t>雷子</t>
        </is>
      </c>
      <c r="E98" s="2" t="n">
        <v>4</v>
      </c>
    </row>
    <row r="99">
      <c r="B99" s="2" t="inlineStr">
        <is>
          <t>成就奖励配置</t>
        </is>
      </c>
      <c r="C99" s="1" t="n">
        <v>0</v>
      </c>
      <c r="D99" s="2" t="inlineStr">
        <is>
          <t>雷子</t>
        </is>
      </c>
      <c r="E99" s="2" t="n">
        <v>4</v>
      </c>
    </row>
    <row r="100">
      <c r="C100" s="1" t="n"/>
    </row>
    <row r="101">
      <c r="C101" s="1" t="n"/>
    </row>
    <row r="102">
      <c r="C102" s="1" t="n"/>
    </row>
    <row r="103">
      <c r="C103" s="1" t="n"/>
    </row>
    <row r="104">
      <c r="C104" s="1" t="n"/>
    </row>
    <row r="105">
      <c r="C105" s="1" t="n"/>
    </row>
    <row r="106">
      <c r="C106" s="1" t="n"/>
    </row>
    <row r="107">
      <c r="C107" s="1" t="n"/>
    </row>
    <row r="108">
      <c r="C108" s="1" t="n"/>
    </row>
    <row r="109">
      <c r="C109" s="1" t="n"/>
    </row>
    <row r="110">
      <c r="C110" s="1" t="n"/>
    </row>
    <row r="111">
      <c r="C111" s="1" t="n"/>
    </row>
    <row r="112">
      <c r="C112" s="1" t="n"/>
    </row>
    <row r="113">
      <c r="C113" s="1" t="n"/>
    </row>
    <row r="114">
      <c r="C114" s="1" t="n"/>
    </row>
    <row r="115">
      <c r="C115" s="1" t="n"/>
    </row>
    <row r="116">
      <c r="C116" s="1" t="n"/>
    </row>
    <row r="117">
      <c r="C117" s="1" t="n"/>
    </row>
    <row r="118">
      <c r="C118" s="1" t="n"/>
    </row>
    <row r="119">
      <c r="C119" s="1" t="n"/>
    </row>
    <row r="120">
      <c r="C120" s="1" t="n"/>
    </row>
    <row r="121">
      <c r="C121" s="1" t="n"/>
    </row>
    <row r="122">
      <c r="C122" s="1" t="n"/>
    </row>
    <row r="123">
      <c r="C123" s="1" t="n"/>
    </row>
    <row r="124">
      <c r="C124" s="1" t="n"/>
    </row>
    <row r="125">
      <c r="C125" s="1" t="n"/>
    </row>
    <row r="126">
      <c r="C126" s="1" t="n"/>
    </row>
    <row r="127">
      <c r="C127" s="1" t="n"/>
    </row>
    <row r="128">
      <c r="C128" s="1" t="n"/>
    </row>
    <row r="129">
      <c r="C129" s="1" t="n"/>
    </row>
    <row r="130">
      <c r="C130" s="1" t="n"/>
    </row>
    <row r="131">
      <c r="C131" s="1" t="n"/>
    </row>
    <row r="132">
      <c r="C132" s="1" t="n"/>
    </row>
    <row r="133">
      <c r="C133" s="1" t="n"/>
    </row>
    <row r="134">
      <c r="C134" s="1" t="n"/>
    </row>
    <row r="135">
      <c r="C135" s="1" t="n"/>
    </row>
    <row r="136">
      <c r="C136" s="1" t="n"/>
    </row>
    <row r="137">
      <c r="C137" s="1" t="n"/>
    </row>
    <row r="138">
      <c r="C138" s="1" t="n"/>
    </row>
    <row r="139">
      <c r="C139" s="1" t="n"/>
    </row>
    <row r="140">
      <c r="C140" s="1" t="n"/>
    </row>
    <row r="141">
      <c r="C141" s="1" t="n"/>
    </row>
    <row r="142">
      <c r="C142" s="1" t="n"/>
    </row>
    <row r="143">
      <c r="C143" s="1" t="n"/>
    </row>
    <row r="144">
      <c r="C144" s="1" t="n"/>
    </row>
    <row r="145">
      <c r="C145" s="1" t="n"/>
    </row>
    <row r="146">
      <c r="C146" s="1" t="n"/>
    </row>
    <row r="147">
      <c r="C147" s="1" t="n"/>
    </row>
    <row r="148">
      <c r="C148" s="1" t="n"/>
    </row>
    <row r="149">
      <c r="C149" s="1" t="n"/>
    </row>
    <row r="150">
      <c r="C150" s="1" t="n"/>
    </row>
    <row r="151">
      <c r="C151" s="1" t="n"/>
    </row>
    <row r="152">
      <c r="C152" s="1" t="n"/>
    </row>
    <row r="153">
      <c r="C153" s="1" t="n"/>
    </row>
    <row r="154">
      <c r="C154" s="1" t="n"/>
    </row>
    <row r="155">
      <c r="C155" s="1" t="n"/>
    </row>
    <row r="156">
      <c r="C156" s="1" t="n"/>
    </row>
    <row r="157">
      <c r="C157" s="1" t="n"/>
    </row>
    <row r="158">
      <c r="C158" s="1" t="n"/>
    </row>
    <row r="159">
      <c r="C159" s="1" t="n"/>
    </row>
    <row r="160">
      <c r="C160" s="1" t="n"/>
    </row>
    <row r="161">
      <c r="C161" s="1" t="n"/>
    </row>
    <row r="162">
      <c r="C162" s="1" t="n"/>
    </row>
    <row r="163">
      <c r="C163" s="1" t="n"/>
    </row>
    <row r="164">
      <c r="C164" s="1" t="n"/>
    </row>
    <row r="165">
      <c r="C165" s="1" t="n"/>
    </row>
    <row r="166">
      <c r="C166" s="1" t="n"/>
    </row>
    <row r="167">
      <c r="C167" s="1" t="n"/>
    </row>
    <row r="168">
      <c r="C168" s="1" t="n"/>
    </row>
    <row r="169">
      <c r="C169" s="1" t="n"/>
    </row>
    <row r="170">
      <c r="C170" s="1" t="n"/>
    </row>
    <row r="171">
      <c r="C171" s="1" t="n"/>
    </row>
    <row r="172">
      <c r="C172" s="1" t="n"/>
    </row>
    <row r="173">
      <c r="C173" s="1" t="n"/>
    </row>
    <row r="174">
      <c r="C174" s="1" t="n"/>
    </row>
    <row r="175">
      <c r="C175" s="1" t="n"/>
    </row>
    <row r="176">
      <c r="C176" s="1" t="n"/>
    </row>
    <row r="177">
      <c r="C177" s="1" t="n"/>
    </row>
    <row r="178">
      <c r="C178" s="1" t="n"/>
    </row>
    <row r="179">
      <c r="C179" s="1" t="n"/>
    </row>
    <row r="180">
      <c r="C180" s="1" t="n"/>
    </row>
    <row r="181">
      <c r="C181" s="1" t="n"/>
    </row>
    <row r="182">
      <c r="C182" s="1" t="n"/>
    </row>
    <row r="183">
      <c r="C183" s="1" t="n"/>
    </row>
    <row r="184">
      <c r="C184" s="1" t="n"/>
    </row>
    <row r="185">
      <c r="C185" s="1" t="n"/>
    </row>
    <row r="186">
      <c r="C186" s="1" t="n"/>
    </row>
    <row r="187">
      <c r="C187" s="1" t="n"/>
    </row>
    <row r="188">
      <c r="C188" s="1" t="n"/>
    </row>
    <row r="189">
      <c r="C189" s="1" t="n"/>
    </row>
    <row r="190">
      <c r="C190" s="1" t="n"/>
    </row>
    <row r="191">
      <c r="C191" s="1" t="n"/>
    </row>
    <row r="192">
      <c r="C192" s="1" t="n"/>
    </row>
    <row r="193">
      <c r="C193" s="1" t="n"/>
    </row>
    <row r="194">
      <c r="C194" s="1" t="n"/>
    </row>
    <row r="195">
      <c r="C195" s="1" t="n"/>
    </row>
    <row r="196">
      <c r="C196" s="1" t="n"/>
    </row>
    <row r="197">
      <c r="C197" s="1" t="n"/>
    </row>
    <row r="198">
      <c r="C198" s="1" t="n"/>
    </row>
    <row r="199">
      <c r="C199" s="1" t="n"/>
    </row>
    <row r="200">
      <c r="C200" s="1" t="n"/>
    </row>
    <row r="201">
      <c r="C201" s="1" t="n"/>
    </row>
    <row r="202">
      <c r="C202" s="1" t="n"/>
    </row>
    <row r="203">
      <c r="C203" s="1" t="n"/>
    </row>
    <row r="204">
      <c r="C204" s="1" t="n"/>
    </row>
    <row r="205">
      <c r="C205" s="1" t="n"/>
    </row>
    <row r="206">
      <c r="C206" s="1" t="n"/>
    </row>
    <row r="207">
      <c r="C207" s="1" t="n"/>
    </row>
    <row r="208">
      <c r="C208" s="1" t="n"/>
    </row>
    <row r="209">
      <c r="C209" s="1" t="n"/>
    </row>
    <row r="210">
      <c r="C210" s="1" t="n"/>
    </row>
    <row r="211">
      <c r="C211" s="1" t="n"/>
    </row>
    <row r="212">
      <c r="C212" s="1" t="n"/>
    </row>
    <row r="213">
      <c r="C213" s="1" t="n"/>
    </row>
    <row r="214">
      <c r="C214" s="1" t="n"/>
    </row>
    <row r="215">
      <c r="C215" s="1" t="n"/>
    </row>
    <row r="216">
      <c r="C216" s="1" t="n"/>
    </row>
    <row r="217">
      <c r="C217" s="1" t="n"/>
    </row>
    <row r="218">
      <c r="C218" s="1" t="n"/>
    </row>
    <row r="219">
      <c r="C219" s="1" t="n"/>
    </row>
    <row r="220">
      <c r="C220" s="1" t="n"/>
    </row>
    <row r="221">
      <c r="C221" s="1" t="n"/>
    </row>
    <row r="222">
      <c r="C222" s="1" t="n"/>
    </row>
    <row r="223">
      <c r="C223" s="1" t="n"/>
    </row>
    <row r="224">
      <c r="C224" s="1" t="n"/>
    </row>
    <row r="225">
      <c r="C225" s="1" t="n"/>
    </row>
    <row r="226">
      <c r="C226" s="1" t="n"/>
    </row>
    <row r="227">
      <c r="C227" s="1" t="n"/>
    </row>
    <row r="228">
      <c r="C228" s="1" t="n"/>
    </row>
    <row r="229">
      <c r="C229" s="1" t="n"/>
    </row>
    <row r="230">
      <c r="C230" s="1" t="n"/>
    </row>
    <row r="231">
      <c r="C231" s="1" t="n"/>
    </row>
    <row r="232">
      <c r="C232" s="1" t="n"/>
    </row>
    <row r="233">
      <c r="C233" s="1" t="n"/>
    </row>
    <row r="234">
      <c r="C234" s="1" t="n"/>
    </row>
    <row r="235">
      <c r="C235" s="1" t="n"/>
    </row>
    <row r="236">
      <c r="C236" s="1" t="n"/>
    </row>
    <row r="237">
      <c r="C237" s="1" t="n"/>
    </row>
    <row r="238">
      <c r="C238" s="1" t="n"/>
    </row>
    <row r="239">
      <c r="C239" s="1" t="n"/>
    </row>
    <row r="240">
      <c r="C240" s="1" t="n"/>
    </row>
    <row r="241">
      <c r="C241" s="1" t="n"/>
    </row>
    <row r="242">
      <c r="C242" s="1" t="n"/>
    </row>
    <row r="243">
      <c r="C243" s="1" t="n"/>
    </row>
    <row r="244">
      <c r="C244" s="1" t="n"/>
    </row>
    <row r="245">
      <c r="C245" s="1" t="n"/>
    </row>
    <row r="246">
      <c r="C246" s="1" t="n"/>
    </row>
    <row r="247">
      <c r="C247" s="1" t="n"/>
    </row>
  </sheetData>
  <conditionalFormatting sqref="E2:E94">
    <cfRule type="colorScale" priority="3">
      <colorScale>
        <cfvo type="min"/>
        <cfvo type="max"/>
        <color rgb="FFFAEA61"/>
        <color rgb="FFFFFFFF"/>
      </colorScale>
    </cfRule>
  </conditionalFormatting>
  <conditionalFormatting sqref="E3:E247">
    <cfRule type="colorScale" priority="2">
      <colorScale>
        <cfvo type="min"/>
        <cfvo type="max"/>
        <color rgb="FFFAEA61"/>
        <color rgb="FFFFFFFF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 codeName="Sheet9">
    <outlinePr summaryBelow="0" summaryRight="0"/>
    <pageSetUpPr/>
  </sheetPr>
  <dimension ref="A1:K39"/>
  <sheetViews>
    <sheetView workbookViewId="0">
      <selection activeCell="A1" sqref="A1"/>
    </sheetView>
  </sheetViews>
  <sheetFormatPr baseColWidth="8" defaultColWidth="14" defaultRowHeight="12.75"/>
  <sheetData>
    <row r="1">
      <c r="A1" s="30" t="inlineStr">
        <is>
          <t>填写绿色格子，勿动白色、蓝色单元格！</t>
        </is>
      </c>
      <c r="B1" s="28" t="n"/>
      <c r="C1" s="28" t="n"/>
      <c r="D1" s="28" t="n"/>
      <c r="E1" s="28" t="inlineStr">
        <is>
          <t>cm</t>
        </is>
      </c>
      <c r="F1" s="28" t="inlineStr">
        <is>
          <t>cm</t>
        </is>
      </c>
    </row>
    <row r="2">
      <c r="A2" s="28" t="inlineStr">
        <is>
          <t>阶段</t>
        </is>
      </c>
      <c r="B2" s="28" t="inlineStr">
        <is>
          <t>中文名</t>
        </is>
      </c>
      <c r="C2" s="28" t="inlineStr">
        <is>
          <t>鱼种</t>
        </is>
      </c>
      <c r="D2" s="28" t="inlineStr">
        <is>
          <t>稀有度</t>
        </is>
      </c>
      <c r="E2" s="28" t="inlineStr">
        <is>
          <t>最小长度</t>
        </is>
      </c>
      <c r="F2" s="28" t="inlineStr">
        <is>
          <t>最大长度</t>
        </is>
      </c>
    </row>
    <row r="3">
      <c r="A3" s="26" t="n"/>
      <c r="B3" s="26" t="n"/>
      <c r="C3" s="26" t="n"/>
      <c r="D3" s="26" t="n"/>
      <c r="E3" s="26" t="n"/>
      <c r="F3" s="26" t="n"/>
    </row>
    <row r="4" ht="13.5" customHeight="1" s="49">
      <c r="A4" s="2">
        <f>鱼单价工具!A4</f>
        <v/>
      </c>
      <c r="B4" s="9">
        <f>鱼单价工具!B4</f>
        <v/>
      </c>
      <c r="C4" s="25">
        <f>鱼单价工具!C4</f>
        <v/>
      </c>
      <c r="D4" s="25">
        <f>鱼单价工具!D4</f>
        <v/>
      </c>
      <c r="E4" s="38">
        <f>鱼单价工具!E4</f>
        <v/>
      </c>
      <c r="F4" s="38">
        <f>鱼单价工具!F4</f>
        <v/>
      </c>
      <c r="G4" s="25" t="n"/>
      <c r="H4" s="25" t="n"/>
      <c r="I4" s="25" t="n"/>
      <c r="J4" s="25" t="n"/>
      <c r="K4" s="25" t="n"/>
    </row>
    <row r="5" ht="13.5" customHeight="1" s="49">
      <c r="A5" s="2">
        <f>鱼单价工具!A5</f>
        <v/>
      </c>
      <c r="B5" s="9">
        <f>鱼单价工具!B5</f>
        <v/>
      </c>
      <c r="C5" s="25">
        <f>鱼单价工具!C5</f>
        <v/>
      </c>
      <c r="D5" s="25">
        <f>鱼单价工具!D5</f>
        <v/>
      </c>
      <c r="E5" s="38">
        <f>鱼单价工具!E5</f>
        <v/>
      </c>
      <c r="F5" s="38">
        <f>鱼单价工具!F5</f>
        <v/>
      </c>
      <c r="G5" s="25" t="n"/>
      <c r="H5" s="25" t="n"/>
      <c r="I5" s="25" t="n"/>
      <c r="J5" s="25" t="n"/>
      <c r="K5" s="25" t="n"/>
    </row>
    <row r="6" ht="13.5" customHeight="1" s="49">
      <c r="A6" s="2">
        <f>鱼单价工具!A6</f>
        <v/>
      </c>
      <c r="B6" s="9">
        <f>鱼单价工具!B6</f>
        <v/>
      </c>
      <c r="C6" s="25">
        <f>鱼单价工具!C6</f>
        <v/>
      </c>
      <c r="D6" s="25">
        <f>鱼单价工具!D6</f>
        <v/>
      </c>
      <c r="E6" s="38">
        <f>鱼单价工具!E6</f>
        <v/>
      </c>
      <c r="F6" s="38">
        <f>鱼单价工具!F6</f>
        <v/>
      </c>
      <c r="G6" s="25" t="n"/>
      <c r="H6" s="25" t="n"/>
      <c r="I6" s="25" t="n"/>
      <c r="J6" s="25" t="n"/>
      <c r="K6" s="25" t="n"/>
    </row>
    <row r="7" ht="13.5" customHeight="1" s="49">
      <c r="A7" s="2">
        <f>鱼单价工具!A7</f>
        <v/>
      </c>
      <c r="B7" s="9">
        <f>鱼单价工具!B7</f>
        <v/>
      </c>
      <c r="C7" s="25">
        <f>鱼单价工具!C7</f>
        <v/>
      </c>
      <c r="D7" s="25">
        <f>鱼单价工具!D7</f>
        <v/>
      </c>
      <c r="E7" s="38">
        <f>鱼单价工具!E7</f>
        <v/>
      </c>
      <c r="F7" s="38">
        <f>鱼单价工具!F7</f>
        <v/>
      </c>
      <c r="G7" s="25" t="n"/>
      <c r="H7" s="25" t="n"/>
      <c r="I7" s="25" t="n"/>
      <c r="J7" s="25" t="n"/>
      <c r="K7" s="25" t="n"/>
    </row>
    <row r="8" ht="13.5" customHeight="1" s="49">
      <c r="A8" s="2">
        <f>鱼单价工具!A8</f>
        <v/>
      </c>
      <c r="B8" s="9">
        <f>鱼单价工具!B8</f>
        <v/>
      </c>
      <c r="C8" s="25">
        <f>鱼单价工具!C8</f>
        <v/>
      </c>
      <c r="D8" s="25">
        <f>鱼单价工具!D8</f>
        <v/>
      </c>
      <c r="E8" s="38">
        <f>鱼单价工具!E8</f>
        <v/>
      </c>
      <c r="F8" s="38">
        <f>鱼单价工具!F8</f>
        <v/>
      </c>
      <c r="G8" s="25" t="n"/>
      <c r="H8" s="25" t="n"/>
      <c r="I8" s="25" t="n"/>
      <c r="J8" s="25" t="n"/>
      <c r="K8" s="25" t="n"/>
    </row>
    <row r="9" ht="13.5" customHeight="1" s="49">
      <c r="A9" s="2">
        <f>鱼单价工具!A9</f>
        <v/>
      </c>
      <c r="B9" s="9">
        <f>鱼单价工具!B9</f>
        <v/>
      </c>
      <c r="C9" s="25">
        <f>鱼单价工具!C9</f>
        <v/>
      </c>
      <c r="D9" s="25">
        <f>鱼单价工具!D9</f>
        <v/>
      </c>
      <c r="E9" s="38">
        <f>鱼单价工具!E9</f>
        <v/>
      </c>
      <c r="F9" s="38">
        <f>鱼单价工具!F9</f>
        <v/>
      </c>
      <c r="G9" s="25" t="n"/>
      <c r="H9" s="25" t="n"/>
      <c r="I9" s="25" t="n"/>
      <c r="J9" s="25" t="n"/>
      <c r="K9" s="25" t="n"/>
    </row>
    <row r="10" ht="13.5" customHeight="1" s="49">
      <c r="A10" s="2">
        <f>鱼单价工具!A10</f>
        <v/>
      </c>
      <c r="B10" s="9">
        <f>鱼单价工具!B10</f>
        <v/>
      </c>
      <c r="C10" s="25">
        <f>鱼单价工具!C10</f>
        <v/>
      </c>
      <c r="D10" s="25">
        <f>鱼单价工具!D10</f>
        <v/>
      </c>
      <c r="E10" s="38">
        <f>鱼单价工具!E10</f>
        <v/>
      </c>
      <c r="F10" s="38">
        <f>鱼单价工具!F10</f>
        <v/>
      </c>
      <c r="G10" s="25" t="n"/>
      <c r="H10" s="25" t="n"/>
      <c r="I10" s="25" t="n"/>
      <c r="J10" s="25" t="n"/>
      <c r="K10" s="25" t="n"/>
    </row>
    <row r="11" ht="13.5" customHeight="1" s="49">
      <c r="A11" s="2">
        <f>鱼单价工具!A11</f>
        <v/>
      </c>
      <c r="B11" s="9">
        <f>鱼单价工具!B11</f>
        <v/>
      </c>
      <c r="C11" s="25">
        <f>鱼单价工具!C11</f>
        <v/>
      </c>
      <c r="D11" s="25">
        <f>鱼单价工具!D11</f>
        <v/>
      </c>
      <c r="E11" s="38">
        <f>鱼单价工具!E11</f>
        <v/>
      </c>
      <c r="F11" s="38">
        <f>鱼单价工具!F11</f>
        <v/>
      </c>
      <c r="G11" s="25" t="n"/>
      <c r="H11" s="25" t="n"/>
      <c r="I11" s="25" t="n"/>
      <c r="J11" s="25" t="n"/>
      <c r="K11" s="25" t="n"/>
    </row>
    <row r="12" ht="13.5" customHeight="1" s="49">
      <c r="A12" s="2">
        <f>鱼单价工具!A12</f>
        <v/>
      </c>
      <c r="B12" s="9">
        <f>鱼单价工具!B12</f>
        <v/>
      </c>
      <c r="C12" s="25">
        <f>鱼单价工具!C12</f>
        <v/>
      </c>
      <c r="D12" s="25">
        <f>鱼单价工具!D12</f>
        <v/>
      </c>
      <c r="E12" s="38">
        <f>鱼单价工具!E12</f>
        <v/>
      </c>
      <c r="F12" s="38">
        <f>鱼单价工具!F12</f>
        <v/>
      </c>
      <c r="G12" s="25" t="n"/>
      <c r="H12" s="25" t="n"/>
      <c r="I12" s="25" t="n"/>
      <c r="J12" s="25" t="n"/>
      <c r="K12" s="25" t="n"/>
    </row>
    <row r="13" ht="13.5" customHeight="1" s="49">
      <c r="A13" s="2">
        <f>鱼单价工具!A13</f>
        <v/>
      </c>
      <c r="B13" s="9">
        <f>鱼单价工具!B13</f>
        <v/>
      </c>
      <c r="C13" s="25">
        <f>鱼单价工具!C13</f>
        <v/>
      </c>
      <c r="D13" s="25">
        <f>鱼单价工具!D13</f>
        <v/>
      </c>
      <c r="E13" s="38">
        <f>鱼单价工具!E13</f>
        <v/>
      </c>
      <c r="F13" s="38">
        <f>鱼单价工具!F13</f>
        <v/>
      </c>
      <c r="G13" s="25" t="n"/>
      <c r="H13" s="25" t="n"/>
      <c r="I13" s="25" t="n"/>
      <c r="J13" s="25" t="n"/>
      <c r="K13" s="25" t="n"/>
    </row>
    <row r="14" ht="13.5" customHeight="1" s="49">
      <c r="A14" s="2">
        <f>鱼单价工具!A14</f>
        <v/>
      </c>
      <c r="B14" s="9">
        <f>鱼单价工具!B14</f>
        <v/>
      </c>
      <c r="C14" s="25">
        <f>鱼单价工具!C14</f>
        <v/>
      </c>
      <c r="D14" s="25">
        <f>鱼单价工具!D14</f>
        <v/>
      </c>
      <c r="E14" s="38">
        <f>鱼单价工具!E14</f>
        <v/>
      </c>
      <c r="F14" s="38">
        <f>鱼单价工具!F14</f>
        <v/>
      </c>
      <c r="G14" s="25" t="n"/>
      <c r="H14" s="25" t="n"/>
      <c r="I14" s="25" t="n"/>
      <c r="J14" s="25" t="n"/>
      <c r="K14" s="25" t="n"/>
    </row>
    <row r="15" ht="13.5" customHeight="1" s="49">
      <c r="A15" s="2">
        <f>鱼单价工具!A15</f>
        <v/>
      </c>
      <c r="B15" s="9">
        <f>鱼单价工具!B15</f>
        <v/>
      </c>
      <c r="C15" s="25">
        <f>鱼单价工具!C15</f>
        <v/>
      </c>
      <c r="D15" s="25">
        <f>鱼单价工具!D15</f>
        <v/>
      </c>
      <c r="E15" s="38">
        <f>鱼单价工具!E15</f>
        <v/>
      </c>
      <c r="F15" s="38">
        <f>鱼单价工具!F15</f>
        <v/>
      </c>
      <c r="G15" s="25" t="n"/>
      <c r="H15" s="25" t="n"/>
      <c r="I15" s="25" t="n"/>
      <c r="J15" s="25" t="n"/>
      <c r="K15" s="25" t="n"/>
    </row>
    <row r="16" ht="13.5" customHeight="1" s="49">
      <c r="A16" s="2">
        <f>鱼单价工具!A16</f>
        <v/>
      </c>
      <c r="B16" s="9">
        <f>鱼单价工具!B16</f>
        <v/>
      </c>
      <c r="C16" s="25">
        <f>鱼单价工具!C16</f>
        <v/>
      </c>
      <c r="D16" s="25">
        <f>鱼单价工具!D16</f>
        <v/>
      </c>
      <c r="E16" s="38">
        <f>鱼单价工具!E16</f>
        <v/>
      </c>
      <c r="F16" s="38">
        <f>鱼单价工具!F16</f>
        <v/>
      </c>
      <c r="G16" s="25" t="n"/>
      <c r="H16" s="25" t="n"/>
      <c r="I16" s="25" t="n"/>
      <c r="J16" s="25" t="n"/>
      <c r="K16" s="25" t="n"/>
    </row>
    <row r="17" ht="13.5" customHeight="1" s="49">
      <c r="A17" s="2">
        <f>鱼单价工具!A17</f>
        <v/>
      </c>
      <c r="B17" s="9">
        <f>鱼单价工具!B17</f>
        <v/>
      </c>
      <c r="C17" s="25">
        <f>鱼单价工具!C17</f>
        <v/>
      </c>
      <c r="D17" s="25">
        <f>鱼单价工具!D17</f>
        <v/>
      </c>
      <c r="E17" s="38">
        <f>鱼单价工具!E17</f>
        <v/>
      </c>
      <c r="F17" s="38">
        <f>鱼单价工具!F17</f>
        <v/>
      </c>
      <c r="G17" s="25" t="n"/>
      <c r="H17" s="25" t="n"/>
      <c r="I17" s="25" t="n"/>
      <c r="J17" s="25" t="n"/>
      <c r="K17" s="25" t="n"/>
    </row>
    <row r="18" ht="13.5" customHeight="1" s="49">
      <c r="A18" s="2">
        <f>鱼单价工具!A18</f>
        <v/>
      </c>
      <c r="B18" s="9">
        <f>鱼单价工具!B18</f>
        <v/>
      </c>
      <c r="C18" s="25">
        <f>鱼单价工具!C18</f>
        <v/>
      </c>
      <c r="D18" s="25">
        <f>鱼单价工具!D18</f>
        <v/>
      </c>
      <c r="E18" s="38">
        <f>鱼单价工具!E18</f>
        <v/>
      </c>
      <c r="F18" s="38">
        <f>鱼单价工具!F18</f>
        <v/>
      </c>
      <c r="G18" s="25" t="n"/>
      <c r="H18" s="25" t="n"/>
      <c r="I18" s="25" t="n"/>
      <c r="J18" s="25" t="n"/>
      <c r="K18" s="25" t="n"/>
    </row>
    <row r="19" ht="13.5" customHeight="1" s="49">
      <c r="A19" s="2">
        <f>鱼单价工具!A19</f>
        <v/>
      </c>
      <c r="B19" s="9">
        <f>鱼单价工具!B19</f>
        <v/>
      </c>
      <c r="C19" s="25">
        <f>鱼单价工具!C19</f>
        <v/>
      </c>
      <c r="D19" s="25">
        <f>鱼单价工具!D19</f>
        <v/>
      </c>
      <c r="E19" s="38">
        <f>鱼单价工具!E19</f>
        <v/>
      </c>
      <c r="F19" s="38">
        <f>鱼单价工具!F19</f>
        <v/>
      </c>
      <c r="G19" s="25" t="n"/>
      <c r="H19" s="25" t="n"/>
      <c r="I19" s="25" t="n"/>
      <c r="J19" s="25" t="n"/>
      <c r="K19" s="25" t="n"/>
    </row>
    <row r="20" ht="13.5" customHeight="1" s="49">
      <c r="A20" s="2">
        <f>鱼单价工具!A20</f>
        <v/>
      </c>
      <c r="B20" s="9">
        <f>鱼单价工具!B20</f>
        <v/>
      </c>
      <c r="C20" s="25">
        <f>鱼单价工具!C20</f>
        <v/>
      </c>
      <c r="D20" s="25">
        <f>鱼单价工具!D20</f>
        <v/>
      </c>
      <c r="E20" s="38">
        <f>鱼单价工具!E20</f>
        <v/>
      </c>
      <c r="F20" s="38">
        <f>鱼单价工具!F20</f>
        <v/>
      </c>
      <c r="G20" s="25" t="n"/>
      <c r="H20" s="25" t="n"/>
      <c r="I20" s="25" t="n"/>
      <c r="J20" s="25" t="n"/>
      <c r="K20" s="25" t="n"/>
    </row>
    <row r="21" ht="13.5" customHeight="1" s="49">
      <c r="A21" s="2">
        <f>鱼单价工具!A21</f>
        <v/>
      </c>
      <c r="B21" s="9">
        <f>鱼单价工具!B21</f>
        <v/>
      </c>
      <c r="C21" s="25">
        <f>鱼单价工具!C21</f>
        <v/>
      </c>
      <c r="D21" s="25">
        <f>鱼单价工具!D21</f>
        <v/>
      </c>
      <c r="E21" s="38">
        <f>鱼单价工具!E21</f>
        <v/>
      </c>
      <c r="F21" s="38">
        <f>鱼单价工具!F21</f>
        <v/>
      </c>
      <c r="G21" s="25" t="n"/>
      <c r="H21" s="25" t="n"/>
      <c r="I21" s="25" t="n"/>
      <c r="J21" s="25" t="n"/>
      <c r="K21" s="25" t="n"/>
    </row>
    <row r="22" ht="13.5" customHeight="1" s="49">
      <c r="A22" s="2">
        <f>鱼单价工具!A22</f>
        <v/>
      </c>
      <c r="B22" s="9">
        <f>鱼单价工具!B22</f>
        <v/>
      </c>
      <c r="C22" s="25">
        <f>鱼单价工具!C22</f>
        <v/>
      </c>
      <c r="D22" s="25">
        <f>鱼单价工具!D22</f>
        <v/>
      </c>
      <c r="E22" s="38">
        <f>鱼单价工具!E22</f>
        <v/>
      </c>
      <c r="F22" s="38">
        <f>鱼单价工具!F22</f>
        <v/>
      </c>
      <c r="G22" s="25" t="n"/>
      <c r="H22" s="25" t="n"/>
      <c r="I22" s="25" t="n"/>
      <c r="J22" s="25" t="n"/>
      <c r="K22" s="25" t="n"/>
    </row>
    <row r="23" ht="13.5" customHeight="1" s="49">
      <c r="A23" s="2">
        <f>鱼单价工具!A23</f>
        <v/>
      </c>
      <c r="B23" s="9">
        <f>鱼单价工具!B23</f>
        <v/>
      </c>
      <c r="C23" s="25">
        <f>鱼单价工具!C23</f>
        <v/>
      </c>
      <c r="D23" s="25">
        <f>鱼单价工具!D23</f>
        <v/>
      </c>
      <c r="E23" s="38">
        <f>鱼单价工具!E23</f>
        <v/>
      </c>
      <c r="F23" s="38">
        <f>鱼单价工具!F23</f>
        <v/>
      </c>
      <c r="G23" s="25" t="n"/>
      <c r="H23" s="25" t="n"/>
      <c r="I23" s="25" t="n"/>
      <c r="J23" s="25" t="n"/>
      <c r="K23" s="25" t="n"/>
    </row>
    <row r="24" ht="13.5" customHeight="1" s="49">
      <c r="A24" s="2">
        <f>鱼单价工具!A24</f>
        <v/>
      </c>
      <c r="B24" s="9">
        <f>鱼单价工具!B24</f>
        <v/>
      </c>
      <c r="C24" s="25">
        <f>鱼单价工具!C24</f>
        <v/>
      </c>
      <c r="D24" s="25">
        <f>鱼单价工具!D24</f>
        <v/>
      </c>
      <c r="E24" s="38">
        <f>鱼单价工具!E24</f>
        <v/>
      </c>
      <c r="F24" s="38">
        <f>鱼单价工具!F24</f>
        <v/>
      </c>
      <c r="G24" s="25" t="n"/>
      <c r="H24" s="25" t="n"/>
      <c r="I24" s="25" t="n"/>
      <c r="J24" s="25" t="n"/>
      <c r="K24" s="25" t="n"/>
    </row>
    <row r="25" ht="13.5" customHeight="1" s="49">
      <c r="A25" s="2">
        <f>鱼单价工具!A25</f>
        <v/>
      </c>
      <c r="B25" s="9">
        <f>鱼单价工具!B25</f>
        <v/>
      </c>
      <c r="C25" s="25">
        <f>鱼单价工具!C25</f>
        <v/>
      </c>
      <c r="D25" s="25">
        <f>鱼单价工具!D25</f>
        <v/>
      </c>
      <c r="E25" s="38">
        <f>鱼单价工具!E25</f>
        <v/>
      </c>
      <c r="F25" s="38">
        <f>鱼单价工具!F25</f>
        <v/>
      </c>
      <c r="G25" s="25" t="n"/>
      <c r="H25" s="25" t="n"/>
      <c r="I25" s="25" t="n"/>
      <c r="J25" s="25" t="n"/>
      <c r="K25" s="25" t="n"/>
    </row>
    <row r="26" ht="13.5" customHeight="1" s="49">
      <c r="A26" s="2">
        <f>鱼单价工具!A26</f>
        <v/>
      </c>
      <c r="B26" s="9">
        <f>鱼单价工具!B26</f>
        <v/>
      </c>
      <c r="C26" s="25">
        <f>鱼单价工具!C26</f>
        <v/>
      </c>
      <c r="D26" s="25">
        <f>鱼单价工具!D26</f>
        <v/>
      </c>
      <c r="E26" s="38">
        <f>鱼单价工具!E26</f>
        <v/>
      </c>
      <c r="F26" s="38">
        <f>鱼单价工具!F26</f>
        <v/>
      </c>
      <c r="G26" s="25" t="n"/>
      <c r="H26" s="25" t="n"/>
      <c r="I26" s="25" t="n"/>
      <c r="J26" s="25" t="n"/>
      <c r="K26" s="25" t="n"/>
    </row>
    <row r="27" ht="13.5" customHeight="1" s="49">
      <c r="A27" s="2">
        <f>鱼单价工具!A27</f>
        <v/>
      </c>
      <c r="B27" s="9">
        <f>鱼单价工具!B27</f>
        <v/>
      </c>
      <c r="C27" s="25">
        <f>鱼单价工具!C27</f>
        <v/>
      </c>
      <c r="D27" s="25">
        <f>鱼单价工具!D27</f>
        <v/>
      </c>
      <c r="E27" s="38">
        <f>鱼单价工具!E27</f>
        <v/>
      </c>
      <c r="F27" s="38">
        <f>鱼单价工具!F27</f>
        <v/>
      </c>
      <c r="G27" s="25" t="n"/>
      <c r="H27" s="25" t="n"/>
      <c r="I27" s="25" t="n"/>
      <c r="J27" s="25" t="n"/>
      <c r="K27" s="25" t="n"/>
    </row>
    <row r="28" ht="13.5" customHeight="1" s="49">
      <c r="A28" s="2">
        <f>鱼单价工具!A28</f>
        <v/>
      </c>
      <c r="B28" s="9">
        <f>鱼单价工具!B28</f>
        <v/>
      </c>
      <c r="C28" s="25">
        <f>鱼单价工具!C28</f>
        <v/>
      </c>
      <c r="D28" s="25">
        <f>鱼单价工具!D28</f>
        <v/>
      </c>
      <c r="E28" s="38">
        <f>鱼单价工具!E28</f>
        <v/>
      </c>
      <c r="F28" s="38">
        <f>鱼单价工具!F28</f>
        <v/>
      </c>
      <c r="G28" s="25" t="n"/>
      <c r="H28" s="25" t="n"/>
      <c r="I28" s="25" t="n"/>
      <c r="J28" s="25" t="n"/>
      <c r="K28" s="25" t="n"/>
    </row>
    <row r="29" ht="13.5" customHeight="1" s="49">
      <c r="A29" s="2">
        <f>鱼单价工具!A29</f>
        <v/>
      </c>
      <c r="B29" s="9">
        <f>鱼单价工具!B29</f>
        <v/>
      </c>
      <c r="C29" s="25">
        <f>鱼单价工具!C29</f>
        <v/>
      </c>
      <c r="D29" s="25">
        <f>鱼单价工具!D29</f>
        <v/>
      </c>
      <c r="E29" s="38">
        <f>鱼单价工具!E29</f>
        <v/>
      </c>
      <c r="F29" s="38">
        <f>鱼单价工具!F29</f>
        <v/>
      </c>
      <c r="G29" s="25" t="n"/>
      <c r="H29" s="25" t="n"/>
      <c r="I29" s="25" t="n"/>
      <c r="J29" s="25" t="n"/>
      <c r="K29" s="25" t="n"/>
    </row>
    <row r="30" ht="13.5" customHeight="1" s="49">
      <c r="A30" s="2">
        <f>鱼单价工具!A30</f>
        <v/>
      </c>
      <c r="B30" s="9">
        <f>鱼单价工具!B30</f>
        <v/>
      </c>
      <c r="C30" s="25">
        <f>鱼单价工具!C30</f>
        <v/>
      </c>
      <c r="D30" s="25">
        <f>鱼单价工具!D30</f>
        <v/>
      </c>
      <c r="E30" s="38">
        <f>鱼单价工具!E30</f>
        <v/>
      </c>
      <c r="F30" s="38">
        <f>鱼单价工具!F30</f>
        <v/>
      </c>
      <c r="G30" s="25" t="n"/>
      <c r="H30" s="25" t="n"/>
      <c r="I30" s="25" t="n"/>
      <c r="J30" s="25" t="n"/>
      <c r="K30" s="25" t="n"/>
    </row>
    <row r="31" ht="13.5" customHeight="1" s="49">
      <c r="A31" s="2">
        <f>鱼单价工具!A31</f>
        <v/>
      </c>
      <c r="B31" s="9">
        <f>鱼单价工具!B31</f>
        <v/>
      </c>
      <c r="C31" s="25">
        <f>鱼单价工具!C31</f>
        <v/>
      </c>
      <c r="D31" s="25">
        <f>鱼单价工具!D31</f>
        <v/>
      </c>
      <c r="E31" s="38">
        <f>鱼单价工具!E31</f>
        <v/>
      </c>
      <c r="F31" s="38">
        <f>鱼单价工具!F31</f>
        <v/>
      </c>
      <c r="G31" s="25" t="n"/>
      <c r="H31" s="25" t="n"/>
      <c r="I31" s="25" t="n"/>
      <c r="J31" s="25" t="n"/>
      <c r="K31" s="25" t="n"/>
    </row>
    <row r="32" ht="13.5" customHeight="1" s="49">
      <c r="A32" s="2">
        <f>鱼单价工具!A32</f>
        <v/>
      </c>
      <c r="B32" s="9">
        <f>鱼单价工具!B32</f>
        <v/>
      </c>
      <c r="C32" s="25">
        <f>鱼单价工具!C32</f>
        <v/>
      </c>
      <c r="D32" s="25">
        <f>鱼单价工具!D32</f>
        <v/>
      </c>
      <c r="E32" s="38">
        <f>鱼单价工具!E32</f>
        <v/>
      </c>
      <c r="F32" s="38">
        <f>鱼单价工具!F32</f>
        <v/>
      </c>
      <c r="G32" s="25" t="n"/>
      <c r="H32" s="25" t="n"/>
      <c r="I32" s="25" t="n"/>
      <c r="J32" s="25" t="n"/>
      <c r="K32" s="25" t="n"/>
    </row>
    <row r="33" ht="13.5" customHeight="1" s="49">
      <c r="A33" s="2">
        <f>鱼单价工具!A33</f>
        <v/>
      </c>
      <c r="B33" s="9">
        <f>鱼单价工具!B33</f>
        <v/>
      </c>
      <c r="C33" s="25">
        <f>鱼单价工具!C33</f>
        <v/>
      </c>
      <c r="D33" s="25">
        <f>鱼单价工具!D33</f>
        <v/>
      </c>
      <c r="E33" s="38">
        <f>鱼单价工具!E33</f>
        <v/>
      </c>
      <c r="F33" s="38">
        <f>鱼单价工具!F33</f>
        <v/>
      </c>
      <c r="G33" s="25" t="n"/>
      <c r="H33" s="25" t="n"/>
      <c r="I33" s="25" t="n"/>
      <c r="J33" s="25" t="n"/>
      <c r="K33" s="25" t="n"/>
    </row>
    <row r="34" ht="13.5" customHeight="1" s="49">
      <c r="A34" s="2">
        <f>鱼单价工具!A34</f>
        <v/>
      </c>
      <c r="B34" s="9">
        <f>鱼单价工具!B34</f>
        <v/>
      </c>
      <c r="C34" s="25">
        <f>鱼单价工具!C34</f>
        <v/>
      </c>
      <c r="D34" s="25">
        <f>鱼单价工具!D34</f>
        <v/>
      </c>
      <c r="E34" s="38">
        <f>鱼单价工具!E34</f>
        <v/>
      </c>
      <c r="F34" s="38">
        <f>鱼单价工具!F34</f>
        <v/>
      </c>
      <c r="G34" s="25" t="n"/>
      <c r="H34" s="25" t="n"/>
      <c r="I34" s="25" t="n"/>
      <c r="J34" s="25" t="n"/>
      <c r="K34" s="25" t="n"/>
    </row>
    <row r="35" ht="13.5" customHeight="1" s="49">
      <c r="A35" s="2">
        <f>鱼单价工具!A35</f>
        <v/>
      </c>
      <c r="B35" s="9">
        <f>鱼单价工具!B35</f>
        <v/>
      </c>
      <c r="C35" s="25">
        <f>鱼单价工具!C35</f>
        <v/>
      </c>
      <c r="D35" s="25">
        <f>鱼单价工具!D35</f>
        <v/>
      </c>
      <c r="E35" s="38">
        <f>鱼单价工具!E35</f>
        <v/>
      </c>
      <c r="F35" s="38">
        <f>鱼单价工具!F35</f>
        <v/>
      </c>
      <c r="G35" s="25" t="n"/>
      <c r="H35" s="25" t="n"/>
      <c r="I35" s="25" t="n"/>
      <c r="J35" s="25" t="n"/>
      <c r="K35" s="25" t="n"/>
    </row>
    <row r="36" ht="13.5" customHeight="1" s="49">
      <c r="A36" s="2">
        <f>鱼单价工具!A36</f>
        <v/>
      </c>
      <c r="B36" s="9">
        <f>鱼单价工具!B36</f>
        <v/>
      </c>
      <c r="C36" s="25">
        <f>鱼单价工具!C36</f>
        <v/>
      </c>
      <c r="D36" s="25">
        <f>鱼单价工具!D36</f>
        <v/>
      </c>
      <c r="E36" s="38">
        <f>鱼单价工具!E36</f>
        <v/>
      </c>
      <c r="F36" s="38">
        <f>鱼单价工具!F36</f>
        <v/>
      </c>
      <c r="G36" s="25" t="n"/>
      <c r="H36" s="25" t="n"/>
      <c r="I36" s="25" t="n"/>
      <c r="J36" s="25" t="n"/>
      <c r="K36" s="25" t="n"/>
    </row>
    <row r="37" ht="13.5" customHeight="1" s="49">
      <c r="A37" s="2">
        <f>鱼单价工具!A37</f>
        <v/>
      </c>
      <c r="B37" s="9">
        <f>鱼单价工具!B37</f>
        <v/>
      </c>
      <c r="C37" s="25">
        <f>鱼单价工具!C37</f>
        <v/>
      </c>
      <c r="D37" s="25">
        <f>鱼单价工具!D37</f>
        <v/>
      </c>
      <c r="E37" s="38">
        <f>鱼单价工具!E37</f>
        <v/>
      </c>
      <c r="F37" s="38">
        <f>鱼单价工具!F37</f>
        <v/>
      </c>
      <c r="G37" s="25" t="n"/>
      <c r="H37" s="25" t="n"/>
      <c r="I37" s="25" t="n"/>
      <c r="J37" s="25" t="n"/>
      <c r="K37" s="25" t="n"/>
    </row>
    <row r="38" ht="13.5" customHeight="1" s="49">
      <c r="A38" s="2">
        <f>鱼单价工具!A38</f>
        <v/>
      </c>
      <c r="B38" s="9">
        <f>鱼单价工具!B38</f>
        <v/>
      </c>
      <c r="C38" s="25">
        <f>鱼单价工具!C38</f>
        <v/>
      </c>
      <c r="D38" s="25">
        <f>鱼单价工具!D38</f>
        <v/>
      </c>
      <c r="E38" s="38">
        <f>鱼单价工具!E38</f>
        <v/>
      </c>
      <c r="F38" s="38">
        <f>鱼单价工具!F38</f>
        <v/>
      </c>
      <c r="G38" s="25" t="n"/>
      <c r="H38" s="25" t="n"/>
      <c r="I38" s="25" t="n"/>
      <c r="J38" s="25" t="n"/>
      <c r="K38" s="25" t="n"/>
    </row>
    <row r="39" ht="13.5" customHeight="1" s="49">
      <c r="A39" s="2">
        <f>鱼单价工具!A39</f>
        <v/>
      </c>
      <c r="B39" s="9">
        <f>鱼单价工具!B39</f>
        <v/>
      </c>
      <c r="C39" s="25">
        <f>鱼单价工具!C39</f>
        <v/>
      </c>
      <c r="D39" s="25">
        <f>鱼单价工具!D39</f>
        <v/>
      </c>
      <c r="E39" s="38">
        <f>鱼单价工具!E39</f>
        <v/>
      </c>
      <c r="F39" s="38">
        <f>鱼单价工具!F39</f>
        <v/>
      </c>
      <c r="G39" s="25" t="n"/>
      <c r="H39" s="25" t="n"/>
      <c r="I39" s="25" t="n"/>
      <c r="J39" s="25" t="n"/>
      <c r="K39" s="25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10">
    <outlinePr summaryBelow="0" summaryRight="0"/>
    <pageSetUpPr/>
  </sheetPr>
  <dimension ref="A1:D9"/>
  <sheetViews>
    <sheetView workbookViewId="0">
      <selection activeCell="A1" sqref="A1"/>
    </sheetView>
  </sheetViews>
  <sheetFormatPr baseColWidth="8" defaultColWidth="14" defaultRowHeight="12.75"/>
  <cols>
    <col width="14" customWidth="1" style="49" min="1" max="4"/>
  </cols>
  <sheetData>
    <row r="1">
      <c r="A1" s="50" t="n"/>
      <c r="B1" s="39" t="inlineStr">
        <is>
          <t>值</t>
        </is>
      </c>
      <c r="C1" s="50" t="n"/>
      <c r="D1" s="50" t="n"/>
    </row>
    <row r="2">
      <c r="A2" s="39" t="inlineStr">
        <is>
          <t>阶段</t>
        </is>
      </c>
      <c r="B2" s="50" t="inlineStr">
        <is>
          <t>求和项:任务经验</t>
        </is>
      </c>
      <c r="C2" s="50" t="inlineStr">
        <is>
          <t>求和项:任务金币</t>
        </is>
      </c>
      <c r="D2" s="50" t="inlineStr">
        <is>
          <t>求和项:经验目标</t>
        </is>
      </c>
    </row>
    <row r="3">
      <c r="A3" s="50" t="inlineStr">
        <is>
          <t>coeff</t>
        </is>
      </c>
      <c r="B3" s="50" t="n"/>
      <c r="C3" s="50" t="n">
        <v>0.3</v>
      </c>
      <c r="D3" s="50" t="n">
        <v>1.3</v>
      </c>
    </row>
    <row r="4">
      <c r="A4" s="50" t="n">
        <v>1</v>
      </c>
      <c r="B4" s="50" t="n">
        <v>0</v>
      </c>
      <c r="C4" s="50" t="n">
        <v>0</v>
      </c>
      <c r="D4" s="50" t="n">
        <v>0</v>
      </c>
    </row>
    <row r="5">
      <c r="A5" s="50" t="n">
        <v>2</v>
      </c>
      <c r="B5" s="50" t="n">
        <v>0</v>
      </c>
      <c r="C5" s="50" t="n">
        <v>0</v>
      </c>
      <c r="D5" s="50" t="n">
        <v>0</v>
      </c>
    </row>
    <row r="6">
      <c r="A6" s="50" t="n">
        <v>3</v>
      </c>
      <c r="B6" s="50" t="n">
        <v>0</v>
      </c>
      <c r="C6" s="50" t="n">
        <v>0</v>
      </c>
      <c r="D6" s="50" t="n">
        <v>0</v>
      </c>
    </row>
    <row r="7">
      <c r="A7" s="50" t="n">
        <v>4</v>
      </c>
      <c r="B7" s="50" t="n">
        <v>0</v>
      </c>
      <c r="C7" s="50" t="n">
        <v>0</v>
      </c>
      <c r="D7" s="50" t="n">
        <v>0</v>
      </c>
    </row>
    <row r="8">
      <c r="A8" s="50" t="n">
        <v>5</v>
      </c>
      <c r="B8" s="50" t="n">
        <v>0</v>
      </c>
      <c r="C8" s="50" t="n">
        <v>0</v>
      </c>
      <c r="D8" s="50" t="n">
        <v>0</v>
      </c>
    </row>
    <row r="9">
      <c r="A9" s="50" t="inlineStr">
        <is>
          <t>总计</t>
        </is>
      </c>
      <c r="B9" s="50" t="n">
        <v>0</v>
      </c>
      <c r="C9" s="50" t="n">
        <v>0.3</v>
      </c>
      <c r="D9" s="50" t="n">
        <v>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0" summaryRight="0"/>
    <pageSetUpPr/>
  </sheetPr>
  <dimension ref="A1:Z16"/>
  <sheetViews>
    <sheetView topLeftCell="A2" workbookViewId="0">
      <selection activeCell="A1" sqref="A1"/>
    </sheetView>
  </sheetViews>
  <sheetFormatPr baseColWidth="8" defaultColWidth="14" defaultRowHeight="12.75"/>
  <cols>
    <col width="14" customWidth="1" style="49" min="1" max="3"/>
    <col width="16" customWidth="1" style="49" min="4" max="4"/>
    <col width="13" customWidth="1" style="49" min="5" max="5"/>
    <col width="19" customWidth="1" style="49" min="6" max="6"/>
    <col width="16" customWidth="1" style="49" min="7" max="7"/>
    <col width="14" customWidth="1" style="49" min="8" max="22"/>
    <col hidden="1" width="14" customWidth="1" style="49" min="23" max="23"/>
    <col width="14" customWidth="1" style="49" min="24" max="26"/>
  </cols>
  <sheetData>
    <row r="1" hidden="1" ht="18.95" customHeight="1" s="49">
      <c r="A1" s="6" t="n"/>
      <c r="B1" s="6" t="n"/>
      <c r="C1" s="6" t="n"/>
      <c r="D1" s="6" t="n"/>
      <c r="E1" s="6" t="n"/>
      <c r="F1" s="6" t="n"/>
      <c r="G1" s="6" t="n"/>
      <c r="H1" s="6" t="n">
        <v>2</v>
      </c>
      <c r="I1" s="6" t="n">
        <v>3</v>
      </c>
      <c r="J1" s="6" t="n">
        <v>3</v>
      </c>
      <c r="K1" s="6" t="n"/>
      <c r="L1" s="6" t="n"/>
      <c r="M1" s="6" t="n"/>
      <c r="N1" s="6" t="n"/>
      <c r="O1" s="6" t="n">
        <v>0.5</v>
      </c>
      <c r="P1" s="6" t="n">
        <v>0.3</v>
      </c>
      <c r="Q1" s="6" t="n">
        <v>0.08</v>
      </c>
      <c r="R1" s="6" t="n">
        <v>0.12</v>
      </c>
      <c r="S1" s="6" t="n"/>
      <c r="T1" s="6" t="n">
        <v>0.3</v>
      </c>
      <c r="U1" s="6" t="n">
        <v>0.6</v>
      </c>
      <c r="V1" s="6" t="n"/>
      <c r="W1" s="6" t="n"/>
      <c r="X1" s="6" t="n"/>
      <c r="Y1" s="6" t="n"/>
      <c r="Z1" s="6" t="n"/>
    </row>
    <row r="2">
      <c r="A2" s="3" t="inlineStr">
        <is>
          <t>阶段</t>
        </is>
      </c>
      <c r="B2" s="3" t="inlineStr">
        <is>
          <t>鱼档次</t>
        </is>
      </c>
      <c r="C2" s="3" t="inlineStr">
        <is>
          <t>每分钟收益/gold</t>
        </is>
      </c>
      <c r="D2" s="3" t="inlineStr">
        <is>
          <t>每分钟经验</t>
        </is>
      </c>
      <c r="E2" s="3" t="inlineStr">
        <is>
          <t>一分钟钓鱼数量</t>
        </is>
      </c>
      <c r="F2" s="3" t="inlineStr">
        <is>
          <t>鱼单条参考价格min</t>
        </is>
      </c>
      <c r="G2" s="3" t="inlineStr">
        <is>
          <t>鱼单条参考价格max</t>
        </is>
      </c>
      <c r="H2" s="3" t="inlineStr">
        <is>
          <t>鱼单条参考价格</t>
        </is>
      </c>
      <c r="I2" s="3" t="inlineStr">
        <is>
          <t>本阶竿组价格</t>
        </is>
      </c>
      <c r="J2" s="3" t="inlineStr">
        <is>
          <t>下阶竿组价格</t>
        </is>
      </c>
      <c r="K2" s="3" t="inlineStr">
        <is>
          <t>攒竿组套数</t>
        </is>
      </c>
      <c r="L2" s="3" t="inlineStr">
        <is>
          <t>共需攒钱</t>
        </is>
      </c>
      <c r="M2" s="3" t="inlineStr">
        <is>
          <t>攒一套级竿组分钟数</t>
        </is>
      </c>
      <c r="N2" s="3" t="inlineStr">
        <is>
          <t>攒全套竿组分钟</t>
        </is>
      </c>
      <c r="O2" s="3" t="inlineStr">
        <is>
          <t>竿</t>
        </is>
      </c>
      <c r="P2" s="3" t="inlineStr">
        <is>
          <t>轮</t>
        </is>
      </c>
      <c r="Q2" s="3" t="inlineStr">
        <is>
          <t>线</t>
        </is>
      </c>
      <c r="R2" s="3" t="inlineStr">
        <is>
          <t>饵总花费</t>
        </is>
      </c>
      <c r="S2" s="3" t="inlineStr">
        <is>
          <t>钓鱼累积xp</t>
        </is>
      </c>
      <c r="T2" s="3" t="inlineStr">
        <is>
          <t>本阶段任务总gold</t>
        </is>
      </c>
      <c r="U2" s="3" t="inlineStr">
        <is>
          <t>本阶段任务总xp</t>
        </is>
      </c>
      <c r="V2" s="3" t="inlineStr">
        <is>
          <t>维修总花费</t>
        </is>
      </c>
      <c r="W2" s="3" t="inlineStr">
        <is>
          <t>维修占比</t>
        </is>
      </c>
      <c r="X2" s="3">
        <f>投入产出!X2</f>
        <v/>
      </c>
      <c r="Y2" s="3">
        <f>投入产出!Y2</f>
        <v/>
      </c>
      <c r="Z2" s="3">
        <f>投入产出!Z2</f>
        <v/>
      </c>
    </row>
    <row r="3">
      <c r="A3" s="2" t="n">
        <v>1</v>
      </c>
      <c r="B3" s="2" t="n">
        <v>1</v>
      </c>
      <c r="C3" s="50">
        <f>IF(投入产出!C3=0,0,ROUND(投入产出!C3/5, 2 - INT(LOG10(ABS(投入产出!C3/5))) - 1) * 5)</f>
        <v/>
      </c>
      <c r="D3" s="50">
        <f>IF(投入产出!D3=0,0,ROUND(投入产出!D3/5, 2 - INT(LOG10(ABS(投入产出!D3/5))) - 1) * 5)</f>
        <v/>
      </c>
      <c r="E3" s="50">
        <f>IF(投入产出!E3=0,0,ROUND(投入产出!E3/5, 2 - INT(LOG10(ABS(投入产出!E3/5))) - 1) * 5)</f>
        <v/>
      </c>
      <c r="F3" s="50">
        <f>IF(投入产出!F3=0,0,ROUND(投入产出!F3/5, 2 - INT(LOG10(ABS(投入产出!F3/5))) - 1) * 5)</f>
        <v/>
      </c>
      <c r="G3" s="50">
        <f>IF(投入产出!G3=0,0,ROUND(投入产出!G3/5, 2 - INT(LOG10(ABS(投入产出!G3/5))) - 1) * 5)</f>
        <v/>
      </c>
      <c r="H3" s="50">
        <f>IF(投入产出!H3=0,0,ROUND(投入产出!H3/5, 2 - INT(LOG10(ABS(投入产出!H3/5))) - 1) * 5)</f>
        <v/>
      </c>
      <c r="I3" s="50">
        <f>IF(投入产出!I3=0,0,ROUND(投入产出!I3/5, 2 - INT(LOG10(ABS(投入产出!I3/5))) - 1) * 5)</f>
        <v/>
      </c>
      <c r="J3" s="50">
        <f>IF(投入产出!J3=0,0,ROUND(投入产出!J3/5, 2 - INT(LOG10(ABS(投入产出!J3/5))) - 1) * 5)</f>
        <v/>
      </c>
      <c r="K3" s="50">
        <f>IF(投入产出!K3=0,0,ROUND(投入产出!K3/5, 2 - INT(LOG10(ABS(投入产出!K3/5))) - 1) * 5)</f>
        <v/>
      </c>
      <c r="L3" s="50">
        <f>IF(投入产出!L3=0,0,ROUND(投入产出!L3/5, 2 - INT(LOG10(ABS(投入产出!L3/5))) - 1) * 5)</f>
        <v/>
      </c>
      <c r="M3" s="50">
        <f>IF(投入产出!M3=0,0,ROUND(投入产出!M3/5, 2 - INT(LOG10(ABS(投入产出!M3/5))) - 1) * 5)</f>
        <v/>
      </c>
      <c r="N3" s="50">
        <f>IF(投入产出!N3=0,0,ROUND(投入产出!N3/5, 2 - INT(LOG10(ABS(投入产出!N3/5))) - 1) * 5)</f>
        <v/>
      </c>
      <c r="O3" s="50">
        <f>IF(投入产出!O3=0,0,ROUND(投入产出!O3/5, 2 - INT(LOG10(ABS(投入产出!O3/5))) - 1) * 5)</f>
        <v/>
      </c>
      <c r="P3" s="50">
        <f>IF(投入产出!P3=0,0,ROUND(投入产出!P3/5, 2 - INT(LOG10(ABS(投入产出!P3/5))) - 1) * 5)</f>
        <v/>
      </c>
      <c r="Q3" s="50">
        <f>IF(投入产出!Q3=0,0,ROUND(投入产出!Q3/5, 2 - INT(LOG10(ABS(投入产出!Q3/5))) - 1) * 5)</f>
        <v/>
      </c>
      <c r="R3" s="50">
        <f>IF(投入产出!R3=0,0,ROUND(投入产出!R3/5, 2 - INT(LOG10(ABS(投入产出!R3/5))) - 1) * 5)</f>
        <v/>
      </c>
      <c r="S3" s="50">
        <f>IF(投入产出!S3=0,0,ROUND(投入产出!S3/5, 2 - INT(LOG10(ABS(投入产出!S3/5))) - 1) * 5)</f>
        <v/>
      </c>
      <c r="T3" s="50">
        <f>IF(投入产出!T3=0,0,ROUND(投入产出!T3/5, 2 - INT(LOG10(ABS(投入产出!T3/5))) - 1) * 5)</f>
        <v/>
      </c>
      <c r="U3" s="50">
        <f>IF(投入产出!U3=0,0,ROUND(投入产出!U3/5, 2 - INT(LOG10(ABS(投入产出!U3/5))) - 1) * 5)</f>
        <v/>
      </c>
      <c r="V3" s="50">
        <f>IF(投入产出!V3=0,0,ROUND(投入产出!V3/5, 2 - INT(LOG10(ABS(投入产出!V3/5))) - 1) * 5)</f>
        <v/>
      </c>
      <c r="W3" s="50" t="n">
        <v>0</v>
      </c>
      <c r="X3" s="50">
        <f>IF(投入产出!X3=0,0,ROUND(投入产出!X3/5, 2 - INT(LOG10(ABS(投入产出!X3/5))) - 1) * 5)</f>
        <v/>
      </c>
      <c r="Y3" s="50">
        <f>IF(投入产出!Y3=0,0,ROUND(投入产出!Y3/5, 2 - INT(LOG10(ABS(投入产出!Y3/5))) - 1) * 5)</f>
        <v/>
      </c>
      <c r="Z3" s="50">
        <f>IF(投入产出!Z3=0,0,ROUND(投入产出!Z3/5, 2 - INT(LOG10(ABS(投入产出!Z3/5))) - 1) * 5)</f>
        <v/>
      </c>
    </row>
    <row r="4">
      <c r="A4" s="2" t="n">
        <v>2</v>
      </c>
      <c r="B4" s="2" t="n">
        <v>2</v>
      </c>
      <c r="C4" s="50">
        <f>IF(投入产出!C4=0,0,ROUND(投入产出!C4/5, 2 - INT(LOG10(ABS(投入产出!C4/5))) - 1) * 5)</f>
        <v/>
      </c>
      <c r="D4" s="50">
        <f>IF(投入产出!D4=0,0,ROUND(投入产出!D4/5, 2 - INT(LOG10(ABS(投入产出!D4/5))) - 1) * 5)</f>
        <v/>
      </c>
      <c r="E4" s="50">
        <f>IF(投入产出!E4=0,0,ROUND(投入产出!E4/5, 2 - INT(LOG10(ABS(投入产出!E4/5))) - 1) * 5)</f>
        <v/>
      </c>
      <c r="F4" s="50">
        <f>IF(投入产出!F4=0,0,ROUND(投入产出!F4/5, 2 - INT(LOG10(ABS(投入产出!F4/5))) - 1) * 5)</f>
        <v/>
      </c>
      <c r="G4" s="50">
        <f>IF(投入产出!G4=0,0,ROUND(投入产出!G4/5, 2 - INT(LOG10(ABS(投入产出!G4/5))) - 1) * 5)</f>
        <v/>
      </c>
      <c r="H4" s="50">
        <f>IF(投入产出!H4=0,0,ROUND(投入产出!H4/5, 2 - INT(LOG10(ABS(投入产出!H4/5))) - 1) * 5)</f>
        <v/>
      </c>
      <c r="I4" s="50">
        <f>IF(投入产出!I4=0,0,ROUND(投入产出!I4/5, 2 - INT(LOG10(ABS(投入产出!I4/5))) - 1) * 5)</f>
        <v/>
      </c>
      <c r="J4" s="50">
        <f>IF(投入产出!J4=0,0,ROUND(投入产出!J4/5, 2 - INT(LOG10(ABS(投入产出!J4/5))) - 1) * 5)</f>
        <v/>
      </c>
      <c r="K4" s="50">
        <f>IF(投入产出!K4=0,0,ROUND(投入产出!K4/5, 2 - INT(LOG10(ABS(投入产出!K4/5))) - 1) * 5)</f>
        <v/>
      </c>
      <c r="L4" s="50">
        <f>IF(投入产出!L4=0,0,ROUND(投入产出!L4/5, 2 - INT(LOG10(ABS(投入产出!L4/5))) - 1) * 5)</f>
        <v/>
      </c>
      <c r="M4" s="50">
        <f>IF(投入产出!M4=0,0,ROUND(投入产出!M4/5, 2 - INT(LOG10(ABS(投入产出!M4/5))) - 1) * 5)</f>
        <v/>
      </c>
      <c r="N4" s="50">
        <f>IF(投入产出!N4=0,0,ROUND(投入产出!N4/5, 2 - INT(LOG10(ABS(投入产出!N4/5))) - 1) * 5)</f>
        <v/>
      </c>
      <c r="O4" s="50">
        <f>IF(投入产出!O4=0,0,ROUND(投入产出!O4/5, 2 - INT(LOG10(ABS(投入产出!O4/5))) - 1) * 5)</f>
        <v/>
      </c>
      <c r="P4" s="50">
        <f>IF(投入产出!P4=0,0,ROUND(投入产出!P4/5, 2 - INT(LOG10(ABS(投入产出!P4/5))) - 1) * 5)</f>
        <v/>
      </c>
      <c r="Q4" s="50">
        <f>IF(投入产出!Q4=0,0,ROUND(投入产出!Q4/5, 2 - INT(LOG10(ABS(投入产出!Q4/5))) - 1) * 5)</f>
        <v/>
      </c>
      <c r="R4" s="50">
        <f>IF(投入产出!R4=0,0,ROUND(投入产出!R4/5, 2 - INT(LOG10(ABS(投入产出!R4/5))) - 1) * 5)</f>
        <v/>
      </c>
      <c r="S4" s="50">
        <f>IF(投入产出!S4=0,0,ROUND(投入产出!S4/5, 2 - INT(LOG10(ABS(投入产出!S4/5))) - 1) * 5)</f>
        <v/>
      </c>
      <c r="T4" s="50">
        <f>IF(投入产出!T4=0,0,ROUND(投入产出!T4/5, 2 - INT(LOG10(ABS(投入产出!T4/5))) - 1) * 5)</f>
        <v/>
      </c>
      <c r="U4" s="50">
        <f>IF(投入产出!U4=0,0,ROUND(投入产出!U4/5, 2 - INT(LOG10(ABS(投入产出!U4/5))) - 1) * 5)</f>
        <v/>
      </c>
      <c r="V4" s="50">
        <f>IF(投入产出!V4=0,0,ROUND(投入产出!V4/5, 2 - INT(LOG10(ABS(投入产出!V4/5))) - 1) * 5)</f>
        <v/>
      </c>
      <c r="W4" s="50" t="n">
        <v>0.05</v>
      </c>
      <c r="X4" s="50">
        <f>IF(投入产出!X4=0,0,ROUND(投入产出!X4/5, 2 - INT(LOG10(ABS(投入产出!X4/5))) - 1) * 5)</f>
        <v/>
      </c>
      <c r="Y4" s="50">
        <f>IF(投入产出!Y4=0,0,ROUND(投入产出!Y4/5, 2 - INT(LOG10(ABS(投入产出!Y4/5))) - 1) * 5)</f>
        <v/>
      </c>
      <c r="Z4" s="50">
        <f>IF(投入产出!Z4=0,0,ROUND(投入产出!Z4/5, 2 - INT(LOG10(ABS(投入产出!Z4/5))) - 1) * 5)</f>
        <v/>
      </c>
    </row>
    <row r="5">
      <c r="A5" s="2" t="n">
        <v>3</v>
      </c>
      <c r="B5" s="2" t="n">
        <v>3</v>
      </c>
      <c r="C5" s="50">
        <f>IF(投入产出!C5=0,0,ROUND(投入产出!C5/5, 2 - INT(LOG10(ABS(投入产出!C5/5))) - 1) * 5)</f>
        <v/>
      </c>
      <c r="D5" s="50">
        <f>IF(投入产出!D5=0,0,ROUND(投入产出!D5/5, 2 - INT(LOG10(ABS(投入产出!D5/5))) - 1) * 5)</f>
        <v/>
      </c>
      <c r="E5" s="50">
        <f>IF(投入产出!E5=0,0,ROUND(投入产出!E5/5, 2 - INT(LOG10(ABS(投入产出!E5/5))) - 1) * 5)</f>
        <v/>
      </c>
      <c r="F5" s="50">
        <f>IF(投入产出!F5=0,0,ROUND(投入产出!F5/5, 2 - INT(LOG10(ABS(投入产出!F5/5))) - 1) * 5)</f>
        <v/>
      </c>
      <c r="G5" s="50">
        <f>IF(投入产出!G5=0,0,ROUND(投入产出!G5/5, 2 - INT(LOG10(ABS(投入产出!G5/5))) - 1) * 5)</f>
        <v/>
      </c>
      <c r="H5" s="50">
        <f>IF(投入产出!H5=0,0,ROUND(投入产出!H5/5, 2 - INT(LOG10(ABS(投入产出!H5/5))) - 1) * 5)</f>
        <v/>
      </c>
      <c r="I5" s="50">
        <f>IF(投入产出!I5=0,0,ROUND(投入产出!I5/5, 2 - INT(LOG10(ABS(投入产出!I5/5))) - 1) * 5)</f>
        <v/>
      </c>
      <c r="J5" s="50">
        <f>IF(投入产出!J5=0,0,ROUND(投入产出!J5/5, 2 - INT(LOG10(ABS(投入产出!J5/5))) - 1) * 5)</f>
        <v/>
      </c>
      <c r="K5" s="50">
        <f>IF(投入产出!K5=0,0,ROUND(投入产出!K5/5, 2 - INT(LOG10(ABS(投入产出!K5/5))) - 1) * 5)</f>
        <v/>
      </c>
      <c r="L5" s="50">
        <f>IF(投入产出!L5=0,0,ROUND(投入产出!L5/5, 2 - INT(LOG10(ABS(投入产出!L5/5))) - 1) * 5)</f>
        <v/>
      </c>
      <c r="M5" s="50">
        <f>IF(投入产出!M5=0,0,ROUND(投入产出!M5/5, 2 - INT(LOG10(ABS(投入产出!M5/5))) - 1) * 5)</f>
        <v/>
      </c>
      <c r="N5" s="50">
        <f>IF(投入产出!N5=0,0,ROUND(投入产出!N5/5, 2 - INT(LOG10(ABS(投入产出!N5/5))) - 1) * 5)</f>
        <v/>
      </c>
      <c r="O5" s="50">
        <f>IF(投入产出!O5=0,0,ROUND(投入产出!O5/5, 2 - INT(LOG10(ABS(投入产出!O5/5))) - 1) * 5)</f>
        <v/>
      </c>
      <c r="P5" s="50">
        <f>IF(投入产出!P5=0,0,ROUND(投入产出!P5/5, 2 - INT(LOG10(ABS(投入产出!P5/5))) - 1) * 5)</f>
        <v/>
      </c>
      <c r="Q5" s="50">
        <f>IF(投入产出!Q5=0,0,ROUND(投入产出!Q5/5, 2 - INT(LOG10(ABS(投入产出!Q5/5))) - 1) * 5)</f>
        <v/>
      </c>
      <c r="R5" s="50">
        <f>IF(投入产出!R5=0,0,ROUND(投入产出!R5/5, 2 - INT(LOG10(ABS(投入产出!R5/5))) - 1) * 5)</f>
        <v/>
      </c>
      <c r="S5" s="50">
        <f>IF(投入产出!S5=0,0,ROUND(投入产出!S5/5, 2 - INT(LOG10(ABS(投入产出!S5/5))) - 1) * 5)</f>
        <v/>
      </c>
      <c r="T5" s="50">
        <f>IF(投入产出!T5=0,0,ROUND(投入产出!T5/5, 2 - INT(LOG10(ABS(投入产出!T5/5))) - 1) * 5)</f>
        <v/>
      </c>
      <c r="U5" s="50">
        <f>IF(投入产出!U5=0,0,ROUND(投入产出!U5/5, 2 - INT(LOG10(ABS(投入产出!U5/5))) - 1) * 5)</f>
        <v/>
      </c>
      <c r="V5" s="50">
        <f>IF(投入产出!V5=0,0,ROUND(投入产出!V5/5, 2 - INT(LOG10(ABS(投入产出!V5/5))) - 1) * 5)</f>
        <v/>
      </c>
      <c r="W5" s="50" t="n">
        <v>0.1</v>
      </c>
      <c r="X5" s="50">
        <f>IF(投入产出!X5=0,0,ROUND(投入产出!X5/5, 2 - INT(LOG10(ABS(投入产出!X5/5))) - 1) * 5)</f>
        <v/>
      </c>
      <c r="Y5" s="50">
        <f>IF(投入产出!Y5=0,0,ROUND(投入产出!Y5/5, 2 - INT(LOG10(ABS(投入产出!Y5/5))) - 1) * 5)</f>
        <v/>
      </c>
      <c r="Z5" s="50">
        <f>IF(投入产出!Z5=0,0,ROUND(投入产出!Z5/5, 2 - INT(LOG10(ABS(投入产出!Z5/5))) - 1) * 5)</f>
        <v/>
      </c>
    </row>
    <row r="6">
      <c r="A6" s="2" t="n">
        <v>4</v>
      </c>
      <c r="B6" s="2" t="n">
        <v>4</v>
      </c>
      <c r="C6" s="50">
        <f>IF(投入产出!C6=0,0,ROUND(投入产出!C6/5, 2 - INT(LOG10(ABS(投入产出!C6/5))) - 1) * 5)</f>
        <v/>
      </c>
      <c r="D6" s="50">
        <f>IF(投入产出!D6=0,0,ROUND(投入产出!D6/5, 2 - INT(LOG10(ABS(投入产出!D6/5))) - 1) * 5)</f>
        <v/>
      </c>
      <c r="E6" s="50">
        <f>IF(投入产出!E6=0,0,ROUND(投入产出!E6/5, 2 - INT(LOG10(ABS(投入产出!E6/5))) - 1) * 5)</f>
        <v/>
      </c>
      <c r="F6" s="50">
        <f>IF(投入产出!F6=0,0,ROUND(投入产出!F6/5, 2 - INT(LOG10(ABS(投入产出!F6/5))) - 1) * 5)</f>
        <v/>
      </c>
      <c r="G6" s="50">
        <f>IF(投入产出!G6=0,0,ROUND(投入产出!G6/5, 2 - INT(LOG10(ABS(投入产出!G6/5))) - 1) * 5)</f>
        <v/>
      </c>
      <c r="H6" s="50">
        <f>IF(投入产出!H6=0,0,ROUND(投入产出!H6/5, 2 - INT(LOG10(ABS(投入产出!H6/5))) - 1) * 5)</f>
        <v/>
      </c>
      <c r="I6" s="50">
        <f>IF(投入产出!I6=0,0,ROUND(投入产出!I6/5, 2 - INT(LOG10(ABS(投入产出!I6/5))) - 1) * 5)</f>
        <v/>
      </c>
      <c r="J6" s="50">
        <f>IF(投入产出!J6=0,0,ROUND(投入产出!J6/5, 2 - INT(LOG10(ABS(投入产出!J6/5))) - 1) * 5)</f>
        <v/>
      </c>
      <c r="K6" s="50">
        <f>IF(投入产出!K6=0,0,ROUND(投入产出!K6/5, 2 - INT(LOG10(ABS(投入产出!K6/5))) - 1) * 5)</f>
        <v/>
      </c>
      <c r="L6" s="50">
        <f>IF(投入产出!L6=0,0,ROUND(投入产出!L6/5, 2 - INT(LOG10(ABS(投入产出!L6/5))) - 1) * 5)</f>
        <v/>
      </c>
      <c r="M6" s="50">
        <f>IF(投入产出!M6=0,0,ROUND(投入产出!M6/5, 2 - INT(LOG10(ABS(投入产出!M6/5))) - 1) * 5)</f>
        <v/>
      </c>
      <c r="N6" s="50">
        <f>IF(投入产出!N6=0,0,ROUND(投入产出!N6/5, 2 - INT(LOG10(ABS(投入产出!N6/5))) - 1) * 5)</f>
        <v/>
      </c>
      <c r="O6" s="50">
        <f>IF(投入产出!O6=0,0,ROUND(投入产出!O6/5, 2 - INT(LOG10(ABS(投入产出!O6/5))) - 1) * 5)</f>
        <v/>
      </c>
      <c r="P6" s="50">
        <f>IF(投入产出!P6=0,0,ROUND(投入产出!P6/5, 2 - INT(LOG10(ABS(投入产出!P6/5))) - 1) * 5)</f>
        <v/>
      </c>
      <c r="Q6" s="50">
        <f>IF(投入产出!Q6=0,0,ROUND(投入产出!Q6/5, 2 - INT(LOG10(ABS(投入产出!Q6/5))) - 1) * 5)</f>
        <v/>
      </c>
      <c r="R6" s="50">
        <f>IF(投入产出!R6=0,0,ROUND(投入产出!R6/5, 2 - INT(LOG10(ABS(投入产出!R6/5))) - 1) * 5)</f>
        <v/>
      </c>
      <c r="S6" s="50">
        <f>IF(投入产出!S6=0,0,ROUND(投入产出!S6/5, 2 - INT(LOG10(ABS(投入产出!S6/5))) - 1) * 5)</f>
        <v/>
      </c>
      <c r="T6" s="50">
        <f>IF(投入产出!T6=0,0,ROUND(投入产出!T6/5, 2 - INT(LOG10(ABS(投入产出!T6/5))) - 1) * 5)</f>
        <v/>
      </c>
      <c r="U6" s="50">
        <f>IF(投入产出!U6=0,0,ROUND(投入产出!U6/5, 2 - INT(LOG10(ABS(投入产出!U6/5))) - 1) * 5)</f>
        <v/>
      </c>
      <c r="V6" s="50">
        <f>IF(投入产出!V6=0,0,ROUND(投入产出!V6/5, 2 - INT(LOG10(ABS(投入产出!V6/5))) - 1) * 5)</f>
        <v/>
      </c>
      <c r="W6" s="50" t="n">
        <v>0.15</v>
      </c>
      <c r="X6" s="50">
        <f>IF(投入产出!X6=0,0,ROUND(投入产出!X6/5, 2 - INT(LOG10(ABS(投入产出!X6/5))) - 1) * 5)</f>
        <v/>
      </c>
      <c r="Y6" s="50">
        <f>IF(投入产出!Y6=0,0,ROUND(投入产出!Y6/5, 2 - INT(LOG10(ABS(投入产出!Y6/5))) - 1) * 5)</f>
        <v/>
      </c>
      <c r="Z6" s="50">
        <f>IF(投入产出!Z6=0,0,ROUND(投入产出!Z6/5, 2 - INT(LOG10(ABS(投入产出!Z6/5))) - 1) * 5)</f>
        <v/>
      </c>
    </row>
    <row r="7">
      <c r="A7" s="2" t="n">
        <v>5</v>
      </c>
      <c r="B7" s="2" t="n">
        <v>5</v>
      </c>
      <c r="C7" s="50">
        <f>IF(投入产出!C7=0,0,ROUND(投入产出!C7/5, 2 - INT(LOG10(ABS(投入产出!C7/5))) - 1) * 5)</f>
        <v/>
      </c>
      <c r="D7" s="50">
        <f>IF(投入产出!D7=0,0,ROUND(投入产出!D7/5, 2 - INT(LOG10(ABS(投入产出!D7/5))) - 1) * 5)</f>
        <v/>
      </c>
      <c r="E7" s="50">
        <f>IF(投入产出!E7=0,0,ROUND(投入产出!E7/5, 2 - INT(LOG10(ABS(投入产出!E7/5))) - 1) * 5)</f>
        <v/>
      </c>
      <c r="F7" s="50">
        <f>IF(投入产出!F7=0,0,ROUND(投入产出!F7/5, 2 - INT(LOG10(ABS(投入产出!F7/5))) - 1) * 5)</f>
        <v/>
      </c>
      <c r="G7" s="50">
        <f>IF(投入产出!G7=0,0,ROUND(投入产出!G7/5, 2 - INT(LOG10(ABS(投入产出!G7/5))) - 1) * 5)</f>
        <v/>
      </c>
      <c r="H7" s="50">
        <f>IF(投入产出!H7=0,0,ROUND(投入产出!H7/5, 2 - INT(LOG10(ABS(投入产出!H7/5))) - 1) * 5)</f>
        <v/>
      </c>
      <c r="I7" s="50">
        <f>IF(投入产出!I7=0,0,ROUND(投入产出!I7/5, 2 - INT(LOG10(ABS(投入产出!I7/5))) - 1) * 5)</f>
        <v/>
      </c>
      <c r="J7" s="50">
        <f>IF(投入产出!J7=0,0,ROUND(投入产出!J7/5, 2 - INT(LOG10(ABS(投入产出!J7/5))) - 1) * 5)</f>
        <v/>
      </c>
      <c r="K7" s="50">
        <f>IF(投入产出!K7=0,0,ROUND(投入产出!K7/5, 2 - INT(LOG10(ABS(投入产出!K7/5))) - 1) * 5)</f>
        <v/>
      </c>
      <c r="L7" s="50">
        <f>IF(投入产出!L7=0,0,ROUND(投入产出!L7/5, 2 - INT(LOG10(ABS(投入产出!L7/5))) - 1) * 5)</f>
        <v/>
      </c>
      <c r="M7" s="50">
        <f>IF(投入产出!M7=0,0,ROUND(投入产出!M7/5, 2 - INT(LOG10(ABS(投入产出!M7/5))) - 1) * 5)</f>
        <v/>
      </c>
      <c r="N7" s="50">
        <f>IF(投入产出!N7=0,0,ROUND(投入产出!N7/5, 2 - INT(LOG10(ABS(投入产出!N7/5))) - 1) * 5)</f>
        <v/>
      </c>
      <c r="O7" s="50">
        <f>IF(投入产出!O7=0,0,ROUND(投入产出!O7/5, 2 - INT(LOG10(ABS(投入产出!O7/5))) - 1) * 5)</f>
        <v/>
      </c>
      <c r="P7" s="50">
        <f>IF(投入产出!P7=0,0,ROUND(投入产出!P7/5, 2 - INT(LOG10(ABS(投入产出!P7/5))) - 1) * 5)</f>
        <v/>
      </c>
      <c r="Q7" s="50">
        <f>IF(投入产出!Q7=0,0,ROUND(投入产出!Q7/5, 2 - INT(LOG10(ABS(投入产出!Q7/5))) - 1) * 5)</f>
        <v/>
      </c>
      <c r="R7" s="50">
        <f>IF(投入产出!R7=0,0,ROUND(投入产出!R7/5, 2 - INT(LOG10(ABS(投入产出!R7/5))) - 1) * 5)</f>
        <v/>
      </c>
      <c r="S7" s="50">
        <f>IF(投入产出!S7=0,0,ROUND(投入产出!S7/5, 2 - INT(LOG10(ABS(投入产出!S7/5))) - 1) * 5)</f>
        <v/>
      </c>
      <c r="T7" s="50">
        <f>IF(投入产出!T7=0,0,ROUND(投入产出!T7/5, 2 - INT(LOG10(ABS(投入产出!T7/5))) - 1) * 5)</f>
        <v/>
      </c>
      <c r="U7" s="50">
        <f>IF(投入产出!U7=0,0,ROUND(投入产出!U7/5, 2 - INT(LOG10(ABS(投入产出!U7/5))) - 1) * 5)</f>
        <v/>
      </c>
      <c r="V7" s="50">
        <f>IF(投入产出!V7=0,0,ROUND(投入产出!V7/5, 2 - INT(LOG10(ABS(投入产出!V7/5))) - 1) * 5)</f>
        <v/>
      </c>
      <c r="W7" s="50" t="n">
        <v>0.2</v>
      </c>
      <c r="X7" s="50">
        <f>IF(投入产出!X7=0,0,ROUND(投入产出!X7/5, 2 - INT(LOG10(ABS(投入产出!X7/5))) - 1) * 5)</f>
        <v/>
      </c>
      <c r="Y7" s="50">
        <f>IF(投入产出!Y7=0,0,ROUND(投入产出!Y7/5, 2 - INT(LOG10(ABS(投入产出!Y7/5))) - 1) * 5)</f>
        <v/>
      </c>
      <c r="Z7" s="50">
        <f>IF(投入产出!Z7=0,0,ROUND(投入产出!Z7/5, 2 - INT(LOG10(ABS(投入产出!Z7/5))) - 1) * 5)</f>
        <v/>
      </c>
    </row>
    <row r="8">
      <c r="A8" s="2" t="n">
        <v>6</v>
      </c>
      <c r="B8" s="2" t="n">
        <v>6</v>
      </c>
      <c r="C8" s="50">
        <f>IF(投入产出!C8=0,0,ROUND(投入产出!C8/5, 2 - INT(LOG10(ABS(投入产出!C8/5))) - 1) * 5)</f>
        <v/>
      </c>
      <c r="D8" s="50">
        <f>IF(投入产出!D8=0,0,ROUND(投入产出!D8/5, 2 - INT(LOG10(ABS(投入产出!D8/5))) - 1) * 5)</f>
        <v/>
      </c>
      <c r="E8" s="50">
        <f>IF(投入产出!E8=0,0,ROUND(投入产出!E8/5, 2 - INT(LOG10(ABS(投入产出!E8/5))) - 1) * 5)</f>
        <v/>
      </c>
      <c r="F8" s="50">
        <f>IF(投入产出!F8=0,0,ROUND(投入产出!F8/5, 2 - INT(LOG10(ABS(投入产出!F8/5))) - 1) * 5)</f>
        <v/>
      </c>
      <c r="G8" s="50">
        <f>IF(投入产出!G8=0,0,ROUND(投入产出!G8/5, 2 - INT(LOG10(ABS(投入产出!G8/5))) - 1) * 5)</f>
        <v/>
      </c>
      <c r="H8" s="50">
        <f>IF(投入产出!H8=0,0,ROUND(投入产出!H8/5, 2 - INT(LOG10(ABS(投入产出!H8/5))) - 1) * 5)</f>
        <v/>
      </c>
      <c r="I8" s="50">
        <f>IF(投入产出!I8=0,0,ROUND(投入产出!I8/5, 2 - INT(LOG10(ABS(投入产出!I8/5))) - 1) * 5)</f>
        <v/>
      </c>
      <c r="J8" s="50">
        <f>IF(投入产出!J8=0,0,ROUND(投入产出!J8/5, 2 - INT(LOG10(ABS(投入产出!J8/5))) - 1) * 5)</f>
        <v/>
      </c>
      <c r="K8" s="50">
        <f>IF(投入产出!K8=0,0,ROUND(投入产出!K8/5, 2 - INT(LOG10(ABS(投入产出!K8/5))) - 1) * 5)</f>
        <v/>
      </c>
      <c r="L8" s="50">
        <f>IF(投入产出!L8=0,0,ROUND(投入产出!L8/5, 2 - INT(LOG10(ABS(投入产出!L8/5))) - 1) * 5)</f>
        <v/>
      </c>
      <c r="M8" s="50">
        <f>IF(投入产出!M8=0,0,ROUND(投入产出!M8/5, 2 - INT(LOG10(ABS(投入产出!M8/5))) - 1) * 5)</f>
        <v/>
      </c>
      <c r="N8" s="50">
        <f>IF(投入产出!N8=0,0,ROUND(投入产出!N8/5, 2 - INT(LOG10(ABS(投入产出!N8/5))) - 1) * 5)</f>
        <v/>
      </c>
      <c r="O8" s="50">
        <f>IF(投入产出!O8=0,0,ROUND(投入产出!O8/5, 2 - INT(LOG10(ABS(投入产出!O8/5))) - 1) * 5)</f>
        <v/>
      </c>
      <c r="P8" s="50">
        <f>IF(投入产出!P8=0,0,ROUND(投入产出!P8/5, 2 - INT(LOG10(ABS(投入产出!P8/5))) - 1) * 5)</f>
        <v/>
      </c>
      <c r="Q8" s="50">
        <f>IF(投入产出!Q8=0,0,ROUND(投入产出!Q8/5, 2 - INT(LOG10(ABS(投入产出!Q8/5))) - 1) * 5)</f>
        <v/>
      </c>
      <c r="R8" s="50">
        <f>IF(投入产出!R8=0,0,ROUND(投入产出!R8/5, 2 - INT(LOG10(ABS(投入产出!R8/5))) - 1) * 5)</f>
        <v/>
      </c>
      <c r="S8" s="50">
        <f>IF(投入产出!S8=0,0,ROUND(投入产出!S8/5, 2 - INT(LOG10(ABS(投入产出!S8/5))) - 1) * 5)</f>
        <v/>
      </c>
      <c r="T8" s="50">
        <f>IF(投入产出!T8=0,0,ROUND(投入产出!T8/5, 2 - INT(LOG10(ABS(投入产出!T8/5))) - 1) * 5)</f>
        <v/>
      </c>
      <c r="U8" s="50">
        <f>IF(投入产出!U8=0,0,ROUND(投入产出!U8/5, 2 - INT(LOG10(ABS(投入产出!U8/5))) - 1) * 5)</f>
        <v/>
      </c>
      <c r="V8" s="50">
        <f>IF(投入产出!V8=0,0,ROUND(投入产出!V8/5, 2 - INT(LOG10(ABS(投入产出!V8/5))) - 1) * 5)</f>
        <v/>
      </c>
      <c r="W8" s="50" t="n">
        <v>0.25</v>
      </c>
      <c r="X8" s="50">
        <f>IF(投入产出!X8=0,0,ROUND(投入产出!X8/5, 2 - INT(LOG10(ABS(投入产出!X8/5))) - 1) * 5)</f>
        <v/>
      </c>
      <c r="Y8" s="50">
        <f>IF(投入产出!Y8=0,0,ROUND(投入产出!Y8/5, 2 - INT(LOG10(ABS(投入产出!Y8/5))) - 1) * 5)</f>
        <v/>
      </c>
      <c r="Z8" s="50">
        <f>IF(投入产出!Z8=0,0,ROUND(投入产出!Z8/5, 2 - INT(LOG10(ABS(投入产出!Z8/5))) - 1) * 5)</f>
        <v/>
      </c>
    </row>
    <row r="9">
      <c r="A9" s="2" t="n">
        <v>7</v>
      </c>
      <c r="B9" s="2" t="n">
        <v>7</v>
      </c>
      <c r="C9" s="50">
        <f>IF(投入产出!C9=0,0,ROUND(投入产出!C9/5, 2 - INT(LOG10(ABS(投入产出!C9/5))) - 1) * 5)</f>
        <v/>
      </c>
      <c r="D9" s="50">
        <f>IF(投入产出!D9=0,0,ROUND(投入产出!D9/5, 2 - INT(LOG10(ABS(投入产出!D9/5))) - 1) * 5)</f>
        <v/>
      </c>
      <c r="E9" s="50">
        <f>IF(投入产出!E9=0,0,ROUND(投入产出!E9/5, 2 - INT(LOG10(ABS(投入产出!E9/5))) - 1) * 5)</f>
        <v/>
      </c>
      <c r="F9" s="50">
        <f>IF(投入产出!F9=0,0,ROUND(投入产出!F9/5, 2 - INT(LOG10(ABS(投入产出!F9/5))) - 1) * 5)</f>
        <v/>
      </c>
      <c r="G9" s="50">
        <f>IF(投入产出!G9=0,0,ROUND(投入产出!G9/5, 2 - INT(LOG10(ABS(投入产出!G9/5))) - 1) * 5)</f>
        <v/>
      </c>
      <c r="H9" s="50">
        <f>IF(投入产出!H9=0,0,ROUND(投入产出!H9/5, 2 - INT(LOG10(ABS(投入产出!H9/5))) - 1) * 5)</f>
        <v/>
      </c>
      <c r="I9" s="50">
        <f>IF(投入产出!I9=0,0,ROUND(投入产出!I9/5, 2 - INT(LOG10(ABS(投入产出!I9/5))) - 1) * 5)</f>
        <v/>
      </c>
      <c r="J9" s="50">
        <f>IF(投入产出!J9=0,0,ROUND(投入产出!J9/5, 2 - INT(LOG10(ABS(投入产出!J9/5))) - 1) * 5)</f>
        <v/>
      </c>
      <c r="K9" s="50">
        <f>IF(投入产出!K9=0,0,ROUND(投入产出!K9/5, 2 - INT(LOG10(ABS(投入产出!K9/5))) - 1) * 5)</f>
        <v/>
      </c>
      <c r="L9" s="50">
        <f>IF(投入产出!L9=0,0,ROUND(投入产出!L9/5, 2 - INT(LOG10(ABS(投入产出!L9/5))) - 1) * 5)</f>
        <v/>
      </c>
      <c r="M9" s="50">
        <f>IF(投入产出!M9=0,0,ROUND(投入产出!M9/5, 2 - INT(LOG10(ABS(投入产出!M9/5))) - 1) * 5)</f>
        <v/>
      </c>
      <c r="N9" s="50">
        <f>IF(投入产出!N9=0,0,ROUND(投入产出!N9/5, 2 - INT(LOG10(ABS(投入产出!N9/5))) - 1) * 5)</f>
        <v/>
      </c>
      <c r="O9" s="50">
        <f>IF(投入产出!O9=0,0,ROUND(投入产出!O9/5, 2 - INT(LOG10(ABS(投入产出!O9/5))) - 1) * 5)</f>
        <v/>
      </c>
      <c r="P9" s="50">
        <f>IF(投入产出!P9=0,0,ROUND(投入产出!P9/5, 2 - INT(LOG10(ABS(投入产出!P9/5))) - 1) * 5)</f>
        <v/>
      </c>
      <c r="Q9" s="50">
        <f>IF(投入产出!Q9=0,0,ROUND(投入产出!Q9/5, 2 - INT(LOG10(ABS(投入产出!Q9/5))) - 1) * 5)</f>
        <v/>
      </c>
      <c r="R9" s="50">
        <f>IF(投入产出!R9=0,0,ROUND(投入产出!R9/5, 2 - INT(LOG10(ABS(投入产出!R9/5))) - 1) * 5)</f>
        <v/>
      </c>
      <c r="S9" s="50">
        <f>IF(投入产出!S9=0,0,ROUND(投入产出!S9/5, 2 - INT(LOG10(ABS(投入产出!S9/5))) - 1) * 5)</f>
        <v/>
      </c>
      <c r="T9" s="50">
        <f>IF(投入产出!T9=0,0,ROUND(投入产出!T9/5, 2 - INT(LOG10(ABS(投入产出!T9/5))) - 1) * 5)</f>
        <v/>
      </c>
      <c r="U9" s="50">
        <f>IF(投入产出!U9=0,0,ROUND(投入产出!U9/5, 2 - INT(LOG10(ABS(投入产出!U9/5))) - 1) * 5)</f>
        <v/>
      </c>
      <c r="V9" s="50">
        <f>IF(投入产出!V9=0,0,ROUND(投入产出!V9/5, 2 - INT(LOG10(ABS(投入产出!V9/5))) - 1) * 5)</f>
        <v/>
      </c>
      <c r="W9" s="50" t="n">
        <v>0.3</v>
      </c>
      <c r="X9" s="50">
        <f>IF(投入产出!X9=0,0,ROUND(投入产出!X9/5, 2 - INT(LOG10(ABS(投入产出!X9/5))) - 1) * 5)</f>
        <v/>
      </c>
      <c r="Y9" s="50">
        <f>IF(投入产出!Y9=0,0,ROUND(投入产出!Y9/5, 2 - INT(LOG10(ABS(投入产出!Y9/5))) - 1) * 5)</f>
        <v/>
      </c>
      <c r="Z9" s="50">
        <f>IF(投入产出!Z9=0,0,ROUND(投入产出!Z9/5, 2 - INT(LOG10(ABS(投入产出!Z9/5))) - 1) * 5)</f>
        <v/>
      </c>
    </row>
    <row r="10">
      <c r="A10" s="3" t="inlineStr">
        <is>
          <t>sum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>
        <f>SUM(N3:N9)</f>
        <v/>
      </c>
      <c r="O10" s="3" t="n"/>
      <c r="P10" s="3" t="n"/>
      <c r="Q10" s="3" t="n"/>
      <c r="R10" s="3" t="n"/>
      <c r="S10" s="3">
        <f>SUM(S3:S9)</f>
        <v/>
      </c>
      <c r="T10" s="3" t="n"/>
      <c r="U10" s="3" t="n"/>
      <c r="V10" s="3" t="n"/>
      <c r="W10" s="3" t="n"/>
      <c r="X10" s="3" t="n"/>
      <c r="Y10" s="3" t="n"/>
      <c r="Z10" s="3" t="n"/>
    </row>
    <row r="12" ht="13.5" customHeight="1" s="49">
      <c r="H12" s="7" t="n"/>
    </row>
    <row r="13">
      <c r="F13" s="2" t="n"/>
    </row>
    <row r="14">
      <c r="F14" s="2" t="n"/>
    </row>
    <row r="15">
      <c r="F15" s="2" t="n"/>
    </row>
    <row r="16">
      <c r="F16" s="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0" summaryRight="0"/>
    <pageSetUpPr/>
  </sheetPr>
  <dimension ref="A1:Z10"/>
  <sheetViews>
    <sheetView topLeftCell="E1" workbookViewId="0">
      <selection activeCell="S16" sqref="S16"/>
    </sheetView>
  </sheetViews>
  <sheetFormatPr baseColWidth="8" defaultColWidth="14" defaultRowHeight="12.75"/>
  <cols>
    <col width="16" customWidth="1" style="49" min="4" max="4"/>
    <col width="13" customWidth="1" style="49" min="5" max="5"/>
    <col width="19" customWidth="1" style="49" min="6" max="6"/>
    <col width="16" customWidth="1" style="49" min="7" max="7"/>
    <col width="14" customWidth="1" style="49" min="8" max="8"/>
    <col width="14" customWidth="1" style="49" min="12" max="13"/>
  </cols>
  <sheetData>
    <row r="1" ht="18.95" customHeight="1" s="49">
      <c r="A1" s="6" t="n"/>
      <c r="B1" s="6" t="n"/>
      <c r="C1" s="6" t="n"/>
      <c r="D1" s="6" t="n"/>
      <c r="E1" s="6" t="n"/>
      <c r="F1" s="6" t="n"/>
      <c r="G1" s="6" t="n"/>
      <c r="H1" s="6" t="n">
        <v>2</v>
      </c>
      <c r="I1" s="6" t="n">
        <v>3</v>
      </c>
      <c r="J1" s="6" t="n">
        <v>3</v>
      </c>
      <c r="K1" s="6" t="n"/>
      <c r="L1" s="6" t="n"/>
      <c r="M1" s="6" t="n"/>
      <c r="N1" s="6" t="n"/>
      <c r="O1" s="6" t="n">
        <v>0.5</v>
      </c>
      <c r="P1" s="6" t="n">
        <v>0.3</v>
      </c>
      <c r="Q1" s="6" t="n">
        <v>0.08</v>
      </c>
      <c r="R1" s="6" t="n">
        <v>0.12</v>
      </c>
      <c r="S1" s="6" t="n"/>
      <c r="T1" s="6" t="n">
        <v>0.3</v>
      </c>
      <c r="U1" s="6" t="n">
        <v>0.6</v>
      </c>
      <c r="V1" s="6" t="n"/>
      <c r="W1" s="6" t="n"/>
      <c r="X1" s="6" t="n">
        <v>0</v>
      </c>
      <c r="Y1" s="6" t="n">
        <v>0</v>
      </c>
      <c r="Z1" s="6" t="n">
        <v>10</v>
      </c>
    </row>
    <row r="2">
      <c r="A2" s="3" t="inlineStr">
        <is>
          <t>阶段</t>
        </is>
      </c>
      <c r="B2" s="3" t="inlineStr">
        <is>
          <t>鱼档次</t>
        </is>
      </c>
      <c r="C2" s="3" t="inlineStr">
        <is>
          <t>每分钟收益/gold</t>
        </is>
      </c>
      <c r="D2" s="3" t="inlineStr">
        <is>
          <t>每分钟经验</t>
        </is>
      </c>
      <c r="E2" s="3" t="inlineStr">
        <is>
          <t>一分钟钓鱼数量</t>
        </is>
      </c>
      <c r="F2" s="3" t="inlineStr">
        <is>
          <t>鱼单条参考价格min</t>
        </is>
      </c>
      <c r="G2" s="3" t="inlineStr">
        <is>
          <t>鱼单条参考价格max</t>
        </is>
      </c>
      <c r="H2" s="3" t="inlineStr">
        <is>
          <t>鱼单条参考价格</t>
        </is>
      </c>
      <c r="I2" s="3" t="inlineStr">
        <is>
          <t>本阶竿组价格</t>
        </is>
      </c>
      <c r="J2" s="3" t="inlineStr">
        <is>
          <t>下阶竿组价格</t>
        </is>
      </c>
      <c r="K2" s="3" t="inlineStr">
        <is>
          <t>攒竿组套数</t>
        </is>
      </c>
      <c r="L2" s="3" t="inlineStr">
        <is>
          <t>共需攒钱</t>
        </is>
      </c>
      <c r="M2" s="3" t="inlineStr">
        <is>
          <t>攒一套级竿组分钟数</t>
        </is>
      </c>
      <c r="N2" s="3" t="inlineStr">
        <is>
          <t>攒全套竿组分钟</t>
        </is>
      </c>
      <c r="O2" s="3" t="inlineStr">
        <is>
          <t>竿</t>
        </is>
      </c>
      <c r="P2" s="3" t="inlineStr">
        <is>
          <t>轮</t>
        </is>
      </c>
      <c r="Q2" s="3" t="inlineStr">
        <is>
          <t>线</t>
        </is>
      </c>
      <c r="R2" s="3" t="inlineStr">
        <is>
          <t>饵总花费</t>
        </is>
      </c>
      <c r="S2" s="3" t="inlineStr">
        <is>
          <t>钓鱼累积xp</t>
        </is>
      </c>
      <c r="T2" s="3" t="inlineStr">
        <is>
          <t>本阶段任务总gold</t>
        </is>
      </c>
      <c r="U2" s="3" t="inlineStr">
        <is>
          <t>本阶段任务总xp</t>
        </is>
      </c>
      <c r="V2" s="3" t="inlineStr">
        <is>
          <t>维修总花费</t>
        </is>
      </c>
      <c r="W2" s="3" t="inlineStr">
        <is>
          <t>维修占比</t>
        </is>
      </c>
      <c r="X2" s="3" t="inlineStr">
        <is>
          <t>本阶段成就总xp</t>
        </is>
      </c>
      <c r="Y2" s="3" t="inlineStr">
        <is>
          <t>本阶段成就总gold</t>
        </is>
      </c>
      <c r="Z2" s="3" t="inlineStr">
        <is>
          <t>本阶段成就总钻石</t>
        </is>
      </c>
    </row>
    <row r="3" ht="13.5" customHeight="1" s="49">
      <c r="A3" s="2" t="n">
        <v>1</v>
      </c>
      <c r="B3" s="2" t="n">
        <v>1</v>
      </c>
      <c r="C3" s="50">
        <f>E3*H3</f>
        <v/>
      </c>
      <c r="D3" s="8">
        <f>C3*1.3</f>
        <v/>
      </c>
      <c r="E3" s="2" t="n">
        <v>3</v>
      </c>
      <c r="F3" s="2" t="n">
        <v>10</v>
      </c>
      <c r="G3" s="50">
        <f>H3*2</f>
        <v/>
      </c>
      <c r="H3" s="2" t="n">
        <v>200</v>
      </c>
      <c r="I3" s="2">
        <f>J3/3</f>
        <v/>
      </c>
      <c r="J3" s="50">
        <f>C3*M3</f>
        <v/>
      </c>
      <c r="K3" s="2" t="n">
        <v>2</v>
      </c>
      <c r="L3" s="9">
        <f>J3*K3</f>
        <v/>
      </c>
      <c r="M3" s="2" t="n">
        <v>40</v>
      </c>
      <c r="N3" s="8">
        <f>M3*K3</f>
        <v/>
      </c>
      <c r="O3" s="50">
        <f>$I3*O$1</f>
        <v/>
      </c>
      <c r="P3" s="50">
        <f>$I3*P$1</f>
        <v/>
      </c>
      <c r="Q3" s="50">
        <f>$I3*Q$1</f>
        <v/>
      </c>
      <c r="R3" s="50">
        <f>$I3*R$1</f>
        <v/>
      </c>
      <c r="S3" s="8">
        <f>N3*D3</f>
        <v/>
      </c>
      <c r="T3" s="50">
        <f>$L3*T$1</f>
        <v/>
      </c>
      <c r="U3" s="50">
        <f>$L3*U$1</f>
        <v/>
      </c>
      <c r="V3" s="50">
        <f>I3*W3</f>
        <v/>
      </c>
      <c r="W3" s="2" t="n">
        <v>0</v>
      </c>
      <c r="X3" s="2" t="n">
        <v>0</v>
      </c>
      <c r="Y3" s="50">
        <f>$L3*Y$1</f>
        <v/>
      </c>
      <c r="Z3" s="50">
        <f>Z$1*$M3</f>
        <v/>
      </c>
    </row>
    <row r="4" ht="13.5" customHeight="1" s="49">
      <c r="A4" s="2" t="n">
        <v>2</v>
      </c>
      <c r="B4" s="2" t="n">
        <v>2</v>
      </c>
      <c r="C4" s="50">
        <f>E4*H4</f>
        <v/>
      </c>
      <c r="D4" s="8">
        <f>C4*1.3</f>
        <v/>
      </c>
      <c r="E4" s="2" t="n">
        <v>2</v>
      </c>
      <c r="F4" s="2" t="n">
        <v>10</v>
      </c>
      <c r="G4" s="50">
        <f>H4*2</f>
        <v/>
      </c>
      <c r="H4" s="2" t="n">
        <v>400</v>
      </c>
      <c r="I4" s="2">
        <f>J4/3</f>
        <v/>
      </c>
      <c r="J4" s="50">
        <f>J3*J$1</f>
        <v/>
      </c>
      <c r="K4" s="2" t="n">
        <v>2</v>
      </c>
      <c r="L4" s="9">
        <f>J4*K4</f>
        <v/>
      </c>
      <c r="M4" s="52">
        <f>J4/C4</f>
        <v/>
      </c>
      <c r="N4" s="8">
        <f>M4*K4</f>
        <v/>
      </c>
      <c r="O4" s="50">
        <f>$I4*O$1</f>
        <v/>
      </c>
      <c r="P4" s="50">
        <f>$I4*P$1</f>
        <v/>
      </c>
      <c r="Q4" s="50">
        <f>$I4*Q$1</f>
        <v/>
      </c>
      <c r="R4" s="50">
        <f>$I4*R$1</f>
        <v/>
      </c>
      <c r="S4" s="8">
        <f>N4*D4</f>
        <v/>
      </c>
      <c r="T4" s="50">
        <f>$L4*T$1</f>
        <v/>
      </c>
      <c r="U4" s="50">
        <f>$L4*U$1</f>
        <v/>
      </c>
      <c r="V4" s="50">
        <f>I4*W4</f>
        <v/>
      </c>
      <c r="W4" s="2" t="n">
        <v>0.05</v>
      </c>
      <c r="X4" s="2" t="n">
        <v>0</v>
      </c>
      <c r="Y4" s="50">
        <f>$L4*Y$1</f>
        <v/>
      </c>
      <c r="Z4" s="50">
        <f>Z$1*$M4</f>
        <v/>
      </c>
    </row>
    <row r="5" ht="13.5" customHeight="1" s="49">
      <c r="A5" s="2" t="n">
        <v>3</v>
      </c>
      <c r="B5" s="2" t="n">
        <v>3</v>
      </c>
      <c r="C5" s="50">
        <f>E5*H5</f>
        <v/>
      </c>
      <c r="D5" s="8">
        <f>C5*1.3</f>
        <v/>
      </c>
      <c r="E5" s="2" t="n">
        <v>1.8</v>
      </c>
      <c r="F5" s="2" t="n">
        <v>10</v>
      </c>
      <c r="G5" s="50">
        <f>H5*2</f>
        <v/>
      </c>
      <c r="H5" s="2" t="n">
        <v>800</v>
      </c>
      <c r="I5" s="2">
        <f>J5/3</f>
        <v/>
      </c>
      <c r="J5" s="50">
        <f>J4*J$1</f>
        <v/>
      </c>
      <c r="K5" s="2" t="n">
        <v>2</v>
      </c>
      <c r="L5" s="9">
        <f>J5*K5</f>
        <v/>
      </c>
      <c r="M5" s="52">
        <f>J5/C5</f>
        <v/>
      </c>
      <c r="N5" s="8">
        <f>M5*K5</f>
        <v/>
      </c>
      <c r="O5" s="50">
        <f>$I5*O$1</f>
        <v/>
      </c>
      <c r="P5" s="50">
        <f>$I5*P$1</f>
        <v/>
      </c>
      <c r="Q5" s="50">
        <f>$I5*Q$1</f>
        <v/>
      </c>
      <c r="R5" s="50">
        <f>$I5*R$1</f>
        <v/>
      </c>
      <c r="S5" s="8">
        <f>N5*D5</f>
        <v/>
      </c>
      <c r="T5" s="50">
        <f>$L5*T$1</f>
        <v/>
      </c>
      <c r="U5" s="50">
        <f>$L5*U$1</f>
        <v/>
      </c>
      <c r="V5" s="50">
        <f>I5*W5</f>
        <v/>
      </c>
      <c r="W5" s="2" t="n">
        <v>0.1</v>
      </c>
      <c r="X5" s="2" t="n">
        <v>0</v>
      </c>
      <c r="Y5" s="50">
        <f>$L5*Y$1</f>
        <v/>
      </c>
      <c r="Z5" s="8">
        <f>Z$1*$M5</f>
        <v/>
      </c>
    </row>
    <row r="6" ht="13.5" customHeight="1" s="49">
      <c r="A6" s="2" t="n">
        <v>4</v>
      </c>
      <c r="B6" s="2" t="n">
        <v>4</v>
      </c>
      <c r="C6" s="50">
        <f>E6*H6</f>
        <v/>
      </c>
      <c r="D6" s="8">
        <f>C6*1.3</f>
        <v/>
      </c>
      <c r="E6" s="2" t="n">
        <v>1.6</v>
      </c>
      <c r="F6" s="2" t="n">
        <v>10</v>
      </c>
      <c r="G6" s="50">
        <f>H6*2</f>
        <v/>
      </c>
      <c r="H6" s="2" t="n">
        <v>1600</v>
      </c>
      <c r="I6" s="2">
        <f>J6/3</f>
        <v/>
      </c>
      <c r="J6" s="50">
        <f>J5*J$1</f>
        <v/>
      </c>
      <c r="K6" s="2" t="n">
        <v>3</v>
      </c>
      <c r="L6" s="9">
        <f>J6*K6</f>
        <v/>
      </c>
      <c r="M6" s="52">
        <f>J6/C6</f>
        <v/>
      </c>
      <c r="N6" s="8">
        <f>M6*K6</f>
        <v/>
      </c>
      <c r="O6" s="50">
        <f>$I6*O$1</f>
        <v/>
      </c>
      <c r="P6" s="50">
        <f>$I6*P$1</f>
        <v/>
      </c>
      <c r="Q6" s="50">
        <f>$I6*Q$1</f>
        <v/>
      </c>
      <c r="R6" s="50">
        <f>$I6*R$1</f>
        <v/>
      </c>
      <c r="S6" s="8">
        <f>N6*D6</f>
        <v/>
      </c>
      <c r="T6" s="50">
        <f>$L6*T$1</f>
        <v/>
      </c>
      <c r="U6" s="50">
        <f>$L6*U$1</f>
        <v/>
      </c>
      <c r="V6" s="50">
        <f>I6*W6</f>
        <v/>
      </c>
      <c r="W6" s="2" t="n">
        <v>0.15</v>
      </c>
      <c r="X6" s="2" t="n">
        <v>0</v>
      </c>
      <c r="Y6" s="50">
        <f>$L6*Y$1</f>
        <v/>
      </c>
      <c r="Z6" s="8">
        <f>Z$1*$M6</f>
        <v/>
      </c>
    </row>
    <row r="7" ht="13.5" customHeight="1" s="49">
      <c r="A7" s="2" t="n">
        <v>5</v>
      </c>
      <c r="B7" s="2" t="n">
        <v>5</v>
      </c>
      <c r="C7" s="50">
        <f>E7*H7</f>
        <v/>
      </c>
      <c r="D7" s="8">
        <f>C7*1.3</f>
        <v/>
      </c>
      <c r="E7" s="2" t="n">
        <v>1.4</v>
      </c>
      <c r="F7" s="2" t="n">
        <v>10</v>
      </c>
      <c r="G7" s="50">
        <f>H7*2</f>
        <v/>
      </c>
      <c r="H7" s="2" t="n">
        <v>3200</v>
      </c>
      <c r="I7" s="2">
        <f>J7/3</f>
        <v/>
      </c>
      <c r="J7" s="50">
        <f>J6*J$1</f>
        <v/>
      </c>
      <c r="K7" s="2" t="n">
        <v>3</v>
      </c>
      <c r="L7" s="9">
        <f>J7*K7</f>
        <v/>
      </c>
      <c r="M7" s="52">
        <f>J7/C7</f>
        <v/>
      </c>
      <c r="N7" s="8">
        <f>M7*K7</f>
        <v/>
      </c>
      <c r="O7" s="50">
        <f>$I7*O$1</f>
        <v/>
      </c>
      <c r="P7" s="50">
        <f>$I7*P$1</f>
        <v/>
      </c>
      <c r="Q7" s="50">
        <f>$I7*Q$1</f>
        <v/>
      </c>
      <c r="R7" s="50">
        <f>$I7*R$1</f>
        <v/>
      </c>
      <c r="S7" s="8">
        <f>N7*D7</f>
        <v/>
      </c>
      <c r="T7" s="50">
        <f>$L7*T$1</f>
        <v/>
      </c>
      <c r="U7" s="50">
        <f>$L7*U$1</f>
        <v/>
      </c>
      <c r="V7" s="50">
        <f>I7*W7</f>
        <v/>
      </c>
      <c r="W7" s="2" t="n">
        <v>0.2</v>
      </c>
      <c r="X7" s="2" t="n">
        <v>0</v>
      </c>
      <c r="Y7" s="50">
        <f>$L7*Y$1</f>
        <v/>
      </c>
      <c r="Z7" s="8">
        <f>Z$1*$M7</f>
        <v/>
      </c>
    </row>
    <row r="8" ht="13.5" customHeight="1" s="49">
      <c r="A8" s="2" t="n">
        <v>6</v>
      </c>
      <c r="B8" s="2" t="n">
        <v>6</v>
      </c>
      <c r="C8" s="50">
        <f>E8*H8</f>
        <v/>
      </c>
      <c r="D8" s="8">
        <f>C8*1.3</f>
        <v/>
      </c>
      <c r="E8" s="2" t="n">
        <v>1.2</v>
      </c>
      <c r="F8" s="2" t="n">
        <v>10</v>
      </c>
      <c r="G8" s="50">
        <f>H8*2</f>
        <v/>
      </c>
      <c r="H8" s="2" t="n">
        <v>6400</v>
      </c>
      <c r="I8" s="2">
        <f>J8/3</f>
        <v/>
      </c>
      <c r="J8" s="50">
        <f>J7*J$1</f>
        <v/>
      </c>
      <c r="K8" s="2" t="n">
        <v>3</v>
      </c>
      <c r="L8" s="9">
        <f>J8*K8</f>
        <v/>
      </c>
      <c r="M8" s="52">
        <f>J8/C8</f>
        <v/>
      </c>
      <c r="N8" s="8">
        <f>M8*K8</f>
        <v/>
      </c>
      <c r="O8" s="50">
        <f>$I8*O$1</f>
        <v/>
      </c>
      <c r="P8" s="50">
        <f>$I8*P$1</f>
        <v/>
      </c>
      <c r="Q8" s="50">
        <f>$I8*Q$1</f>
        <v/>
      </c>
      <c r="R8" s="50">
        <f>$I8*R$1</f>
        <v/>
      </c>
      <c r="S8" s="8">
        <f>N8*D8</f>
        <v/>
      </c>
      <c r="T8" s="50">
        <f>$L8*T$1</f>
        <v/>
      </c>
      <c r="U8" s="50">
        <f>$L8*U$1</f>
        <v/>
      </c>
      <c r="V8" s="50">
        <f>I8*W8</f>
        <v/>
      </c>
      <c r="W8" s="2" t="n">
        <v>0.25</v>
      </c>
      <c r="X8" s="2" t="n">
        <v>0</v>
      </c>
      <c r="Y8" s="50">
        <f>$L8*Y$1</f>
        <v/>
      </c>
      <c r="Z8" s="8">
        <f>Z$1*$M8</f>
        <v/>
      </c>
    </row>
    <row r="9" ht="13.5" customHeight="1" s="49">
      <c r="A9" s="2" t="n">
        <v>7</v>
      </c>
      <c r="B9" s="2" t="n">
        <v>7</v>
      </c>
      <c r="C9" s="50">
        <f>E9*H9</f>
        <v/>
      </c>
      <c r="D9" s="8">
        <f>C9*1.3</f>
        <v/>
      </c>
      <c r="E9" s="2" t="n">
        <v>1</v>
      </c>
      <c r="F9" s="2" t="n">
        <v>10</v>
      </c>
      <c r="G9" s="50">
        <f>H9*2</f>
        <v/>
      </c>
      <c r="H9" s="2" t="n">
        <v>12800</v>
      </c>
      <c r="I9" s="2">
        <f>J9/3</f>
        <v/>
      </c>
      <c r="J9" s="50">
        <f>J8*J$1</f>
        <v/>
      </c>
      <c r="K9" s="2" t="n">
        <v>3</v>
      </c>
      <c r="L9" s="9">
        <f>J9*K9</f>
        <v/>
      </c>
      <c r="M9" s="52">
        <f>J9/C9</f>
        <v/>
      </c>
      <c r="N9" s="8">
        <f>M9*K9</f>
        <v/>
      </c>
      <c r="O9" s="50">
        <f>$I9*O$1</f>
        <v/>
      </c>
      <c r="P9" s="50">
        <f>$I9*P$1</f>
        <v/>
      </c>
      <c r="Q9" s="50">
        <f>$I9*Q$1</f>
        <v/>
      </c>
      <c r="R9" s="50">
        <f>$I9*R$1</f>
        <v/>
      </c>
      <c r="S9" s="8">
        <f>N9*D9</f>
        <v/>
      </c>
      <c r="T9" s="50">
        <f>$L9*T$1</f>
        <v/>
      </c>
      <c r="U9" s="50">
        <f>$L9*U$1</f>
        <v/>
      </c>
      <c r="V9" s="50">
        <f>I9*W9</f>
        <v/>
      </c>
      <c r="W9" s="2" t="n">
        <v>0.3</v>
      </c>
      <c r="X9" s="2" t="n">
        <v>0</v>
      </c>
      <c r="Y9" s="50">
        <f>$L9*Y$1</f>
        <v/>
      </c>
      <c r="Z9" s="8">
        <f>Z$1*$M9</f>
        <v/>
      </c>
    </row>
    <row r="10">
      <c r="A10" s="3" t="inlineStr">
        <is>
          <t>sum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>
        <f>SUM(N3:N9)</f>
        <v/>
      </c>
      <c r="O10" s="3" t="n"/>
      <c r="P10" s="3" t="n"/>
      <c r="Q10" s="3" t="n"/>
      <c r="R10" s="3" t="n"/>
      <c r="S10" s="3">
        <f>SUM(S3:S9)</f>
        <v/>
      </c>
      <c r="T10" s="3" t="n"/>
      <c r="U10" s="3" t="n"/>
      <c r="V10" s="3" t="n"/>
      <c r="W10" s="3" t="n"/>
      <c r="X10" s="3" t="n"/>
      <c r="Y10" s="3" t="n"/>
      <c r="Z10" s="3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0" summaryRight="0"/>
    <pageSetUpPr/>
  </sheetPr>
  <dimension ref="A1:X200"/>
  <sheetViews>
    <sheetView workbookViewId="0">
      <selection activeCell="C4" sqref="C4"/>
    </sheetView>
  </sheetViews>
  <sheetFormatPr baseColWidth="8" defaultColWidth="14" defaultRowHeight="12.75"/>
  <cols>
    <col width="14" customWidth="1" style="49" min="4" max="4"/>
    <col width="14" customWidth="1" style="49" min="9" max="11"/>
  </cols>
  <sheetData>
    <row r="1">
      <c r="A1" s="14" t="inlineStr">
        <is>
          <t>阶段</t>
        </is>
      </c>
      <c r="B1" s="14" t="inlineStr">
        <is>
          <t>拥有本阶竿组套数</t>
        </is>
      </c>
      <c r="C1" s="3" t="inlineStr">
        <is>
          <t>本阶钓鱼效率</t>
        </is>
      </c>
      <c r="D1" s="3" t="inlineStr">
        <is>
          <t>目标钓具等阶</t>
        </is>
      </c>
      <c r="E1" s="3" t="inlineStr">
        <is>
          <t>上阶钓鱼效率</t>
        </is>
      </c>
      <c r="F1" s="3" t="inlineStr">
        <is>
          <t>本阶鱼时段数</t>
        </is>
      </c>
      <c r="G1" s="3" t="inlineStr">
        <is>
          <t>上阶鱼时段数</t>
        </is>
      </c>
      <c r="H1" s="3" t="inlineStr">
        <is>
          <t>小阶段加权效率</t>
        </is>
      </c>
      <c r="I1" s="3" t="inlineStr">
        <is>
          <t>目标竿组价格</t>
        </is>
      </c>
      <c r="J1" s="3" t="inlineStr">
        <is>
          <t>任务金币</t>
        </is>
      </c>
      <c r="K1" s="3" t="inlineStr">
        <is>
          <t>搬砖卖鱼金币</t>
        </is>
      </c>
      <c r="L1" s="3" t="inlineStr">
        <is>
          <t>搬砖时间</t>
        </is>
      </c>
      <c r="M1" s="3" t="inlineStr">
        <is>
          <t>经验目标</t>
        </is>
      </c>
      <c r="N1" s="3" t="inlineStr">
        <is>
          <t>钓鱼提供经验</t>
        </is>
      </c>
      <c r="O1" s="3" t="inlineStr">
        <is>
          <t>任务经验</t>
        </is>
      </c>
      <c r="P1" s="3" t="n"/>
      <c r="Q1" s="3" t="n"/>
      <c r="R1" s="3" t="n"/>
      <c r="S1" s="3" t="n"/>
      <c r="T1" s="3" t="n"/>
      <c r="U1" s="3" t="n"/>
      <c r="V1" s="3" t="n"/>
      <c r="W1" s="3" t="n"/>
      <c r="X1" s="3" t="n"/>
    </row>
    <row r="2">
      <c r="A2" s="13" t="inlineStr">
        <is>
          <t>coeff</t>
        </is>
      </c>
      <c r="B2" s="13" t="n"/>
      <c r="C2" s="12" t="n"/>
      <c r="D2" s="12" t="n"/>
      <c r="E2" s="12" t="n"/>
      <c r="F2" s="12" t="n"/>
      <c r="G2" s="12" t="n"/>
      <c r="H2" s="12" t="n"/>
      <c r="I2" s="12" t="n"/>
      <c r="J2" s="12" t="n">
        <v>0.3</v>
      </c>
      <c r="K2" s="12" t="n"/>
      <c r="L2" s="12" t="n"/>
      <c r="M2" s="12" t="n">
        <v>1.3</v>
      </c>
      <c r="N2" s="12" t="n">
        <v>0.4</v>
      </c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</row>
    <row r="3">
      <c r="A3" s="11" t="n">
        <v>1</v>
      </c>
      <c r="B3" s="11" t="n">
        <v>1</v>
      </c>
      <c r="C3" s="50">
        <f>VLOOKUP($A3,投入产出!$A$2:$W$9,3,FALSE)</f>
        <v/>
      </c>
      <c r="D3" s="2" t="n">
        <v>2</v>
      </c>
      <c r="E3" s="2" t="n">
        <v>0</v>
      </c>
      <c r="F3" s="2" t="n">
        <v>4</v>
      </c>
      <c r="G3" s="2">
        <f>4-F3</f>
        <v/>
      </c>
      <c r="H3" s="50">
        <f>(C3*F3+E3*G3)/(F3+G3)</f>
        <v/>
      </c>
      <c r="I3" s="50">
        <f>VLOOKUP(D3,投入产出!$A$2:$J$9,9,FALSE)</f>
        <v/>
      </c>
      <c r="J3" s="50">
        <f>$I3*J$2</f>
        <v/>
      </c>
      <c r="K3" s="50">
        <f>I3-J3</f>
        <v/>
      </c>
      <c r="L3" s="50">
        <f>INT(K3/H3)</f>
        <v/>
      </c>
      <c r="M3" s="50">
        <f>$I3*M$2</f>
        <v/>
      </c>
      <c r="N3" s="50">
        <f>$M3*N$2</f>
        <v/>
      </c>
      <c r="O3" s="50">
        <f>M3-N3</f>
        <v/>
      </c>
    </row>
    <row r="4">
      <c r="A4" s="11" t="n">
        <v>2</v>
      </c>
      <c r="B4" s="11" t="n">
        <v>1</v>
      </c>
      <c r="C4" s="50">
        <f>VLOOKUP($A4,投入产出!$A$2:$W$9,3,FALSE)</f>
        <v/>
      </c>
      <c r="D4" s="2" t="n">
        <v>2</v>
      </c>
      <c r="E4" s="50">
        <f>VLOOKUP($A4-1,投入产出!$A$2:$W$9,3,FALSE)</f>
        <v/>
      </c>
      <c r="F4" s="2" t="n">
        <v>2</v>
      </c>
      <c r="G4" s="2">
        <f>4-F4</f>
        <v/>
      </c>
      <c r="H4" s="50">
        <f>(C4*F4+E4*G4)/(F4+G4)</f>
        <v/>
      </c>
      <c r="I4" s="50">
        <f>VLOOKUP(D4,投入产出!$A$2:$J$9,9,FALSE)</f>
        <v/>
      </c>
      <c r="J4" s="50">
        <f>$I4*J$2</f>
        <v/>
      </c>
      <c r="K4" s="50">
        <f>I4-J4</f>
        <v/>
      </c>
      <c r="L4" s="50">
        <f>INT(K4/H4)</f>
        <v/>
      </c>
      <c r="M4" s="50">
        <f>$I4*M$2</f>
        <v/>
      </c>
      <c r="N4" s="50">
        <f>$M4*N$2</f>
        <v/>
      </c>
      <c r="O4" s="50">
        <f>M4-N4</f>
        <v/>
      </c>
    </row>
    <row r="5">
      <c r="A5" s="11" t="n">
        <v>2</v>
      </c>
      <c r="B5" s="11" t="n">
        <v>2</v>
      </c>
      <c r="C5" s="50">
        <f>VLOOKUP($A5,投入产出!$A$2:$W$9,3,FALSE)</f>
        <v/>
      </c>
      <c r="D5" s="2" t="n">
        <v>3</v>
      </c>
      <c r="E5" s="50">
        <f>VLOOKUP($A5-1,投入产出!$A$2:$W$9,3,FALSE)</f>
        <v/>
      </c>
      <c r="F5" s="2" t="n">
        <v>4</v>
      </c>
      <c r="G5" s="2">
        <f>4-F5</f>
        <v/>
      </c>
      <c r="H5" s="50">
        <f>(C5*F5+E5*G5)/(F5+G5)</f>
        <v/>
      </c>
      <c r="I5" s="50">
        <f>VLOOKUP(D5,投入产出!$A$2:$J$9,9,FALSE)</f>
        <v/>
      </c>
      <c r="J5" s="50">
        <f>$I5*J$2</f>
        <v/>
      </c>
      <c r="K5" s="50">
        <f>I5-J5</f>
        <v/>
      </c>
      <c r="L5" s="50">
        <f>INT(K5/H5)</f>
        <v/>
      </c>
      <c r="M5" s="50">
        <f>$I5*M$2</f>
        <v/>
      </c>
      <c r="N5" s="50">
        <f>$M5*N$2</f>
        <v/>
      </c>
      <c r="O5" s="50">
        <f>M5-N5</f>
        <v/>
      </c>
    </row>
    <row r="6">
      <c r="A6" s="11" t="n">
        <v>3</v>
      </c>
      <c r="B6" s="11" t="n">
        <v>1</v>
      </c>
      <c r="C6" s="50">
        <f>VLOOKUP($A6,投入产出!$A$2:$W$9,3,FALSE)</f>
        <v/>
      </c>
      <c r="D6" s="2" t="n">
        <v>3</v>
      </c>
      <c r="E6" s="50">
        <f>VLOOKUP($A6-1,投入产出!$A$2:$W$9,3,FALSE)</f>
        <v/>
      </c>
      <c r="F6" s="2" t="n">
        <v>2</v>
      </c>
      <c r="G6" s="2">
        <f>4-F6</f>
        <v/>
      </c>
      <c r="H6" s="50">
        <f>(C6*F6+E6*G6)/(F6+G6)</f>
        <v/>
      </c>
      <c r="I6" s="50">
        <f>VLOOKUP(D6,投入产出!$A$2:$J$9,9,FALSE)</f>
        <v/>
      </c>
      <c r="J6" s="50">
        <f>$I6*J$2</f>
        <v/>
      </c>
      <c r="K6" s="50">
        <f>I6-J6</f>
        <v/>
      </c>
      <c r="L6" s="50">
        <f>INT(K6/H6)</f>
        <v/>
      </c>
      <c r="M6" s="50">
        <f>$I6*M$2</f>
        <v/>
      </c>
      <c r="N6" s="50">
        <f>$M6*N$2</f>
        <v/>
      </c>
      <c r="O6" s="50">
        <f>M6-N6</f>
        <v/>
      </c>
    </row>
    <row r="7">
      <c r="A7" s="11" t="n">
        <v>3</v>
      </c>
      <c r="B7" s="11" t="n">
        <v>2</v>
      </c>
      <c r="C7" s="50">
        <f>VLOOKUP($A7,投入产出!$A$2:$W$9,3,FALSE)</f>
        <v/>
      </c>
      <c r="D7" s="2" t="n">
        <v>4</v>
      </c>
      <c r="E7" s="50">
        <f>VLOOKUP($A7-1,投入产出!$A$2:$W$9,3,FALSE)</f>
        <v/>
      </c>
      <c r="F7" s="2" t="n">
        <v>4</v>
      </c>
      <c r="G7" s="2">
        <f>4-F7</f>
        <v/>
      </c>
      <c r="H7" s="50">
        <f>(C7*F7+E7*G7)/(F7+G7)</f>
        <v/>
      </c>
      <c r="I7" s="50">
        <f>VLOOKUP(D7,投入产出!$A$2:$J$9,9,FALSE)</f>
        <v/>
      </c>
      <c r="J7" s="50">
        <f>$I7*J$2</f>
        <v/>
      </c>
      <c r="K7" s="50">
        <f>I7-J7</f>
        <v/>
      </c>
      <c r="L7" s="50">
        <f>INT(K7/H7)</f>
        <v/>
      </c>
      <c r="M7" s="50">
        <f>$I7*M$2</f>
        <v/>
      </c>
      <c r="N7" s="50">
        <f>$M7*N$2</f>
        <v/>
      </c>
      <c r="O7" s="50">
        <f>M7-N7</f>
        <v/>
      </c>
    </row>
    <row r="8">
      <c r="A8" s="11" t="n">
        <v>4</v>
      </c>
      <c r="B8" s="11" t="n">
        <v>1</v>
      </c>
      <c r="C8" s="50">
        <f>VLOOKUP($A8,投入产出!$A$2:$W$9,3,FALSE)</f>
        <v/>
      </c>
      <c r="D8" s="2" t="n">
        <v>4</v>
      </c>
      <c r="E8" s="50">
        <f>VLOOKUP($A8-1,投入产出!$A$2:$W$9,3,FALSE)</f>
        <v/>
      </c>
      <c r="F8" s="2" t="n">
        <v>2</v>
      </c>
      <c r="G8" s="2">
        <f>4-F8</f>
        <v/>
      </c>
      <c r="H8" s="50">
        <f>(C8*F8+E8*G8)/(F8+G8)</f>
        <v/>
      </c>
      <c r="I8" s="50">
        <f>VLOOKUP(D8,投入产出!$A$2:$J$9,9,FALSE)</f>
        <v/>
      </c>
      <c r="J8" s="50">
        <f>$I8*J$2</f>
        <v/>
      </c>
      <c r="K8" s="50">
        <f>I8-J8</f>
        <v/>
      </c>
      <c r="L8" s="50">
        <f>INT(K8/H8)</f>
        <v/>
      </c>
      <c r="M8" s="50">
        <f>$I8*M$2</f>
        <v/>
      </c>
      <c r="N8" s="50">
        <f>$M8*N$2</f>
        <v/>
      </c>
      <c r="O8" s="50">
        <f>M8-N8</f>
        <v/>
      </c>
    </row>
    <row r="9">
      <c r="A9" s="11" t="n">
        <v>4</v>
      </c>
      <c r="B9" s="11" t="n">
        <v>2</v>
      </c>
      <c r="C9" s="50">
        <f>VLOOKUP($A9,投入产出!$A$2:$W$9,3,FALSE)</f>
        <v/>
      </c>
      <c r="D9" s="2" t="n">
        <v>4</v>
      </c>
      <c r="E9" s="50">
        <f>VLOOKUP($A9-1,投入产出!$A$2:$W$9,3,FALSE)</f>
        <v/>
      </c>
      <c r="F9" s="2" t="n">
        <v>3</v>
      </c>
      <c r="G9" s="2">
        <f>4-F9</f>
        <v/>
      </c>
      <c r="H9" s="50">
        <f>(C9*F9+E9*G9)/(F9+G9)</f>
        <v/>
      </c>
      <c r="I9" s="50">
        <f>VLOOKUP(D9,投入产出!$A$2:$J$9,9,FALSE)</f>
        <v/>
      </c>
      <c r="J9" s="50">
        <f>$I9*J$2</f>
        <v/>
      </c>
      <c r="K9" s="50">
        <f>I9-J9</f>
        <v/>
      </c>
      <c r="L9" s="50">
        <f>INT(K9/H9)</f>
        <v/>
      </c>
      <c r="M9" s="50">
        <f>$I9*M$2</f>
        <v/>
      </c>
      <c r="N9" s="50">
        <f>$M9*N$2</f>
        <v/>
      </c>
      <c r="O9" s="50">
        <f>M9-N9</f>
        <v/>
      </c>
    </row>
    <row r="10">
      <c r="A10" s="11" t="n">
        <v>4</v>
      </c>
      <c r="B10" s="11" t="n">
        <v>3</v>
      </c>
      <c r="C10" s="50">
        <f>VLOOKUP($A10,投入产出!$A$2:$W$9,3,FALSE)</f>
        <v/>
      </c>
      <c r="D10" s="2" t="n">
        <v>5</v>
      </c>
      <c r="E10" s="50">
        <f>VLOOKUP($A10-1,投入产出!$A$2:$W$9,3,FALSE)</f>
        <v/>
      </c>
      <c r="F10" s="2" t="n">
        <v>4</v>
      </c>
      <c r="G10" s="2">
        <f>4-F10</f>
        <v/>
      </c>
      <c r="H10" s="50">
        <f>(C10*F10+E10*G10)/(F10+G10)</f>
        <v/>
      </c>
      <c r="I10" s="50">
        <f>VLOOKUP(D10,投入产出!$A$2:$J$9,9,FALSE)</f>
        <v/>
      </c>
      <c r="J10" s="50">
        <f>$I10*J$2</f>
        <v/>
      </c>
      <c r="K10" s="50">
        <f>I10-J10</f>
        <v/>
      </c>
      <c r="L10" s="50">
        <f>INT(K10/H10)</f>
        <v/>
      </c>
      <c r="M10" s="50">
        <f>$I10*M$2</f>
        <v/>
      </c>
      <c r="N10" s="50">
        <f>$M10*N$2</f>
        <v/>
      </c>
      <c r="O10" s="50">
        <f>M10-N10</f>
        <v/>
      </c>
    </row>
    <row r="11">
      <c r="A11" s="11" t="n">
        <v>5</v>
      </c>
      <c r="B11" s="11" t="n">
        <v>1</v>
      </c>
      <c r="C11" s="50">
        <f>VLOOKUP($A11,投入产出!$A$2:$W$9,3,FALSE)</f>
        <v/>
      </c>
      <c r="D11" s="2" t="n">
        <v>5</v>
      </c>
      <c r="E11" s="50">
        <f>VLOOKUP($A11-1,投入产出!$A$2:$W$9,3,FALSE)</f>
        <v/>
      </c>
      <c r="F11" s="2" t="n">
        <v>1</v>
      </c>
      <c r="G11" s="2">
        <f>4-F11</f>
        <v/>
      </c>
      <c r="H11" s="50">
        <f>(C11*F11+E11*G11)/(F11+G11)</f>
        <v/>
      </c>
      <c r="I11" s="50">
        <f>VLOOKUP(D11,投入产出!$A$2:$J$9,9,FALSE)</f>
        <v/>
      </c>
      <c r="J11" s="50">
        <f>$I11*J$2</f>
        <v/>
      </c>
      <c r="K11" s="50">
        <f>I11-J11</f>
        <v/>
      </c>
      <c r="L11" s="50">
        <f>INT(K11/H11)</f>
        <v/>
      </c>
      <c r="M11" s="50">
        <f>$I11*M$2</f>
        <v/>
      </c>
      <c r="N11" s="50">
        <f>$M11*N$2</f>
        <v/>
      </c>
      <c r="O11" s="50">
        <f>M11-N11</f>
        <v/>
      </c>
    </row>
    <row r="12">
      <c r="A12" s="11" t="n">
        <v>5</v>
      </c>
      <c r="B12" s="11" t="n">
        <v>2</v>
      </c>
      <c r="C12" s="50">
        <f>VLOOKUP($A12,投入产出!$A$2:$W$9,3,FALSE)</f>
        <v/>
      </c>
      <c r="D12" s="2" t="n">
        <v>5</v>
      </c>
      <c r="E12" s="50">
        <f>VLOOKUP($A12-1,投入产出!$A$2:$W$9,3,FALSE)</f>
        <v/>
      </c>
      <c r="F12" s="2" t="n">
        <v>2</v>
      </c>
      <c r="G12" s="2">
        <f>4-F12</f>
        <v/>
      </c>
      <c r="H12" s="50">
        <f>(C12*F12+E12*G12)/(F12+G12)</f>
        <v/>
      </c>
      <c r="I12" s="50">
        <f>VLOOKUP(D12,投入产出!$A$2:$J$9,9,FALSE)</f>
        <v/>
      </c>
      <c r="J12" s="50">
        <f>$I12*J$2</f>
        <v/>
      </c>
      <c r="K12" s="50">
        <f>I12-J12</f>
        <v/>
      </c>
      <c r="L12" s="50">
        <f>INT(K12/H12)</f>
        <v/>
      </c>
      <c r="M12" s="50">
        <f>$I12*M$2</f>
        <v/>
      </c>
      <c r="N12" s="50">
        <f>$M12*N$2</f>
        <v/>
      </c>
      <c r="O12" s="50">
        <f>M12-N12</f>
        <v/>
      </c>
    </row>
    <row r="13">
      <c r="A13" s="11" t="n">
        <v>5</v>
      </c>
      <c r="B13" s="11" t="n">
        <v>3</v>
      </c>
      <c r="C13" s="50">
        <f>VLOOKUP($A13,投入产出!$A$2:$W$9,3,FALSE)</f>
        <v/>
      </c>
      <c r="D13" s="2" t="n">
        <v>5</v>
      </c>
      <c r="E13" s="50">
        <f>VLOOKUP($A13-1,投入产出!$A$2:$W$9,3,FALSE)</f>
        <v/>
      </c>
      <c r="F13" s="2" t="n">
        <v>3</v>
      </c>
      <c r="G13" s="2">
        <f>4-F13</f>
        <v/>
      </c>
      <c r="H13" s="50">
        <f>(C13*F13+E13*G13)/(F13+G13)</f>
        <v/>
      </c>
      <c r="I13" s="50">
        <f>VLOOKUP(D13,投入产出!$A$2:$J$9,9,FALSE)</f>
        <v/>
      </c>
      <c r="J13" s="50">
        <f>$I13*J$2</f>
        <v/>
      </c>
      <c r="K13" s="50">
        <f>I13-J13</f>
        <v/>
      </c>
      <c r="L13" s="50">
        <f>INT(K13/H13)</f>
        <v/>
      </c>
      <c r="M13" s="50">
        <f>$I13*M$2</f>
        <v/>
      </c>
      <c r="N13" s="50">
        <f>$M13*N$2</f>
        <v/>
      </c>
      <c r="O13" s="50">
        <f>M13-N13</f>
        <v/>
      </c>
    </row>
    <row r="14">
      <c r="A14" s="11" t="n"/>
      <c r="B14" s="11" t="n"/>
    </row>
    <row r="15">
      <c r="A15" s="11" t="n"/>
      <c r="B15" s="11" t="n"/>
    </row>
    <row r="16">
      <c r="A16" s="11" t="n"/>
      <c r="B16" s="11" t="n"/>
    </row>
    <row r="17">
      <c r="A17" s="11" t="n"/>
      <c r="B17" s="11" t="n"/>
    </row>
    <row r="18">
      <c r="A18" s="11" t="n"/>
      <c r="B18" s="11" t="n"/>
    </row>
    <row r="19">
      <c r="A19" s="11" t="n"/>
      <c r="B19" s="11" t="n"/>
    </row>
    <row r="20">
      <c r="A20" s="11" t="n"/>
      <c r="B20" s="11" t="n"/>
    </row>
    <row r="21">
      <c r="A21" s="11" t="n"/>
      <c r="B21" s="11" t="n"/>
    </row>
    <row r="22">
      <c r="A22" s="11" t="n"/>
      <c r="B22" s="11" t="n"/>
    </row>
    <row r="23">
      <c r="A23" s="11" t="n"/>
      <c r="B23" s="11" t="n"/>
    </row>
    <row r="24">
      <c r="A24" s="11" t="n"/>
      <c r="B24" s="11" t="n"/>
    </row>
    <row r="25">
      <c r="A25" s="11" t="n"/>
      <c r="B25" s="11" t="n"/>
    </row>
    <row r="26">
      <c r="A26" s="11" t="n"/>
      <c r="B26" s="11" t="n"/>
    </row>
    <row r="27">
      <c r="A27" s="11" t="n"/>
      <c r="B27" s="11" t="n"/>
    </row>
    <row r="28">
      <c r="A28" s="11" t="n"/>
      <c r="B28" s="11" t="n"/>
    </row>
    <row r="29">
      <c r="A29" s="11" t="n"/>
      <c r="B29" s="11" t="n"/>
    </row>
    <row r="30">
      <c r="A30" s="11" t="n"/>
      <c r="B30" s="11" t="n"/>
    </row>
    <row r="31">
      <c r="A31" s="11" t="n"/>
      <c r="B31" s="11" t="n"/>
    </row>
    <row r="32">
      <c r="A32" s="11" t="n"/>
      <c r="B32" s="11" t="n"/>
    </row>
    <row r="33">
      <c r="A33" s="11" t="n"/>
      <c r="B33" s="11" t="n"/>
    </row>
    <row r="34">
      <c r="A34" s="11" t="n"/>
      <c r="B34" s="11" t="n"/>
    </row>
    <row r="35">
      <c r="A35" s="11" t="n"/>
      <c r="B35" s="11" t="n"/>
    </row>
    <row r="36">
      <c r="A36" s="11" t="n"/>
      <c r="B36" s="11" t="n"/>
    </row>
    <row r="37">
      <c r="A37" s="11" t="n"/>
      <c r="B37" s="11" t="n"/>
    </row>
    <row r="38">
      <c r="A38" s="11" t="n"/>
      <c r="B38" s="11" t="n"/>
    </row>
    <row r="39">
      <c r="A39" s="11" t="n"/>
      <c r="B39" s="11" t="n"/>
    </row>
    <row r="40">
      <c r="A40" s="11" t="n"/>
      <c r="B40" s="11" t="n"/>
    </row>
    <row r="41">
      <c r="A41" s="11" t="n"/>
      <c r="B41" s="11" t="n"/>
    </row>
    <row r="42">
      <c r="A42" s="11" t="n"/>
      <c r="B42" s="11" t="n"/>
    </row>
    <row r="43">
      <c r="A43" s="11" t="n"/>
      <c r="B43" s="11" t="n"/>
    </row>
    <row r="44">
      <c r="A44" s="11" t="n"/>
      <c r="B44" s="11" t="n"/>
    </row>
    <row r="45">
      <c r="A45" s="11" t="n"/>
      <c r="B45" s="11" t="n"/>
    </row>
    <row r="46">
      <c r="A46" s="11" t="n"/>
      <c r="B46" s="11" t="n"/>
    </row>
    <row r="47">
      <c r="A47" s="11" t="n"/>
      <c r="B47" s="11" t="n"/>
    </row>
    <row r="48">
      <c r="A48" s="11" t="n"/>
      <c r="B48" s="11" t="n"/>
    </row>
    <row r="49">
      <c r="A49" s="11" t="n"/>
      <c r="B49" s="11" t="n"/>
    </row>
    <row r="50">
      <c r="A50" s="11" t="n"/>
      <c r="B50" s="11" t="n"/>
    </row>
    <row r="51">
      <c r="A51" s="11" t="n"/>
      <c r="B51" s="11" t="n"/>
    </row>
    <row r="52">
      <c r="A52" s="11" t="n"/>
      <c r="B52" s="11" t="n"/>
    </row>
    <row r="53">
      <c r="A53" s="11" t="n"/>
      <c r="B53" s="11" t="n"/>
    </row>
    <row r="54">
      <c r="A54" s="11" t="n"/>
      <c r="B54" s="11" t="n"/>
    </row>
    <row r="55">
      <c r="A55" s="11" t="n"/>
      <c r="B55" s="11" t="n"/>
    </row>
    <row r="56">
      <c r="A56" s="11" t="n"/>
      <c r="B56" s="11" t="n"/>
    </row>
    <row r="57">
      <c r="A57" s="11" t="n"/>
      <c r="B57" s="11" t="n"/>
    </row>
    <row r="58">
      <c r="A58" s="11" t="n"/>
      <c r="B58" s="11" t="n"/>
    </row>
    <row r="59">
      <c r="A59" s="11" t="n"/>
      <c r="B59" s="11" t="n"/>
    </row>
    <row r="60">
      <c r="A60" s="11" t="n"/>
      <c r="B60" s="11" t="n"/>
    </row>
    <row r="61">
      <c r="A61" s="11" t="n"/>
      <c r="B61" s="11" t="n"/>
    </row>
    <row r="62">
      <c r="A62" s="11" t="n"/>
      <c r="B62" s="11" t="n"/>
    </row>
    <row r="63">
      <c r="A63" s="11" t="n"/>
      <c r="B63" s="11" t="n"/>
    </row>
    <row r="64">
      <c r="A64" s="11" t="n"/>
      <c r="B64" s="11" t="n"/>
    </row>
    <row r="65">
      <c r="A65" s="11" t="n"/>
      <c r="B65" s="11" t="n"/>
    </row>
    <row r="66">
      <c r="A66" s="11" t="n"/>
      <c r="B66" s="11" t="n"/>
    </row>
    <row r="67">
      <c r="A67" s="11" t="n"/>
      <c r="B67" s="11" t="n"/>
    </row>
    <row r="68">
      <c r="A68" s="11" t="n"/>
      <c r="B68" s="11" t="n"/>
    </row>
    <row r="69">
      <c r="A69" s="11" t="n"/>
      <c r="B69" s="11" t="n"/>
    </row>
    <row r="70">
      <c r="A70" s="11" t="n"/>
      <c r="B70" s="11" t="n"/>
    </row>
    <row r="71">
      <c r="A71" s="11" t="n"/>
      <c r="B71" s="11" t="n"/>
    </row>
    <row r="72">
      <c r="A72" s="11" t="n"/>
      <c r="B72" s="11" t="n"/>
    </row>
    <row r="73">
      <c r="A73" s="11" t="n"/>
      <c r="B73" s="11" t="n"/>
    </row>
    <row r="74">
      <c r="A74" s="11" t="n"/>
      <c r="B74" s="11" t="n"/>
    </row>
    <row r="75">
      <c r="A75" s="11" t="n"/>
      <c r="B75" s="11" t="n"/>
    </row>
    <row r="76">
      <c r="A76" s="11" t="n"/>
      <c r="B76" s="11" t="n"/>
    </row>
    <row r="77">
      <c r="A77" s="11" t="n"/>
      <c r="B77" s="11" t="n"/>
    </row>
    <row r="78">
      <c r="A78" s="11" t="n"/>
      <c r="B78" s="11" t="n"/>
    </row>
    <row r="79">
      <c r="A79" s="11" t="n"/>
      <c r="B79" s="11" t="n"/>
    </row>
    <row r="80">
      <c r="A80" s="11" t="n"/>
      <c r="B80" s="11" t="n"/>
    </row>
    <row r="81">
      <c r="A81" s="11" t="n"/>
      <c r="B81" s="11" t="n"/>
    </row>
    <row r="82">
      <c r="A82" s="11" t="n"/>
      <c r="B82" s="11" t="n"/>
    </row>
    <row r="83">
      <c r="A83" s="11" t="n"/>
      <c r="B83" s="11" t="n"/>
    </row>
    <row r="84">
      <c r="A84" s="11" t="n"/>
      <c r="B84" s="11" t="n"/>
    </row>
    <row r="85">
      <c r="A85" s="11" t="n"/>
      <c r="B85" s="11" t="n"/>
    </row>
    <row r="86">
      <c r="A86" s="11" t="n"/>
      <c r="B86" s="11" t="n"/>
    </row>
    <row r="87">
      <c r="A87" s="11" t="n"/>
      <c r="B87" s="11" t="n"/>
    </row>
    <row r="88">
      <c r="A88" s="11" t="n"/>
      <c r="B88" s="11" t="n"/>
    </row>
    <row r="89">
      <c r="A89" s="11" t="n"/>
      <c r="B89" s="11" t="n"/>
    </row>
    <row r="90">
      <c r="A90" s="11" t="n"/>
      <c r="B90" s="11" t="n"/>
    </row>
    <row r="91">
      <c r="A91" s="11" t="n"/>
      <c r="B91" s="11" t="n"/>
    </row>
    <row r="92">
      <c r="A92" s="11" t="n"/>
      <c r="B92" s="11" t="n"/>
    </row>
    <row r="93">
      <c r="A93" s="11" t="n"/>
      <c r="B93" s="11" t="n"/>
    </row>
    <row r="94">
      <c r="A94" s="11" t="n"/>
      <c r="B94" s="11" t="n"/>
    </row>
    <row r="95">
      <c r="A95" s="11" t="n"/>
      <c r="B95" s="11" t="n"/>
    </row>
    <row r="96">
      <c r="A96" s="11" t="n"/>
      <c r="B96" s="11" t="n"/>
    </row>
    <row r="97">
      <c r="A97" s="11" t="n"/>
      <c r="B97" s="11" t="n"/>
    </row>
    <row r="98">
      <c r="A98" s="11" t="n"/>
      <c r="B98" s="11" t="n"/>
    </row>
    <row r="99">
      <c r="A99" s="11" t="n"/>
      <c r="B99" s="11" t="n"/>
    </row>
    <row r="100">
      <c r="A100" s="11" t="n"/>
      <c r="B100" s="11" t="n"/>
    </row>
    <row r="101">
      <c r="A101" s="11" t="n"/>
      <c r="B101" s="11" t="n"/>
    </row>
    <row r="102">
      <c r="A102" s="11" t="n"/>
      <c r="B102" s="11" t="n"/>
    </row>
    <row r="103">
      <c r="A103" s="11" t="n"/>
      <c r="B103" s="11" t="n"/>
    </row>
    <row r="104">
      <c r="A104" s="11" t="n"/>
      <c r="B104" s="11" t="n"/>
    </row>
    <row r="105">
      <c r="A105" s="11" t="n"/>
      <c r="B105" s="11" t="n"/>
    </row>
    <row r="106">
      <c r="A106" s="11" t="n"/>
      <c r="B106" s="11" t="n"/>
    </row>
    <row r="107">
      <c r="A107" s="11" t="n"/>
      <c r="B107" s="11" t="n"/>
    </row>
    <row r="108">
      <c r="A108" s="11" t="n"/>
      <c r="B108" s="11" t="n"/>
    </row>
    <row r="109">
      <c r="A109" s="11" t="n"/>
      <c r="B109" s="11" t="n"/>
    </row>
    <row r="110">
      <c r="A110" s="11" t="n"/>
      <c r="B110" s="11" t="n"/>
    </row>
    <row r="111">
      <c r="A111" s="11" t="n"/>
      <c r="B111" s="11" t="n"/>
    </row>
    <row r="112">
      <c r="A112" s="11" t="n"/>
      <c r="B112" s="11" t="n"/>
    </row>
    <row r="113">
      <c r="A113" s="11" t="n"/>
      <c r="B113" s="11" t="n"/>
    </row>
    <row r="114">
      <c r="A114" s="11" t="n"/>
      <c r="B114" s="11" t="n"/>
    </row>
    <row r="115">
      <c r="A115" s="11" t="n"/>
      <c r="B115" s="11" t="n"/>
    </row>
    <row r="116">
      <c r="A116" s="11" t="n"/>
      <c r="B116" s="11" t="n"/>
    </row>
    <row r="117">
      <c r="A117" s="11" t="n"/>
      <c r="B117" s="11" t="n"/>
    </row>
    <row r="118">
      <c r="A118" s="11" t="n"/>
      <c r="B118" s="11" t="n"/>
    </row>
    <row r="119">
      <c r="A119" s="11" t="n"/>
      <c r="B119" s="11" t="n"/>
    </row>
    <row r="120">
      <c r="A120" s="11" t="n"/>
      <c r="B120" s="11" t="n"/>
    </row>
    <row r="121">
      <c r="A121" s="11" t="n"/>
      <c r="B121" s="11" t="n"/>
    </row>
    <row r="122">
      <c r="A122" s="11" t="n"/>
      <c r="B122" s="11" t="n"/>
    </row>
    <row r="123">
      <c r="A123" s="11" t="n"/>
      <c r="B123" s="11" t="n"/>
    </row>
    <row r="124">
      <c r="A124" s="11" t="n"/>
      <c r="B124" s="11" t="n"/>
    </row>
    <row r="125">
      <c r="A125" s="11" t="n"/>
      <c r="B125" s="11" t="n"/>
    </row>
    <row r="126">
      <c r="A126" s="11" t="n"/>
      <c r="B126" s="11" t="n"/>
    </row>
    <row r="127">
      <c r="A127" s="11" t="n"/>
      <c r="B127" s="11" t="n"/>
    </row>
    <row r="128">
      <c r="A128" s="11" t="n"/>
      <c r="B128" s="11" t="n"/>
    </row>
    <row r="129">
      <c r="A129" s="11" t="n"/>
      <c r="B129" s="11" t="n"/>
    </row>
    <row r="130">
      <c r="A130" s="11" t="n"/>
      <c r="B130" s="11" t="n"/>
    </row>
    <row r="131">
      <c r="A131" s="11" t="n"/>
      <c r="B131" s="11" t="n"/>
    </row>
    <row r="132">
      <c r="A132" s="11" t="n"/>
      <c r="B132" s="11" t="n"/>
    </row>
    <row r="133">
      <c r="A133" s="11" t="n"/>
      <c r="B133" s="11" t="n"/>
    </row>
    <row r="134">
      <c r="A134" s="11" t="n"/>
      <c r="B134" s="11" t="n"/>
    </row>
    <row r="135">
      <c r="A135" s="11" t="n"/>
      <c r="B135" s="11" t="n"/>
    </row>
    <row r="136">
      <c r="A136" s="11" t="n"/>
      <c r="B136" s="11" t="n"/>
    </row>
    <row r="137">
      <c r="A137" s="11" t="n"/>
      <c r="B137" s="11" t="n"/>
    </row>
    <row r="138">
      <c r="A138" s="11" t="n"/>
      <c r="B138" s="11" t="n"/>
    </row>
    <row r="139">
      <c r="A139" s="11" t="n"/>
      <c r="B139" s="11" t="n"/>
    </row>
    <row r="140">
      <c r="A140" s="11" t="n"/>
      <c r="B140" s="11" t="n"/>
    </row>
    <row r="141">
      <c r="A141" s="11" t="n"/>
      <c r="B141" s="11" t="n"/>
    </row>
    <row r="142">
      <c r="A142" s="11" t="n"/>
      <c r="B142" s="11" t="n"/>
    </row>
    <row r="143">
      <c r="A143" s="11" t="n"/>
      <c r="B143" s="11" t="n"/>
    </row>
    <row r="144">
      <c r="A144" s="11" t="n"/>
      <c r="B144" s="11" t="n"/>
    </row>
    <row r="145">
      <c r="A145" s="11" t="n"/>
      <c r="B145" s="11" t="n"/>
    </row>
    <row r="146">
      <c r="A146" s="11" t="n"/>
      <c r="B146" s="11" t="n"/>
    </row>
    <row r="147">
      <c r="A147" s="11" t="n"/>
      <c r="B147" s="11" t="n"/>
    </row>
    <row r="148">
      <c r="A148" s="11" t="n"/>
      <c r="B148" s="11" t="n"/>
    </row>
    <row r="149">
      <c r="A149" s="11" t="n"/>
      <c r="B149" s="11" t="n"/>
    </row>
    <row r="150">
      <c r="A150" s="11" t="n"/>
      <c r="B150" s="11" t="n"/>
    </row>
    <row r="151">
      <c r="A151" s="11" t="n"/>
      <c r="B151" s="11" t="n"/>
    </row>
    <row r="152">
      <c r="A152" s="11" t="n"/>
      <c r="B152" s="11" t="n"/>
    </row>
    <row r="153">
      <c r="A153" s="11" t="n"/>
      <c r="B153" s="11" t="n"/>
    </row>
    <row r="154">
      <c r="A154" s="11" t="n"/>
      <c r="B154" s="11" t="n"/>
    </row>
    <row r="155">
      <c r="A155" s="11" t="n"/>
      <c r="B155" s="11" t="n"/>
    </row>
    <row r="156">
      <c r="A156" s="11" t="n"/>
      <c r="B156" s="11" t="n"/>
    </row>
    <row r="157">
      <c r="A157" s="11" t="n"/>
      <c r="B157" s="11" t="n"/>
    </row>
    <row r="158">
      <c r="A158" s="11" t="n"/>
      <c r="B158" s="11" t="n"/>
    </row>
    <row r="159">
      <c r="A159" s="11" t="n"/>
      <c r="B159" s="11" t="n"/>
    </row>
    <row r="160">
      <c r="A160" s="11" t="n"/>
      <c r="B160" s="11" t="n"/>
    </row>
    <row r="161">
      <c r="A161" s="11" t="n"/>
      <c r="B161" s="11" t="n"/>
    </row>
    <row r="162">
      <c r="A162" s="11" t="n"/>
      <c r="B162" s="11" t="n"/>
    </row>
    <row r="163">
      <c r="A163" s="11" t="n"/>
      <c r="B163" s="11" t="n"/>
    </row>
    <row r="164">
      <c r="A164" s="11" t="n"/>
      <c r="B164" s="11" t="n"/>
    </row>
    <row r="165">
      <c r="A165" s="11" t="n"/>
      <c r="B165" s="11" t="n"/>
    </row>
    <row r="166">
      <c r="A166" s="11" t="n"/>
      <c r="B166" s="11" t="n"/>
    </row>
    <row r="167">
      <c r="A167" s="11" t="n"/>
      <c r="B167" s="11" t="n"/>
    </row>
    <row r="168">
      <c r="A168" s="11" t="n"/>
      <c r="B168" s="11" t="n"/>
    </row>
    <row r="169">
      <c r="A169" s="11" t="n"/>
      <c r="B169" s="11" t="n"/>
    </row>
    <row r="170">
      <c r="A170" s="11" t="n"/>
      <c r="B170" s="11" t="n"/>
    </row>
    <row r="171">
      <c r="A171" s="11" t="n"/>
      <c r="B171" s="11" t="n"/>
    </row>
    <row r="172">
      <c r="A172" s="11" t="n"/>
      <c r="B172" s="11" t="n"/>
    </row>
    <row r="173">
      <c r="A173" s="11" t="n"/>
      <c r="B173" s="11" t="n"/>
    </row>
    <row r="174">
      <c r="A174" s="11" t="n"/>
      <c r="B174" s="11" t="n"/>
    </row>
    <row r="175">
      <c r="A175" s="11" t="n"/>
      <c r="B175" s="11" t="n"/>
    </row>
    <row r="176">
      <c r="A176" s="11" t="n"/>
      <c r="B176" s="11" t="n"/>
    </row>
    <row r="177">
      <c r="A177" s="11" t="n"/>
      <c r="B177" s="11" t="n"/>
    </row>
    <row r="178">
      <c r="A178" s="11" t="n"/>
      <c r="B178" s="11" t="n"/>
    </row>
    <row r="179">
      <c r="A179" s="11" t="n"/>
      <c r="B179" s="11" t="n"/>
    </row>
    <row r="180">
      <c r="A180" s="11" t="n"/>
      <c r="B180" s="11" t="n"/>
    </row>
    <row r="181">
      <c r="A181" s="11" t="n"/>
      <c r="B181" s="11" t="n"/>
    </row>
    <row r="182">
      <c r="A182" s="11" t="n"/>
      <c r="B182" s="11" t="n"/>
    </row>
    <row r="183">
      <c r="A183" s="11" t="n"/>
      <c r="B183" s="11" t="n"/>
    </row>
    <row r="184">
      <c r="A184" s="11" t="n"/>
      <c r="B184" s="11" t="n"/>
    </row>
    <row r="185">
      <c r="A185" s="11" t="n"/>
      <c r="B185" s="11" t="n"/>
    </row>
    <row r="186">
      <c r="A186" s="11" t="n"/>
      <c r="B186" s="11" t="n"/>
    </row>
    <row r="187">
      <c r="A187" s="11" t="n"/>
      <c r="B187" s="11" t="n"/>
    </row>
    <row r="188">
      <c r="A188" s="11" t="n"/>
      <c r="B188" s="11" t="n"/>
    </row>
    <row r="189">
      <c r="A189" s="11" t="n"/>
      <c r="B189" s="11" t="n"/>
    </row>
    <row r="190">
      <c r="A190" s="11" t="n"/>
      <c r="B190" s="11" t="n"/>
    </row>
    <row r="191">
      <c r="A191" s="11" t="n"/>
      <c r="B191" s="11" t="n"/>
    </row>
    <row r="192">
      <c r="A192" s="11" t="n"/>
      <c r="B192" s="11" t="n"/>
    </row>
    <row r="193">
      <c r="A193" s="11" t="n"/>
      <c r="B193" s="11" t="n"/>
    </row>
    <row r="194">
      <c r="A194" s="11" t="n"/>
      <c r="B194" s="11" t="n"/>
    </row>
    <row r="195">
      <c r="A195" s="11" t="n"/>
      <c r="B195" s="11" t="n"/>
    </row>
    <row r="196">
      <c r="A196" s="11" t="n"/>
      <c r="B196" s="11" t="n"/>
    </row>
    <row r="197">
      <c r="A197" s="11" t="n"/>
      <c r="B197" s="11" t="n"/>
    </row>
    <row r="198">
      <c r="A198" s="11" t="n"/>
      <c r="B198" s="11" t="n"/>
    </row>
    <row r="199">
      <c r="A199" s="11" t="n"/>
      <c r="B199" s="11" t="n"/>
    </row>
    <row r="200">
      <c r="A200" s="11" t="n"/>
      <c r="B200" s="11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5">
    <outlinePr summaryBelow="0" summaryRight="0"/>
    <pageSetUpPr/>
  </sheetPr>
  <dimension ref="A1:G37"/>
  <sheetViews>
    <sheetView workbookViewId="0">
      <selection activeCell="A1" sqref="A1"/>
    </sheetView>
  </sheetViews>
  <sheetFormatPr baseColWidth="8" defaultColWidth="14" defaultRowHeight="12.75"/>
  <cols>
    <col width="26" customWidth="1" style="49" min="2" max="2"/>
    <col width="29" customWidth="1" style="49" min="3" max="3"/>
  </cols>
  <sheetData>
    <row r="1">
      <c r="A1" s="2" t="inlineStr">
        <is>
          <t>TODO</t>
        </is>
      </c>
    </row>
    <row r="2" ht="18.95" customHeight="1" s="49">
      <c r="B2" s="2" t="inlineStr">
        <is>
          <t>竿降低，饵提高</t>
        </is>
      </c>
      <c r="C2" s="1" t="n"/>
    </row>
    <row r="3" ht="18.95" customHeight="1" s="49">
      <c r="B3" s="19" t="inlineStr">
        <is>
          <t>任务、成就</t>
        </is>
      </c>
      <c r="C3" s="1" t="n"/>
    </row>
    <row r="4" ht="18.95" customHeight="1" s="49">
      <c r="B4" s="2" t="inlineStr">
        <is>
          <t>工具 用中间表和代码 生成饵-姿态-鱼的bp表</t>
        </is>
      </c>
    </row>
    <row r="5" ht="18.95" customHeight="1" s="49">
      <c r="B5" s="2" t="inlineStr">
        <is>
          <t>回环中抢先尝鲜带来的半数提升，调整框算</t>
        </is>
      </c>
      <c r="C5" s="1" t="n"/>
    </row>
    <row r="6" ht="18.95" customHeight="1" s="49">
      <c r="B6" s="2" t="inlineStr">
        <is>
          <t>维修</t>
        </is>
      </c>
      <c r="C6" s="1" t="n"/>
    </row>
    <row r="7" ht="18.95" customHeight="1" s="49">
      <c r="B7" s="2" t="inlineStr">
        <is>
          <t>调整等级表</t>
        </is>
      </c>
      <c r="C7" s="1" t="n"/>
    </row>
    <row r="8" ht="18.95" customHeight="1" s="49">
      <c r="B8" s="2" t="inlineStr">
        <is>
          <t>饵细化</t>
        </is>
      </c>
      <c r="C8" s="1" t="n"/>
    </row>
    <row r="9" ht="18.95" customHeight="1" s="49">
      <c r="B9" s="2" t="inlineStr">
        <is>
          <t>等级奖励</t>
        </is>
      </c>
      <c r="C9" s="1" t="n"/>
    </row>
    <row r="10" ht="18.95" customHeight="1" s="49">
      <c r="B10" s="2" t="inlineStr">
        <is>
          <t>收益效率改进：钓二阶鱼时夹杂一阶鱼</t>
        </is>
      </c>
    </row>
    <row r="11" ht="18.95" customHeight="1" s="49"/>
    <row r="12">
      <c r="A12" s="2" t="inlineStr">
        <is>
          <t>钓具升级是钓到更好鱼的基础</t>
        </is>
      </c>
    </row>
    <row r="13">
      <c r="A13" s="2" t="n"/>
    </row>
    <row r="15">
      <c r="B15" s="2" t="n"/>
    </row>
    <row r="21" ht="25.5" customHeight="1" s="49">
      <c r="A21" s="15" t="inlineStr">
        <is>
          <t>阶段</t>
        </is>
      </c>
      <c r="B21" s="16" t="inlineStr">
        <is>
          <t>购置钓具</t>
        </is>
      </c>
      <c r="C21" s="15" t="inlineStr">
        <is>
          <t>饵总花费</t>
        </is>
      </c>
      <c r="D21" s="15" t="inlineStr">
        <is>
          <t>钓鱼累积xp</t>
        </is>
      </c>
      <c r="E21" s="15" t="inlineStr">
        <is>
          <t>本阶段任务总gold</t>
        </is>
      </c>
      <c r="F21" s="15" t="inlineStr">
        <is>
          <t>本阶段任务总xp</t>
        </is>
      </c>
      <c r="G21" s="15" t="inlineStr">
        <is>
          <t>维修总花费</t>
        </is>
      </c>
    </row>
    <row r="22" ht="14.25" customHeight="1" s="49">
      <c r="A22" s="17" t="inlineStr">
        <is>
          <t>1</t>
        </is>
      </c>
      <c r="B22" s="17" t="inlineStr">
        <is>
          <t>32000</t>
        </is>
      </c>
      <c r="C22" s="17" t="inlineStr">
        <is>
          <t>640</t>
        </is>
      </c>
      <c r="D22" s="17" t="inlineStr">
        <is>
          <t>14400</t>
        </is>
      </c>
      <c r="E22" s="17" t="inlineStr">
        <is>
          <t>9600</t>
        </is>
      </c>
      <c r="F22" s="17" t="inlineStr">
        <is>
          <t>19200</t>
        </is>
      </c>
      <c r="G22" s="17" t="inlineStr">
        <is>
          <t>0</t>
        </is>
      </c>
    </row>
    <row r="23" ht="14.25" customHeight="1" s="49">
      <c r="A23" s="18" t="inlineStr">
        <is>
          <t>2</t>
        </is>
      </c>
      <c r="B23" s="18" t="inlineStr">
        <is>
          <t>96000</t>
        </is>
      </c>
      <c r="C23" s="18" t="inlineStr">
        <is>
          <t>1920</t>
        </is>
      </c>
      <c r="D23" s="18" t="inlineStr">
        <is>
          <t>43200</t>
        </is>
      </c>
      <c r="E23" s="18" t="inlineStr">
        <is>
          <t>28800</t>
        </is>
      </c>
      <c r="F23" s="18" t="inlineStr">
        <is>
          <t>57600</t>
        </is>
      </c>
      <c r="G23" s="18" t="inlineStr">
        <is>
          <t>800</t>
        </is>
      </c>
    </row>
    <row r="24" ht="14.25" customHeight="1" s="49">
      <c r="A24" s="17" t="inlineStr">
        <is>
          <t>3</t>
        </is>
      </c>
      <c r="B24" s="17" t="inlineStr">
        <is>
          <t>288000</t>
        </is>
      </c>
      <c r="C24" s="17" t="inlineStr">
        <is>
          <t>5760</t>
        </is>
      </c>
      <c r="D24" s="17" t="inlineStr">
        <is>
          <t>129600</t>
        </is>
      </c>
      <c r="E24" s="17" t="inlineStr">
        <is>
          <t>86400</t>
        </is>
      </c>
      <c r="F24" s="17" t="inlineStr">
        <is>
          <t>172800</t>
        </is>
      </c>
      <c r="G24" s="17" t="inlineStr">
        <is>
          <t>4800</t>
        </is>
      </c>
    </row>
    <row r="25" ht="14.25" customHeight="1" s="49">
      <c r="A25" s="18" t="inlineStr">
        <is>
          <t>4</t>
        </is>
      </c>
      <c r="B25" s="18" t="inlineStr">
        <is>
          <t>1296000</t>
        </is>
      </c>
      <c r="C25" s="18" t="inlineStr">
        <is>
          <t>17280</t>
        </is>
      </c>
      <c r="D25" s="18" t="inlineStr">
        <is>
          <t>583200</t>
        </is>
      </c>
      <c r="E25" s="18" t="inlineStr">
        <is>
          <t>388800</t>
        </is>
      </c>
      <c r="F25" s="18" t="inlineStr">
        <is>
          <t>777600</t>
        </is>
      </c>
      <c r="G25" s="18" t="inlineStr">
        <is>
          <t>21600</t>
        </is>
      </c>
    </row>
    <row r="26" ht="14.25" customHeight="1" s="49">
      <c r="A26" s="17" t="inlineStr">
        <is>
          <t>5</t>
        </is>
      </c>
      <c r="B26" s="17" t="inlineStr">
        <is>
          <t>3888000</t>
        </is>
      </c>
      <c r="C26" s="17" t="inlineStr">
        <is>
          <t>51840</t>
        </is>
      </c>
      <c r="D26" s="17" t="inlineStr">
        <is>
          <t>1749600</t>
        </is>
      </c>
      <c r="E26" s="17" t="inlineStr">
        <is>
          <t>1166400</t>
        </is>
      </c>
      <c r="F26" s="17" t="inlineStr">
        <is>
          <t>2332800</t>
        </is>
      </c>
      <c r="G26" s="17" t="inlineStr">
        <is>
          <t>86400</t>
        </is>
      </c>
    </row>
    <row r="27" ht="14.25" customHeight="1" s="49">
      <c r="A27" s="18" t="inlineStr">
        <is>
          <t>6</t>
        </is>
      </c>
      <c r="B27" s="18" t="inlineStr">
        <is>
          <t>11664000</t>
        </is>
      </c>
      <c r="C27" s="18" t="inlineStr">
        <is>
          <t>155520</t>
        </is>
      </c>
      <c r="D27" s="18" t="inlineStr">
        <is>
          <t>5248800</t>
        </is>
      </c>
      <c r="E27" s="18" t="inlineStr">
        <is>
          <t>3499200</t>
        </is>
      </c>
      <c r="F27" s="18" t="inlineStr">
        <is>
          <t>6998400</t>
        </is>
      </c>
      <c r="G27" s="18" t="inlineStr">
        <is>
          <t>324000</t>
        </is>
      </c>
    </row>
    <row r="28" ht="14.25" customHeight="1" s="49">
      <c r="A28" s="17" t="inlineStr">
        <is>
          <t>7</t>
        </is>
      </c>
      <c r="B28" s="17" t="inlineStr">
        <is>
          <t>34992000</t>
        </is>
      </c>
      <c r="C28" s="17" t="inlineStr">
        <is>
          <t>466560</t>
        </is>
      </c>
      <c r="D28" s="17" t="inlineStr">
        <is>
          <t>15746400</t>
        </is>
      </c>
      <c r="E28" s="17" t="inlineStr">
        <is>
          <t>10497600</t>
        </is>
      </c>
      <c r="F28" s="17" t="inlineStr">
        <is>
          <t>20995200</t>
        </is>
      </c>
      <c r="G28" s="17" t="inlineStr">
        <is>
          <t>1166400</t>
        </is>
      </c>
    </row>
    <row r="31" ht="13.5" customHeight="1" s="49">
      <c r="B31" s="9" t="n">
        <v>32000</v>
      </c>
      <c r="C31" s="9" t="n">
        <v>640</v>
      </c>
      <c r="D31" s="9" t="n">
        <v>14000</v>
      </c>
      <c r="E31" s="9" t="n">
        <v>9600</v>
      </c>
      <c r="F31" s="9" t="n">
        <v>19000</v>
      </c>
      <c r="G31" s="9" t="n">
        <v>0</v>
      </c>
    </row>
    <row r="32" ht="13.5" customHeight="1" s="49">
      <c r="B32" s="9" t="n">
        <v>96000</v>
      </c>
      <c r="C32" s="9" t="n">
        <v>1900</v>
      </c>
      <c r="D32" s="9" t="n">
        <v>43000</v>
      </c>
      <c r="E32" s="9" t="n">
        <v>29000</v>
      </c>
      <c r="F32" s="9" t="n">
        <v>58000</v>
      </c>
      <c r="G32" s="9" t="n">
        <v>800</v>
      </c>
    </row>
    <row r="33" ht="13.5" customHeight="1" s="49">
      <c r="B33" s="9" t="n">
        <v>290000</v>
      </c>
      <c r="C33" s="9" t="n">
        <v>5800</v>
      </c>
      <c r="D33" s="9" t="n">
        <v>130000</v>
      </c>
      <c r="E33" s="9" t="n">
        <v>86000</v>
      </c>
      <c r="F33" s="9" t="n">
        <v>170000</v>
      </c>
      <c r="G33" s="9" t="n">
        <v>4800</v>
      </c>
    </row>
    <row r="34" ht="13.5" customHeight="1" s="49">
      <c r="B34" s="9" t="n">
        <v>1300000</v>
      </c>
      <c r="C34" s="9" t="n">
        <v>17000</v>
      </c>
      <c r="D34" s="9" t="n">
        <v>580000</v>
      </c>
      <c r="E34" s="9" t="n">
        <v>390000</v>
      </c>
      <c r="F34" s="9" t="n">
        <v>780000</v>
      </c>
      <c r="G34" s="9" t="n">
        <v>22000</v>
      </c>
    </row>
    <row r="35" ht="13.5" customHeight="1" s="49">
      <c r="B35" s="9" t="n">
        <v>3900000</v>
      </c>
      <c r="C35" s="9" t="n">
        <v>52000</v>
      </c>
      <c r="D35" s="9" t="n">
        <v>1700000</v>
      </c>
      <c r="E35" s="9" t="n">
        <v>1200000</v>
      </c>
      <c r="F35" s="9" t="n">
        <v>2300000</v>
      </c>
      <c r="G35" s="9" t="n">
        <v>86000</v>
      </c>
    </row>
    <row r="36" ht="13.5" customHeight="1" s="49">
      <c r="B36" s="9" t="n">
        <v>12000000</v>
      </c>
      <c r="C36" s="9" t="n">
        <v>160000</v>
      </c>
      <c r="D36" s="9" t="n">
        <v>5200000</v>
      </c>
      <c r="E36" s="9" t="n">
        <v>3500000</v>
      </c>
      <c r="F36" s="9" t="n">
        <v>7000000</v>
      </c>
      <c r="G36" s="9" t="n">
        <v>320000</v>
      </c>
    </row>
    <row r="37" ht="13.5" customHeight="1" s="49">
      <c r="B37" s="9" t="n">
        <v>35000000</v>
      </c>
      <c r="C37" s="9" t="n">
        <v>470000</v>
      </c>
      <c r="D37" s="9" t="n">
        <v>16000000</v>
      </c>
      <c r="E37" s="9" t="n">
        <v>10000000</v>
      </c>
      <c r="F37" s="9" t="n">
        <v>21000000</v>
      </c>
      <c r="G37" s="9" t="n">
        <v>1200000</v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6">
    <outlinePr summaryBelow="0" summaryRight="0"/>
    <pageSetUpPr/>
  </sheetPr>
  <dimension ref="A1:U179"/>
  <sheetViews>
    <sheetView workbookViewId="0">
      <selection activeCell="H13" sqref="H13"/>
    </sheetView>
  </sheetViews>
  <sheetFormatPr baseColWidth="8" defaultColWidth="14" defaultRowHeight="12.75"/>
  <cols>
    <col width="19" customWidth="1" style="49" min="2" max="2"/>
    <col width="20" customWidth="1" style="49" min="3" max="3"/>
    <col width="14" customWidth="1" style="49" min="4" max="4"/>
    <col width="8" customWidth="1" style="49" min="5" max="5"/>
    <col width="14" customWidth="1" style="49" min="6" max="12"/>
    <col width="15" customWidth="1" style="49" min="13" max="14"/>
  </cols>
  <sheetData>
    <row r="1" ht="30" customHeight="1" s="49">
      <c r="A1" s="30" t="inlineStr">
        <is>
          <t>填写绿色格子，勿动白色、蓝色单元格！</t>
        </is>
      </c>
      <c r="B1" s="28" t="n"/>
      <c r="C1" s="28" t="n"/>
      <c r="D1" s="28" t="n"/>
      <c r="E1" s="28" t="inlineStr">
        <is>
          <t>cm</t>
        </is>
      </c>
      <c r="F1" s="28" t="inlineStr">
        <is>
          <t>cm</t>
        </is>
      </c>
      <c r="G1" s="53" t="inlineStr">
        <is>
          <t>g</t>
        </is>
      </c>
      <c r="H1" s="53" t="inlineStr">
        <is>
          <t>g</t>
        </is>
      </c>
      <c r="I1" s="53" t="n"/>
      <c r="J1" s="28" t="n"/>
      <c r="K1" s="28" t="n"/>
      <c r="L1" s="28" t="n"/>
      <c r="M1" s="48" t="inlineStr">
        <is>
          <t>主要用于同鱼种的加权</t>
        </is>
      </c>
      <c r="O1" s="28" t="inlineStr">
        <is>
          <t>这个鱼种多个品质加权</t>
        </is>
      </c>
      <c r="P1" s="28" t="inlineStr">
        <is>
          <t>(/minute)</t>
        </is>
      </c>
      <c r="Q1" s="28" t="n"/>
      <c r="R1" s="28" t="inlineStr">
        <is>
          <t>这个鱼种多个品质加权</t>
        </is>
      </c>
      <c r="S1" s="3" t="n"/>
      <c r="T1" s="3" t="n"/>
      <c r="U1" s="3" t="n"/>
    </row>
    <row r="2">
      <c r="A2" s="28" t="inlineStr">
        <is>
          <t>阶段</t>
        </is>
      </c>
      <c r="B2" s="28" t="inlineStr">
        <is>
          <t>中文名</t>
        </is>
      </c>
      <c r="C2" s="28" t="inlineStr">
        <is>
          <t>鱼种</t>
        </is>
      </c>
      <c r="D2" s="28" t="inlineStr">
        <is>
          <t>稀有度</t>
        </is>
      </c>
      <c r="E2" s="28" t="inlineStr">
        <is>
          <t>最小长度</t>
        </is>
      </c>
      <c r="F2" s="28" t="inlineStr">
        <is>
          <t>最大长度</t>
        </is>
      </c>
      <c r="G2" s="53" t="inlineStr">
        <is>
          <t>最小重量</t>
        </is>
      </c>
      <c r="H2" s="53" t="inlineStr">
        <is>
          <t>最大重量</t>
        </is>
      </c>
      <c r="I2" s="53" t="inlineStr">
        <is>
          <t>期望重量</t>
        </is>
      </c>
      <c r="J2" s="28" t="inlineStr">
        <is>
          <t>重量参数a</t>
        </is>
      </c>
      <c r="K2" s="28" t="inlineStr">
        <is>
          <t>重量参数b</t>
        </is>
      </c>
      <c r="L2" s="28" t="inlineStr">
        <is>
          <t>单价</t>
        </is>
      </c>
      <c r="M2" s="28" t="inlineStr">
        <is>
          <t>权重</t>
        </is>
      </c>
      <c r="N2" s="28" t="inlineStr">
        <is>
          <t>期望价格/条</t>
        </is>
      </c>
      <c r="O2" s="28" t="inlineStr">
        <is>
          <t>本阶段期望gold/条</t>
        </is>
      </c>
      <c r="P2" s="28" t="inlineStr">
        <is>
          <t>钓鱼时间</t>
        </is>
      </c>
      <c r="Q2" s="28" t="inlineStr">
        <is>
          <t>提供单位时间收益</t>
        </is>
      </c>
      <c r="R2" s="28" t="inlineStr">
        <is>
          <t>本阶段期望gold/分钟</t>
        </is>
      </c>
    </row>
    <row r="3">
      <c r="A3" s="26" t="n"/>
      <c r="B3" s="26" t="n"/>
      <c r="C3" s="26" t="n"/>
      <c r="D3" s="26" t="n"/>
      <c r="E3" s="26" t="n"/>
      <c r="F3" s="26" t="n"/>
      <c r="G3" s="54" t="n"/>
      <c r="H3" s="54" t="n"/>
      <c r="I3" s="54" t="n"/>
      <c r="J3" s="26" t="n"/>
      <c r="K3" s="26" t="n"/>
      <c r="L3" s="26" t="n"/>
      <c r="M3" s="26" t="n"/>
      <c r="N3" s="26" t="n"/>
      <c r="O3" s="26" t="n"/>
      <c r="P3" s="26" t="n"/>
      <c r="Q3" s="26" t="n"/>
      <c r="R3" s="26" t="n"/>
    </row>
    <row r="4" ht="13.5" customHeight="1" s="49">
      <c r="A4" s="2" t="n">
        <v>1</v>
      </c>
      <c r="B4" s="9">
        <f>VLOOKUP(C4,鱼种重量参数!$A$1:$D$32,4,FALSE)</f>
        <v/>
      </c>
      <c r="C4" s="25" t="inlineStr">
        <is>
          <t>Redspotted_Sunfish</t>
        </is>
      </c>
      <c r="D4" s="40" t="inlineStr">
        <is>
          <t>_Young</t>
        </is>
      </c>
      <c r="E4" s="24" t="n">
        <v>10</v>
      </c>
      <c r="F4" s="24" t="n">
        <v>15</v>
      </c>
      <c r="G4" s="55">
        <f>$J4*POWER(E4, $K4)</f>
        <v/>
      </c>
      <c r="H4" s="55">
        <f>$J4*POWER(F4, $K4)</f>
        <v/>
      </c>
      <c r="I4" s="55">
        <f>$J4*(POWER(F4,$K4+1)-POWER($E4,$K4+1))/($K4+1)/($F4-$E4)</f>
        <v/>
      </c>
      <c r="J4" s="20">
        <f>VLOOKUP($C4,鱼种重量参数!$A$1:$F$32,COLUMN(鱼种重量参数!E$1), FALSE)</f>
        <v/>
      </c>
      <c r="K4" s="20">
        <f>VLOOKUP($C4,鱼种重量参数!$A$1:$F$32,COLUMN(鱼种重量参数!F$1), FALSE)</f>
        <v/>
      </c>
      <c r="L4" s="24" t="n">
        <v>4</v>
      </c>
      <c r="M4" s="24" t="n">
        <v>530</v>
      </c>
      <c r="N4" s="22">
        <f>INT(I4*L4)</f>
        <v/>
      </c>
      <c r="O4" s="23">
        <f>INT(SUMPRODUCT(($B:$B=$B4)*($A:$A=$A4),$N:$N,$M:$M)/SUMPRODUCT(($B:$B=$B4)*($A:$A=$A4),$M:$M))</f>
        <v/>
      </c>
      <c r="P4" s="24" t="n">
        <v>0.5</v>
      </c>
      <c r="Q4" s="22">
        <f>INT(O4/P4)</f>
        <v/>
      </c>
      <c r="R4" s="23">
        <f>INT(SUMPRODUCT(($B:$B=$B4)*($A:$A=$A4),$M:$M,$Q:$Q)/SUMPRODUCT(($B:$B=$B4)*($A:$A=$A4),$M:$M))</f>
        <v/>
      </c>
    </row>
    <row r="5" ht="13.5" customHeight="1" s="49">
      <c r="A5" s="2" t="n">
        <v>1</v>
      </c>
      <c r="B5" s="9">
        <f>VLOOKUP(C5,鱼种重量参数!$A$1:$D$32,4,FALSE)</f>
        <v/>
      </c>
      <c r="C5" s="25" t="inlineStr">
        <is>
          <t>Redspotted_Sunfish</t>
        </is>
      </c>
      <c r="D5" s="40" t="inlineStr">
        <is>
          <t>_Common</t>
        </is>
      </c>
      <c r="E5" s="24" t="n">
        <v>15</v>
      </c>
      <c r="F5" s="24" t="n">
        <v>20</v>
      </c>
      <c r="G5" s="55">
        <f>$J5*POWER(E5, $K5)</f>
        <v/>
      </c>
      <c r="H5" s="55">
        <f>$J5*POWER(F5, $K5)</f>
        <v/>
      </c>
      <c r="I5" s="55">
        <f>$J5*(POWER(F5,$K5+1)-POWER($E5,$K5+1))/($K5+1)/($F5-$E5)</f>
        <v/>
      </c>
      <c r="J5" s="20">
        <f>VLOOKUP($C5,鱼种重量参数!$A$1:$F$32,COLUMN(鱼种重量参数!E$1), FALSE)</f>
        <v/>
      </c>
      <c r="K5" s="20">
        <f>VLOOKUP($C5,鱼种重量参数!$A$1:$F$32,COLUMN(鱼种重量参数!F$1), FALSE)</f>
        <v/>
      </c>
      <c r="L5" s="24" t="n">
        <v>5</v>
      </c>
      <c r="M5" s="24" t="n">
        <v>386</v>
      </c>
      <c r="N5" s="22">
        <f>INT(I5*L5)</f>
        <v/>
      </c>
      <c r="O5" s="23">
        <f>INT(SUMPRODUCT(($B:$B=$B5)*($A:$A=$A5),$N:$N,$M:$M)/SUMPRODUCT(($B:$B=$B5)*($A:$A=$A5),$M:$M))</f>
        <v/>
      </c>
      <c r="P5" s="24" t="n">
        <v>0.5</v>
      </c>
      <c r="Q5" s="22">
        <f>INT(O5/P5)</f>
        <v/>
      </c>
      <c r="R5" s="23">
        <f>INT(SUMPRODUCT(($B:$B=$B5)*($A:$A=$A5),$M:$M,$Q:$Q)/SUMPRODUCT(($B:$B=$B5)*($A:$A=$A5),$M:$M))</f>
        <v/>
      </c>
    </row>
    <row r="6" ht="13.5" customHeight="1" s="49">
      <c r="A6" s="2" t="n">
        <v>2</v>
      </c>
      <c r="B6" s="9">
        <f>VLOOKUP(C6,鱼种重量参数!$A$1:$D$32,4,FALSE)</f>
        <v/>
      </c>
      <c r="C6" s="25" t="inlineStr">
        <is>
          <t>Redspotted_Sunfish</t>
        </is>
      </c>
      <c r="D6" s="25" t="inlineStr">
        <is>
          <t>Trophy</t>
        </is>
      </c>
      <c r="E6" s="24" t="n">
        <v>30</v>
      </c>
      <c r="F6" s="24" t="n">
        <v>34</v>
      </c>
      <c r="G6" s="55">
        <f>$J6*POWER(E6, $K6)</f>
        <v/>
      </c>
      <c r="H6" s="55">
        <f>$J6*POWER(F6, $K6)</f>
        <v/>
      </c>
      <c r="I6" s="55">
        <f>$J6*(POWER(F6,$K6+1)-POWER($E6,$K6+1))/($K6+1)/($F6-$E6)</f>
        <v/>
      </c>
      <c r="J6" s="20">
        <f>VLOOKUP($C6,鱼种重量参数!$A$1:$F$32,COLUMN(鱼种重量参数!E$1), FALSE)</f>
        <v/>
      </c>
      <c r="K6" s="20">
        <f>VLOOKUP($C6,鱼种重量参数!$A$1:$F$32,COLUMN(鱼种重量参数!F$1), FALSE)</f>
        <v/>
      </c>
      <c r="L6" s="24" t="n">
        <v>6</v>
      </c>
      <c r="M6" s="24" t="n">
        <v>490</v>
      </c>
      <c r="N6" s="22">
        <f>INT(I6*L6)</f>
        <v/>
      </c>
      <c r="O6" s="23">
        <f>INT(SUMPRODUCT(($B:$B=$B6)*($A:$A=$A6),$N:$N,$M:$M)/SUMPRODUCT(($B:$B=$B6)*($A:$A=$A6),$M:$M))</f>
        <v/>
      </c>
      <c r="P6" s="24" t="n">
        <v>0.5</v>
      </c>
      <c r="Q6" s="22">
        <f>INT(O6/P6)</f>
        <v/>
      </c>
      <c r="R6" s="23">
        <f>INT(SUMPRODUCT(($B:$B=$B6)*($A:$A=$A6),$M:$M,$Q:$Q)/SUMPRODUCT(($B:$B=$B6)*($A:$A=$A6),$M:$M))</f>
        <v/>
      </c>
    </row>
    <row r="7" ht="13.5" customHeight="1" s="49">
      <c r="A7" s="2" t="n">
        <v>2</v>
      </c>
      <c r="B7" s="9">
        <f>VLOOKUP(C7,鱼种重量参数!$A$1:$D$32,4,FALSE)</f>
        <v/>
      </c>
      <c r="C7" s="25" t="inlineStr">
        <is>
          <t>Green_Sunfish</t>
        </is>
      </c>
      <c r="D7" s="25" t="inlineStr">
        <is>
          <t>Young</t>
        </is>
      </c>
      <c r="E7" s="24" t="n">
        <v>10</v>
      </c>
      <c r="F7" s="24" t="n">
        <v>12</v>
      </c>
      <c r="G7" s="55">
        <f>$J7*POWER(E7, $K7)</f>
        <v/>
      </c>
      <c r="H7" s="55">
        <f>$J7*POWER(F7, $K7)</f>
        <v/>
      </c>
      <c r="I7" s="55">
        <f>$J7*(POWER(F7,$K7+1)-POWER($E7,$K7+1))/($K7+1)/($F7-$E7)</f>
        <v/>
      </c>
      <c r="J7" s="20">
        <f>VLOOKUP($C7,鱼种重量参数!$A$1:$F$32,COLUMN(鱼种重量参数!E$1), FALSE)</f>
        <v/>
      </c>
      <c r="K7" s="20">
        <f>VLOOKUP($C7,鱼种重量参数!$A$1:$F$32,COLUMN(鱼种重量参数!F$1), FALSE)</f>
        <v/>
      </c>
      <c r="L7" s="24" t="n">
        <v>7</v>
      </c>
      <c r="M7" s="24" t="n">
        <v>628</v>
      </c>
      <c r="N7" s="22">
        <f>INT(I7*L7)</f>
        <v/>
      </c>
      <c r="O7" s="23">
        <f>INT(SUMPRODUCT(($B:$B=$B7)*($A:$A=$A7),$N:$N,$M:$M)/SUMPRODUCT(($B:$B=$B7)*($A:$A=$A7),$M:$M))</f>
        <v/>
      </c>
      <c r="P7" s="24" t="n">
        <v>0.5</v>
      </c>
      <c r="Q7" s="22">
        <f>INT(O7/P7)</f>
        <v/>
      </c>
      <c r="R7" s="23">
        <f>INT(SUMPRODUCT(($B:$B=$B7)*($A:$A=$A7),$M:$M,$Q:$Q)/SUMPRODUCT(($B:$B=$B7)*($A:$A=$A7),$M:$M))</f>
        <v/>
      </c>
    </row>
    <row r="8" ht="13.5" customHeight="1" s="49">
      <c r="A8" s="2" t="n">
        <v>2</v>
      </c>
      <c r="B8" s="9">
        <f>VLOOKUP(C8,鱼种重量参数!$A$1:$D$32,4,FALSE)</f>
        <v/>
      </c>
      <c r="C8" s="25" t="inlineStr">
        <is>
          <t>Green_Sunfish</t>
        </is>
      </c>
      <c r="D8" s="25" t="inlineStr">
        <is>
          <t>Common</t>
        </is>
      </c>
      <c r="E8" s="24" t="n">
        <v>12</v>
      </c>
      <c r="F8" s="24" t="n">
        <v>15</v>
      </c>
      <c r="G8" s="55">
        <f>$J8*POWER(E8, $K8)</f>
        <v/>
      </c>
      <c r="H8" s="55">
        <f>$J8*POWER(F8, $K8)</f>
        <v/>
      </c>
      <c r="I8" s="55">
        <f>$J8*(POWER(F8,$K8+1)-POWER($E8,$K8+1))/($K8+1)/($F8-$E8)</f>
        <v/>
      </c>
      <c r="J8" s="20">
        <f>VLOOKUP($C8,鱼种重量参数!$A$1:$F$32,COLUMN(鱼种重量参数!E$1), FALSE)</f>
        <v/>
      </c>
      <c r="K8" s="20">
        <f>VLOOKUP($C8,鱼种重量参数!$A$1:$F$32,COLUMN(鱼种重量参数!F$1), FALSE)</f>
        <v/>
      </c>
      <c r="L8" s="24" t="n">
        <v>8</v>
      </c>
      <c r="M8" s="24" t="n">
        <v>467</v>
      </c>
      <c r="N8" s="22">
        <f>INT(I8*L8)</f>
        <v/>
      </c>
      <c r="O8" s="23">
        <f>INT(SUMPRODUCT(($B:$B=$B8)*($A:$A=$A8),$N:$N,$M:$M)/SUMPRODUCT(($B:$B=$B8)*($A:$A=$A8),$M:$M))</f>
        <v/>
      </c>
      <c r="P8" s="24" t="n">
        <v>0.5</v>
      </c>
      <c r="Q8" s="22">
        <f>INT(O8/P8)</f>
        <v/>
      </c>
      <c r="R8" s="23">
        <f>INT(SUMPRODUCT(($B:$B=$B8)*($A:$A=$A8),$M:$M,$Q:$Q)/SUMPRODUCT(($B:$B=$B8)*($A:$A=$A8),$M:$M))</f>
        <v/>
      </c>
    </row>
    <row r="9" ht="13.5" customHeight="1" s="49">
      <c r="A9" s="2" t="n">
        <v>2</v>
      </c>
      <c r="B9" s="9">
        <f>VLOOKUP(C9,鱼种重量参数!$A$1:$D$32,4,FALSE)</f>
        <v/>
      </c>
      <c r="C9" s="25" t="inlineStr">
        <is>
          <t>Green_Sunfish</t>
        </is>
      </c>
      <c r="D9" s="25" t="inlineStr">
        <is>
          <t>Trophy</t>
        </is>
      </c>
      <c r="E9" s="24" t="n">
        <v>15</v>
      </c>
      <c r="F9" s="24" t="n">
        <v>25</v>
      </c>
      <c r="G9" s="55">
        <f>$J9*POWER(E9, $K9)</f>
        <v/>
      </c>
      <c r="H9" s="55">
        <f>$J9*POWER(F9, $K9)</f>
        <v/>
      </c>
      <c r="I9" s="55">
        <f>$J9*(POWER(F9,$K9+1)-POWER($E9,$K9+1))/($K9+1)/($F9-$E9)</f>
        <v/>
      </c>
      <c r="J9" s="20">
        <f>VLOOKUP($C9,鱼种重量参数!$A$1:$F$32,COLUMN(鱼种重量参数!E$1), FALSE)</f>
        <v/>
      </c>
      <c r="K9" s="20">
        <f>VLOOKUP($C9,鱼种重量参数!$A$1:$F$32,COLUMN(鱼种重量参数!F$1), FALSE)</f>
        <v/>
      </c>
      <c r="L9" s="24" t="n">
        <v>9</v>
      </c>
      <c r="M9" s="24" t="n">
        <v>128</v>
      </c>
      <c r="N9" s="22">
        <f>INT(I9*L9)</f>
        <v/>
      </c>
      <c r="O9" s="23">
        <f>INT(SUMPRODUCT(($B:$B=$B9)*($A:$A=$A9),$N:$N,$M:$M)/SUMPRODUCT(($B:$B=$B9)*($A:$A=$A9),$M:$M))</f>
        <v/>
      </c>
      <c r="P9" s="24" t="n">
        <v>0.5</v>
      </c>
      <c r="Q9" s="22">
        <f>INT(O9/P9)</f>
        <v/>
      </c>
      <c r="R9" s="23">
        <f>INT(SUMPRODUCT(($B:$B=$B9)*($A:$A=$A9),$M:$M,$Q:$Q)/SUMPRODUCT(($B:$B=$B9)*($A:$A=$A9),$M:$M))</f>
        <v/>
      </c>
    </row>
    <row r="10" ht="13.5" customHeight="1" s="49">
      <c r="A10" s="2" t="n">
        <v>2</v>
      </c>
      <c r="B10" s="9">
        <f>VLOOKUP(C10,鱼种重量参数!$A$1:$D$32,4,FALSE)</f>
        <v/>
      </c>
      <c r="C10" s="25" t="inlineStr">
        <is>
          <t>Green_Sunfish</t>
        </is>
      </c>
      <c r="D10" s="25" t="inlineStr">
        <is>
          <t>Unique</t>
        </is>
      </c>
      <c r="E10" s="24" t="n">
        <v>25</v>
      </c>
      <c r="F10" s="24" t="n">
        <v>34</v>
      </c>
      <c r="G10" s="55">
        <f>$J10*POWER(E10, $K10)</f>
        <v/>
      </c>
      <c r="H10" s="55">
        <f>$J10*POWER(F10, $K10)</f>
        <v/>
      </c>
      <c r="I10" s="55">
        <f>$J10*(POWER(F10,$K10+1)-POWER($E10,$K10+1))/($K10+1)/($F10-$E10)</f>
        <v/>
      </c>
      <c r="J10" s="20">
        <f>VLOOKUP($C10,鱼种重量参数!$A$1:$F$32,COLUMN(鱼种重量参数!E$1), FALSE)</f>
        <v/>
      </c>
      <c r="K10" s="20">
        <f>VLOOKUP($C10,鱼种重量参数!$A$1:$F$32,COLUMN(鱼种重量参数!F$1), FALSE)</f>
        <v/>
      </c>
      <c r="L10" s="24" t="n">
        <v>10</v>
      </c>
      <c r="M10" s="24" t="n">
        <v>938</v>
      </c>
      <c r="N10" s="22">
        <f>INT(I10*L10)</f>
        <v/>
      </c>
      <c r="O10" s="23">
        <f>INT(SUMPRODUCT(($B:$B=$B10)*($A:$A=$A10),$N:$N,$M:$M)/SUMPRODUCT(($B:$B=$B10)*($A:$A=$A10),$M:$M))</f>
        <v/>
      </c>
      <c r="P10" s="24" t="n">
        <v>0.5</v>
      </c>
      <c r="Q10" s="22">
        <f>INT(O10/P10)</f>
        <v/>
      </c>
      <c r="R10" s="23">
        <f>INT(SUMPRODUCT(($B:$B=$B10)*($A:$A=$A10),$M:$M,$Q:$Q)/SUMPRODUCT(($B:$B=$B10)*($A:$A=$A10),$M:$M))</f>
        <v/>
      </c>
    </row>
    <row r="11" ht="13.5" customHeight="1" s="49">
      <c r="A11" s="2" t="n">
        <v>2</v>
      </c>
      <c r="B11" s="9">
        <f>VLOOKUP(C11,鱼种重量参数!$A$1:$D$32,4,FALSE)</f>
        <v/>
      </c>
      <c r="C11" s="25" t="inlineStr">
        <is>
          <t>Black_Crappie</t>
        </is>
      </c>
      <c r="D11" s="25" t="inlineStr">
        <is>
          <t>Young</t>
        </is>
      </c>
      <c r="E11" s="24" t="n">
        <v>10</v>
      </c>
      <c r="F11" s="24" t="n">
        <v>15</v>
      </c>
      <c r="G11" s="55">
        <f>$J11*POWER(E11, $K11)</f>
        <v/>
      </c>
      <c r="H11" s="55">
        <f>$J11*POWER(F11, $K11)</f>
        <v/>
      </c>
      <c r="I11" s="55">
        <f>$J11*(POWER(F11,$K11+1)-POWER($E11,$K11+1))/($K11+1)/($F11-$E11)</f>
        <v/>
      </c>
      <c r="J11" s="20">
        <f>VLOOKUP($C11,鱼种重量参数!$A$1:$F$32,COLUMN(鱼种重量参数!E$1), FALSE)</f>
        <v/>
      </c>
      <c r="K11" s="20">
        <f>VLOOKUP($C11,鱼种重量参数!$A$1:$F$32,COLUMN(鱼种重量参数!F$1), FALSE)</f>
        <v/>
      </c>
      <c r="L11" s="24" t="n">
        <v>11</v>
      </c>
      <c r="M11" s="24" t="n">
        <v>496</v>
      </c>
      <c r="N11" s="22">
        <f>INT(I11*L11)</f>
        <v/>
      </c>
      <c r="O11" s="23">
        <f>INT(SUMPRODUCT(($B:$B=$B11)*($A:$A=$A11),$N:$N,$M:$M)/SUMPRODUCT(($B:$B=$B11)*($A:$A=$A11),$M:$M))</f>
        <v/>
      </c>
      <c r="P11" s="24" t="n">
        <v>0.5</v>
      </c>
      <c r="Q11" s="22">
        <f>INT(O11/P11)</f>
        <v/>
      </c>
      <c r="R11" s="23">
        <f>INT(SUMPRODUCT(($B:$B=$B11)*($A:$A=$A11),$M:$M,$Q:$Q)/SUMPRODUCT(($B:$B=$B11)*($A:$A=$A11),$M:$M))</f>
        <v/>
      </c>
    </row>
    <row r="12" ht="13.5" customHeight="1" s="49">
      <c r="A12" s="2" t="n">
        <v>3</v>
      </c>
      <c r="B12" s="9">
        <f>VLOOKUP(C12,鱼种重量参数!$A$1:$D$32,4,FALSE)</f>
        <v/>
      </c>
      <c r="C12" s="25" t="inlineStr">
        <is>
          <t>Black_Crappie</t>
        </is>
      </c>
      <c r="D12" s="25" t="inlineStr">
        <is>
          <t>Common</t>
        </is>
      </c>
      <c r="E12" s="24" t="n">
        <v>15</v>
      </c>
      <c r="F12" s="24" t="n">
        <v>20</v>
      </c>
      <c r="G12" s="55">
        <f>$J12*POWER(E12, $K12)</f>
        <v/>
      </c>
      <c r="H12" s="55">
        <f>$J12*POWER(F12, $K12)</f>
        <v/>
      </c>
      <c r="I12" s="55">
        <f>$J12*(POWER(F12,$K12+1)-POWER($E12,$K12+1))/($K12+1)/($F12-$E12)</f>
        <v/>
      </c>
      <c r="J12" s="20">
        <f>VLOOKUP($C12,鱼种重量参数!$A$1:$F$32,COLUMN(鱼种重量参数!E$1), FALSE)</f>
        <v/>
      </c>
      <c r="K12" s="20">
        <f>VLOOKUP($C12,鱼种重量参数!$A$1:$F$32,COLUMN(鱼种重量参数!F$1), FALSE)</f>
        <v/>
      </c>
      <c r="L12" s="24" t="n">
        <v>12</v>
      </c>
      <c r="M12" s="24" t="n">
        <v>317</v>
      </c>
      <c r="N12" s="22">
        <f>INT(I12*L12)</f>
        <v/>
      </c>
      <c r="O12" s="23">
        <f>INT(SUMPRODUCT(($B:$B=$B12)*($A:$A=$A12),$N:$N,$M:$M)/SUMPRODUCT(($B:$B=$B12)*($A:$A=$A12),$M:$M))</f>
        <v/>
      </c>
      <c r="P12" s="24" t="n">
        <v>0.6</v>
      </c>
      <c r="Q12" s="22">
        <f>INT(O12/P12)</f>
        <v/>
      </c>
      <c r="R12" s="23">
        <f>INT(SUMPRODUCT(($B:$B=$B12)*($A:$A=$A12),$M:$M,$Q:$Q)/SUMPRODUCT(($B:$B=$B12)*($A:$A=$A12),$M:$M))</f>
        <v/>
      </c>
    </row>
    <row r="13" ht="13.5" customHeight="1" s="49">
      <c r="A13" s="2" t="n">
        <v>3</v>
      </c>
      <c r="B13" s="9">
        <f>VLOOKUP(C13,鱼种重量参数!$A$1:$D$32,4,FALSE)</f>
        <v/>
      </c>
      <c r="C13" s="25" t="inlineStr">
        <is>
          <t>Black_Crappie</t>
        </is>
      </c>
      <c r="D13" s="25" t="inlineStr">
        <is>
          <t>Trophy</t>
        </is>
      </c>
      <c r="E13" s="24" t="n">
        <v>20</v>
      </c>
      <c r="F13" s="24" t="n">
        <v>33</v>
      </c>
      <c r="G13" s="55">
        <f>$J13*POWER(E13, $K13)</f>
        <v/>
      </c>
      <c r="H13" s="55">
        <f>$J13*POWER(F13, $K13)</f>
        <v/>
      </c>
      <c r="I13" s="55">
        <f>$J13*(POWER(F13,$K13+1)-POWER($E13,$K13+1))/($K13+1)/($F13-$E13)</f>
        <v/>
      </c>
      <c r="J13" s="20">
        <f>VLOOKUP($C13,鱼种重量参数!$A$1:$F$32,COLUMN(鱼种重量参数!E$1), FALSE)</f>
        <v/>
      </c>
      <c r="K13" s="20">
        <f>VLOOKUP($C13,鱼种重量参数!$A$1:$F$32,COLUMN(鱼种重量参数!F$1), FALSE)</f>
        <v/>
      </c>
      <c r="L13" s="24" t="n">
        <v>13</v>
      </c>
      <c r="M13" s="24" t="n">
        <v>552</v>
      </c>
      <c r="N13" s="22">
        <f>INT(I13*L13)</f>
        <v/>
      </c>
      <c r="O13" s="23">
        <f>INT(SUMPRODUCT(($B:$B=$B13)*($A:$A=$A13),$N:$N,$M:$M)/SUMPRODUCT(($B:$B=$B13)*($A:$A=$A13),$M:$M))</f>
        <v/>
      </c>
      <c r="P13" s="24" t="n">
        <v>0.6</v>
      </c>
      <c r="Q13" s="22">
        <f>INT(O13/P13)</f>
        <v/>
      </c>
      <c r="R13" s="23">
        <f>INT(SUMPRODUCT(($B:$B=$B13)*($A:$A=$A13),$M:$M,$Q:$Q)/SUMPRODUCT(($B:$B=$B13)*($A:$A=$A13),$M:$M))</f>
        <v/>
      </c>
    </row>
    <row r="14" ht="13.5" customHeight="1" s="49">
      <c r="A14" s="2" t="n">
        <v>3</v>
      </c>
      <c r="B14" s="9">
        <f>VLOOKUP(C14,鱼种重量参数!$A$1:$D$32,4,FALSE)</f>
        <v/>
      </c>
      <c r="C14" s="25" t="inlineStr">
        <is>
          <t>White_Crappie</t>
        </is>
      </c>
      <c r="D14" s="25" t="inlineStr">
        <is>
          <t>Young</t>
        </is>
      </c>
      <c r="E14" s="24" t="n">
        <v>10</v>
      </c>
      <c r="F14" s="24" t="n">
        <v>20</v>
      </c>
      <c r="G14" s="55">
        <f>$J14*POWER(E14, $K14)</f>
        <v/>
      </c>
      <c r="H14" s="55">
        <f>$J14*POWER(F14, $K14)</f>
        <v/>
      </c>
      <c r="I14" s="55">
        <f>$J14*(POWER(F14,$K14+1)-POWER($E14,$K14+1))/($K14+1)/($F14-$E14)</f>
        <v/>
      </c>
      <c r="J14" s="20">
        <f>VLOOKUP($C14,鱼种重量参数!$A$1:$F$32,COLUMN(鱼种重量参数!E$1), FALSE)</f>
        <v/>
      </c>
      <c r="K14" s="20">
        <f>VLOOKUP($C14,鱼种重量参数!$A$1:$F$32,COLUMN(鱼种重量参数!F$1), FALSE)</f>
        <v/>
      </c>
      <c r="L14" s="24" t="n">
        <v>14</v>
      </c>
      <c r="M14" s="24" t="n">
        <v>935</v>
      </c>
      <c r="N14" s="22">
        <f>INT(I14*L14)</f>
        <v/>
      </c>
      <c r="O14" s="23">
        <f>INT(SUMPRODUCT(($B:$B=$B14)*($A:$A=$A14),$N:$N,$M:$M)/SUMPRODUCT(($B:$B=$B14)*($A:$A=$A14),$M:$M))</f>
        <v/>
      </c>
      <c r="P14" s="24" t="n">
        <v>0.6</v>
      </c>
      <c r="Q14" s="22">
        <f>INT(O14/P14)</f>
        <v/>
      </c>
      <c r="R14" s="23">
        <f>INT(SUMPRODUCT(($B:$B=$B14)*($A:$A=$A14),$M:$M,$Q:$Q)/SUMPRODUCT(($B:$B=$B14)*($A:$A=$A14),$M:$M))</f>
        <v/>
      </c>
    </row>
    <row r="15" ht="13.5" customHeight="1" s="49">
      <c r="A15" s="2" t="n">
        <v>3</v>
      </c>
      <c r="B15" s="9">
        <f>VLOOKUP(C15,鱼种重量参数!$A$1:$D$32,4,FALSE)</f>
        <v/>
      </c>
      <c r="C15" s="25" t="inlineStr">
        <is>
          <t>White_Crappie</t>
        </is>
      </c>
      <c r="D15" s="25" t="inlineStr">
        <is>
          <t>Common</t>
        </is>
      </c>
      <c r="E15" s="24" t="n">
        <v>20</v>
      </c>
      <c r="F15" s="24" t="n">
        <v>30</v>
      </c>
      <c r="G15" s="55">
        <f>$J15*POWER(E15, $K15)</f>
        <v/>
      </c>
      <c r="H15" s="55">
        <f>$J15*POWER(F15, $K15)</f>
        <v/>
      </c>
      <c r="I15" s="55">
        <f>$J15*(POWER(F15,$K15+1)-POWER($E15,$K15+1))/($K15+1)/($F15-$E15)</f>
        <v/>
      </c>
      <c r="J15" s="20">
        <f>VLOOKUP($C15,鱼种重量参数!$A$1:$F$32,COLUMN(鱼种重量参数!E$1), FALSE)</f>
        <v/>
      </c>
      <c r="K15" s="20">
        <f>VLOOKUP($C15,鱼种重量参数!$A$1:$F$32,COLUMN(鱼种重量参数!F$1), FALSE)</f>
        <v/>
      </c>
      <c r="L15" s="24" t="n">
        <v>15</v>
      </c>
      <c r="M15" s="24" t="n">
        <v>738</v>
      </c>
      <c r="N15" s="22">
        <f>INT(I15*L15)</f>
        <v/>
      </c>
      <c r="O15" s="23">
        <f>INT(SUMPRODUCT(($B:$B=$B15)*($A:$A=$A15),$N:$N,$M:$M)/SUMPRODUCT(($B:$B=$B15)*($A:$A=$A15),$M:$M))</f>
        <v/>
      </c>
      <c r="P15" s="24" t="n">
        <v>0.6</v>
      </c>
      <c r="Q15" s="22">
        <f>INT(O15/P15)</f>
        <v/>
      </c>
      <c r="R15" s="23">
        <f>INT(SUMPRODUCT(($B:$B=$B15)*($A:$A=$A15),$M:$M,$Q:$Q)/SUMPRODUCT(($B:$B=$B15)*($A:$A=$A15),$M:$M))</f>
        <v/>
      </c>
    </row>
    <row r="16" ht="13.5" customHeight="1" s="49">
      <c r="A16" s="2" t="n">
        <v>3</v>
      </c>
      <c r="B16" s="9">
        <f>VLOOKUP(C16,鱼种重量参数!$A$1:$D$32,4,FALSE)</f>
        <v/>
      </c>
      <c r="C16" s="25" t="inlineStr">
        <is>
          <t>White_Crappie</t>
        </is>
      </c>
      <c r="D16" s="25" t="inlineStr">
        <is>
          <t>Trophy</t>
        </is>
      </c>
      <c r="E16" s="24" t="n">
        <v>30</v>
      </c>
      <c r="F16" s="24" t="n">
        <v>36</v>
      </c>
      <c r="G16" s="55">
        <f>$J16*POWER(E16, $K16)</f>
        <v/>
      </c>
      <c r="H16" s="55">
        <f>$J16*POWER(F16, $K16)</f>
        <v/>
      </c>
      <c r="I16" s="55">
        <f>$J16*(POWER(F16,$K16+1)-POWER($E16,$K16+1))/($K16+1)/($F16-$E16)</f>
        <v/>
      </c>
      <c r="J16" s="20">
        <f>VLOOKUP($C16,鱼种重量参数!$A$1:$F$32,COLUMN(鱼种重量参数!E$1), FALSE)</f>
        <v/>
      </c>
      <c r="K16" s="20">
        <f>VLOOKUP($C16,鱼种重量参数!$A$1:$F$32,COLUMN(鱼种重量参数!F$1), FALSE)</f>
        <v/>
      </c>
      <c r="L16" s="24" t="n">
        <v>16</v>
      </c>
      <c r="M16" s="24" t="n">
        <v>74</v>
      </c>
      <c r="N16" s="22">
        <f>INT(I16*L16)</f>
        <v/>
      </c>
      <c r="O16" s="23">
        <f>INT(SUMPRODUCT(($B:$B=$B16)*($A:$A=$A16),$N:$N,$M:$M)/SUMPRODUCT(($B:$B=$B16)*($A:$A=$A16),$M:$M))</f>
        <v/>
      </c>
      <c r="P16" s="24" t="n">
        <v>0.6</v>
      </c>
      <c r="Q16" s="22">
        <f>INT(O16/P16)</f>
        <v/>
      </c>
      <c r="R16" s="23">
        <f>INT(SUMPRODUCT(($B:$B=$B16)*($A:$A=$A16),$M:$M,$Q:$Q)/SUMPRODUCT(($B:$B=$B16)*($A:$A=$A16),$M:$M))</f>
        <v/>
      </c>
    </row>
    <row r="17" ht="13.5" customHeight="1" s="49">
      <c r="A17" s="2" t="n">
        <v>3</v>
      </c>
      <c r="B17" s="9">
        <f>VLOOKUP(C17,鱼种重量参数!$A$1:$D$32,4,FALSE)</f>
        <v/>
      </c>
      <c r="C17" s="25" t="inlineStr">
        <is>
          <t>Bluegill_Sunfish</t>
        </is>
      </c>
      <c r="D17" s="25" t="inlineStr">
        <is>
          <t>Young</t>
        </is>
      </c>
      <c r="E17" s="24" t="n">
        <v>11</v>
      </c>
      <c r="F17" s="24" t="n">
        <v>15</v>
      </c>
      <c r="G17" s="55">
        <f>$J17*POWER(E17, $K17)</f>
        <v/>
      </c>
      <c r="H17" s="55">
        <f>$J17*POWER(F17, $K17)</f>
        <v/>
      </c>
      <c r="I17" s="55">
        <f>$J17*(POWER(F17,$K17+1)-POWER($E17,$K17+1))/($K17+1)/($F17-$E17)</f>
        <v/>
      </c>
      <c r="J17" s="20">
        <f>VLOOKUP($C17,鱼种重量参数!$A$1:$F$32,COLUMN(鱼种重量参数!E$1), FALSE)</f>
        <v/>
      </c>
      <c r="K17" s="20">
        <f>VLOOKUP($C17,鱼种重量参数!$A$1:$F$32,COLUMN(鱼种重量参数!F$1), FALSE)</f>
        <v/>
      </c>
      <c r="L17" s="24" t="n">
        <v>17</v>
      </c>
      <c r="M17" s="24" t="n">
        <v>68</v>
      </c>
      <c r="N17" s="22">
        <f>INT(I17*L17)</f>
        <v/>
      </c>
      <c r="O17" s="23">
        <f>INT(SUMPRODUCT(($B:$B=$B17)*($A:$A=$A17),$N:$N,$M:$M)/SUMPRODUCT(($B:$B=$B17)*($A:$A=$A17),$M:$M))</f>
        <v/>
      </c>
      <c r="P17" s="24" t="n">
        <v>0.6</v>
      </c>
      <c r="Q17" s="22">
        <f>INT(O17/P17)</f>
        <v/>
      </c>
      <c r="R17" s="23">
        <f>INT(SUMPRODUCT(($B:$B=$B17)*($A:$A=$A17),$M:$M,$Q:$Q)/SUMPRODUCT(($B:$B=$B17)*($A:$A=$A17),$M:$M))</f>
        <v/>
      </c>
    </row>
    <row r="18" ht="13.5" customHeight="1" s="49">
      <c r="A18" s="2" t="n">
        <v>3</v>
      </c>
      <c r="B18" s="9">
        <f>VLOOKUP(C18,鱼种重量参数!$A$1:$D$32,4,FALSE)</f>
        <v/>
      </c>
      <c r="C18" s="25" t="inlineStr">
        <is>
          <t>Bluegill_Sunfish</t>
        </is>
      </c>
      <c r="D18" s="25" t="inlineStr">
        <is>
          <t>Common</t>
        </is>
      </c>
      <c r="E18" s="24" t="n">
        <v>15</v>
      </c>
      <c r="F18" s="24" t="n">
        <v>20</v>
      </c>
      <c r="G18" s="55">
        <f>$J18*POWER(E18, $K18)</f>
        <v/>
      </c>
      <c r="H18" s="55">
        <f>$J18*POWER(F18, $K18)</f>
        <v/>
      </c>
      <c r="I18" s="55">
        <f>$J18*(POWER(F18,$K18+1)-POWER($E18,$K18+1))/($K18+1)/($F18-$E18)</f>
        <v/>
      </c>
      <c r="J18" s="20">
        <f>VLOOKUP($C18,鱼种重量参数!$A$1:$F$32,COLUMN(鱼种重量参数!E$1), FALSE)</f>
        <v/>
      </c>
      <c r="K18" s="20">
        <f>VLOOKUP($C18,鱼种重量参数!$A$1:$F$32,COLUMN(鱼种重量参数!F$1), FALSE)</f>
        <v/>
      </c>
      <c r="L18" s="24" t="n">
        <v>18</v>
      </c>
      <c r="M18" s="24" t="n">
        <v>554</v>
      </c>
      <c r="N18" s="22">
        <f>INT(I18*L18)</f>
        <v/>
      </c>
      <c r="O18" s="23">
        <f>INT(SUMPRODUCT(($B:$B=$B18)*($A:$A=$A18),$N:$N,$M:$M)/SUMPRODUCT(($B:$B=$B18)*($A:$A=$A18),$M:$M))</f>
        <v/>
      </c>
      <c r="P18" s="24" t="n">
        <v>0.6</v>
      </c>
      <c r="Q18" s="22">
        <f>INT(O18/P18)</f>
        <v/>
      </c>
      <c r="R18" s="23">
        <f>INT(SUMPRODUCT(($B:$B=$B18)*($A:$A=$A18),$M:$M,$Q:$Q)/SUMPRODUCT(($B:$B=$B18)*($A:$A=$A18),$M:$M))</f>
        <v/>
      </c>
    </row>
    <row r="19" ht="13.5" customHeight="1" s="49">
      <c r="A19" s="2" t="n">
        <v>3</v>
      </c>
      <c r="B19" s="9">
        <f>VLOOKUP(C19,鱼种重量参数!$A$1:$D$32,4,FALSE)</f>
        <v/>
      </c>
      <c r="C19" s="25" t="inlineStr">
        <is>
          <t>Bluegill_Sunfish</t>
        </is>
      </c>
      <c r="D19" s="25" t="inlineStr">
        <is>
          <t>Trophy</t>
        </is>
      </c>
      <c r="E19" s="24" t="n">
        <v>20</v>
      </c>
      <c r="F19" s="24" t="n">
        <v>25</v>
      </c>
      <c r="G19" s="55">
        <f>$J19*POWER(E19, $K19)</f>
        <v/>
      </c>
      <c r="H19" s="55">
        <f>$J19*POWER(F19, $K19)</f>
        <v/>
      </c>
      <c r="I19" s="55">
        <f>$J19*(POWER(F19,$K19+1)-POWER($E19,$K19+1))/($K19+1)/($F19-$E19)</f>
        <v/>
      </c>
      <c r="J19" s="20">
        <f>VLOOKUP($C19,鱼种重量参数!$A$1:$F$32,COLUMN(鱼种重量参数!E$1), FALSE)</f>
        <v/>
      </c>
      <c r="K19" s="20">
        <f>VLOOKUP($C19,鱼种重量参数!$A$1:$F$32,COLUMN(鱼种重量参数!F$1), FALSE)</f>
        <v/>
      </c>
      <c r="L19" s="24" t="n">
        <v>19</v>
      </c>
      <c r="M19" s="24" t="n">
        <v>962</v>
      </c>
      <c r="N19" s="22">
        <f>INT(I19*L19)</f>
        <v/>
      </c>
      <c r="O19" s="23">
        <f>INT(SUMPRODUCT(($B:$B=$B19)*($A:$A=$A19),$N:$N,$M:$M)/SUMPRODUCT(($B:$B=$B19)*($A:$A=$A19),$M:$M))</f>
        <v/>
      </c>
      <c r="P19" s="24" t="n">
        <v>0.6</v>
      </c>
      <c r="Q19" s="22">
        <f>INT(O19/P19)</f>
        <v/>
      </c>
      <c r="R19" s="23">
        <f>INT(SUMPRODUCT(($B:$B=$B19)*($A:$A=$A19),$M:$M,$Q:$Q)/SUMPRODUCT(($B:$B=$B19)*($A:$A=$A19),$M:$M))</f>
        <v/>
      </c>
    </row>
    <row r="20" ht="13.5" customHeight="1" s="49">
      <c r="A20" s="2" t="n">
        <v>3</v>
      </c>
      <c r="B20" s="9">
        <f>VLOOKUP(C20,鱼种重量参数!$A$1:$D$32,4,FALSE)</f>
        <v/>
      </c>
      <c r="C20" s="25" t="inlineStr">
        <is>
          <t>Bluegill_Sunfish</t>
        </is>
      </c>
      <c r="D20" s="25" t="inlineStr">
        <is>
          <t>Unique</t>
        </is>
      </c>
      <c r="E20" s="24" t="n">
        <v>25</v>
      </c>
      <c r="F20" s="24" t="n">
        <v>30</v>
      </c>
      <c r="G20" s="55">
        <f>$J20*POWER(E20, $K20)</f>
        <v/>
      </c>
      <c r="H20" s="55">
        <f>$J20*POWER(F20, $K20)</f>
        <v/>
      </c>
      <c r="I20" s="55">
        <f>$J20*(POWER(F20,$K20+1)-POWER($E20,$K20+1))/($K20+1)/($F20-$E20)</f>
        <v/>
      </c>
      <c r="J20" s="20">
        <f>VLOOKUP($C20,鱼种重量参数!$A$1:$F$32,COLUMN(鱼种重量参数!E$1), FALSE)</f>
        <v/>
      </c>
      <c r="K20" s="20">
        <f>VLOOKUP($C20,鱼种重量参数!$A$1:$F$32,COLUMN(鱼种重量参数!F$1), FALSE)</f>
        <v/>
      </c>
      <c r="L20" s="24" t="n">
        <v>20</v>
      </c>
      <c r="M20" s="24" t="n">
        <v>500</v>
      </c>
      <c r="N20" s="22">
        <f>INT(I20*L20)</f>
        <v/>
      </c>
      <c r="O20" s="23">
        <f>INT(SUMPRODUCT(($B:$B=$B20)*($A:$A=$A20),$N:$N,$M:$M)/SUMPRODUCT(($B:$B=$B20)*($A:$A=$A20),$M:$M))</f>
        <v/>
      </c>
      <c r="P20" s="24" t="n">
        <v>0.6</v>
      </c>
      <c r="Q20" s="22">
        <f>INT(O20/P20)</f>
        <v/>
      </c>
      <c r="R20" s="23">
        <f>INT(SUMPRODUCT(($B:$B=$B20)*($A:$A=$A20),$M:$M,$Q:$Q)/SUMPRODUCT(($B:$B=$B20)*($A:$A=$A20),$M:$M))</f>
        <v/>
      </c>
    </row>
    <row r="21" ht="13.5" customHeight="1" s="49">
      <c r="A21" s="2" t="n">
        <v>3</v>
      </c>
      <c r="B21" s="9">
        <f>VLOOKUP(C21,鱼种重量参数!$A$1:$D$32,4,FALSE)</f>
        <v/>
      </c>
      <c r="C21" s="25" t="inlineStr">
        <is>
          <t>Redear_Sunfish</t>
        </is>
      </c>
      <c r="D21" s="25" t="inlineStr">
        <is>
          <t>Young</t>
        </is>
      </c>
      <c r="E21" s="24" t="n">
        <v>10</v>
      </c>
      <c r="F21" s="24" t="n">
        <v>15</v>
      </c>
      <c r="G21" s="55">
        <f>$J21*POWER(E21, $K21)</f>
        <v/>
      </c>
      <c r="H21" s="55">
        <f>$J21*POWER(F21, $K21)</f>
        <v/>
      </c>
      <c r="I21" s="55">
        <f>$J21*(POWER(F21,$K21+1)-POWER($E21,$K21+1))/($K21+1)/($F21-$E21)</f>
        <v/>
      </c>
      <c r="J21" s="20">
        <f>VLOOKUP($C21,鱼种重量参数!$A$1:$F$32,COLUMN(鱼种重量参数!E$1), FALSE)</f>
        <v/>
      </c>
      <c r="K21" s="20">
        <f>VLOOKUP($C21,鱼种重量参数!$A$1:$F$32,COLUMN(鱼种重量参数!F$1), FALSE)</f>
        <v/>
      </c>
      <c r="L21" s="24" t="n">
        <v>21</v>
      </c>
      <c r="M21" s="24" t="n">
        <v>495</v>
      </c>
      <c r="N21" s="22">
        <f>INT(I21*L21)</f>
        <v/>
      </c>
      <c r="O21" s="23">
        <f>INT(SUMPRODUCT(($B:$B=$B21)*($A:$A=$A21),$N:$N,$M:$M)/SUMPRODUCT(($B:$B=$B21)*($A:$A=$A21),$M:$M))</f>
        <v/>
      </c>
      <c r="P21" s="24" t="n">
        <v>0.6</v>
      </c>
      <c r="Q21" s="22">
        <f>INT(O21/P21)</f>
        <v/>
      </c>
      <c r="R21" s="23">
        <f>INT(SUMPRODUCT(($B:$B=$B21)*($A:$A=$A21),$M:$M,$Q:$Q)/SUMPRODUCT(($B:$B=$B21)*($A:$A=$A21),$M:$M))</f>
        <v/>
      </c>
    </row>
    <row r="22" ht="13.5" customHeight="1" s="49">
      <c r="A22" s="2" t="n">
        <v>4</v>
      </c>
      <c r="B22" s="9">
        <f>VLOOKUP(C22,鱼种重量参数!$A$1:$D$32,4,FALSE)</f>
        <v/>
      </c>
      <c r="C22" s="25" t="inlineStr">
        <is>
          <t>Redear_Sunfish</t>
        </is>
      </c>
      <c r="D22" s="25" t="inlineStr">
        <is>
          <t>Common</t>
        </is>
      </c>
      <c r="E22" s="24" t="n">
        <v>15</v>
      </c>
      <c r="F22" s="24" t="n">
        <v>20</v>
      </c>
      <c r="G22" s="55">
        <f>$J22*POWER(E22, $K22)</f>
        <v/>
      </c>
      <c r="H22" s="55">
        <f>$J22*POWER(F22, $K22)</f>
        <v/>
      </c>
      <c r="I22" s="55">
        <f>$J22*(POWER(F22,$K22+1)-POWER($E22,$K22+1))/($K22+1)/($F22-$E22)</f>
        <v/>
      </c>
      <c r="J22" s="20">
        <f>VLOOKUP($C22,鱼种重量参数!$A$1:$F$32,COLUMN(鱼种重量参数!E$1), FALSE)</f>
        <v/>
      </c>
      <c r="K22" s="20">
        <f>VLOOKUP($C22,鱼种重量参数!$A$1:$F$32,COLUMN(鱼种重量参数!F$1), FALSE)</f>
        <v/>
      </c>
      <c r="L22" s="24" t="n">
        <v>22</v>
      </c>
      <c r="M22" s="24" t="n">
        <v>104</v>
      </c>
      <c r="N22" s="22">
        <f>INT(I22*L22)</f>
        <v/>
      </c>
      <c r="O22" s="23">
        <f>INT(SUMPRODUCT(($B:$B=$B22)*($A:$A=$A22),$N:$N,$M:$M)/SUMPRODUCT(($B:$B=$B22)*($A:$A=$A22),$M:$M))</f>
        <v/>
      </c>
      <c r="P22" s="24" t="n">
        <v>0.6</v>
      </c>
      <c r="Q22" s="22">
        <f>INT(O22/P22)</f>
        <v/>
      </c>
      <c r="R22" s="23">
        <f>INT(SUMPRODUCT(($B:$B=$B22)*($A:$A=$A22),$M:$M,$Q:$Q)/SUMPRODUCT(($B:$B=$B22)*($A:$A=$A22),$M:$M))</f>
        <v/>
      </c>
    </row>
    <row r="23" ht="13.5" customHeight="1" s="49">
      <c r="A23" s="2" t="n">
        <v>4</v>
      </c>
      <c r="B23" s="9">
        <f>VLOOKUP(C23,鱼种重量参数!$A$1:$D$32,4,FALSE)</f>
        <v/>
      </c>
      <c r="C23" s="25" t="inlineStr">
        <is>
          <t>Redear_Sunfish</t>
        </is>
      </c>
      <c r="D23" s="25" t="inlineStr">
        <is>
          <t>Trophy</t>
        </is>
      </c>
      <c r="E23" s="24" t="n">
        <v>20</v>
      </c>
      <c r="F23" s="24" t="n">
        <v>30</v>
      </c>
      <c r="G23" s="55">
        <f>$J23*POWER(E23, $K23)</f>
        <v/>
      </c>
      <c r="H23" s="55">
        <f>$J23*POWER(F23, $K23)</f>
        <v/>
      </c>
      <c r="I23" s="55">
        <f>$J23*(POWER(F23,$K23+1)-POWER($E23,$K23+1))/($K23+1)/($F23-$E23)</f>
        <v/>
      </c>
      <c r="J23" s="20">
        <f>VLOOKUP($C23,鱼种重量参数!$A$1:$F$32,COLUMN(鱼种重量参数!E$1), FALSE)</f>
        <v/>
      </c>
      <c r="K23" s="20">
        <f>VLOOKUP($C23,鱼种重量参数!$A$1:$F$32,COLUMN(鱼种重量参数!F$1), FALSE)</f>
        <v/>
      </c>
      <c r="L23" s="24" t="n">
        <v>23</v>
      </c>
      <c r="M23" s="24" t="n">
        <v>58</v>
      </c>
      <c r="N23" s="22">
        <f>INT(I23*L23)</f>
        <v/>
      </c>
      <c r="O23" s="23">
        <f>INT(SUMPRODUCT(($B:$B=$B23)*($A:$A=$A23),$N:$N,$M:$M)/SUMPRODUCT(($B:$B=$B23)*($A:$A=$A23),$M:$M))</f>
        <v/>
      </c>
      <c r="P23" s="24" t="n">
        <v>0.6</v>
      </c>
      <c r="Q23" s="22">
        <f>INT(O23/P23)</f>
        <v/>
      </c>
      <c r="R23" s="23">
        <f>INT(SUMPRODUCT(($B:$B=$B23)*($A:$A=$A23),$M:$M,$Q:$Q)/SUMPRODUCT(($B:$B=$B23)*($A:$A=$A23),$M:$M))</f>
        <v/>
      </c>
    </row>
    <row r="24" ht="13.5" customHeight="1" s="49">
      <c r="A24" s="2" t="n">
        <v>4</v>
      </c>
      <c r="B24" s="9">
        <f>VLOOKUP(C24,鱼种重量参数!$A$1:$D$32,4,FALSE)</f>
        <v/>
      </c>
      <c r="C24" s="25" t="inlineStr">
        <is>
          <t>Pumpkinseed_Sunfish</t>
        </is>
      </c>
      <c r="D24" s="25" t="inlineStr">
        <is>
          <t>Apex</t>
        </is>
      </c>
      <c r="E24" s="24" t="n">
        <v>30</v>
      </c>
      <c r="F24" s="24" t="n">
        <v>36</v>
      </c>
      <c r="G24" s="55">
        <f>$J24*POWER(E24, $K24)</f>
        <v/>
      </c>
      <c r="H24" s="55">
        <f>$J24*POWER(F24, $K24)</f>
        <v/>
      </c>
      <c r="I24" s="55">
        <f>$J24*(POWER(F24,$K24+1)-POWER($E24,$K24+1))/($K24+1)/($F24-$E24)</f>
        <v/>
      </c>
      <c r="J24" s="20">
        <f>VLOOKUP($C24,鱼种重量参数!$A$1:$F$32,COLUMN(鱼种重量参数!E$1), FALSE)</f>
        <v/>
      </c>
      <c r="K24" s="20">
        <f>VLOOKUP($C24,鱼种重量参数!$A$1:$F$32,COLUMN(鱼种重量参数!F$1), FALSE)</f>
        <v/>
      </c>
      <c r="L24" s="24" t="n">
        <v>24</v>
      </c>
      <c r="M24" s="24" t="n">
        <v>699</v>
      </c>
      <c r="N24" s="22">
        <f>INT(I24*L24)</f>
        <v/>
      </c>
      <c r="O24" s="23">
        <f>INT(SUMPRODUCT(($B:$B=$B24)*($A:$A=$A24),$N:$N,$M:$M)/SUMPRODUCT(($B:$B=$B24)*($A:$A=$A24),$M:$M))</f>
        <v/>
      </c>
      <c r="P24" s="24" t="n">
        <v>0.6</v>
      </c>
      <c r="Q24" s="22">
        <f>INT(O24/P24)</f>
        <v/>
      </c>
      <c r="R24" s="23">
        <f>INT(SUMPRODUCT(($B:$B=$B24)*($A:$A=$A24),$M:$M,$Q:$Q)/SUMPRODUCT(($B:$B=$B24)*($A:$A=$A24),$M:$M))</f>
        <v/>
      </c>
    </row>
    <row r="25" ht="13.5" customHeight="1" s="49">
      <c r="A25" s="2" t="n">
        <v>4</v>
      </c>
      <c r="B25" s="9">
        <f>VLOOKUP(C25,鱼种重量参数!$A$1:$D$32,4,FALSE)</f>
        <v/>
      </c>
      <c r="C25" s="25" t="inlineStr">
        <is>
          <t>Channel_Catfish</t>
        </is>
      </c>
      <c r="D25" s="25" t="inlineStr">
        <is>
          <t>Young</t>
        </is>
      </c>
      <c r="E25" s="24" t="n">
        <v>25</v>
      </c>
      <c r="F25" s="24" t="n">
        <v>34</v>
      </c>
      <c r="G25" s="55">
        <f>$J25*POWER(E25, $K25)</f>
        <v/>
      </c>
      <c r="H25" s="55">
        <f>$J25*POWER(F25, $K25)</f>
        <v/>
      </c>
      <c r="I25" s="55">
        <f>$J25*(POWER(F25,$K25+1)-POWER($E25,$K25+1))/($K25+1)/($F25-$E25)</f>
        <v/>
      </c>
      <c r="J25" s="20">
        <f>VLOOKUP($C25,鱼种重量参数!$A$1:$F$32,COLUMN(鱼种重量参数!E$1), FALSE)</f>
        <v/>
      </c>
      <c r="K25" s="20">
        <f>VLOOKUP($C25,鱼种重量参数!$A$1:$F$32,COLUMN(鱼种重量参数!F$1), FALSE)</f>
        <v/>
      </c>
      <c r="L25" s="24" t="n">
        <v>25</v>
      </c>
      <c r="M25" s="24" t="n">
        <v>60</v>
      </c>
      <c r="N25" s="22">
        <f>INT(I25*L25)</f>
        <v/>
      </c>
      <c r="O25" s="23">
        <f>INT(SUMPRODUCT(($B:$B=$B25)*($A:$A=$A25),$N:$N,$M:$M)/SUMPRODUCT(($B:$B=$B25)*($A:$A=$A25),$M:$M))</f>
        <v/>
      </c>
      <c r="P25" s="24" t="n">
        <v>0.6</v>
      </c>
      <c r="Q25" s="22">
        <f>INT(O25/P25)</f>
        <v/>
      </c>
      <c r="R25" s="23">
        <f>INT(SUMPRODUCT(($B:$B=$B25)*($A:$A=$A25),$M:$M,$Q:$Q)/SUMPRODUCT(($B:$B=$B25)*($A:$A=$A25),$M:$M))</f>
        <v/>
      </c>
    </row>
    <row r="26" ht="13.5" customHeight="1" s="49">
      <c r="A26" s="2" t="n">
        <v>4</v>
      </c>
      <c r="B26" s="9">
        <f>VLOOKUP(C26,鱼种重量参数!$A$1:$D$32,4,FALSE)</f>
        <v/>
      </c>
      <c r="C26" s="25" t="inlineStr">
        <is>
          <t>Alewife</t>
        </is>
      </c>
      <c r="D26" s="25" t="inlineStr">
        <is>
          <t>Young</t>
        </is>
      </c>
      <c r="E26" s="24" t="n">
        <v>15</v>
      </c>
      <c r="F26" s="24" t="n">
        <v>25</v>
      </c>
      <c r="G26" s="55">
        <f>$J26*POWER(E26, $K26)</f>
        <v/>
      </c>
      <c r="H26" s="55">
        <f>$J26*POWER(F26, $K26)</f>
        <v/>
      </c>
      <c r="I26" s="55">
        <f>$J26*(POWER(F26,$K26+1)-POWER($E26,$K26+1))/($K26+1)/($F26-$E26)</f>
        <v/>
      </c>
      <c r="J26" s="20">
        <f>VLOOKUP($C26,鱼种重量参数!$A$1:$F$32,COLUMN(鱼种重量参数!E$1), FALSE)</f>
        <v/>
      </c>
      <c r="K26" s="20">
        <f>VLOOKUP($C26,鱼种重量参数!$A$1:$F$32,COLUMN(鱼种重量参数!F$1), FALSE)</f>
        <v/>
      </c>
      <c r="L26" s="24" t="n">
        <v>26</v>
      </c>
      <c r="M26" s="24" t="n">
        <v>208</v>
      </c>
      <c r="N26" s="22">
        <f>INT(I26*L26)</f>
        <v/>
      </c>
      <c r="O26" s="23">
        <f>INT(SUMPRODUCT(($B:$B=$B26)*($A:$A=$A26),$N:$N,$M:$M)/SUMPRODUCT(($B:$B=$B26)*($A:$A=$A26),$M:$M))</f>
        <v/>
      </c>
      <c r="P26" s="24" t="n">
        <v>0.6</v>
      </c>
      <c r="Q26" s="22">
        <f>INT(O26/P26)</f>
        <v/>
      </c>
      <c r="R26" s="23">
        <f>INT(SUMPRODUCT(($B:$B=$B26)*($A:$A=$A26),$M:$M,$Q:$Q)/SUMPRODUCT(($B:$B=$B26)*($A:$A=$A26),$M:$M))</f>
        <v/>
      </c>
    </row>
    <row r="27" ht="13.5" customHeight="1" s="49">
      <c r="A27" s="2" t="n">
        <v>4</v>
      </c>
      <c r="B27" s="9">
        <f>VLOOKUP(C27,鱼种重量参数!$A$1:$D$32,4,FALSE)</f>
        <v/>
      </c>
      <c r="C27" s="25" t="inlineStr">
        <is>
          <t>Alewife</t>
        </is>
      </c>
      <c r="D27" s="25" t="inlineStr">
        <is>
          <t>Common</t>
        </is>
      </c>
      <c r="E27" s="24" t="n">
        <v>25</v>
      </c>
      <c r="F27" s="24" t="n">
        <v>35</v>
      </c>
      <c r="G27" s="55">
        <f>$J27*POWER(E27, $K27)</f>
        <v/>
      </c>
      <c r="H27" s="55">
        <f>$J27*POWER(F27, $K27)</f>
        <v/>
      </c>
      <c r="I27" s="55">
        <f>$J27*(POWER(F27,$K27+1)-POWER($E27,$K27+1))/($K27+1)/($F27-$E27)</f>
        <v/>
      </c>
      <c r="J27" s="20">
        <f>VLOOKUP($C27,鱼种重量参数!$A$1:$F$32,COLUMN(鱼种重量参数!E$1), FALSE)</f>
        <v/>
      </c>
      <c r="K27" s="20">
        <f>VLOOKUP($C27,鱼种重量参数!$A$1:$F$32,COLUMN(鱼种重量参数!F$1), FALSE)</f>
        <v/>
      </c>
      <c r="L27" s="24" t="n">
        <v>27</v>
      </c>
      <c r="M27" s="24" t="n">
        <v>736</v>
      </c>
      <c r="N27" s="22">
        <f>INT(I27*L27)</f>
        <v/>
      </c>
      <c r="O27" s="23">
        <f>INT(SUMPRODUCT(($B:$B=$B27)*($A:$A=$A27),$N:$N,$M:$M)/SUMPRODUCT(($B:$B=$B27)*($A:$A=$A27),$M:$M))</f>
        <v/>
      </c>
      <c r="P27" s="24" t="n">
        <v>0.6</v>
      </c>
      <c r="Q27" s="22">
        <f>INT(O27/P27)</f>
        <v/>
      </c>
      <c r="R27" s="23">
        <f>INT(SUMPRODUCT(($B:$B=$B27)*($A:$A=$A27),$M:$M,$Q:$Q)/SUMPRODUCT(($B:$B=$B27)*($A:$A=$A27),$M:$M))</f>
        <v/>
      </c>
    </row>
    <row r="28" ht="13.5" customHeight="1" s="49">
      <c r="A28" s="2" t="n">
        <v>4</v>
      </c>
      <c r="B28" s="9">
        <f>VLOOKUP(C28,鱼种重量参数!$A$1:$D$32,4,FALSE)</f>
        <v/>
      </c>
      <c r="C28" s="25" t="inlineStr">
        <is>
          <t>Alewife</t>
        </is>
      </c>
      <c r="D28" s="25" t="inlineStr">
        <is>
          <t>Trophy</t>
        </is>
      </c>
      <c r="E28" s="24" t="n">
        <v>35</v>
      </c>
      <c r="F28" s="24" t="n">
        <v>40</v>
      </c>
      <c r="G28" s="55">
        <f>$J28*POWER(E28, $K28)</f>
        <v/>
      </c>
      <c r="H28" s="55">
        <f>$J28*POWER(F28, $K28)</f>
        <v/>
      </c>
      <c r="I28" s="55">
        <f>$J28*(POWER(F28,$K28+1)-POWER($E28,$K28+1))/($K28+1)/($F28-$E28)</f>
        <v/>
      </c>
      <c r="J28" s="20">
        <f>VLOOKUP($C28,鱼种重量参数!$A$1:$F$32,COLUMN(鱼种重量参数!E$1), FALSE)</f>
        <v/>
      </c>
      <c r="K28" s="20">
        <f>VLOOKUP($C28,鱼种重量参数!$A$1:$F$32,COLUMN(鱼种重量参数!F$1), FALSE)</f>
        <v/>
      </c>
      <c r="L28" s="24" t="n">
        <v>28</v>
      </c>
      <c r="M28" s="24" t="n">
        <v>692</v>
      </c>
      <c r="N28" s="22">
        <f>INT(I28*L28)</f>
        <v/>
      </c>
      <c r="O28" s="23">
        <f>INT(SUMPRODUCT(($B:$B=$B28)*($A:$A=$A28),$N:$N,$M:$M)/SUMPRODUCT(($B:$B=$B28)*($A:$A=$A28),$M:$M))</f>
        <v/>
      </c>
      <c r="P28" s="24" t="n">
        <v>0.6</v>
      </c>
      <c r="Q28" s="22">
        <f>INT(O28/P28)</f>
        <v/>
      </c>
      <c r="R28" s="23">
        <f>INT(SUMPRODUCT(($B:$B=$B28)*($A:$A=$A28),$M:$M,$Q:$Q)/SUMPRODUCT(($B:$B=$B28)*($A:$A=$A28),$M:$M))</f>
        <v/>
      </c>
    </row>
    <row r="29" ht="13.5" customHeight="1" s="49">
      <c r="A29" s="2" t="n">
        <v>4</v>
      </c>
      <c r="B29" s="9">
        <f>VLOOKUP(C29,鱼种重量参数!$A$1:$D$32,4,FALSE)</f>
        <v/>
      </c>
      <c r="C29" s="25" t="inlineStr">
        <is>
          <t>Muskellunge</t>
        </is>
      </c>
      <c r="D29" s="25" t="inlineStr">
        <is>
          <t>Young</t>
        </is>
      </c>
      <c r="E29" s="24" t="n">
        <v>20</v>
      </c>
      <c r="F29" s="24" t="n">
        <v>30</v>
      </c>
      <c r="G29" s="55">
        <f>$J29*POWER(E29, $K29)</f>
        <v/>
      </c>
      <c r="H29" s="55">
        <f>$J29*POWER(F29, $K29)</f>
        <v/>
      </c>
      <c r="I29" s="55">
        <f>$J29*(POWER(F29,$K29+1)-POWER($E29,$K29+1))/($K29+1)/($F29-$E29)</f>
        <v/>
      </c>
      <c r="J29" s="20">
        <f>VLOOKUP($C29,鱼种重量参数!$A$1:$F$32,COLUMN(鱼种重量参数!E$1), FALSE)</f>
        <v/>
      </c>
      <c r="K29" s="20">
        <f>VLOOKUP($C29,鱼种重量参数!$A$1:$F$32,COLUMN(鱼种重量参数!F$1), FALSE)</f>
        <v/>
      </c>
      <c r="L29" s="24" t="n">
        <v>29</v>
      </c>
      <c r="M29" s="24" t="n">
        <v>902</v>
      </c>
      <c r="N29" s="22">
        <f>INT(I29*L29)</f>
        <v/>
      </c>
      <c r="O29" s="23">
        <f>INT(SUMPRODUCT(($B:$B=$B29)*($A:$A=$A29),$N:$N,$M:$M)/SUMPRODUCT(($B:$B=$B29)*($A:$A=$A29),$M:$M))</f>
        <v/>
      </c>
      <c r="P29" s="24" t="n">
        <v>0.6</v>
      </c>
      <c r="Q29" s="22">
        <f>INT(O29/P29)</f>
        <v/>
      </c>
      <c r="R29" s="23">
        <f>INT(SUMPRODUCT(($B:$B=$B29)*($A:$A=$A29),$M:$M,$Q:$Q)/SUMPRODUCT(($B:$B=$B29)*($A:$A=$A29),$M:$M))</f>
        <v/>
      </c>
    </row>
    <row r="30" ht="13.5" customHeight="1" s="49">
      <c r="A30" s="2" t="n">
        <v>4</v>
      </c>
      <c r="B30" s="9">
        <f>VLOOKUP(C30,鱼种重量参数!$A$1:$D$32,4,FALSE)</f>
        <v/>
      </c>
      <c r="C30" s="25" t="inlineStr">
        <is>
          <t>Blacktail_Shiner</t>
        </is>
      </c>
      <c r="D30" s="25" t="inlineStr">
        <is>
          <t>Young</t>
        </is>
      </c>
      <c r="E30" s="24" t="n">
        <v>10</v>
      </c>
      <c r="F30" s="24" t="n">
        <v>12</v>
      </c>
      <c r="G30" s="55">
        <f>$J30*POWER(E30, $K30)</f>
        <v/>
      </c>
      <c r="H30" s="55">
        <f>$J30*POWER(F30, $K30)</f>
        <v/>
      </c>
      <c r="I30" s="55">
        <f>$J30*(POWER(F30,$K30+1)-POWER($E30,$K30+1))/($K30+1)/($F30-$E30)</f>
        <v/>
      </c>
      <c r="J30" s="20">
        <f>VLOOKUP($C30,鱼种重量参数!$A$1:$F$32,COLUMN(鱼种重量参数!E$1), FALSE)</f>
        <v/>
      </c>
      <c r="K30" s="20">
        <f>VLOOKUP($C30,鱼种重量参数!$A$1:$F$32,COLUMN(鱼种重量参数!F$1), FALSE)</f>
        <v/>
      </c>
      <c r="L30" s="24" t="n">
        <v>30</v>
      </c>
      <c r="M30" s="24" t="n">
        <v>212</v>
      </c>
      <c r="N30" s="22">
        <f>INT(I30*L30)</f>
        <v/>
      </c>
      <c r="O30" s="23">
        <f>INT(SUMPRODUCT(($B:$B=$B30)*($A:$A=$A30),$N:$N,$M:$M)/SUMPRODUCT(($B:$B=$B30)*($A:$A=$A30),$M:$M))</f>
        <v/>
      </c>
      <c r="P30" s="24" t="n">
        <v>0.6</v>
      </c>
      <c r="Q30" s="22">
        <f>INT(O30/P30)</f>
        <v/>
      </c>
      <c r="R30" s="23">
        <f>INT(SUMPRODUCT(($B:$B=$B30)*($A:$A=$A30),$M:$M,$Q:$Q)/SUMPRODUCT(($B:$B=$B30)*($A:$A=$A30),$M:$M))</f>
        <v/>
      </c>
    </row>
    <row r="31" ht="13.5" customHeight="1" s="49">
      <c r="A31" s="2" t="n">
        <v>4</v>
      </c>
      <c r="B31" s="9">
        <f>VLOOKUP(C31,鱼种重量参数!$A$1:$D$32,4,FALSE)</f>
        <v/>
      </c>
      <c r="C31" s="25" t="inlineStr">
        <is>
          <t>Blacktail_Shiner</t>
        </is>
      </c>
      <c r="D31" s="25" t="inlineStr">
        <is>
          <t>Common</t>
        </is>
      </c>
      <c r="E31" s="24" t="n">
        <v>12</v>
      </c>
      <c r="F31" s="24" t="n">
        <v>20</v>
      </c>
      <c r="G31" s="55">
        <f>$J31*POWER(E31, $K31)</f>
        <v/>
      </c>
      <c r="H31" s="55">
        <f>$J31*POWER(F31, $K31)</f>
        <v/>
      </c>
      <c r="I31" s="55">
        <f>$J31*(POWER(F31,$K31+1)-POWER($E31,$K31+1))/($K31+1)/($F31-$E31)</f>
        <v/>
      </c>
      <c r="J31" s="20">
        <f>VLOOKUP($C31,鱼种重量参数!$A$1:$F$32,COLUMN(鱼种重量参数!E$1), FALSE)</f>
        <v/>
      </c>
      <c r="K31" s="20">
        <f>VLOOKUP($C31,鱼种重量参数!$A$1:$F$32,COLUMN(鱼种重量参数!F$1), FALSE)</f>
        <v/>
      </c>
      <c r="L31" s="24" t="n">
        <v>31</v>
      </c>
      <c r="M31" s="24" t="n">
        <v>974</v>
      </c>
      <c r="N31" s="22">
        <f>INT(I31*L31)</f>
        <v/>
      </c>
      <c r="O31" s="23">
        <f>INT(SUMPRODUCT(($B:$B=$B31)*($A:$A=$A31),$N:$N,$M:$M)/SUMPRODUCT(($B:$B=$B31)*($A:$A=$A31),$M:$M))</f>
        <v/>
      </c>
      <c r="P31" s="24" t="n">
        <v>0.6</v>
      </c>
      <c r="Q31" s="22">
        <f>INT(O31/P31)</f>
        <v/>
      </c>
      <c r="R31" s="23">
        <f>INT(SUMPRODUCT(($B:$B=$B31)*($A:$A=$A31),$M:$M,$Q:$Q)/SUMPRODUCT(($B:$B=$B31)*($A:$A=$A31),$M:$M))</f>
        <v/>
      </c>
    </row>
    <row r="32" ht="13.5" customHeight="1" s="49">
      <c r="A32" s="2" t="n">
        <v>4</v>
      </c>
      <c r="B32" s="9">
        <f>VLOOKUP(C32,鱼种重量参数!$A$1:$D$32,4,FALSE)</f>
        <v/>
      </c>
      <c r="C32" s="25" t="inlineStr">
        <is>
          <t>Blacktail_Shiner</t>
        </is>
      </c>
      <c r="D32" s="25" t="inlineStr">
        <is>
          <t>Trophy</t>
        </is>
      </c>
      <c r="E32" s="24" t="n">
        <v>20</v>
      </c>
      <c r="F32" s="24" t="n">
        <v>25</v>
      </c>
      <c r="G32" s="55">
        <f>$J32*POWER(E32, $K32)</f>
        <v/>
      </c>
      <c r="H32" s="55">
        <f>$J32*POWER(F32, $K32)</f>
        <v/>
      </c>
      <c r="I32" s="55">
        <f>$J32*(POWER(F32,$K32+1)-POWER($E32,$K32+1))/($K32+1)/($F32-$E32)</f>
        <v/>
      </c>
      <c r="J32" s="20">
        <f>VLOOKUP($C32,鱼种重量参数!$A$1:$F$32,COLUMN(鱼种重量参数!E$1), FALSE)</f>
        <v/>
      </c>
      <c r="K32" s="20">
        <f>VLOOKUP($C32,鱼种重量参数!$A$1:$F$32,COLUMN(鱼种重量参数!F$1), FALSE)</f>
        <v/>
      </c>
      <c r="L32" s="24" t="n">
        <v>32</v>
      </c>
      <c r="M32" s="24" t="n">
        <v>417</v>
      </c>
      <c r="N32" s="22">
        <f>INT(I32*L32)</f>
        <v/>
      </c>
      <c r="O32" s="23">
        <f>INT(SUMPRODUCT(($B:$B=$B32)*($A:$A=$A32),$N:$N,$M:$M)/SUMPRODUCT(($B:$B=$B32)*($A:$A=$A32),$M:$M))</f>
        <v/>
      </c>
      <c r="P32" s="24" t="n">
        <v>0.6</v>
      </c>
      <c r="Q32" s="22">
        <f>INT(O32/P32)</f>
        <v/>
      </c>
      <c r="R32" s="23">
        <f>INT(SUMPRODUCT(($B:$B=$B32)*($A:$A=$A32),$M:$M,$Q:$Q)/SUMPRODUCT(($B:$B=$B32)*($A:$A=$A32),$M:$M))</f>
        <v/>
      </c>
    </row>
    <row r="33" ht="13.5" customHeight="1" s="49">
      <c r="A33" s="2" t="n">
        <v>5</v>
      </c>
      <c r="B33" s="9">
        <f>VLOOKUP(C33,鱼种重量参数!$A$1:$D$32,4,FALSE)</f>
        <v/>
      </c>
      <c r="C33" s="25" t="inlineStr">
        <is>
          <t>Blacktail_Shiner</t>
        </is>
      </c>
      <c r="D33" s="25" t="inlineStr">
        <is>
          <t>Unique</t>
        </is>
      </c>
      <c r="E33" s="24" t="n">
        <v>25</v>
      </c>
      <c r="F33" s="24" t="n">
        <v>30</v>
      </c>
      <c r="G33" s="55">
        <f>$J33*POWER(E33, $K33)</f>
        <v/>
      </c>
      <c r="H33" s="55">
        <f>$J33*POWER(F33, $K33)</f>
        <v/>
      </c>
      <c r="I33" s="55">
        <f>$J33*(POWER(F33,$K33+1)-POWER($E33,$K33+1))/($K33+1)/($F33-$E33)</f>
        <v/>
      </c>
      <c r="J33" s="20">
        <f>VLOOKUP($C33,鱼种重量参数!$A$1:$F$32,COLUMN(鱼种重量参数!E$1), FALSE)</f>
        <v/>
      </c>
      <c r="K33" s="20">
        <f>VLOOKUP($C33,鱼种重量参数!$A$1:$F$32,COLUMN(鱼种重量参数!F$1), FALSE)</f>
        <v/>
      </c>
      <c r="L33" s="24" t="n">
        <v>33</v>
      </c>
      <c r="M33" s="24" t="n">
        <v>650</v>
      </c>
      <c r="N33" s="22">
        <f>INT(I33*L33)</f>
        <v/>
      </c>
      <c r="O33" s="23">
        <f>INT(SUMPRODUCT(($B:$B=$B33)*($A:$A=$A33),$N:$N,$M:$M)/SUMPRODUCT(($B:$B=$B33)*($A:$A=$A33),$M:$M))</f>
        <v/>
      </c>
      <c r="P33" s="24" t="n">
        <v>0.6</v>
      </c>
      <c r="Q33" s="22">
        <f>INT(O33/P33)</f>
        <v/>
      </c>
      <c r="R33" s="23">
        <f>INT(SUMPRODUCT(($B:$B=$B33)*($A:$A=$A33),$M:$M,$Q:$Q)/SUMPRODUCT(($B:$B=$B33)*($A:$A=$A33),$M:$M))</f>
        <v/>
      </c>
    </row>
    <row r="34" ht="13.5" customHeight="1" s="49">
      <c r="A34" s="2" t="n">
        <v>5</v>
      </c>
      <c r="B34" s="9">
        <f>VLOOKUP(C34,鱼种重量参数!$A$1:$D$32,4,FALSE)</f>
        <v/>
      </c>
      <c r="C34" s="25" t="inlineStr">
        <is>
          <t>Buffalofish</t>
        </is>
      </c>
      <c r="D34" s="25" t="inlineStr">
        <is>
          <t>Young</t>
        </is>
      </c>
      <c r="E34" s="24" t="n">
        <v>10</v>
      </c>
      <c r="F34" s="24" t="n">
        <v>20</v>
      </c>
      <c r="G34" s="55">
        <f>$J34*POWER(E34, $K34)</f>
        <v/>
      </c>
      <c r="H34" s="55">
        <f>$J34*POWER(F34, $K34)</f>
        <v/>
      </c>
      <c r="I34" s="55">
        <f>$J34*(POWER(F34,$K34+1)-POWER($E34,$K34+1))/($K34+1)/($F34-$E34)</f>
        <v/>
      </c>
      <c r="J34" s="20">
        <f>VLOOKUP($C34,鱼种重量参数!$A$1:$F$32,COLUMN(鱼种重量参数!E$1), FALSE)</f>
        <v/>
      </c>
      <c r="K34" s="20">
        <f>VLOOKUP($C34,鱼种重量参数!$A$1:$F$32,COLUMN(鱼种重量参数!F$1), FALSE)</f>
        <v/>
      </c>
      <c r="L34" s="24" t="n">
        <v>34</v>
      </c>
      <c r="M34" s="24" t="n">
        <v>637</v>
      </c>
      <c r="N34" s="22">
        <f>INT(I34*L34)</f>
        <v/>
      </c>
      <c r="O34" s="23">
        <f>INT(SUMPRODUCT(($B:$B=$B34)*($A:$A=$A34),$N:$N,$M:$M)/SUMPRODUCT(($B:$B=$B34)*($A:$A=$A34),$M:$M))</f>
        <v/>
      </c>
      <c r="P34" s="24" t="n">
        <v>0.6</v>
      </c>
      <c r="Q34" s="22">
        <f>INT(O34/P34)</f>
        <v/>
      </c>
      <c r="R34" s="23">
        <f>INT(SUMPRODUCT(($B:$B=$B34)*($A:$A=$A34),$M:$M,$Q:$Q)/SUMPRODUCT(($B:$B=$B34)*($A:$A=$A34),$M:$M))</f>
        <v/>
      </c>
    </row>
    <row r="35" ht="13.5" customHeight="1" s="49">
      <c r="A35" s="2" t="n">
        <v>5</v>
      </c>
      <c r="B35" s="9">
        <f>VLOOKUP(C35,鱼种重量参数!$A$1:$D$32,4,FALSE)</f>
        <v/>
      </c>
      <c r="C35" s="25" t="inlineStr">
        <is>
          <t>Tench</t>
        </is>
      </c>
      <c r="D35" s="25" t="inlineStr">
        <is>
          <t>Young</t>
        </is>
      </c>
      <c r="E35" s="24" t="n">
        <v>50</v>
      </c>
      <c r="F35" s="24" t="n">
        <v>35</v>
      </c>
      <c r="G35" s="55">
        <f>$J35*POWER(E35, $K35)</f>
        <v/>
      </c>
      <c r="H35" s="55">
        <f>$J35*POWER(F35, $K35)</f>
        <v/>
      </c>
      <c r="I35" s="55">
        <f>$J35*(POWER(F35,$K35+1)-POWER($E35,$K35+1))/($K35+1)/($F35-$E35)</f>
        <v/>
      </c>
      <c r="J35" s="20">
        <f>VLOOKUP($C35,鱼种重量参数!$A$1:$F$32,COLUMN(鱼种重量参数!E$1), FALSE)</f>
        <v/>
      </c>
      <c r="K35" s="20">
        <f>VLOOKUP($C35,鱼种重量参数!$A$1:$F$32,COLUMN(鱼种重量参数!F$1), FALSE)</f>
        <v/>
      </c>
      <c r="L35" s="24" t="n">
        <v>35</v>
      </c>
      <c r="M35" s="24" t="n">
        <v>933</v>
      </c>
      <c r="N35" s="22">
        <f>INT(I35*L35)</f>
        <v/>
      </c>
      <c r="O35" s="23">
        <f>INT(SUMPRODUCT(($B:$B=$B35)*($A:$A=$A35),$N:$N,$M:$M)/SUMPRODUCT(($B:$B=$B35)*($A:$A=$A35),$M:$M))</f>
        <v/>
      </c>
      <c r="P35" s="24" t="n">
        <v>0.6</v>
      </c>
      <c r="Q35" s="22">
        <f>INT(O35/P35)</f>
        <v/>
      </c>
      <c r="R35" s="23">
        <f>INT(SUMPRODUCT(($B:$B=$B35)*($A:$A=$A35),$M:$M,$Q:$Q)/SUMPRODUCT(($B:$B=$B35)*($A:$A=$A35),$M:$M))</f>
        <v/>
      </c>
    </row>
    <row r="36" ht="13.5" customHeight="1" s="49">
      <c r="A36" s="2" t="n">
        <v>5</v>
      </c>
      <c r="B36" s="9">
        <f>VLOOKUP(C36,鱼种重量参数!$A$1:$D$32,4,FALSE)</f>
        <v/>
      </c>
      <c r="C36" s="25" t="inlineStr">
        <is>
          <t>Largemouth_Bass</t>
        </is>
      </c>
      <c r="D36" s="25" t="inlineStr">
        <is>
          <t>Young</t>
        </is>
      </c>
      <c r="E36" s="24" t="n">
        <v>15</v>
      </c>
      <c r="F36" s="24" t="n">
        <v>25</v>
      </c>
      <c r="G36" s="55">
        <f>$J36*POWER(E36, $K36)</f>
        <v/>
      </c>
      <c r="H36" s="55">
        <f>$J36*POWER(F36, $K36)</f>
        <v/>
      </c>
      <c r="I36" s="55">
        <f>$J36*(POWER(F36,$K36+1)-POWER($E36,$K36+1))/($K36+1)/($F36-$E36)</f>
        <v/>
      </c>
      <c r="J36" s="20">
        <f>VLOOKUP($C36,鱼种重量参数!$A$1:$F$32,COLUMN(鱼种重量参数!E$1), FALSE)</f>
        <v/>
      </c>
      <c r="K36" s="20">
        <f>VLOOKUP($C36,鱼种重量参数!$A$1:$F$32,COLUMN(鱼种重量参数!F$1), FALSE)</f>
        <v/>
      </c>
      <c r="L36" s="24" t="n">
        <v>36</v>
      </c>
      <c r="M36" s="24" t="n">
        <v>876</v>
      </c>
      <c r="N36" s="22">
        <f>INT(I36*L36)</f>
        <v/>
      </c>
      <c r="O36" s="23">
        <f>INT(SUMPRODUCT(($B:$B=$B36)*($A:$A=$A36),$N:$N,$M:$M)/SUMPRODUCT(($B:$B=$B36)*($A:$A=$A36),$M:$M))</f>
        <v/>
      </c>
      <c r="P36" s="24" t="n">
        <v>0.6</v>
      </c>
      <c r="Q36" s="22">
        <f>INT(O36/P36)</f>
        <v/>
      </c>
      <c r="R36" s="23">
        <f>INT(SUMPRODUCT(($B:$B=$B36)*($A:$A=$A36),$M:$M,$Q:$Q)/SUMPRODUCT(($B:$B=$B36)*($A:$A=$A36),$M:$M))</f>
        <v/>
      </c>
    </row>
    <row r="37" ht="13.5" customHeight="1" s="49">
      <c r="A37" s="2" t="n">
        <v>5</v>
      </c>
      <c r="B37" s="9">
        <f>VLOOKUP(C37,鱼种重量参数!$A$1:$D$32,4,FALSE)</f>
        <v/>
      </c>
      <c r="C37" s="25" t="inlineStr">
        <is>
          <t>Largemouth_Bass</t>
        </is>
      </c>
      <c r="D37" s="25" t="inlineStr">
        <is>
          <t>Common</t>
        </is>
      </c>
      <c r="E37" s="24" t="n">
        <v>25</v>
      </c>
      <c r="F37" s="24" t="n">
        <v>34</v>
      </c>
      <c r="G37" s="55">
        <f>$J37*POWER(E37, $K37)</f>
        <v/>
      </c>
      <c r="H37" s="55">
        <f>$J37*POWER(F37, $K37)</f>
        <v/>
      </c>
      <c r="I37" s="55">
        <f>$J37*(POWER(F37,$K37+1)-POWER($E37,$K37+1))/($K37+1)/($F37-$E37)</f>
        <v/>
      </c>
      <c r="J37" s="20">
        <f>VLOOKUP($C37,鱼种重量参数!$A$1:$F$32,COLUMN(鱼种重量参数!E$1), FALSE)</f>
        <v/>
      </c>
      <c r="K37" s="20">
        <f>VLOOKUP($C37,鱼种重量参数!$A$1:$F$32,COLUMN(鱼种重量参数!F$1), FALSE)</f>
        <v/>
      </c>
      <c r="L37" s="24" t="n">
        <v>37</v>
      </c>
      <c r="M37" s="24" t="n">
        <v>396</v>
      </c>
      <c r="N37" s="22">
        <f>INT(I37*L37)</f>
        <v/>
      </c>
      <c r="O37" s="23">
        <f>INT(SUMPRODUCT(($B:$B=$B37)*($A:$A=$A37),$N:$N,$M:$M)/SUMPRODUCT(($B:$B=$B37)*($A:$A=$A37),$M:$M))</f>
        <v/>
      </c>
      <c r="P37" s="24" t="n">
        <v>0.6</v>
      </c>
      <c r="Q37" s="22">
        <f>INT(O37/P37)</f>
        <v/>
      </c>
      <c r="R37" s="23">
        <f>INT(SUMPRODUCT(($B:$B=$B37)*($A:$A=$A37),$M:$M,$Q:$Q)/SUMPRODUCT(($B:$B=$B37)*($A:$A=$A37),$M:$M))</f>
        <v/>
      </c>
    </row>
    <row r="38" ht="13.5" customHeight="1" s="49">
      <c r="A38" s="2" t="n">
        <v>5</v>
      </c>
      <c r="B38" s="9">
        <f>VLOOKUP(C38,鱼种重量参数!$A$1:$D$32,4,FALSE)</f>
        <v/>
      </c>
      <c r="C38" s="25" t="inlineStr">
        <is>
          <t>Smallmouth_Bass</t>
        </is>
      </c>
      <c r="D38" s="25" t="inlineStr">
        <is>
          <t>Young</t>
        </is>
      </c>
      <c r="E38" s="24" t="n">
        <v>22</v>
      </c>
      <c r="F38" s="24" t="n">
        <v>30</v>
      </c>
      <c r="G38" s="55">
        <f>$J38*POWER(E38, $K38)</f>
        <v/>
      </c>
      <c r="H38" s="55">
        <f>$J38*POWER(F38, $K38)</f>
        <v/>
      </c>
      <c r="I38" s="55">
        <f>$J38*(POWER(F38,$K38+1)-POWER($E38,$K38+1))/($K38+1)/($F38-$E38)</f>
        <v/>
      </c>
      <c r="J38" s="20">
        <f>VLOOKUP($C38,鱼种重量参数!$A$1:$F$32,COLUMN(鱼种重量参数!E$1), FALSE)</f>
        <v/>
      </c>
      <c r="K38" s="20">
        <f>VLOOKUP($C38,鱼种重量参数!$A$1:$F$32,COLUMN(鱼种重量参数!F$1), FALSE)</f>
        <v/>
      </c>
      <c r="L38" s="24" t="n">
        <v>38</v>
      </c>
      <c r="M38" s="24" t="n">
        <v>162</v>
      </c>
      <c r="N38" s="22">
        <f>INT(I38*L38)</f>
        <v/>
      </c>
      <c r="O38" s="23">
        <f>INT(SUMPRODUCT(($B:$B=$B38)*($A:$A=$A38),$N:$N,$M:$M)/SUMPRODUCT(($B:$B=$B38)*($A:$A=$A38),$M:$M))</f>
        <v/>
      </c>
      <c r="P38" s="24" t="n">
        <v>0.6</v>
      </c>
      <c r="Q38" s="22">
        <f>INT(O38/P38)</f>
        <v/>
      </c>
      <c r="R38" s="23">
        <f>INT(SUMPRODUCT(($B:$B=$B38)*($A:$A=$A38),$M:$M,$Q:$Q)/SUMPRODUCT(($B:$B=$B38)*($A:$A=$A38),$M:$M))</f>
        <v/>
      </c>
    </row>
    <row r="39" ht="13.5" customHeight="1" s="49">
      <c r="A39" s="2" t="n">
        <v>5</v>
      </c>
      <c r="B39" s="9">
        <f>VLOOKUP(C39,鱼种重量参数!$A$1:$D$32,4,FALSE)</f>
        <v/>
      </c>
      <c r="C39" s="25" t="inlineStr">
        <is>
          <t>Smallmouth_Bass</t>
        </is>
      </c>
      <c r="D39" s="25" t="inlineStr">
        <is>
          <t>Common</t>
        </is>
      </c>
      <c r="E39" s="24" t="n">
        <v>30</v>
      </c>
      <c r="F39" s="24" t="n">
        <v>35</v>
      </c>
      <c r="G39" s="55">
        <f>$J39*POWER(E39, $K39)</f>
        <v/>
      </c>
      <c r="H39" s="55">
        <f>$J39*POWER(F39, $K39)</f>
        <v/>
      </c>
      <c r="I39" s="55">
        <f>$J39*(POWER(F39,$K39+1)-POWER($E39,$K39+1))/($K39+1)/($F39-$E39)</f>
        <v/>
      </c>
      <c r="J39" s="20">
        <f>VLOOKUP($C39,鱼种重量参数!$A$1:$F$32,COLUMN(鱼种重量参数!E$1), FALSE)</f>
        <v/>
      </c>
      <c r="K39" s="20">
        <f>VLOOKUP($C39,鱼种重量参数!$A$1:$F$32,COLUMN(鱼种重量参数!F$1), FALSE)</f>
        <v/>
      </c>
      <c r="L39" s="24" t="n">
        <v>39</v>
      </c>
      <c r="M39" s="24" t="n">
        <v>595</v>
      </c>
      <c r="N39" s="22">
        <f>INT(I39*L39)</f>
        <v/>
      </c>
      <c r="O39" s="23">
        <f>INT(SUMPRODUCT(($B:$B=$B39)*($A:$A=$A39),$N:$N,$M:$M)/SUMPRODUCT(($B:$B=$B39)*($A:$A=$A39),$M:$M))</f>
        <v/>
      </c>
      <c r="P39" s="24" t="n">
        <v>0.6</v>
      </c>
      <c r="Q39" s="22">
        <f>INT(O39/P39)</f>
        <v/>
      </c>
      <c r="R39" s="23">
        <f>INT(SUMPRODUCT(($B:$B=$B39)*($A:$A=$A39),$M:$M,$Q:$Q)/SUMPRODUCT(($B:$B=$B39)*($A:$A=$A39),$M:$M))</f>
        <v/>
      </c>
    </row>
    <row r="40">
      <c r="B40" s="20" t="n"/>
      <c r="C40" s="20" t="n"/>
      <c r="D40" s="20" t="n"/>
      <c r="E40" s="20" t="n"/>
      <c r="F40" s="20" t="n"/>
      <c r="G40" s="55" t="n"/>
      <c r="H40" s="55" t="n"/>
      <c r="I40" s="55" t="n"/>
      <c r="J40" s="20" t="n"/>
      <c r="K40" s="20" t="n"/>
      <c r="L40" s="20" t="n"/>
    </row>
    <row r="41">
      <c r="B41" s="20" t="n"/>
      <c r="C41" s="20" t="n"/>
      <c r="D41" s="20" t="n"/>
      <c r="E41" s="20" t="n"/>
      <c r="F41" s="20" t="n"/>
      <c r="G41" s="55" t="n"/>
      <c r="H41" s="55" t="n"/>
      <c r="I41" s="55" t="n"/>
      <c r="J41" s="20" t="n"/>
      <c r="K41" s="20" t="n"/>
      <c r="L41" s="20" t="n"/>
    </row>
    <row r="42">
      <c r="B42" s="20" t="n"/>
      <c r="C42" s="20" t="n"/>
      <c r="D42" s="20" t="n"/>
      <c r="E42" s="20" t="n"/>
      <c r="F42" s="20" t="n"/>
      <c r="G42" s="55" t="n"/>
      <c r="H42" s="55" t="n"/>
      <c r="I42" s="55" t="n"/>
      <c r="J42" s="20" t="n"/>
      <c r="K42" s="20" t="n"/>
      <c r="L42" s="20" t="n"/>
    </row>
    <row r="43">
      <c r="B43" s="20" t="n"/>
      <c r="C43" s="20" t="n"/>
      <c r="D43" s="20" t="n"/>
      <c r="E43" s="20" t="n"/>
      <c r="F43" s="20" t="n"/>
      <c r="G43" s="55" t="n"/>
      <c r="H43" s="55" t="n"/>
      <c r="I43" s="55" t="n"/>
      <c r="J43" s="20" t="n"/>
      <c r="K43" s="20" t="n"/>
      <c r="L43" s="20" t="n"/>
    </row>
    <row r="44">
      <c r="B44" s="20" t="n"/>
      <c r="C44" s="20" t="n"/>
      <c r="D44" s="20" t="n"/>
      <c r="E44" s="20" t="n"/>
      <c r="F44" s="20" t="n"/>
      <c r="G44" s="55" t="n"/>
      <c r="H44" s="55" t="n"/>
      <c r="I44" s="55" t="n"/>
      <c r="J44" s="20" t="n"/>
      <c r="K44" s="20" t="n"/>
      <c r="L44" s="20" t="n"/>
    </row>
    <row r="45">
      <c r="B45" s="20" t="n"/>
      <c r="C45" s="20" t="n"/>
      <c r="D45" s="20" t="n"/>
      <c r="E45" s="20" t="n"/>
      <c r="F45" s="20" t="n"/>
      <c r="G45" s="55" t="n"/>
      <c r="H45" s="55" t="n"/>
      <c r="I45" s="55" t="n"/>
      <c r="J45" s="20" t="n"/>
      <c r="K45" s="20" t="n"/>
      <c r="L45" s="20" t="n"/>
    </row>
    <row r="46">
      <c r="B46" s="20" t="n"/>
      <c r="C46" s="20" t="n"/>
      <c r="D46" s="20" t="n"/>
      <c r="E46" s="20" t="n"/>
      <c r="F46" s="20" t="n"/>
      <c r="G46" s="55" t="n"/>
      <c r="H46" s="55" t="n"/>
      <c r="I46" s="55" t="n"/>
      <c r="J46" s="20" t="n"/>
      <c r="K46" s="20" t="n"/>
      <c r="L46" s="20" t="n"/>
    </row>
    <row r="47">
      <c r="B47" s="20" t="n"/>
      <c r="C47" s="20" t="n"/>
      <c r="D47" s="20" t="n"/>
      <c r="E47" s="20" t="n"/>
      <c r="F47" s="20" t="n"/>
      <c r="G47" s="55" t="n"/>
      <c r="H47" s="55" t="n"/>
      <c r="I47" s="55" t="n"/>
      <c r="J47" s="20" t="n"/>
      <c r="K47" s="20" t="n"/>
      <c r="L47" s="20" t="n"/>
    </row>
    <row r="48">
      <c r="B48" s="20" t="n"/>
      <c r="C48" s="20" t="n"/>
      <c r="D48" s="20" t="n"/>
      <c r="E48" s="20" t="n"/>
      <c r="F48" s="20" t="n"/>
      <c r="G48" s="55" t="n"/>
      <c r="H48" s="55" t="n"/>
      <c r="I48" s="55" t="n"/>
      <c r="J48" s="20" t="n"/>
      <c r="K48" s="20" t="n"/>
      <c r="L48" s="20" t="n"/>
    </row>
    <row r="49">
      <c r="B49" s="20" t="n"/>
      <c r="C49" s="20" t="n"/>
      <c r="D49" s="20" t="n"/>
      <c r="E49" s="20" t="n"/>
      <c r="F49" s="20" t="n"/>
      <c r="G49" s="55" t="n"/>
      <c r="H49" s="55" t="n"/>
      <c r="I49" s="55" t="n"/>
      <c r="J49" s="20" t="n"/>
      <c r="K49" s="20" t="n"/>
      <c r="L49" s="20" t="n"/>
    </row>
    <row r="50">
      <c r="B50" s="20" t="n"/>
      <c r="C50" s="20" t="n"/>
      <c r="D50" s="20" t="n"/>
      <c r="E50" s="20" t="n"/>
      <c r="F50" s="20" t="n"/>
      <c r="G50" s="55" t="n"/>
      <c r="H50" s="55" t="n"/>
      <c r="I50" s="55" t="n"/>
      <c r="J50" s="20" t="n"/>
      <c r="K50" s="20" t="n"/>
      <c r="L50" s="20" t="n"/>
    </row>
    <row r="51">
      <c r="B51" s="20" t="n"/>
      <c r="C51" s="20" t="n"/>
      <c r="D51" s="20" t="n"/>
      <c r="E51" s="20" t="n"/>
      <c r="F51" s="20" t="n"/>
      <c r="G51" s="55" t="n"/>
      <c r="H51" s="55" t="n"/>
      <c r="I51" s="55" t="n"/>
      <c r="J51" s="20" t="n"/>
      <c r="K51" s="20" t="n"/>
      <c r="L51" s="20" t="n"/>
    </row>
    <row r="52">
      <c r="B52" s="20" t="n"/>
      <c r="C52" s="20" t="n"/>
      <c r="D52" s="20" t="n"/>
      <c r="E52" s="20" t="n"/>
      <c r="F52" s="20" t="n"/>
      <c r="G52" s="55" t="n"/>
      <c r="H52" s="55" t="n"/>
      <c r="I52" s="55" t="n"/>
      <c r="J52" s="20" t="n"/>
      <c r="K52" s="20" t="n"/>
      <c r="L52" s="20" t="n"/>
    </row>
    <row r="53">
      <c r="B53" s="20" t="n"/>
      <c r="C53" s="20" t="n"/>
      <c r="D53" s="20" t="n"/>
      <c r="E53" s="20" t="n"/>
      <c r="F53" s="20" t="n"/>
      <c r="G53" s="55" t="n"/>
      <c r="H53" s="55" t="n"/>
      <c r="I53" s="55" t="n"/>
      <c r="J53" s="20" t="n"/>
      <c r="K53" s="20" t="n"/>
      <c r="L53" s="20" t="n"/>
    </row>
    <row r="54">
      <c r="B54" s="20" t="n"/>
      <c r="C54" s="20" t="n"/>
      <c r="D54" s="20" t="n"/>
      <c r="E54" s="20" t="n"/>
      <c r="F54" s="20" t="n"/>
      <c r="G54" s="55" t="n"/>
      <c r="H54" s="55" t="n"/>
      <c r="I54" s="55" t="n"/>
      <c r="J54" s="20" t="n"/>
      <c r="K54" s="20" t="n"/>
      <c r="L54" s="20" t="n"/>
    </row>
    <row r="55">
      <c r="B55" s="20" t="n"/>
      <c r="C55" s="20" t="n"/>
      <c r="D55" s="20" t="n"/>
      <c r="E55" s="20" t="n"/>
      <c r="F55" s="20" t="n"/>
      <c r="G55" s="55" t="n"/>
      <c r="H55" s="55" t="n"/>
      <c r="I55" s="55" t="n"/>
      <c r="J55" s="20" t="n"/>
      <c r="K55" s="20" t="n"/>
      <c r="L55" s="20" t="n"/>
    </row>
    <row r="56">
      <c r="B56" s="20" t="n"/>
      <c r="C56" s="20" t="n"/>
      <c r="D56" s="20" t="n"/>
      <c r="E56" s="20" t="n"/>
      <c r="F56" s="20" t="n"/>
      <c r="G56" s="55" t="n"/>
      <c r="H56" s="55" t="n"/>
      <c r="I56" s="55" t="n"/>
      <c r="J56" s="20" t="n"/>
      <c r="K56" s="20" t="n"/>
      <c r="L56" s="20" t="n"/>
    </row>
    <row r="57">
      <c r="B57" s="20" t="n"/>
      <c r="C57" s="20" t="n"/>
      <c r="D57" s="20" t="n"/>
      <c r="E57" s="20" t="n"/>
      <c r="F57" s="20" t="n"/>
      <c r="G57" s="55" t="n"/>
      <c r="H57" s="55" t="n"/>
      <c r="I57" s="55" t="n"/>
      <c r="J57" s="20" t="n"/>
      <c r="K57" s="20" t="n"/>
      <c r="L57" s="20" t="n"/>
    </row>
    <row r="58">
      <c r="B58" s="20" t="n"/>
      <c r="C58" s="20" t="n"/>
      <c r="D58" s="20" t="n"/>
      <c r="E58" s="20" t="n"/>
      <c r="F58" s="20" t="n"/>
      <c r="G58" s="55" t="n"/>
      <c r="H58" s="55" t="n"/>
      <c r="I58" s="55" t="n"/>
      <c r="J58" s="20" t="n"/>
      <c r="K58" s="20" t="n"/>
      <c r="L58" s="20" t="n"/>
    </row>
    <row r="59">
      <c r="B59" s="20" t="n"/>
      <c r="C59" s="20" t="n"/>
      <c r="D59" s="20" t="n"/>
      <c r="E59" s="20" t="n"/>
      <c r="F59" s="20" t="n"/>
      <c r="G59" s="55" t="n"/>
      <c r="H59" s="55" t="n"/>
      <c r="I59" s="55" t="n"/>
      <c r="J59" s="20" t="n"/>
      <c r="K59" s="20" t="n"/>
      <c r="L59" s="20" t="n"/>
    </row>
    <row r="60">
      <c r="B60" s="20" t="n"/>
      <c r="C60" s="20" t="n"/>
      <c r="D60" s="20" t="n"/>
      <c r="E60" s="20" t="n"/>
      <c r="F60" s="20" t="n"/>
      <c r="G60" s="55" t="n"/>
      <c r="H60" s="55" t="n"/>
      <c r="I60" s="55" t="n"/>
      <c r="J60" s="20" t="n"/>
      <c r="K60" s="20" t="n"/>
      <c r="L60" s="20" t="n"/>
    </row>
    <row r="61">
      <c r="B61" s="20" t="n"/>
      <c r="C61" s="20" t="n"/>
      <c r="D61" s="20" t="n"/>
      <c r="E61" s="20" t="n"/>
      <c r="F61" s="20" t="n"/>
      <c r="G61" s="55" t="n"/>
      <c r="H61" s="55" t="n"/>
      <c r="I61" s="55" t="n"/>
      <c r="J61" s="20" t="n"/>
      <c r="K61" s="20" t="n"/>
      <c r="L61" s="20" t="n"/>
    </row>
    <row r="62">
      <c r="B62" s="20" t="n"/>
      <c r="C62" s="20" t="n"/>
      <c r="D62" s="20" t="n"/>
      <c r="E62" s="20" t="n"/>
      <c r="F62" s="20" t="n"/>
      <c r="G62" s="55" t="n"/>
      <c r="H62" s="55" t="n"/>
      <c r="I62" s="55" t="n"/>
      <c r="J62" s="20" t="n"/>
      <c r="K62" s="20" t="n"/>
      <c r="L62" s="20" t="n"/>
    </row>
    <row r="63">
      <c r="B63" s="20" t="n"/>
      <c r="C63" s="20" t="n"/>
      <c r="D63" s="20" t="n"/>
      <c r="E63" s="20" t="n"/>
      <c r="F63" s="20" t="n"/>
      <c r="G63" s="55" t="n"/>
      <c r="H63" s="55" t="n"/>
      <c r="I63" s="55" t="n"/>
      <c r="J63" s="20" t="n"/>
      <c r="K63" s="20" t="n"/>
      <c r="L63" s="20" t="n"/>
    </row>
    <row r="64">
      <c r="B64" s="20" t="n"/>
      <c r="C64" s="20" t="n"/>
      <c r="D64" s="20" t="n"/>
      <c r="E64" s="20" t="n"/>
      <c r="F64" s="20" t="n"/>
      <c r="G64" s="55" t="n"/>
      <c r="H64" s="55" t="n"/>
      <c r="I64" s="55" t="n"/>
      <c r="J64" s="20" t="n"/>
      <c r="K64" s="20" t="n"/>
      <c r="L64" s="20" t="n"/>
    </row>
    <row r="65">
      <c r="B65" s="20" t="n"/>
      <c r="C65" s="20" t="n"/>
      <c r="D65" s="20" t="n"/>
      <c r="E65" s="20" t="n"/>
      <c r="F65" s="20" t="n"/>
      <c r="G65" s="55" t="n"/>
      <c r="H65" s="55" t="n"/>
      <c r="I65" s="55" t="n"/>
      <c r="J65" s="20" t="n"/>
      <c r="K65" s="20" t="n"/>
      <c r="L65" s="20" t="n"/>
    </row>
    <row r="66">
      <c r="B66" s="20" t="n"/>
      <c r="C66" s="20" t="n"/>
      <c r="D66" s="20" t="n"/>
      <c r="E66" s="20" t="n"/>
      <c r="F66" s="20" t="n"/>
      <c r="G66" s="55" t="n"/>
      <c r="H66" s="55" t="n"/>
      <c r="I66" s="55" t="n"/>
      <c r="J66" s="20" t="n"/>
      <c r="K66" s="20" t="n"/>
      <c r="L66" s="20" t="n"/>
    </row>
    <row r="67">
      <c r="B67" s="20" t="n"/>
      <c r="C67" s="20" t="n"/>
      <c r="D67" s="20" t="n"/>
      <c r="E67" s="20" t="n"/>
      <c r="F67" s="20" t="n"/>
      <c r="G67" s="55" t="n"/>
      <c r="H67" s="55" t="n"/>
      <c r="I67" s="55" t="n"/>
      <c r="J67" s="20" t="n"/>
      <c r="K67" s="20" t="n"/>
      <c r="L67" s="20" t="n"/>
    </row>
    <row r="68">
      <c r="B68" s="20" t="n"/>
      <c r="C68" s="20" t="n"/>
      <c r="D68" s="20" t="n"/>
      <c r="E68" s="20" t="n"/>
      <c r="F68" s="20" t="n"/>
      <c r="G68" s="55" t="n"/>
      <c r="H68" s="55" t="n"/>
      <c r="I68" s="55" t="n"/>
      <c r="J68" s="20" t="n"/>
      <c r="K68" s="20" t="n"/>
      <c r="L68" s="20" t="n"/>
    </row>
    <row r="69">
      <c r="B69" s="20" t="n"/>
      <c r="C69" s="20" t="n"/>
      <c r="D69" s="20" t="n"/>
      <c r="E69" s="20" t="n"/>
      <c r="F69" s="20" t="n"/>
      <c r="G69" s="55" t="n"/>
      <c r="H69" s="55" t="n"/>
      <c r="I69" s="55" t="n"/>
      <c r="J69" s="20" t="n"/>
      <c r="K69" s="20" t="n"/>
      <c r="L69" s="20" t="n"/>
    </row>
    <row r="70">
      <c r="B70" s="20" t="n"/>
      <c r="C70" s="20" t="n"/>
      <c r="D70" s="20" t="n"/>
      <c r="E70" s="20" t="n"/>
      <c r="F70" s="20" t="n"/>
      <c r="G70" s="55" t="n"/>
      <c r="H70" s="55" t="n"/>
      <c r="I70" s="55" t="n"/>
      <c r="J70" s="20" t="n"/>
      <c r="K70" s="20" t="n"/>
      <c r="L70" s="20" t="n"/>
    </row>
    <row r="71">
      <c r="B71" s="20" t="n"/>
      <c r="C71" s="20" t="n"/>
      <c r="D71" s="20" t="n"/>
      <c r="E71" s="20" t="n"/>
      <c r="F71" s="20" t="n"/>
      <c r="G71" s="55" t="n"/>
      <c r="H71" s="55" t="n"/>
      <c r="I71" s="55" t="n"/>
      <c r="J71" s="20" t="n"/>
      <c r="K71" s="20" t="n"/>
      <c r="L71" s="20" t="n"/>
    </row>
    <row r="72">
      <c r="B72" s="20" t="n"/>
      <c r="C72" s="20" t="n"/>
      <c r="D72" s="20" t="n"/>
      <c r="E72" s="20" t="n"/>
      <c r="F72" s="20" t="n"/>
      <c r="G72" s="55" t="n"/>
      <c r="H72" s="55" t="n"/>
      <c r="I72" s="55" t="n"/>
      <c r="J72" s="20" t="n"/>
      <c r="K72" s="20" t="n"/>
      <c r="L72" s="20" t="n"/>
    </row>
    <row r="73">
      <c r="B73" s="20" t="n"/>
      <c r="C73" s="20" t="n"/>
      <c r="D73" s="20" t="n"/>
      <c r="E73" s="20" t="n"/>
      <c r="F73" s="20" t="n"/>
      <c r="G73" s="55" t="n"/>
      <c r="H73" s="55" t="n"/>
      <c r="I73" s="55" t="n"/>
      <c r="J73" s="20" t="n"/>
      <c r="K73" s="20" t="n"/>
      <c r="L73" s="20" t="n"/>
    </row>
    <row r="74">
      <c r="B74" s="20" t="n"/>
      <c r="C74" s="20" t="n"/>
      <c r="D74" s="20" t="n"/>
      <c r="E74" s="20" t="n"/>
      <c r="F74" s="20" t="n"/>
      <c r="G74" s="55" t="n"/>
      <c r="H74" s="55" t="n"/>
      <c r="I74" s="55" t="n"/>
      <c r="J74" s="20" t="n"/>
      <c r="K74" s="20" t="n"/>
      <c r="L74" s="20" t="n"/>
    </row>
    <row r="75">
      <c r="B75" s="20" t="n"/>
      <c r="C75" s="20" t="n"/>
      <c r="D75" s="20" t="n"/>
      <c r="E75" s="20" t="n"/>
      <c r="F75" s="20" t="n"/>
      <c r="G75" s="55" t="n"/>
      <c r="H75" s="55" t="n"/>
      <c r="I75" s="55" t="n"/>
      <c r="J75" s="20" t="n"/>
      <c r="K75" s="20" t="n"/>
      <c r="L75" s="20" t="n"/>
    </row>
    <row r="76">
      <c r="B76" s="20" t="n"/>
      <c r="C76" s="20" t="n"/>
      <c r="D76" s="20" t="n"/>
      <c r="E76" s="20" t="n"/>
      <c r="F76" s="20" t="n"/>
      <c r="G76" s="55" t="n"/>
      <c r="H76" s="55" t="n"/>
      <c r="I76" s="55" t="n"/>
      <c r="J76" s="20" t="n"/>
      <c r="K76" s="20" t="n"/>
      <c r="L76" s="20" t="n"/>
    </row>
    <row r="77">
      <c r="B77" s="20" t="n"/>
      <c r="C77" s="20" t="n"/>
      <c r="D77" s="20" t="n"/>
      <c r="E77" s="20" t="n"/>
      <c r="F77" s="20" t="n"/>
      <c r="G77" s="55" t="n"/>
      <c r="H77" s="55" t="n"/>
      <c r="I77" s="55" t="n"/>
      <c r="J77" s="20" t="n"/>
      <c r="K77" s="20" t="n"/>
      <c r="L77" s="20" t="n"/>
    </row>
    <row r="78">
      <c r="B78" s="20" t="n"/>
      <c r="C78" s="20" t="n"/>
      <c r="D78" s="20" t="n"/>
      <c r="E78" s="20" t="n"/>
      <c r="F78" s="20" t="n"/>
      <c r="G78" s="55" t="n"/>
      <c r="H78" s="55" t="n"/>
      <c r="I78" s="55" t="n"/>
      <c r="J78" s="20" t="n"/>
      <c r="K78" s="20" t="n"/>
      <c r="L78" s="20" t="n"/>
    </row>
    <row r="79">
      <c r="B79" s="20" t="n"/>
      <c r="C79" s="20" t="n"/>
      <c r="D79" s="20" t="n"/>
      <c r="E79" s="20" t="n"/>
      <c r="F79" s="20" t="n"/>
      <c r="G79" s="55" t="n"/>
      <c r="H79" s="55" t="n"/>
      <c r="I79" s="55" t="n"/>
      <c r="J79" s="20" t="n"/>
      <c r="K79" s="20" t="n"/>
      <c r="L79" s="20" t="n"/>
    </row>
    <row r="80">
      <c r="B80" s="20" t="n"/>
      <c r="C80" s="20" t="n"/>
      <c r="D80" s="20" t="n"/>
      <c r="E80" s="20" t="n"/>
      <c r="F80" s="20" t="n"/>
      <c r="G80" s="55" t="n"/>
      <c r="H80" s="55" t="n"/>
      <c r="I80" s="55" t="n"/>
      <c r="J80" s="20" t="n"/>
      <c r="K80" s="20" t="n"/>
      <c r="L80" s="20" t="n"/>
    </row>
    <row r="81">
      <c r="B81" s="20" t="n"/>
      <c r="C81" s="20" t="n"/>
      <c r="D81" s="20" t="n"/>
      <c r="E81" s="20" t="n"/>
      <c r="F81" s="20" t="n"/>
      <c r="G81" s="55" t="n"/>
      <c r="H81" s="55" t="n"/>
      <c r="I81" s="55" t="n"/>
      <c r="J81" s="20" t="n"/>
      <c r="K81" s="20" t="n"/>
      <c r="L81" s="20" t="n"/>
    </row>
    <row r="82">
      <c r="B82" s="20" t="n"/>
      <c r="C82" s="20" t="n"/>
      <c r="D82" s="20" t="n"/>
      <c r="E82" s="20" t="n"/>
      <c r="F82" s="20" t="n"/>
      <c r="G82" s="55" t="n"/>
      <c r="H82" s="55" t="n"/>
      <c r="I82" s="55" t="n"/>
      <c r="J82" s="20" t="n"/>
      <c r="K82" s="20" t="n"/>
      <c r="L82" s="20" t="n"/>
    </row>
    <row r="83">
      <c r="B83" s="20" t="n"/>
      <c r="C83" s="20" t="n"/>
      <c r="D83" s="20" t="n"/>
      <c r="E83" s="20" t="n"/>
      <c r="F83" s="20" t="n"/>
      <c r="G83" s="55" t="n"/>
      <c r="H83" s="55" t="n"/>
      <c r="I83" s="55" t="n"/>
      <c r="J83" s="20" t="n"/>
      <c r="K83" s="20" t="n"/>
      <c r="L83" s="20" t="n"/>
    </row>
    <row r="84">
      <c r="B84" s="20" t="n"/>
      <c r="C84" s="20" t="n"/>
      <c r="D84" s="20" t="n"/>
      <c r="E84" s="20" t="n"/>
      <c r="F84" s="20" t="n"/>
      <c r="G84" s="55" t="n"/>
      <c r="H84" s="55" t="n"/>
      <c r="I84" s="55" t="n"/>
      <c r="J84" s="20" t="n"/>
      <c r="K84" s="20" t="n"/>
      <c r="L84" s="20" t="n"/>
    </row>
    <row r="85">
      <c r="B85" s="20" t="n"/>
      <c r="C85" s="20" t="n"/>
      <c r="D85" s="20" t="n"/>
      <c r="E85" s="20" t="n"/>
      <c r="F85" s="20" t="n"/>
      <c r="G85" s="55" t="n"/>
      <c r="H85" s="55" t="n"/>
      <c r="I85" s="55" t="n"/>
      <c r="J85" s="20" t="n"/>
      <c r="K85" s="20" t="n"/>
      <c r="L85" s="20" t="n"/>
    </row>
    <row r="86">
      <c r="B86" s="20" t="n"/>
      <c r="C86" s="20" t="n"/>
      <c r="D86" s="20" t="n"/>
      <c r="E86" s="20" t="n"/>
      <c r="F86" s="20" t="n"/>
      <c r="G86" s="55" t="n"/>
      <c r="H86" s="55" t="n"/>
      <c r="I86" s="55" t="n"/>
      <c r="J86" s="20" t="n"/>
      <c r="K86" s="20" t="n"/>
      <c r="L86" s="20" t="n"/>
    </row>
    <row r="87">
      <c r="B87" s="20" t="n"/>
      <c r="C87" s="20" t="n"/>
      <c r="D87" s="20" t="n"/>
      <c r="E87" s="20" t="n"/>
      <c r="F87" s="20" t="n"/>
      <c r="G87" s="55" t="n"/>
      <c r="H87" s="55" t="n"/>
      <c r="I87" s="55" t="n"/>
      <c r="J87" s="20" t="n"/>
      <c r="K87" s="20" t="n"/>
      <c r="L87" s="20" t="n"/>
    </row>
    <row r="88">
      <c r="B88" s="20" t="n"/>
      <c r="C88" s="20" t="n"/>
      <c r="D88" s="20" t="n"/>
      <c r="E88" s="20" t="n"/>
      <c r="F88" s="20" t="n"/>
      <c r="G88" s="55" t="n"/>
      <c r="H88" s="55" t="n"/>
      <c r="I88" s="55" t="n"/>
      <c r="J88" s="20" t="n"/>
      <c r="K88" s="20" t="n"/>
      <c r="L88" s="20" t="n"/>
    </row>
    <row r="89">
      <c r="B89" s="20" t="n"/>
      <c r="C89" s="20" t="n"/>
      <c r="D89" s="20" t="n"/>
      <c r="E89" s="20" t="n"/>
      <c r="F89" s="20" t="n"/>
      <c r="G89" s="55" t="n"/>
      <c r="H89" s="55" t="n"/>
      <c r="I89" s="55" t="n"/>
      <c r="J89" s="20" t="n"/>
      <c r="K89" s="20" t="n"/>
      <c r="L89" s="20" t="n"/>
    </row>
    <row r="90">
      <c r="B90" s="20" t="n"/>
      <c r="C90" s="20" t="n"/>
      <c r="D90" s="20" t="n"/>
      <c r="E90" s="20" t="n"/>
      <c r="F90" s="20" t="n"/>
      <c r="G90" s="55" t="n"/>
      <c r="H90" s="55" t="n"/>
      <c r="I90" s="55" t="n"/>
      <c r="J90" s="20" t="n"/>
      <c r="K90" s="20" t="n"/>
      <c r="L90" s="20" t="n"/>
    </row>
    <row r="91">
      <c r="B91" s="20" t="n"/>
      <c r="C91" s="20" t="n"/>
      <c r="D91" s="20" t="n"/>
      <c r="E91" s="20" t="n"/>
      <c r="F91" s="20" t="n"/>
      <c r="G91" s="55" t="n"/>
      <c r="H91" s="55" t="n"/>
      <c r="I91" s="55" t="n"/>
      <c r="J91" s="20" t="n"/>
      <c r="K91" s="20" t="n"/>
      <c r="L91" s="20" t="n"/>
    </row>
    <row r="92">
      <c r="B92" s="20" t="n"/>
      <c r="C92" s="20" t="n"/>
      <c r="D92" s="20" t="n"/>
      <c r="E92" s="20" t="n"/>
      <c r="F92" s="20" t="n"/>
      <c r="G92" s="55" t="n"/>
      <c r="H92" s="55" t="n"/>
      <c r="I92" s="55" t="n"/>
      <c r="J92" s="20" t="n"/>
      <c r="K92" s="20" t="n"/>
      <c r="L92" s="20" t="n"/>
    </row>
    <row r="93">
      <c r="B93" s="20" t="n"/>
      <c r="C93" s="20" t="n"/>
      <c r="D93" s="20" t="n"/>
      <c r="E93" s="20" t="n"/>
      <c r="F93" s="20" t="n"/>
      <c r="G93" s="55" t="n"/>
      <c r="H93" s="55" t="n"/>
      <c r="I93" s="55" t="n"/>
      <c r="J93" s="20" t="n"/>
      <c r="K93" s="20" t="n"/>
      <c r="L93" s="20" t="n"/>
    </row>
    <row r="94">
      <c r="B94" s="20" t="n"/>
      <c r="C94" s="20" t="n"/>
      <c r="D94" s="20" t="n"/>
      <c r="E94" s="20" t="n"/>
      <c r="F94" s="20" t="n"/>
      <c r="G94" s="55" t="n"/>
      <c r="H94" s="55" t="n"/>
      <c r="I94" s="55" t="n"/>
      <c r="J94" s="20" t="n"/>
      <c r="K94" s="20" t="n"/>
      <c r="L94" s="20" t="n"/>
    </row>
    <row r="95">
      <c r="B95" s="20" t="n"/>
      <c r="C95" s="20" t="n"/>
      <c r="D95" s="20" t="n"/>
      <c r="E95" s="20" t="n"/>
      <c r="F95" s="20" t="n"/>
      <c r="G95" s="55" t="n"/>
      <c r="H95" s="55" t="n"/>
      <c r="I95" s="55" t="n"/>
      <c r="J95" s="20" t="n"/>
      <c r="K95" s="20" t="n"/>
      <c r="L95" s="20" t="n"/>
    </row>
    <row r="96">
      <c r="B96" s="20" t="n"/>
      <c r="C96" s="20" t="n"/>
      <c r="D96" s="20" t="n"/>
      <c r="E96" s="20" t="n"/>
      <c r="F96" s="20" t="n"/>
      <c r="G96" s="55" t="n"/>
      <c r="H96" s="55" t="n"/>
      <c r="I96" s="55" t="n"/>
      <c r="J96" s="20" t="n"/>
      <c r="K96" s="20" t="n"/>
      <c r="L96" s="20" t="n"/>
    </row>
    <row r="97">
      <c r="B97" s="20" t="n"/>
      <c r="C97" s="20" t="n"/>
      <c r="D97" s="20" t="n"/>
      <c r="E97" s="20" t="n"/>
      <c r="F97" s="20" t="n"/>
      <c r="G97" s="55" t="n"/>
      <c r="H97" s="55" t="n"/>
      <c r="I97" s="55" t="n"/>
      <c r="J97" s="20" t="n"/>
      <c r="K97" s="20" t="n"/>
      <c r="L97" s="20" t="n"/>
    </row>
    <row r="98">
      <c r="B98" s="20" t="n"/>
      <c r="C98" s="20" t="n"/>
      <c r="D98" s="20" t="n"/>
      <c r="E98" s="20" t="n"/>
      <c r="F98" s="20" t="n"/>
      <c r="G98" s="55" t="n"/>
      <c r="H98" s="55" t="n"/>
      <c r="I98" s="55" t="n"/>
      <c r="J98" s="20" t="n"/>
      <c r="K98" s="20" t="n"/>
      <c r="L98" s="20" t="n"/>
    </row>
    <row r="99">
      <c r="B99" s="20" t="n"/>
      <c r="C99" s="20" t="n"/>
      <c r="D99" s="20" t="n"/>
      <c r="E99" s="20" t="n"/>
      <c r="F99" s="20" t="n"/>
      <c r="G99" s="55" t="n"/>
      <c r="H99" s="55" t="n"/>
      <c r="I99" s="55" t="n"/>
      <c r="J99" s="20" t="n"/>
      <c r="K99" s="20" t="n"/>
      <c r="L99" s="20" t="n"/>
    </row>
    <row r="100">
      <c r="B100" s="20" t="n"/>
      <c r="C100" s="20" t="n"/>
      <c r="D100" s="20" t="n"/>
      <c r="E100" s="20" t="n"/>
      <c r="F100" s="20" t="n"/>
      <c r="G100" s="55" t="n"/>
      <c r="H100" s="55" t="n"/>
      <c r="I100" s="55" t="n"/>
      <c r="J100" s="20" t="n"/>
      <c r="K100" s="20" t="n"/>
      <c r="L100" s="20" t="n"/>
    </row>
    <row r="101">
      <c r="B101" s="20" t="n"/>
      <c r="C101" s="20" t="n"/>
      <c r="D101" s="20" t="n"/>
      <c r="E101" s="20" t="n"/>
      <c r="F101" s="20" t="n"/>
      <c r="G101" s="55" t="n"/>
      <c r="H101" s="55" t="n"/>
      <c r="I101" s="55" t="n"/>
      <c r="J101" s="20" t="n"/>
      <c r="K101" s="20" t="n"/>
      <c r="L101" s="20" t="n"/>
    </row>
    <row r="102">
      <c r="B102" s="20" t="n"/>
      <c r="C102" s="20" t="n"/>
      <c r="D102" s="20" t="n"/>
      <c r="E102" s="20" t="n"/>
      <c r="F102" s="20" t="n"/>
      <c r="G102" s="55" t="n"/>
      <c r="H102" s="55" t="n"/>
      <c r="I102" s="55" t="n"/>
      <c r="J102" s="20" t="n"/>
      <c r="K102" s="20" t="n"/>
      <c r="L102" s="20" t="n"/>
    </row>
    <row r="103">
      <c r="B103" s="20" t="n"/>
      <c r="C103" s="20" t="n"/>
      <c r="D103" s="20" t="n"/>
      <c r="E103" s="20" t="n"/>
      <c r="F103" s="20" t="n"/>
      <c r="G103" s="55" t="n"/>
      <c r="H103" s="55" t="n"/>
      <c r="I103" s="55" t="n"/>
      <c r="J103" s="20" t="n"/>
      <c r="K103" s="20" t="n"/>
      <c r="L103" s="20" t="n"/>
    </row>
    <row r="104">
      <c r="B104" s="20" t="n"/>
      <c r="C104" s="20" t="n"/>
      <c r="D104" s="20" t="n"/>
      <c r="E104" s="20" t="n"/>
      <c r="F104" s="20" t="n"/>
      <c r="G104" s="55" t="n"/>
      <c r="H104" s="55" t="n"/>
      <c r="I104" s="55" t="n"/>
      <c r="J104" s="20" t="n"/>
      <c r="K104" s="20" t="n"/>
      <c r="L104" s="20" t="n"/>
    </row>
    <row r="105">
      <c r="B105" s="20" t="n"/>
      <c r="C105" s="20" t="n"/>
      <c r="D105" s="20" t="n"/>
      <c r="E105" s="20" t="n"/>
      <c r="F105" s="20" t="n"/>
      <c r="G105" s="55" t="n"/>
      <c r="H105" s="55" t="n"/>
      <c r="I105" s="55" t="n"/>
      <c r="J105" s="20" t="n"/>
      <c r="K105" s="20" t="n"/>
      <c r="L105" s="20" t="n"/>
    </row>
    <row r="106">
      <c r="B106" s="20" t="n"/>
      <c r="C106" s="20" t="n"/>
      <c r="D106" s="20" t="n"/>
      <c r="E106" s="20" t="n"/>
      <c r="F106" s="20" t="n"/>
      <c r="G106" s="55" t="n"/>
      <c r="H106" s="55" t="n"/>
      <c r="I106" s="55" t="n"/>
      <c r="J106" s="20" t="n"/>
      <c r="K106" s="20" t="n"/>
      <c r="L106" s="20" t="n"/>
    </row>
    <row r="107">
      <c r="B107" s="20" t="n"/>
      <c r="C107" s="20" t="n"/>
      <c r="D107" s="20" t="n"/>
      <c r="E107" s="20" t="n"/>
      <c r="F107" s="20" t="n"/>
      <c r="G107" s="55" t="n"/>
      <c r="H107" s="55" t="n"/>
      <c r="I107" s="55" t="n"/>
      <c r="J107" s="20" t="n"/>
      <c r="K107" s="20" t="n"/>
      <c r="L107" s="20" t="n"/>
    </row>
    <row r="108">
      <c r="B108" s="20" t="n"/>
      <c r="C108" s="20" t="n"/>
      <c r="D108" s="20" t="n"/>
      <c r="E108" s="20" t="n"/>
      <c r="F108" s="20" t="n"/>
      <c r="G108" s="55" t="n"/>
      <c r="H108" s="55" t="n"/>
      <c r="I108" s="55" t="n"/>
      <c r="J108" s="20" t="n"/>
      <c r="K108" s="20" t="n"/>
      <c r="L108" s="20" t="n"/>
    </row>
    <row r="109">
      <c r="B109" s="20" t="n"/>
      <c r="C109" s="20" t="n"/>
      <c r="D109" s="20" t="n"/>
      <c r="E109" s="20" t="n"/>
      <c r="F109" s="20" t="n"/>
      <c r="G109" s="55" t="n"/>
      <c r="H109" s="55" t="n"/>
      <c r="I109" s="55" t="n"/>
      <c r="J109" s="20" t="n"/>
      <c r="K109" s="20" t="n"/>
      <c r="L109" s="20" t="n"/>
    </row>
    <row r="110">
      <c r="B110" s="20" t="n"/>
      <c r="C110" s="20" t="n"/>
      <c r="D110" s="20" t="n"/>
      <c r="E110" s="20" t="n"/>
      <c r="F110" s="20" t="n"/>
      <c r="G110" s="55" t="n"/>
      <c r="H110" s="55" t="n"/>
      <c r="I110" s="55" t="n"/>
      <c r="J110" s="20" t="n"/>
      <c r="K110" s="20" t="n"/>
      <c r="L110" s="20" t="n"/>
    </row>
    <row r="111">
      <c r="B111" s="20" t="n"/>
      <c r="C111" s="20" t="n"/>
      <c r="D111" s="20" t="n"/>
      <c r="E111" s="20" t="n"/>
      <c r="F111" s="20" t="n"/>
      <c r="G111" s="55" t="n"/>
      <c r="H111" s="55" t="n"/>
      <c r="I111" s="55" t="n"/>
      <c r="J111" s="20" t="n"/>
      <c r="K111" s="20" t="n"/>
      <c r="L111" s="20" t="n"/>
    </row>
    <row r="112">
      <c r="B112" s="20" t="n"/>
      <c r="C112" s="20" t="n"/>
      <c r="D112" s="20" t="n"/>
      <c r="E112" s="20" t="n"/>
      <c r="F112" s="20" t="n"/>
      <c r="G112" s="55" t="n"/>
      <c r="H112" s="55" t="n"/>
      <c r="I112" s="55" t="n"/>
      <c r="J112" s="20" t="n"/>
      <c r="K112" s="20" t="n"/>
      <c r="L112" s="20" t="n"/>
    </row>
    <row r="113">
      <c r="B113" s="20" t="n"/>
      <c r="C113" s="20" t="n"/>
      <c r="D113" s="20" t="n"/>
      <c r="E113" s="20" t="n"/>
      <c r="F113" s="20" t="n"/>
      <c r="G113" s="55" t="n"/>
      <c r="H113" s="55" t="n"/>
      <c r="I113" s="55" t="n"/>
      <c r="J113" s="20" t="n"/>
      <c r="K113" s="20" t="n"/>
      <c r="L113" s="20" t="n"/>
    </row>
    <row r="114">
      <c r="B114" s="20" t="n"/>
      <c r="C114" s="20" t="n"/>
      <c r="D114" s="20" t="n"/>
      <c r="E114" s="20" t="n"/>
      <c r="F114" s="20" t="n"/>
      <c r="G114" s="55" t="n"/>
      <c r="H114" s="55" t="n"/>
      <c r="I114" s="55" t="n"/>
      <c r="J114" s="20" t="n"/>
      <c r="K114" s="20" t="n"/>
      <c r="L114" s="20" t="n"/>
    </row>
    <row r="115">
      <c r="B115" s="20" t="n"/>
      <c r="C115" s="20" t="n"/>
      <c r="D115" s="20" t="n"/>
      <c r="E115" s="20" t="n"/>
      <c r="F115" s="20" t="n"/>
      <c r="G115" s="55" t="n"/>
      <c r="H115" s="55" t="n"/>
      <c r="I115" s="55" t="n"/>
      <c r="J115" s="20" t="n"/>
      <c r="K115" s="20" t="n"/>
      <c r="L115" s="20" t="n"/>
    </row>
    <row r="116">
      <c r="B116" s="20" t="n"/>
      <c r="C116" s="20" t="n"/>
      <c r="D116" s="20" t="n"/>
      <c r="E116" s="20" t="n"/>
      <c r="F116" s="20" t="n"/>
      <c r="G116" s="55" t="n"/>
      <c r="H116" s="55" t="n"/>
      <c r="I116" s="55" t="n"/>
      <c r="J116" s="20" t="n"/>
      <c r="K116" s="20" t="n"/>
      <c r="L116" s="20" t="n"/>
    </row>
    <row r="117">
      <c r="B117" s="20" t="n"/>
      <c r="C117" s="20" t="n"/>
      <c r="D117" s="20" t="n"/>
      <c r="E117" s="20" t="n"/>
      <c r="F117" s="20" t="n"/>
      <c r="G117" s="55" t="n"/>
      <c r="H117" s="55" t="n"/>
      <c r="I117" s="55" t="n"/>
      <c r="J117" s="20" t="n"/>
      <c r="K117" s="20" t="n"/>
      <c r="L117" s="20" t="n"/>
    </row>
    <row r="118">
      <c r="B118" s="20" t="n"/>
      <c r="C118" s="20" t="n"/>
      <c r="D118" s="20" t="n"/>
      <c r="E118" s="20" t="n"/>
      <c r="F118" s="20" t="n"/>
      <c r="G118" s="55" t="n"/>
      <c r="H118" s="55" t="n"/>
      <c r="I118" s="55" t="n"/>
      <c r="J118" s="20" t="n"/>
      <c r="K118" s="20" t="n"/>
      <c r="L118" s="20" t="n"/>
    </row>
    <row r="119">
      <c r="B119" s="20" t="n"/>
      <c r="C119" s="20" t="n"/>
      <c r="D119" s="20" t="n"/>
      <c r="E119" s="20" t="n"/>
      <c r="F119" s="20" t="n"/>
      <c r="G119" s="55" t="n"/>
      <c r="H119" s="55" t="n"/>
      <c r="I119" s="55" t="n"/>
      <c r="J119" s="20" t="n"/>
      <c r="K119" s="20" t="n"/>
      <c r="L119" s="20" t="n"/>
    </row>
    <row r="120">
      <c r="B120" s="20" t="n"/>
      <c r="C120" s="20" t="n"/>
      <c r="D120" s="20" t="n"/>
      <c r="E120" s="20" t="n"/>
      <c r="F120" s="20" t="n"/>
      <c r="G120" s="55" t="n"/>
      <c r="H120" s="55" t="n"/>
      <c r="I120" s="55" t="n"/>
      <c r="J120" s="20" t="n"/>
      <c r="K120" s="20" t="n"/>
      <c r="L120" s="20" t="n"/>
    </row>
    <row r="121">
      <c r="B121" s="20" t="n"/>
      <c r="C121" s="20" t="n"/>
      <c r="D121" s="20" t="n"/>
      <c r="E121" s="20" t="n"/>
      <c r="F121" s="20" t="n"/>
      <c r="G121" s="55" t="n"/>
      <c r="H121" s="55" t="n"/>
      <c r="I121" s="55" t="n"/>
      <c r="J121" s="20" t="n"/>
      <c r="K121" s="20" t="n"/>
      <c r="L121" s="20" t="n"/>
    </row>
    <row r="122">
      <c r="B122" s="20" t="n"/>
      <c r="C122" s="20" t="n"/>
      <c r="D122" s="20" t="n"/>
      <c r="E122" s="20" t="n"/>
      <c r="F122" s="20" t="n"/>
      <c r="G122" s="55" t="n"/>
      <c r="H122" s="55" t="n"/>
      <c r="I122" s="55" t="n"/>
      <c r="J122" s="20" t="n"/>
      <c r="K122" s="20" t="n"/>
      <c r="L122" s="20" t="n"/>
    </row>
    <row r="123">
      <c r="B123" s="20" t="n"/>
      <c r="C123" s="20" t="n"/>
      <c r="D123" s="20" t="n"/>
      <c r="E123" s="20" t="n"/>
      <c r="F123" s="20" t="n"/>
      <c r="G123" s="55" t="n"/>
      <c r="H123" s="55" t="n"/>
      <c r="I123" s="55" t="n"/>
      <c r="J123" s="20" t="n"/>
      <c r="K123" s="20" t="n"/>
      <c r="L123" s="20" t="n"/>
    </row>
    <row r="124">
      <c r="B124" s="20" t="n"/>
      <c r="C124" s="20" t="n"/>
      <c r="D124" s="20" t="n"/>
      <c r="E124" s="20" t="n"/>
      <c r="F124" s="20" t="n"/>
      <c r="G124" s="55" t="n"/>
      <c r="H124" s="55" t="n"/>
      <c r="I124" s="55" t="n"/>
      <c r="J124" s="20" t="n"/>
      <c r="K124" s="20" t="n"/>
      <c r="L124" s="20" t="n"/>
    </row>
    <row r="125">
      <c r="B125" s="20" t="n"/>
      <c r="C125" s="20" t="n"/>
      <c r="D125" s="20" t="n"/>
      <c r="E125" s="20" t="n"/>
      <c r="F125" s="20" t="n"/>
      <c r="G125" s="55" t="n"/>
      <c r="H125" s="55" t="n"/>
      <c r="I125" s="55" t="n"/>
      <c r="J125" s="20" t="n"/>
      <c r="K125" s="20" t="n"/>
      <c r="L125" s="20" t="n"/>
    </row>
    <row r="126">
      <c r="B126" s="20" t="n"/>
      <c r="C126" s="20" t="n"/>
      <c r="D126" s="20" t="n"/>
      <c r="E126" s="20" t="n"/>
      <c r="F126" s="20" t="n"/>
      <c r="G126" s="55" t="n"/>
      <c r="H126" s="55" t="n"/>
      <c r="I126" s="55" t="n"/>
      <c r="J126" s="20" t="n"/>
      <c r="K126" s="20" t="n"/>
      <c r="L126" s="20" t="n"/>
    </row>
    <row r="127">
      <c r="B127" s="20" t="n"/>
      <c r="C127" s="20" t="n"/>
      <c r="D127" s="20" t="n"/>
      <c r="E127" s="20" t="n"/>
      <c r="F127" s="20" t="n"/>
      <c r="G127" s="55" t="n"/>
      <c r="H127" s="55" t="n"/>
      <c r="I127" s="55" t="n"/>
      <c r="J127" s="20" t="n"/>
      <c r="K127" s="20" t="n"/>
      <c r="L127" s="20" t="n"/>
    </row>
    <row r="128">
      <c r="B128" s="20" t="n"/>
      <c r="C128" s="20" t="n"/>
      <c r="D128" s="20" t="n"/>
      <c r="E128" s="20" t="n"/>
      <c r="F128" s="20" t="n"/>
      <c r="G128" s="55" t="n"/>
      <c r="H128" s="55" t="n"/>
      <c r="I128" s="55" t="n"/>
      <c r="J128" s="20" t="n"/>
      <c r="K128" s="20" t="n"/>
      <c r="L128" s="20" t="n"/>
    </row>
    <row r="129">
      <c r="B129" s="20" t="n"/>
      <c r="C129" s="20" t="n"/>
      <c r="D129" s="20" t="n"/>
      <c r="E129" s="20" t="n"/>
      <c r="F129" s="20" t="n"/>
      <c r="G129" s="55" t="n"/>
      <c r="H129" s="55" t="n"/>
      <c r="I129" s="55" t="n"/>
      <c r="J129" s="20" t="n"/>
      <c r="K129" s="20" t="n"/>
      <c r="L129" s="20" t="n"/>
    </row>
    <row r="130">
      <c r="B130" s="20" t="n"/>
      <c r="C130" s="20" t="n"/>
      <c r="D130" s="20" t="n"/>
      <c r="E130" s="20" t="n"/>
      <c r="F130" s="20" t="n"/>
      <c r="G130" s="55" t="n"/>
      <c r="H130" s="55" t="n"/>
      <c r="I130" s="55" t="n"/>
      <c r="J130" s="20" t="n"/>
      <c r="K130" s="20" t="n"/>
      <c r="L130" s="20" t="n"/>
    </row>
    <row r="131">
      <c r="B131" s="20" t="n"/>
      <c r="C131" s="20" t="n"/>
      <c r="D131" s="20" t="n"/>
      <c r="E131" s="20" t="n"/>
      <c r="F131" s="20" t="n"/>
      <c r="G131" s="55" t="n"/>
      <c r="H131" s="55" t="n"/>
      <c r="I131" s="55" t="n"/>
      <c r="J131" s="20" t="n"/>
      <c r="K131" s="20" t="n"/>
      <c r="L131" s="20" t="n"/>
    </row>
    <row r="132">
      <c r="B132" s="20" t="n"/>
      <c r="C132" s="20" t="n"/>
      <c r="D132" s="20" t="n"/>
      <c r="E132" s="20" t="n"/>
      <c r="F132" s="20" t="n"/>
      <c r="G132" s="55" t="n"/>
      <c r="H132" s="55" t="n"/>
      <c r="I132" s="55" t="n"/>
      <c r="J132" s="20" t="n"/>
      <c r="K132" s="20" t="n"/>
      <c r="L132" s="20" t="n"/>
    </row>
    <row r="133">
      <c r="B133" s="20" t="n"/>
      <c r="C133" s="20" t="n"/>
      <c r="D133" s="20" t="n"/>
      <c r="E133" s="20" t="n"/>
      <c r="F133" s="20" t="n"/>
      <c r="G133" s="55" t="n"/>
      <c r="H133" s="55" t="n"/>
      <c r="I133" s="55" t="n"/>
      <c r="J133" s="20" t="n"/>
      <c r="K133" s="20" t="n"/>
      <c r="L133" s="20" t="n"/>
    </row>
    <row r="134">
      <c r="B134" s="20" t="n"/>
      <c r="C134" s="20" t="n"/>
      <c r="D134" s="20" t="n"/>
      <c r="E134" s="20" t="n"/>
      <c r="F134" s="20" t="n"/>
      <c r="G134" s="55" t="n"/>
      <c r="H134" s="55" t="n"/>
      <c r="I134" s="55" t="n"/>
      <c r="J134" s="20" t="n"/>
      <c r="K134" s="20" t="n"/>
      <c r="L134" s="20" t="n"/>
    </row>
    <row r="135">
      <c r="B135" s="20" t="n"/>
      <c r="C135" s="20" t="n"/>
      <c r="D135" s="20" t="n"/>
      <c r="E135" s="20" t="n"/>
      <c r="F135" s="20" t="n"/>
      <c r="G135" s="55" t="n"/>
      <c r="H135" s="55" t="n"/>
      <c r="I135" s="55" t="n"/>
      <c r="J135" s="20" t="n"/>
      <c r="K135" s="20" t="n"/>
      <c r="L135" s="20" t="n"/>
    </row>
    <row r="136">
      <c r="B136" s="20" t="n"/>
      <c r="C136" s="20" t="n"/>
      <c r="D136" s="20" t="n"/>
      <c r="E136" s="20" t="n"/>
      <c r="F136" s="20" t="n"/>
      <c r="G136" s="55" t="n"/>
      <c r="H136" s="55" t="n"/>
      <c r="I136" s="55" t="n"/>
      <c r="J136" s="20" t="n"/>
      <c r="K136" s="20" t="n"/>
      <c r="L136" s="20" t="n"/>
    </row>
    <row r="137">
      <c r="B137" s="20" t="n"/>
      <c r="C137" s="20" t="n"/>
      <c r="D137" s="20" t="n"/>
      <c r="E137" s="20" t="n"/>
      <c r="F137" s="20" t="n"/>
      <c r="G137" s="55" t="n"/>
      <c r="H137" s="55" t="n"/>
      <c r="I137" s="55" t="n"/>
      <c r="J137" s="20" t="n"/>
      <c r="K137" s="20" t="n"/>
      <c r="L137" s="20" t="n"/>
    </row>
    <row r="138">
      <c r="B138" s="20" t="n"/>
      <c r="C138" s="20" t="n"/>
      <c r="D138" s="20" t="n"/>
      <c r="E138" s="20" t="n"/>
      <c r="F138" s="20" t="n"/>
      <c r="G138" s="55" t="n"/>
      <c r="H138" s="55" t="n"/>
      <c r="I138" s="55" t="n"/>
      <c r="J138" s="20" t="n"/>
      <c r="K138" s="20" t="n"/>
      <c r="L138" s="20" t="n"/>
    </row>
    <row r="139">
      <c r="B139" s="20" t="n"/>
      <c r="C139" s="20" t="n"/>
      <c r="D139" s="20" t="n"/>
      <c r="E139" s="20" t="n"/>
      <c r="F139" s="20" t="n"/>
      <c r="G139" s="55" t="n"/>
      <c r="H139" s="55" t="n"/>
      <c r="I139" s="55" t="n"/>
      <c r="J139" s="20" t="n"/>
      <c r="K139" s="20" t="n"/>
      <c r="L139" s="20" t="n"/>
    </row>
    <row r="140">
      <c r="B140" s="20" t="n"/>
      <c r="C140" s="20" t="n"/>
      <c r="D140" s="20" t="n"/>
      <c r="E140" s="20" t="n"/>
      <c r="F140" s="20" t="n"/>
      <c r="G140" s="55" t="n"/>
      <c r="H140" s="55" t="n"/>
      <c r="I140" s="55" t="n"/>
      <c r="J140" s="20" t="n"/>
      <c r="K140" s="20" t="n"/>
      <c r="L140" s="20" t="n"/>
    </row>
    <row r="141">
      <c r="B141" s="20" t="n"/>
      <c r="C141" s="20" t="n"/>
      <c r="D141" s="20" t="n"/>
      <c r="E141" s="20" t="n"/>
      <c r="F141" s="20" t="n"/>
      <c r="G141" s="55" t="n"/>
      <c r="H141" s="55" t="n"/>
      <c r="I141" s="55" t="n"/>
      <c r="J141" s="20" t="n"/>
      <c r="K141" s="20" t="n"/>
      <c r="L141" s="20" t="n"/>
    </row>
    <row r="142">
      <c r="B142" s="20" t="n"/>
      <c r="C142" s="20" t="n"/>
      <c r="D142" s="20" t="n"/>
      <c r="E142" s="20" t="n"/>
      <c r="F142" s="20" t="n"/>
      <c r="G142" s="55" t="n"/>
      <c r="H142" s="55" t="n"/>
      <c r="I142" s="55" t="n"/>
      <c r="J142" s="20" t="n"/>
      <c r="K142" s="20" t="n"/>
      <c r="L142" s="20" t="n"/>
    </row>
    <row r="143">
      <c r="B143" s="20" t="n"/>
      <c r="C143" s="20" t="n"/>
      <c r="D143" s="20" t="n"/>
      <c r="E143" s="20" t="n"/>
      <c r="F143" s="20" t="n"/>
      <c r="G143" s="55" t="n"/>
      <c r="H143" s="55" t="n"/>
      <c r="I143" s="55" t="n"/>
      <c r="J143" s="20" t="n"/>
      <c r="K143" s="20" t="n"/>
      <c r="L143" s="20" t="n"/>
    </row>
    <row r="144">
      <c r="B144" s="20" t="n"/>
      <c r="C144" s="20" t="n"/>
      <c r="D144" s="20" t="n"/>
      <c r="E144" s="20" t="n"/>
      <c r="F144" s="20" t="n"/>
      <c r="G144" s="55" t="n"/>
      <c r="H144" s="55" t="n"/>
      <c r="I144" s="55" t="n"/>
      <c r="J144" s="20" t="n"/>
      <c r="K144" s="20" t="n"/>
      <c r="L144" s="20" t="n"/>
    </row>
    <row r="145">
      <c r="B145" s="20" t="n"/>
      <c r="C145" s="20" t="n"/>
      <c r="D145" s="20" t="n"/>
      <c r="E145" s="20" t="n"/>
      <c r="F145" s="20" t="n"/>
      <c r="G145" s="55" t="n"/>
      <c r="H145" s="55" t="n"/>
      <c r="I145" s="55" t="n"/>
      <c r="J145" s="20" t="n"/>
      <c r="K145" s="20" t="n"/>
      <c r="L145" s="20" t="n"/>
    </row>
    <row r="146">
      <c r="B146" s="20" t="n"/>
      <c r="C146" s="20" t="n"/>
      <c r="D146" s="20" t="n"/>
      <c r="E146" s="20" t="n"/>
      <c r="F146" s="20" t="n"/>
      <c r="G146" s="55" t="n"/>
      <c r="H146" s="55" t="n"/>
      <c r="I146" s="55" t="n"/>
      <c r="J146" s="20" t="n"/>
      <c r="K146" s="20" t="n"/>
      <c r="L146" s="20" t="n"/>
    </row>
    <row r="147">
      <c r="B147" s="20" t="n"/>
      <c r="C147" s="20" t="n"/>
      <c r="D147" s="20" t="n"/>
      <c r="E147" s="20" t="n"/>
      <c r="F147" s="20" t="n"/>
      <c r="G147" s="55" t="n"/>
      <c r="H147" s="55" t="n"/>
      <c r="I147" s="55" t="n"/>
      <c r="J147" s="20" t="n"/>
      <c r="K147" s="20" t="n"/>
      <c r="L147" s="20" t="n"/>
    </row>
    <row r="148">
      <c r="B148" s="20" t="n"/>
      <c r="C148" s="20" t="n"/>
      <c r="D148" s="20" t="n"/>
      <c r="E148" s="20" t="n"/>
      <c r="F148" s="20" t="n"/>
      <c r="G148" s="55" t="n"/>
      <c r="H148" s="55" t="n"/>
      <c r="I148" s="55" t="n"/>
      <c r="J148" s="20" t="n"/>
      <c r="K148" s="20" t="n"/>
      <c r="L148" s="20" t="n"/>
    </row>
    <row r="149">
      <c r="B149" s="20" t="n"/>
      <c r="C149" s="20" t="n"/>
      <c r="D149" s="20" t="n"/>
      <c r="E149" s="20" t="n"/>
      <c r="F149" s="20" t="n"/>
      <c r="G149" s="55" t="n"/>
      <c r="H149" s="55" t="n"/>
      <c r="I149" s="55" t="n"/>
      <c r="J149" s="20" t="n"/>
      <c r="K149" s="20" t="n"/>
      <c r="L149" s="20" t="n"/>
    </row>
    <row r="150">
      <c r="B150" s="20" t="n"/>
      <c r="C150" s="20" t="n"/>
      <c r="D150" s="20" t="n"/>
      <c r="E150" s="20" t="n"/>
      <c r="F150" s="20" t="n"/>
      <c r="G150" s="55" t="n"/>
      <c r="H150" s="55" t="n"/>
      <c r="I150" s="55" t="n"/>
      <c r="J150" s="20" t="n"/>
      <c r="K150" s="20" t="n"/>
      <c r="L150" s="20" t="n"/>
    </row>
    <row r="151">
      <c r="B151" s="20" t="n"/>
      <c r="C151" s="20" t="n"/>
      <c r="D151" s="20" t="n"/>
      <c r="E151" s="20" t="n"/>
      <c r="F151" s="20" t="n"/>
      <c r="G151" s="55" t="n"/>
      <c r="H151" s="55" t="n"/>
      <c r="I151" s="55" t="n"/>
      <c r="J151" s="20" t="n"/>
      <c r="K151" s="20" t="n"/>
      <c r="L151" s="20" t="n"/>
    </row>
    <row r="152">
      <c r="B152" s="20" t="n"/>
      <c r="C152" s="20" t="n"/>
      <c r="D152" s="20" t="n"/>
      <c r="E152" s="20" t="n"/>
      <c r="F152" s="20" t="n"/>
      <c r="G152" s="55" t="n"/>
      <c r="H152" s="55" t="n"/>
      <c r="I152" s="55" t="n"/>
      <c r="J152" s="20" t="n"/>
      <c r="K152" s="20" t="n"/>
      <c r="L152" s="20" t="n"/>
    </row>
    <row r="153">
      <c r="B153" s="20" t="n"/>
      <c r="C153" s="20" t="n"/>
      <c r="D153" s="20" t="n"/>
      <c r="E153" s="20" t="n"/>
      <c r="F153" s="20" t="n"/>
      <c r="G153" s="55" t="n"/>
      <c r="H153" s="55" t="n"/>
      <c r="I153" s="55" t="n"/>
      <c r="J153" s="20" t="n"/>
      <c r="K153" s="20" t="n"/>
      <c r="L153" s="20" t="n"/>
    </row>
    <row r="154">
      <c r="B154" s="20" t="n"/>
      <c r="C154" s="20" t="n"/>
      <c r="D154" s="20" t="n"/>
      <c r="E154" s="20" t="n"/>
      <c r="F154" s="20" t="n"/>
      <c r="G154" s="55" t="n"/>
      <c r="H154" s="55" t="n"/>
      <c r="I154" s="55" t="n"/>
      <c r="J154" s="20" t="n"/>
      <c r="K154" s="20" t="n"/>
      <c r="L154" s="20" t="n"/>
    </row>
    <row r="155">
      <c r="B155" s="20" t="n"/>
      <c r="C155" s="20" t="n"/>
      <c r="D155" s="20" t="n"/>
      <c r="E155" s="20" t="n"/>
      <c r="F155" s="20" t="n"/>
      <c r="G155" s="55" t="n"/>
      <c r="H155" s="55" t="n"/>
      <c r="I155" s="55" t="n"/>
      <c r="J155" s="20" t="n"/>
      <c r="K155" s="20" t="n"/>
      <c r="L155" s="20" t="n"/>
    </row>
    <row r="156">
      <c r="B156" s="20" t="n"/>
      <c r="C156" s="20" t="n"/>
      <c r="D156" s="20" t="n"/>
      <c r="E156" s="20" t="n"/>
      <c r="F156" s="20" t="n"/>
      <c r="G156" s="55" t="n"/>
      <c r="H156" s="55" t="n"/>
      <c r="I156" s="55" t="n"/>
      <c r="J156" s="20" t="n"/>
      <c r="K156" s="20" t="n"/>
      <c r="L156" s="20" t="n"/>
    </row>
    <row r="157">
      <c r="B157" s="20" t="n"/>
      <c r="C157" s="20" t="n"/>
      <c r="D157" s="20" t="n"/>
      <c r="E157" s="20" t="n"/>
      <c r="F157" s="20" t="n"/>
      <c r="G157" s="55" t="n"/>
      <c r="H157" s="55" t="n"/>
      <c r="I157" s="55" t="n"/>
      <c r="J157" s="20" t="n"/>
      <c r="K157" s="20" t="n"/>
      <c r="L157" s="20" t="n"/>
    </row>
    <row r="158">
      <c r="B158" s="20" t="n"/>
      <c r="C158" s="20" t="n"/>
      <c r="D158" s="20" t="n"/>
      <c r="E158" s="20" t="n"/>
      <c r="F158" s="20" t="n"/>
      <c r="G158" s="55" t="n"/>
      <c r="H158" s="55" t="n"/>
      <c r="I158" s="55" t="n"/>
      <c r="J158" s="20" t="n"/>
      <c r="K158" s="20" t="n"/>
      <c r="L158" s="20" t="n"/>
    </row>
    <row r="159">
      <c r="B159" s="20" t="n"/>
      <c r="C159" s="20" t="n"/>
      <c r="D159" s="20" t="n"/>
      <c r="E159" s="20" t="n"/>
      <c r="F159" s="20" t="n"/>
      <c r="G159" s="55" t="n"/>
      <c r="H159" s="55" t="n"/>
      <c r="I159" s="55" t="n"/>
      <c r="J159" s="20" t="n"/>
      <c r="K159" s="20" t="n"/>
      <c r="L159" s="20" t="n"/>
    </row>
    <row r="160">
      <c r="B160" s="20" t="n"/>
      <c r="C160" s="20" t="n"/>
      <c r="D160" s="20" t="n"/>
      <c r="E160" s="20" t="n"/>
      <c r="F160" s="20" t="n"/>
      <c r="G160" s="55" t="n"/>
      <c r="H160" s="55" t="n"/>
      <c r="I160" s="55" t="n"/>
      <c r="J160" s="20" t="n"/>
      <c r="K160" s="20" t="n"/>
      <c r="L160" s="20" t="n"/>
    </row>
    <row r="161">
      <c r="B161" s="20" t="n"/>
      <c r="C161" s="20" t="n"/>
      <c r="D161" s="20" t="n"/>
      <c r="E161" s="20" t="n"/>
      <c r="F161" s="20" t="n"/>
      <c r="G161" s="55" t="n"/>
      <c r="H161" s="55" t="n"/>
      <c r="I161" s="55" t="n"/>
      <c r="J161" s="20" t="n"/>
      <c r="K161" s="20" t="n"/>
      <c r="L161" s="20" t="n"/>
    </row>
    <row r="162">
      <c r="B162" s="20" t="n"/>
      <c r="C162" s="20" t="n"/>
      <c r="D162" s="20" t="n"/>
      <c r="E162" s="20" t="n"/>
      <c r="F162" s="20" t="n"/>
      <c r="G162" s="55" t="n"/>
      <c r="H162" s="55" t="n"/>
      <c r="I162" s="55" t="n"/>
      <c r="J162" s="20" t="n"/>
      <c r="K162" s="20" t="n"/>
      <c r="L162" s="20" t="n"/>
    </row>
    <row r="163">
      <c r="B163" s="20" t="n"/>
      <c r="C163" s="20" t="n"/>
      <c r="D163" s="20" t="n"/>
      <c r="E163" s="20" t="n"/>
      <c r="F163" s="20" t="n"/>
      <c r="G163" s="55" t="n"/>
      <c r="H163" s="55" t="n"/>
      <c r="I163" s="55" t="n"/>
      <c r="J163" s="20" t="n"/>
      <c r="K163" s="20" t="n"/>
      <c r="L163" s="20" t="n"/>
    </row>
    <row r="164">
      <c r="B164" s="20" t="n"/>
      <c r="C164" s="20" t="n"/>
      <c r="D164" s="20" t="n"/>
      <c r="E164" s="20" t="n"/>
      <c r="F164" s="20" t="n"/>
      <c r="G164" s="55" t="n"/>
      <c r="H164" s="55" t="n"/>
      <c r="I164" s="55" t="n"/>
      <c r="J164" s="20" t="n"/>
      <c r="K164" s="20" t="n"/>
      <c r="L164" s="20" t="n"/>
    </row>
    <row r="165">
      <c r="B165" s="20" t="n"/>
      <c r="C165" s="20" t="n"/>
      <c r="D165" s="20" t="n"/>
      <c r="E165" s="20" t="n"/>
      <c r="F165" s="20" t="n"/>
      <c r="G165" s="55" t="n"/>
      <c r="H165" s="55" t="n"/>
      <c r="I165" s="55" t="n"/>
      <c r="J165" s="20" t="n"/>
      <c r="K165" s="20" t="n"/>
      <c r="L165" s="20" t="n"/>
    </row>
    <row r="166">
      <c r="B166" s="20" t="n"/>
      <c r="C166" s="20" t="n"/>
      <c r="D166" s="20" t="n"/>
      <c r="E166" s="20" t="n"/>
      <c r="F166" s="20" t="n"/>
      <c r="G166" s="55" t="n"/>
      <c r="H166" s="55" t="n"/>
      <c r="I166" s="55" t="n"/>
      <c r="J166" s="20" t="n"/>
      <c r="K166" s="20" t="n"/>
      <c r="L166" s="20" t="n"/>
    </row>
    <row r="167">
      <c r="B167" s="20" t="n"/>
      <c r="C167" s="20" t="n"/>
      <c r="D167" s="20" t="n"/>
      <c r="E167" s="20" t="n"/>
      <c r="F167" s="20" t="n"/>
      <c r="G167" s="55" t="n"/>
      <c r="H167" s="55" t="n"/>
      <c r="I167" s="55" t="n"/>
      <c r="J167" s="20" t="n"/>
      <c r="K167" s="20" t="n"/>
      <c r="L167" s="20" t="n"/>
    </row>
    <row r="168">
      <c r="B168" s="20" t="n"/>
      <c r="C168" s="20" t="n"/>
      <c r="D168" s="20" t="n"/>
      <c r="E168" s="20" t="n"/>
      <c r="F168" s="20" t="n"/>
      <c r="G168" s="55" t="n"/>
      <c r="H168" s="55" t="n"/>
      <c r="I168" s="55" t="n"/>
      <c r="J168" s="20" t="n"/>
      <c r="K168" s="20" t="n"/>
      <c r="L168" s="20" t="n"/>
    </row>
    <row r="169">
      <c r="B169" s="20" t="n"/>
      <c r="C169" s="20" t="n"/>
      <c r="D169" s="20" t="n"/>
      <c r="E169" s="20" t="n"/>
      <c r="F169" s="20" t="n"/>
      <c r="G169" s="55" t="n"/>
      <c r="H169" s="55" t="n"/>
      <c r="I169" s="55" t="n"/>
      <c r="J169" s="20" t="n"/>
      <c r="K169" s="20" t="n"/>
      <c r="L169" s="20" t="n"/>
    </row>
    <row r="170">
      <c r="B170" s="20" t="n"/>
      <c r="C170" s="20" t="n"/>
      <c r="D170" s="20" t="n"/>
      <c r="E170" s="20" t="n"/>
      <c r="F170" s="20" t="n"/>
      <c r="G170" s="55" t="n"/>
      <c r="H170" s="55" t="n"/>
      <c r="I170" s="55" t="n"/>
      <c r="J170" s="20" t="n"/>
      <c r="K170" s="20" t="n"/>
      <c r="L170" s="20" t="n"/>
    </row>
    <row r="171">
      <c r="B171" s="20" t="n"/>
      <c r="C171" s="20" t="n"/>
      <c r="D171" s="20" t="n"/>
      <c r="E171" s="20" t="n"/>
      <c r="F171" s="20" t="n"/>
      <c r="G171" s="55" t="n"/>
      <c r="H171" s="55" t="n"/>
      <c r="I171" s="55" t="n"/>
      <c r="J171" s="20" t="n"/>
      <c r="K171" s="20" t="n"/>
      <c r="L171" s="20" t="n"/>
    </row>
    <row r="172">
      <c r="B172" s="20" t="n"/>
      <c r="C172" s="20" t="n"/>
      <c r="D172" s="20" t="n"/>
      <c r="E172" s="20" t="n"/>
      <c r="F172" s="20" t="n"/>
      <c r="G172" s="55" t="n"/>
      <c r="H172" s="55" t="n"/>
      <c r="I172" s="55" t="n"/>
      <c r="J172" s="20" t="n"/>
      <c r="K172" s="20" t="n"/>
      <c r="L172" s="20" t="n"/>
    </row>
    <row r="173">
      <c r="B173" s="20" t="n"/>
      <c r="C173" s="20" t="n"/>
      <c r="D173" s="20" t="n"/>
      <c r="E173" s="20" t="n"/>
      <c r="F173" s="20" t="n"/>
      <c r="G173" s="55" t="n"/>
      <c r="H173" s="55" t="n"/>
      <c r="I173" s="55" t="n"/>
      <c r="J173" s="20" t="n"/>
      <c r="K173" s="20" t="n"/>
      <c r="L173" s="20" t="n"/>
    </row>
    <row r="174">
      <c r="B174" s="20" t="n"/>
      <c r="C174" s="20" t="n"/>
      <c r="D174" s="20" t="n"/>
      <c r="E174" s="20" t="n"/>
      <c r="F174" s="20" t="n"/>
      <c r="G174" s="55" t="n"/>
      <c r="H174" s="55" t="n"/>
      <c r="I174" s="55" t="n"/>
      <c r="J174" s="20" t="n"/>
      <c r="K174" s="20" t="n"/>
      <c r="L174" s="20" t="n"/>
    </row>
    <row r="175">
      <c r="B175" s="20" t="n"/>
      <c r="C175" s="20" t="n"/>
      <c r="D175" s="20" t="n"/>
      <c r="E175" s="20" t="n"/>
      <c r="F175" s="20" t="n"/>
      <c r="G175" s="55" t="n"/>
      <c r="H175" s="55" t="n"/>
      <c r="I175" s="55" t="n"/>
      <c r="J175" s="20" t="n"/>
      <c r="K175" s="20" t="n"/>
      <c r="L175" s="20" t="n"/>
    </row>
    <row r="176">
      <c r="B176" s="20" t="n"/>
      <c r="C176" s="20" t="n"/>
      <c r="D176" s="20" t="n"/>
      <c r="E176" s="20" t="n"/>
      <c r="F176" s="20" t="n"/>
      <c r="G176" s="55" t="n"/>
      <c r="H176" s="55" t="n"/>
      <c r="I176" s="55" t="n"/>
      <c r="J176" s="20" t="n"/>
      <c r="K176" s="20" t="n"/>
      <c r="L176" s="20" t="n"/>
    </row>
    <row r="177">
      <c r="B177" s="20" t="n"/>
      <c r="C177" s="20" t="n"/>
      <c r="D177" s="20" t="n"/>
      <c r="E177" s="20" t="n"/>
      <c r="F177" s="20" t="n"/>
      <c r="G177" s="55" t="n"/>
      <c r="H177" s="55" t="n"/>
      <c r="I177" s="55" t="n"/>
      <c r="J177" s="20" t="n"/>
      <c r="K177" s="20" t="n"/>
      <c r="L177" s="20" t="n"/>
    </row>
    <row r="178">
      <c r="B178" s="20" t="n"/>
      <c r="C178" s="20" t="n"/>
      <c r="D178" s="20" t="n"/>
      <c r="E178" s="20" t="n"/>
      <c r="F178" s="20" t="n"/>
      <c r="G178" s="55" t="n"/>
      <c r="H178" s="55" t="n"/>
      <c r="I178" s="55" t="n"/>
      <c r="J178" s="20" t="n"/>
      <c r="K178" s="20" t="n"/>
      <c r="L178" s="20" t="n"/>
    </row>
    <row r="179">
      <c r="B179" s="20" t="n"/>
      <c r="C179" s="20" t="n"/>
      <c r="D179" s="20" t="n"/>
      <c r="E179" s="20" t="n"/>
      <c r="F179" s="20" t="n"/>
      <c r="G179" s="55" t="n"/>
      <c r="H179" s="55" t="n"/>
      <c r="I179" s="55" t="n"/>
      <c r="J179" s="20" t="n"/>
      <c r="K179" s="20" t="n"/>
      <c r="L179" s="20" t="n"/>
    </row>
  </sheetData>
  <mergeCells count="1">
    <mergeCell ref="M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G55"/>
  <sheetViews>
    <sheetView tabSelected="1" workbookViewId="0">
      <selection activeCell="E2" sqref="E2"/>
    </sheetView>
  </sheetViews>
  <sheetFormatPr baseColWidth="8" defaultRowHeight="12.75"/>
  <cols>
    <col width="14.85546875" customWidth="1" style="49" min="1" max="1"/>
    <col width="9.140625" customWidth="1" style="43" min="4" max="5"/>
  </cols>
  <sheetData>
    <row r="1">
      <c r="A1" s="56" t="inlineStr">
        <is>
          <t>鱼种</t>
        </is>
      </c>
      <c r="B1" s="56" t="inlineStr">
        <is>
          <t>品质</t>
        </is>
      </c>
      <c r="C1" s="56" t="inlineStr">
        <is>
          <t>钓场</t>
        </is>
      </c>
      <c r="D1" s="57" t="inlineStr">
        <is>
          <t>等阶</t>
        </is>
      </c>
      <c r="E1" s="57" t="inlineStr">
        <is>
          <t>随机权重</t>
        </is>
      </c>
      <c r="F1" s="56" t="inlineStr">
        <is>
          <t>最小长度</t>
        </is>
      </c>
      <c r="G1" s="56" t="inlineStr">
        <is>
          <t>最大长度</t>
        </is>
      </c>
    </row>
    <row r="2">
      <c r="A2" s="58" t="inlineStr">
        <is>
          <t>Tench</t>
        </is>
      </c>
      <c r="B2" s="58" t="inlineStr">
        <is>
          <t>_Common</t>
        </is>
      </c>
      <c r="C2" s="58" t="n">
        <v>1</v>
      </c>
      <c r="D2" s="58" t="n">
        <v>3</v>
      </c>
      <c r="E2" s="58" t="n">
        <v>378</v>
      </c>
    </row>
    <row r="3">
      <c r="A3" s="58" t="inlineStr">
        <is>
          <t>Tench</t>
        </is>
      </c>
      <c r="B3" s="58" t="inlineStr">
        <is>
          <t>_Trophy</t>
        </is>
      </c>
      <c r="C3" s="58" t="n">
        <v>1</v>
      </c>
      <c r="D3" s="58" t="n">
        <v>3</v>
      </c>
      <c r="E3" s="58" t="n">
        <v>189</v>
      </c>
    </row>
    <row r="4">
      <c r="A4" s="58" t="inlineStr">
        <is>
          <t>Tench</t>
        </is>
      </c>
      <c r="B4" s="58" t="inlineStr">
        <is>
          <t>_Unique</t>
        </is>
      </c>
      <c r="C4" s="58" t="n">
        <v>1</v>
      </c>
      <c r="D4" s="58" t="n">
        <v>3</v>
      </c>
      <c r="E4" s="58" t="n">
        <v>94</v>
      </c>
    </row>
    <row r="5">
      <c r="A5" s="58" t="inlineStr">
        <is>
          <t>Tench</t>
        </is>
      </c>
      <c r="B5" s="58" t="inlineStr">
        <is>
          <t>_Apex</t>
        </is>
      </c>
      <c r="C5" s="58" t="n">
        <v>1</v>
      </c>
      <c r="D5" s="58" t="n">
        <v>3</v>
      </c>
      <c r="E5" s="58" t="n">
        <v>37</v>
      </c>
    </row>
    <row r="6">
      <c r="A6" s="58" t="inlineStr">
        <is>
          <t>Golden_Bream</t>
        </is>
      </c>
      <c r="B6" s="58" t="inlineStr">
        <is>
          <t>_Common</t>
        </is>
      </c>
      <c r="C6" s="58" t="n">
        <v>1</v>
      </c>
      <c r="D6" s="58" t="n">
        <v>4</v>
      </c>
      <c r="E6" s="58" t="n">
        <v>378</v>
      </c>
    </row>
    <row r="7">
      <c r="A7" s="58" t="inlineStr">
        <is>
          <t>Golden_Bream</t>
        </is>
      </c>
      <c r="B7" s="58" t="inlineStr">
        <is>
          <t>_Trophy</t>
        </is>
      </c>
      <c r="C7" s="58" t="n">
        <v>1</v>
      </c>
      <c r="D7" s="58" t="n">
        <v>4</v>
      </c>
      <c r="E7" s="58" t="n">
        <v>189</v>
      </c>
    </row>
    <row r="8">
      <c r="A8" s="58" t="inlineStr">
        <is>
          <t>Golden_Bream</t>
        </is>
      </c>
      <c r="B8" s="58" t="inlineStr">
        <is>
          <t>_Unique</t>
        </is>
      </c>
      <c r="C8" s="58" t="n">
        <v>1</v>
      </c>
      <c r="D8" s="58" t="n">
        <v>4</v>
      </c>
      <c r="E8" s="58" t="n">
        <v>94</v>
      </c>
    </row>
    <row r="9">
      <c r="A9" s="58" t="inlineStr">
        <is>
          <t>Golden_Bream</t>
        </is>
      </c>
      <c r="B9" s="58" t="inlineStr">
        <is>
          <t>_Apex</t>
        </is>
      </c>
      <c r="C9" s="58" t="n">
        <v>1</v>
      </c>
      <c r="D9" s="58" t="n">
        <v>4</v>
      </c>
      <c r="E9" s="58" t="n">
        <v>37</v>
      </c>
    </row>
    <row r="10">
      <c r="A10" s="58" t="inlineStr">
        <is>
          <t>Green_Sunfish</t>
        </is>
      </c>
      <c r="B10" s="58" t="inlineStr">
        <is>
          <t>_Common</t>
        </is>
      </c>
      <c r="C10" s="58" t="n">
        <v>1</v>
      </c>
      <c r="D10" s="58" t="n">
        <v>3</v>
      </c>
      <c r="E10" s="58" t="n">
        <v>857</v>
      </c>
    </row>
    <row r="11">
      <c r="A11" s="58" t="inlineStr">
        <is>
          <t>Green_Sunfish</t>
        </is>
      </c>
      <c r="B11" s="58" t="inlineStr">
        <is>
          <t>_Trophy</t>
        </is>
      </c>
      <c r="C11" s="58" t="n">
        <v>1</v>
      </c>
      <c r="D11" s="58" t="n">
        <v>3</v>
      </c>
      <c r="E11" s="58" t="n">
        <v>428</v>
      </c>
    </row>
    <row r="12">
      <c r="A12" s="58" t="inlineStr">
        <is>
          <t>Green_Sunfish</t>
        </is>
      </c>
      <c r="B12" s="58" t="inlineStr">
        <is>
          <t>_Unique</t>
        </is>
      </c>
      <c r="C12" s="58" t="n">
        <v>1</v>
      </c>
      <c r="D12" s="58" t="n">
        <v>3</v>
      </c>
      <c r="E12" s="58" t="n">
        <v>214</v>
      </c>
    </row>
    <row r="13">
      <c r="A13" s="58" t="inlineStr">
        <is>
          <t>Black_Crappie</t>
        </is>
      </c>
      <c r="B13" s="58" t="inlineStr">
        <is>
          <t>_Young</t>
        </is>
      </c>
      <c r="C13" s="58" t="n">
        <v>1</v>
      </c>
      <c r="D13" s="58" t="n">
        <v>2</v>
      </c>
      <c r="E13" s="58" t="n">
        <v>500</v>
      </c>
    </row>
    <row r="14">
      <c r="A14" s="58" t="inlineStr">
        <is>
          <t>Black_Crappie</t>
        </is>
      </c>
      <c r="B14" s="58" t="inlineStr">
        <is>
          <t>_Common</t>
        </is>
      </c>
      <c r="C14" s="58" t="n">
        <v>1</v>
      </c>
      <c r="D14" s="58" t="n">
        <v>2</v>
      </c>
      <c r="E14" s="58" t="n">
        <v>500</v>
      </c>
    </row>
    <row r="15">
      <c r="A15" s="58" t="inlineStr">
        <is>
          <t>White_Crappie</t>
        </is>
      </c>
      <c r="B15" s="58" t="inlineStr">
        <is>
          <t>_Young</t>
        </is>
      </c>
      <c r="C15" s="58" t="n">
        <v>1</v>
      </c>
      <c r="D15" s="58" t="n">
        <v>2</v>
      </c>
      <c r="E15" s="58" t="n">
        <v>500</v>
      </c>
    </row>
    <row r="16">
      <c r="A16" s="58" t="inlineStr">
        <is>
          <t>White_Crappie</t>
        </is>
      </c>
      <c r="B16" s="58" t="inlineStr">
        <is>
          <t>_Common</t>
        </is>
      </c>
      <c r="C16" s="58" t="n">
        <v>1</v>
      </c>
      <c r="D16" s="58" t="n">
        <v>2</v>
      </c>
      <c r="E16" s="58" t="n">
        <v>500</v>
      </c>
    </row>
    <row r="17">
      <c r="A17" s="58" t="inlineStr">
        <is>
          <t>Redspotted_Sunfish</t>
        </is>
      </c>
      <c r="B17" s="58" t="inlineStr">
        <is>
          <t>_Young</t>
        </is>
      </c>
      <c r="C17" s="58" t="n">
        <v>1</v>
      </c>
      <c r="D17" s="58" t="n">
        <v>2</v>
      </c>
      <c r="E17" s="58" t="n">
        <v>500</v>
      </c>
    </row>
    <row r="18">
      <c r="A18" s="58" t="inlineStr">
        <is>
          <t>Redspotted_Sunfish</t>
        </is>
      </c>
      <c r="B18" s="58" t="inlineStr">
        <is>
          <t>_Common</t>
        </is>
      </c>
      <c r="C18" s="58" t="n">
        <v>1</v>
      </c>
      <c r="D18" s="58" t="n">
        <v>2</v>
      </c>
      <c r="E18" s="58" t="n">
        <v>500</v>
      </c>
    </row>
    <row r="19">
      <c r="A19" s="58" t="inlineStr">
        <is>
          <t>Largemouth_Bass</t>
        </is>
      </c>
      <c r="B19" s="58" t="inlineStr">
        <is>
          <t>_Young</t>
        </is>
      </c>
      <c r="C19" s="58" t="n">
        <v>1</v>
      </c>
      <c r="D19" s="58" t="n">
        <v>2</v>
      </c>
      <c r="E19" s="58" t="n">
        <v>500</v>
      </c>
    </row>
    <row r="20">
      <c r="A20" s="58" t="inlineStr">
        <is>
          <t>Largemouth_Bass</t>
        </is>
      </c>
      <c r="B20" s="58" t="inlineStr">
        <is>
          <t>_Common</t>
        </is>
      </c>
      <c r="C20" s="58" t="n">
        <v>1</v>
      </c>
      <c r="D20" s="58" t="n">
        <v>2</v>
      </c>
      <c r="E20" s="58" t="n">
        <v>500</v>
      </c>
    </row>
    <row r="21">
      <c r="A21" s="58" t="inlineStr">
        <is>
          <t>Channel_Catfish</t>
        </is>
      </c>
      <c r="B21" s="58" t="inlineStr">
        <is>
          <t>_Young</t>
        </is>
      </c>
      <c r="C21" s="58" t="n">
        <v>1</v>
      </c>
      <c r="D21" s="58" t="n">
        <v>2</v>
      </c>
      <c r="E21" s="58" t="n">
        <v>500</v>
      </c>
    </row>
    <row r="22">
      <c r="A22" s="58" t="inlineStr">
        <is>
          <t>Channel_Catfish</t>
        </is>
      </c>
      <c r="B22" s="58" t="inlineStr">
        <is>
          <t>_Common</t>
        </is>
      </c>
      <c r="C22" s="58" t="n">
        <v>1</v>
      </c>
      <c r="D22" s="58" t="n">
        <v>2</v>
      </c>
      <c r="E22" s="58" t="n">
        <v>500</v>
      </c>
    </row>
    <row r="23">
      <c r="A23" s="58" t="inlineStr">
        <is>
          <t>Pumpkinseed_Sunfish</t>
        </is>
      </c>
      <c r="B23" s="58" t="inlineStr">
        <is>
          <t>_Young</t>
        </is>
      </c>
      <c r="C23" s="58" t="n">
        <v>1</v>
      </c>
      <c r="D23" s="58" t="n">
        <v>1</v>
      </c>
      <c r="E23" s="58" t="n">
        <v>500</v>
      </c>
    </row>
    <row r="24">
      <c r="A24" s="58" t="inlineStr">
        <is>
          <t>Pumpkinseed_Sunfish</t>
        </is>
      </c>
      <c r="B24" s="58" t="inlineStr">
        <is>
          <t>_Common</t>
        </is>
      </c>
      <c r="C24" s="58" t="n">
        <v>1</v>
      </c>
      <c r="D24" s="58" t="n">
        <v>1</v>
      </c>
      <c r="E24" s="58" t="n">
        <v>500</v>
      </c>
    </row>
    <row r="25">
      <c r="A25" s="58" t="inlineStr">
        <is>
          <t>Buffalofish</t>
        </is>
      </c>
      <c r="B25" s="58" t="inlineStr">
        <is>
          <t>_Young</t>
        </is>
      </c>
      <c r="C25" s="58" t="n">
        <v>1</v>
      </c>
      <c r="D25" s="58" t="n">
        <v>1</v>
      </c>
      <c r="E25" s="58" t="n">
        <v>500</v>
      </c>
    </row>
    <row r="26">
      <c r="A26" s="58" t="inlineStr">
        <is>
          <t>Buffalofish</t>
        </is>
      </c>
      <c r="B26" s="58" t="inlineStr">
        <is>
          <t>_Common</t>
        </is>
      </c>
      <c r="C26" s="58" t="n">
        <v>1</v>
      </c>
      <c r="D26" s="58" t="n">
        <v>1</v>
      </c>
      <c r="E26" s="58" t="n">
        <v>500</v>
      </c>
    </row>
    <row r="27">
      <c r="A27" s="58" t="inlineStr">
        <is>
          <t>Redear_Sunfish</t>
        </is>
      </c>
      <c r="B27" s="58" t="inlineStr">
        <is>
          <t>_Young</t>
        </is>
      </c>
      <c r="C27" s="58" t="n">
        <v>1</v>
      </c>
      <c r="D27" s="58" t="n">
        <v>1</v>
      </c>
      <c r="E27" s="58" t="n">
        <v>500</v>
      </c>
    </row>
    <row r="28">
      <c r="A28" s="58" t="inlineStr">
        <is>
          <t>Redear_Sunfish</t>
        </is>
      </c>
      <c r="B28" s="58" t="inlineStr">
        <is>
          <t>_Common</t>
        </is>
      </c>
      <c r="C28" s="58" t="n">
        <v>1</v>
      </c>
      <c r="D28" s="58" t="n">
        <v>1</v>
      </c>
      <c r="E28" s="58" t="n">
        <v>500</v>
      </c>
    </row>
    <row r="29">
      <c r="A29" s="58" t="inlineStr">
        <is>
          <t>Bluegill_Sunfish</t>
        </is>
      </c>
      <c r="B29" s="58" t="inlineStr">
        <is>
          <t>_Young</t>
        </is>
      </c>
      <c r="C29" s="58" t="n">
        <v>1</v>
      </c>
      <c r="D29" s="58" t="n">
        <v>1</v>
      </c>
      <c r="E29" s="58" t="n">
        <v>500</v>
      </c>
    </row>
    <row r="30">
      <c r="A30" s="58" t="inlineStr">
        <is>
          <t>Bluegill_Sunfish</t>
        </is>
      </c>
      <c r="B30" s="58" t="inlineStr">
        <is>
          <t>_Common</t>
        </is>
      </c>
      <c r="C30" s="58" t="n">
        <v>1</v>
      </c>
      <c r="D30" s="58" t="n">
        <v>1</v>
      </c>
      <c r="E30" s="58" t="n">
        <v>500</v>
      </c>
    </row>
    <row r="31">
      <c r="A31" s="58" t="inlineStr">
        <is>
          <t>White_Channel_Catfish</t>
        </is>
      </c>
      <c r="B31" s="58" t="inlineStr">
        <is>
          <t>_Common</t>
        </is>
      </c>
      <c r="C31" s="58" t="n">
        <v>2</v>
      </c>
      <c r="D31" s="58" t="n">
        <v>5</v>
      </c>
      <c r="E31" s="58" t="n">
        <v>540</v>
      </c>
    </row>
    <row r="32">
      <c r="A32" s="58" t="inlineStr">
        <is>
          <t>White_Channel_Catfish</t>
        </is>
      </c>
      <c r="B32" s="58" t="inlineStr">
        <is>
          <t>_Trophy</t>
        </is>
      </c>
      <c r="C32" s="58" t="n">
        <v>2</v>
      </c>
      <c r="D32" s="58" t="n">
        <v>5</v>
      </c>
      <c r="E32" s="58" t="n">
        <v>270</v>
      </c>
    </row>
    <row r="33">
      <c r="A33" s="58" t="inlineStr">
        <is>
          <t>White_Channel_Catfish</t>
        </is>
      </c>
      <c r="B33" s="58" t="inlineStr">
        <is>
          <t>_Unique</t>
        </is>
      </c>
      <c r="C33" s="58" t="n">
        <v>2</v>
      </c>
      <c r="D33" s="58" t="n">
        <v>5</v>
      </c>
      <c r="E33" s="58" t="n">
        <v>135</v>
      </c>
    </row>
    <row r="34">
      <c r="A34" s="58" t="inlineStr">
        <is>
          <t>White_Channel_Catfish</t>
        </is>
      </c>
      <c r="B34" s="58" t="inlineStr">
        <is>
          <t>_Apex</t>
        </is>
      </c>
      <c r="C34" s="58" t="n">
        <v>2</v>
      </c>
      <c r="D34" s="58" t="n">
        <v>5</v>
      </c>
      <c r="E34" s="58" t="n">
        <v>54</v>
      </c>
    </row>
    <row r="35">
      <c r="A35" s="58" t="inlineStr">
        <is>
          <t>Striped_Bass</t>
        </is>
      </c>
      <c r="B35" s="58" t="inlineStr">
        <is>
          <t>_Common</t>
        </is>
      </c>
      <c r="C35" s="58" t="n">
        <v>2</v>
      </c>
      <c r="D35" s="58" t="n">
        <v>5</v>
      </c>
      <c r="E35" s="58" t="n">
        <v>378</v>
      </c>
    </row>
    <row r="36">
      <c r="A36" s="58" t="inlineStr">
        <is>
          <t>Striped_Bass</t>
        </is>
      </c>
      <c r="B36" s="58" t="inlineStr">
        <is>
          <t>_Trophy</t>
        </is>
      </c>
      <c r="C36" s="58" t="n">
        <v>2</v>
      </c>
      <c r="D36" s="58" t="n">
        <v>5</v>
      </c>
      <c r="E36" s="58" t="n">
        <v>189</v>
      </c>
    </row>
    <row r="37">
      <c r="A37" s="58" t="inlineStr">
        <is>
          <t>Striped_Bass</t>
        </is>
      </c>
      <c r="B37" s="58" t="inlineStr">
        <is>
          <t>_Unique</t>
        </is>
      </c>
      <c r="C37" s="58" t="n">
        <v>2</v>
      </c>
      <c r="D37" s="58" t="n">
        <v>5</v>
      </c>
      <c r="E37" s="58" t="n">
        <v>94</v>
      </c>
    </row>
    <row r="38">
      <c r="A38" s="58" t="inlineStr">
        <is>
          <t>Striped_Bass</t>
        </is>
      </c>
      <c r="B38" s="58" t="inlineStr">
        <is>
          <t>_Apex</t>
        </is>
      </c>
      <c r="C38" s="58" t="n">
        <v>2</v>
      </c>
      <c r="D38" s="58" t="n">
        <v>5</v>
      </c>
      <c r="E38" s="58" t="n">
        <v>37</v>
      </c>
    </row>
    <row r="39">
      <c r="A39" s="58" t="inlineStr">
        <is>
          <t>Walleye</t>
        </is>
      </c>
      <c r="B39" s="58" t="inlineStr">
        <is>
          <t>_Common</t>
        </is>
      </c>
      <c r="C39" s="58" t="n">
        <v>2</v>
      </c>
      <c r="D39" s="58" t="n">
        <v>4</v>
      </c>
      <c r="E39" s="58" t="n">
        <v>800</v>
      </c>
    </row>
    <row r="40">
      <c r="A40" s="58" t="inlineStr">
        <is>
          <t>Walleye</t>
        </is>
      </c>
      <c r="B40" s="58" t="inlineStr">
        <is>
          <t>_Trophy</t>
        </is>
      </c>
      <c r="C40" s="58" t="n">
        <v>2</v>
      </c>
      <c r="D40" s="58" t="n">
        <v>4</v>
      </c>
      <c r="E40" s="58" t="n">
        <v>400</v>
      </c>
    </row>
    <row r="41">
      <c r="A41" s="58" t="inlineStr">
        <is>
          <t>Walleye</t>
        </is>
      </c>
      <c r="B41" s="58" t="inlineStr">
        <is>
          <t>_Unique</t>
        </is>
      </c>
      <c r="C41" s="58" t="n">
        <v>2</v>
      </c>
      <c r="D41" s="58" t="n">
        <v>4</v>
      </c>
      <c r="E41" s="58" t="n">
        <v>200</v>
      </c>
    </row>
    <row r="42">
      <c r="A42" s="58" t="inlineStr">
        <is>
          <t>Muskellunge</t>
        </is>
      </c>
      <c r="B42" s="58" t="inlineStr">
        <is>
          <t>_Young</t>
        </is>
      </c>
      <c r="C42" s="58" t="n">
        <v>2</v>
      </c>
      <c r="D42" s="58" t="n">
        <v>3</v>
      </c>
      <c r="E42" s="58" t="n">
        <v>500</v>
      </c>
    </row>
    <row r="43">
      <c r="A43" s="58" t="inlineStr">
        <is>
          <t>Muskellunge</t>
        </is>
      </c>
      <c r="B43" s="58" t="inlineStr">
        <is>
          <t>_Common</t>
        </is>
      </c>
      <c r="C43" s="58" t="n">
        <v>2</v>
      </c>
      <c r="D43" s="58" t="n">
        <v>3</v>
      </c>
      <c r="E43" s="58" t="n">
        <v>500</v>
      </c>
    </row>
    <row r="44">
      <c r="A44" s="58" t="inlineStr">
        <is>
          <t>Bowfin</t>
        </is>
      </c>
      <c r="B44" s="58" t="inlineStr">
        <is>
          <t>_Young</t>
        </is>
      </c>
      <c r="C44" s="58" t="n">
        <v>2</v>
      </c>
      <c r="D44" s="58" t="n">
        <v>2</v>
      </c>
      <c r="E44" s="58" t="n">
        <v>500</v>
      </c>
    </row>
    <row r="45">
      <c r="A45" s="58" t="inlineStr">
        <is>
          <t>Bowfin</t>
        </is>
      </c>
      <c r="B45" s="58" t="inlineStr">
        <is>
          <t>_Common</t>
        </is>
      </c>
      <c r="C45" s="58" t="n">
        <v>2</v>
      </c>
      <c r="D45" s="58" t="n">
        <v>2</v>
      </c>
      <c r="E45" s="58" t="n">
        <v>500</v>
      </c>
    </row>
    <row r="46">
      <c r="A46" s="58" t="inlineStr">
        <is>
          <t>Channel_Catfish</t>
        </is>
      </c>
      <c r="B46" s="58" t="inlineStr">
        <is>
          <t>_Young</t>
        </is>
      </c>
      <c r="C46" s="58" t="n">
        <v>2</v>
      </c>
      <c r="D46" s="58" t="n">
        <v>2</v>
      </c>
      <c r="E46" s="58" t="n">
        <v>500</v>
      </c>
    </row>
    <row r="47">
      <c r="A47" s="58" t="inlineStr">
        <is>
          <t>Channel_Catfish</t>
        </is>
      </c>
      <c r="B47" s="58" t="inlineStr">
        <is>
          <t>_Common</t>
        </is>
      </c>
      <c r="C47" s="58" t="n">
        <v>2</v>
      </c>
      <c r="D47" s="58" t="n">
        <v>2</v>
      </c>
      <c r="E47" s="58" t="n">
        <v>500</v>
      </c>
    </row>
    <row r="48">
      <c r="A48" s="58" t="inlineStr">
        <is>
          <t>Largemouth_Bass</t>
        </is>
      </c>
      <c r="B48" s="58" t="inlineStr">
        <is>
          <t>_Young</t>
        </is>
      </c>
      <c r="C48" s="58" t="n">
        <v>2</v>
      </c>
      <c r="D48" s="58" t="n">
        <v>2</v>
      </c>
      <c r="E48" s="58" t="n">
        <v>500</v>
      </c>
    </row>
    <row r="49">
      <c r="A49" s="58" t="inlineStr">
        <is>
          <t>Largemouth_Bass</t>
        </is>
      </c>
      <c r="B49" s="58" t="inlineStr">
        <is>
          <t>_Common</t>
        </is>
      </c>
      <c r="C49" s="58" t="n">
        <v>2</v>
      </c>
      <c r="D49" s="58" t="n">
        <v>2</v>
      </c>
      <c r="E49" s="58" t="n">
        <v>500</v>
      </c>
    </row>
    <row r="50">
      <c r="A50" s="58" t="inlineStr">
        <is>
          <t>Black_Crappie</t>
        </is>
      </c>
      <c r="B50" s="58" t="inlineStr">
        <is>
          <t>_Young</t>
        </is>
      </c>
      <c r="C50" s="58" t="n">
        <v>2</v>
      </c>
      <c r="D50" s="58" t="n">
        <v>2</v>
      </c>
      <c r="E50" s="58" t="n">
        <v>500</v>
      </c>
    </row>
    <row r="51">
      <c r="A51" s="58" t="inlineStr">
        <is>
          <t>Black_Crappie</t>
        </is>
      </c>
      <c r="B51" s="58" t="inlineStr">
        <is>
          <t>_Common</t>
        </is>
      </c>
      <c r="C51" s="58" t="n">
        <v>2</v>
      </c>
      <c r="D51" s="58" t="n">
        <v>2</v>
      </c>
      <c r="E51" s="58" t="n">
        <v>500</v>
      </c>
    </row>
    <row r="52">
      <c r="A52" s="58" t="inlineStr">
        <is>
          <t>Yellow_Perch</t>
        </is>
      </c>
      <c r="B52" s="58" t="inlineStr">
        <is>
          <t>_Young</t>
        </is>
      </c>
      <c r="C52" s="58" t="n">
        <v>2</v>
      </c>
      <c r="D52" s="58" t="n">
        <v>2</v>
      </c>
      <c r="E52" s="58" t="n">
        <v>500</v>
      </c>
    </row>
    <row r="53">
      <c r="A53" s="58" t="inlineStr">
        <is>
          <t>Yellow_Perch</t>
        </is>
      </c>
      <c r="B53" s="58" t="inlineStr">
        <is>
          <t>_Common</t>
        </is>
      </c>
      <c r="C53" s="58" t="n">
        <v>2</v>
      </c>
      <c r="D53" s="58" t="n">
        <v>2</v>
      </c>
      <c r="E53" s="58" t="n">
        <v>500</v>
      </c>
    </row>
    <row r="54">
      <c r="A54" s="58" t="inlineStr">
        <is>
          <t>Rock_Bass</t>
        </is>
      </c>
      <c r="B54" s="58" t="inlineStr">
        <is>
          <t>_Young</t>
        </is>
      </c>
      <c r="C54" s="58" t="n">
        <v>2</v>
      </c>
      <c r="D54" s="58" t="n">
        <v>2</v>
      </c>
      <c r="E54" s="58" t="n">
        <v>500</v>
      </c>
    </row>
    <row r="55">
      <c r="A55" s="58" t="inlineStr">
        <is>
          <t>Rock_Bass</t>
        </is>
      </c>
      <c r="B55" s="58" t="inlineStr">
        <is>
          <t>_Common</t>
        </is>
      </c>
      <c r="C55" s="58" t="n">
        <v>2</v>
      </c>
      <c r="D55" s="58" t="n">
        <v>2</v>
      </c>
      <c r="E55" s="58" t="n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5"/>
  <sheetViews>
    <sheetView workbookViewId="0">
      <selection activeCell="G15" sqref="G15"/>
    </sheetView>
  </sheetViews>
  <sheetFormatPr baseColWidth="8" defaultRowHeight="12.75"/>
  <cols>
    <col width="45" customWidth="1" style="49" min="1" max="1"/>
    <col width="35.28515625" customWidth="1" style="49" min="2" max="2"/>
    <col width="11.42578125" bestFit="1" customWidth="1" style="49" min="3" max="3"/>
  </cols>
  <sheetData>
    <row r="1" ht="14.25" customHeight="1" s="49">
      <c r="A1" s="42" t="inlineStr">
        <is>
          <t>NameWithQuality</t>
        </is>
      </c>
      <c r="B1" s="42" t="inlineStr">
        <is>
          <t>Species</t>
        </is>
      </c>
      <c r="C1" s="42" t="inlineStr">
        <is>
          <t>Quality</t>
        </is>
      </c>
      <c r="D1" s="42" t="inlineStr">
        <is>
          <t>Lake</t>
        </is>
      </c>
      <c r="E1" s="42" t="inlineStr">
        <is>
          <t>MinLength</t>
        </is>
      </c>
      <c r="F1" s="42" t="inlineStr">
        <is>
          <t>MaxLength</t>
        </is>
      </c>
    </row>
    <row r="2" ht="14.25" customHeight="1" s="49">
      <c r="A2" s="42" t="inlineStr">
        <is>
          <t>Fish_Tench_Common</t>
        </is>
      </c>
      <c r="B2" s="42" t="inlineStr">
        <is>
          <t>Tench</t>
        </is>
      </c>
      <c r="C2" s="42" t="inlineStr">
        <is>
          <t>_Common</t>
        </is>
      </c>
      <c r="D2" s="42" t="n">
        <v>1</v>
      </c>
      <c r="E2" s="42" t="n">
        <v>28</v>
      </c>
      <c r="F2" s="42" t="n">
        <v>46</v>
      </c>
    </row>
    <row r="3" ht="14.25" customHeight="1" s="49">
      <c r="A3" s="42" t="inlineStr">
        <is>
          <t>Fish_Tench_Trophy</t>
        </is>
      </c>
      <c r="B3" s="42" t="inlineStr">
        <is>
          <t>Tench</t>
        </is>
      </c>
      <c r="C3" s="42" t="inlineStr">
        <is>
          <t>_Trophy</t>
        </is>
      </c>
      <c r="D3" s="42" t="n">
        <v>1</v>
      </c>
      <c r="E3" s="42" t="n">
        <v>46</v>
      </c>
      <c r="F3" s="42" t="n">
        <v>60</v>
      </c>
    </row>
    <row r="4" ht="14.25" customHeight="1" s="49">
      <c r="A4" s="42" t="inlineStr">
        <is>
          <t>Fish_Tench_Unique</t>
        </is>
      </c>
      <c r="B4" s="42" t="inlineStr">
        <is>
          <t>Tench</t>
        </is>
      </c>
      <c r="C4" s="42" t="inlineStr">
        <is>
          <t>_Unique</t>
        </is>
      </c>
      <c r="D4" s="42" t="n">
        <v>1</v>
      </c>
      <c r="E4" s="42" t="n">
        <v>60</v>
      </c>
      <c r="F4" s="42" t="n">
        <v>70</v>
      </c>
    </row>
    <row r="5" ht="14.25" customHeight="1" s="49">
      <c r="A5" s="42" t="inlineStr">
        <is>
          <t>Fish_Tench_Apex</t>
        </is>
      </c>
      <c r="B5" s="42" t="inlineStr">
        <is>
          <t>Tench</t>
        </is>
      </c>
      <c r="C5" s="42" t="inlineStr">
        <is>
          <t>_Apex</t>
        </is>
      </c>
      <c r="D5" s="42" t="n">
        <v>1</v>
      </c>
      <c r="E5" s="42" t="n">
        <v>70</v>
      </c>
      <c r="F5" s="42" t="n">
        <v>77</v>
      </c>
    </row>
    <row r="6" ht="14.25" customHeight="1" s="49">
      <c r="A6" s="42" t="inlineStr">
        <is>
          <t>Fish_Golden_Bream_Common</t>
        </is>
      </c>
      <c r="B6" s="42" t="inlineStr">
        <is>
          <t>Golden_Bream</t>
        </is>
      </c>
      <c r="C6" s="42" t="inlineStr">
        <is>
          <t>_Common</t>
        </is>
      </c>
      <c r="D6" s="42" t="n">
        <v>1</v>
      </c>
      <c r="E6" s="42" t="n">
        <v>12</v>
      </c>
      <c r="F6" s="42" t="n">
        <v>20</v>
      </c>
    </row>
    <row r="7" ht="14.25" customHeight="1" s="49">
      <c r="A7" s="42" t="inlineStr">
        <is>
          <t>Fish_Golden_Bream_Trophy</t>
        </is>
      </c>
      <c r="B7" s="42" t="inlineStr">
        <is>
          <t>Golden_Bream</t>
        </is>
      </c>
      <c r="C7" s="42" t="inlineStr">
        <is>
          <t>_Trophy</t>
        </is>
      </c>
      <c r="D7" s="42" t="n">
        <v>1</v>
      </c>
      <c r="E7" s="42" t="n">
        <v>20</v>
      </c>
      <c r="F7" s="42" t="n">
        <v>26</v>
      </c>
    </row>
    <row r="8" ht="14.25" customHeight="1" s="49">
      <c r="A8" s="42" t="inlineStr">
        <is>
          <t>Fish_Golden_Bream_Unique</t>
        </is>
      </c>
      <c r="B8" s="42" t="inlineStr">
        <is>
          <t>Golden_Bream</t>
        </is>
      </c>
      <c r="C8" s="42" t="inlineStr">
        <is>
          <t>_Unique</t>
        </is>
      </c>
      <c r="D8" s="42" t="n">
        <v>1</v>
      </c>
      <c r="E8" s="42" t="n">
        <v>26</v>
      </c>
      <c r="F8" s="42" t="n">
        <v>30</v>
      </c>
    </row>
    <row r="9" ht="14.25" customHeight="1" s="49">
      <c r="A9" s="42" t="inlineStr">
        <is>
          <t>Fish_Golden_Bream_Apex</t>
        </is>
      </c>
      <c r="B9" s="42" t="inlineStr">
        <is>
          <t>Golden_Bream</t>
        </is>
      </c>
      <c r="C9" s="42" t="inlineStr">
        <is>
          <t>_Apex</t>
        </is>
      </c>
      <c r="D9" s="42" t="n">
        <v>1</v>
      </c>
      <c r="E9" s="42" t="n">
        <v>30</v>
      </c>
      <c r="F9" s="42" t="n">
        <v>33</v>
      </c>
    </row>
    <row r="10" ht="14.25" customHeight="1" s="49">
      <c r="A10" s="42" t="inlineStr">
        <is>
          <t>Fish_Green_Sunfish_Common</t>
        </is>
      </c>
      <c r="B10" s="42" t="inlineStr">
        <is>
          <t>Green_Sunfish</t>
        </is>
      </c>
      <c r="C10" s="42" t="inlineStr">
        <is>
          <t>_Common</t>
        </is>
      </c>
      <c r="D10" s="42" t="n">
        <v>1</v>
      </c>
      <c r="E10" s="42" t="n">
        <v>12</v>
      </c>
      <c r="F10" s="42" t="n">
        <v>20</v>
      </c>
    </row>
    <row r="11" ht="14.25" customHeight="1" s="49">
      <c r="A11" s="42" t="inlineStr">
        <is>
          <t>Fish_Green_Sunfish_Trophy</t>
        </is>
      </c>
      <c r="B11" s="42" t="inlineStr">
        <is>
          <t>Green_Sunfish</t>
        </is>
      </c>
      <c r="C11" s="42" t="inlineStr">
        <is>
          <t>_Trophy</t>
        </is>
      </c>
      <c r="D11" s="42" t="n">
        <v>1</v>
      </c>
      <c r="E11" s="42" t="n">
        <v>20</v>
      </c>
      <c r="F11" s="42" t="n">
        <v>26</v>
      </c>
    </row>
    <row r="12" ht="14.25" customHeight="1" s="49">
      <c r="A12" s="42" t="inlineStr">
        <is>
          <t>Fish_Green_Sunfish_Unique</t>
        </is>
      </c>
      <c r="B12" s="42" t="inlineStr">
        <is>
          <t>Green_Sunfish</t>
        </is>
      </c>
      <c r="C12" s="42" t="inlineStr">
        <is>
          <t>_Unique</t>
        </is>
      </c>
      <c r="D12" s="42" t="n">
        <v>1</v>
      </c>
      <c r="E12" s="42" t="n">
        <v>26</v>
      </c>
      <c r="F12" s="42" t="n">
        <v>31</v>
      </c>
    </row>
    <row r="13" ht="14.25" customHeight="1" s="49">
      <c r="A13" s="42" t="inlineStr">
        <is>
          <t>Fish_Black_Crappie_Young</t>
        </is>
      </c>
      <c r="B13" s="42" t="inlineStr">
        <is>
          <t>Black_Crappie</t>
        </is>
      </c>
      <c r="C13" s="42" t="inlineStr">
        <is>
          <t>_Young</t>
        </is>
      </c>
      <c r="D13" s="42" t="n">
        <v>1</v>
      </c>
      <c r="E13" s="42" t="n">
        <v>12</v>
      </c>
      <c r="F13" s="42" t="n">
        <v>20</v>
      </c>
    </row>
    <row r="14" ht="14.25" customHeight="1" s="49">
      <c r="A14" s="42" t="inlineStr">
        <is>
          <t>Fish_Black_Crappie_Common</t>
        </is>
      </c>
      <c r="B14" s="42" t="inlineStr">
        <is>
          <t>Black_Crappie</t>
        </is>
      </c>
      <c r="C14" s="42" t="inlineStr">
        <is>
          <t>_Common</t>
        </is>
      </c>
      <c r="D14" s="42" t="n">
        <v>1</v>
      </c>
      <c r="E14" s="42" t="n">
        <v>20</v>
      </c>
      <c r="F14" s="42" t="n">
        <v>32</v>
      </c>
    </row>
    <row r="15" ht="14.25" customHeight="1" s="49">
      <c r="A15" s="42" t="inlineStr">
        <is>
          <t>Fish_White_Crappie_Young</t>
        </is>
      </c>
      <c r="B15" s="42" t="inlineStr">
        <is>
          <t>White_Crappie</t>
        </is>
      </c>
      <c r="C15" s="42" t="inlineStr">
        <is>
          <t>_Young</t>
        </is>
      </c>
      <c r="D15" s="42" t="n">
        <v>1</v>
      </c>
      <c r="E15" s="42" t="n">
        <v>13</v>
      </c>
      <c r="F15" s="42" t="n">
        <v>21</v>
      </c>
    </row>
    <row r="16" ht="14.25" customHeight="1" s="49">
      <c r="A16" s="42" t="inlineStr">
        <is>
          <t>Fish_White_Crappie_Common</t>
        </is>
      </c>
      <c r="B16" s="42" t="inlineStr">
        <is>
          <t>White_Crappie</t>
        </is>
      </c>
      <c r="C16" s="42" t="inlineStr">
        <is>
          <t>_Common</t>
        </is>
      </c>
      <c r="D16" s="42" t="n">
        <v>1</v>
      </c>
      <c r="E16" s="42" t="n">
        <v>21</v>
      </c>
      <c r="F16" s="42" t="n">
        <v>34</v>
      </c>
    </row>
    <row r="17" ht="14.25" customHeight="1" s="49">
      <c r="A17" s="42" t="inlineStr">
        <is>
          <t>Fish_Redspotted_Sunfish_Young</t>
        </is>
      </c>
      <c r="B17" s="42" t="inlineStr">
        <is>
          <t>Redspotted_Sunfish</t>
        </is>
      </c>
      <c r="C17" s="42" t="inlineStr">
        <is>
          <t>_Young</t>
        </is>
      </c>
      <c r="D17" s="42" t="n">
        <v>1</v>
      </c>
      <c r="E17" s="42" t="n">
        <v>10</v>
      </c>
      <c r="F17" s="42" t="n">
        <v>12</v>
      </c>
    </row>
    <row r="18" ht="14.25" customHeight="1" s="49">
      <c r="A18" s="42" t="inlineStr">
        <is>
          <t>Fish_Redspotted_Sunfish_Common</t>
        </is>
      </c>
      <c r="B18" s="42" t="inlineStr">
        <is>
          <t>Redspotted_Sunfish</t>
        </is>
      </c>
      <c r="C18" s="42" t="inlineStr">
        <is>
          <t>_Common</t>
        </is>
      </c>
      <c r="D18" s="42" t="n">
        <v>1</v>
      </c>
      <c r="E18" s="42" t="n">
        <v>12</v>
      </c>
      <c r="F18" s="42" t="n">
        <v>15</v>
      </c>
    </row>
    <row r="19" ht="14.25" customHeight="1" s="49">
      <c r="A19" s="42" t="inlineStr">
        <is>
          <t>Fish_Largemouth_Bass_Young</t>
        </is>
      </c>
      <c r="B19" s="42" t="inlineStr">
        <is>
          <t>Largemouth_Bass</t>
        </is>
      </c>
      <c r="C19" s="42" t="inlineStr">
        <is>
          <t>_Young</t>
        </is>
      </c>
      <c r="D19" s="42" t="n">
        <v>1</v>
      </c>
      <c r="E19" s="42" t="n">
        <v>19</v>
      </c>
      <c r="F19" s="42" t="n">
        <v>30</v>
      </c>
    </row>
    <row r="20" ht="14.25" customHeight="1" s="49">
      <c r="A20" s="42" t="inlineStr">
        <is>
          <t>Fish_Largemouth_Bass_Common</t>
        </is>
      </c>
      <c r="B20" s="42" t="inlineStr">
        <is>
          <t>Largemouth_Bass</t>
        </is>
      </c>
      <c r="C20" s="42" t="inlineStr">
        <is>
          <t>_Common</t>
        </is>
      </c>
      <c r="D20" s="42" t="n">
        <v>1</v>
      </c>
      <c r="E20" s="42" t="n">
        <v>30</v>
      </c>
      <c r="F20" s="42" t="n">
        <v>49</v>
      </c>
    </row>
    <row r="21" ht="14.25" customHeight="1" s="49">
      <c r="A21" s="42" t="inlineStr">
        <is>
          <t>Fish_Channel_Catfish_Young</t>
        </is>
      </c>
      <c r="B21" s="42" t="inlineStr">
        <is>
          <t>Channel_Catfish</t>
        </is>
      </c>
      <c r="C21" s="42" t="inlineStr">
        <is>
          <t>_Young</t>
        </is>
      </c>
      <c r="D21" s="42" t="n">
        <v>1</v>
      </c>
      <c r="E21" s="42" t="n">
        <v>33</v>
      </c>
      <c r="F21" s="42" t="n">
        <v>53</v>
      </c>
    </row>
    <row r="22" ht="14.25" customHeight="1" s="49">
      <c r="A22" s="42" t="inlineStr">
        <is>
          <t>Fish_Channel_Catfish_Common</t>
        </is>
      </c>
      <c r="B22" s="42" t="inlineStr">
        <is>
          <t>Channel_Catfish</t>
        </is>
      </c>
      <c r="C22" s="42" t="inlineStr">
        <is>
          <t>_Common</t>
        </is>
      </c>
      <c r="D22" s="42" t="n">
        <v>1</v>
      </c>
      <c r="E22" s="42" t="n">
        <v>53</v>
      </c>
      <c r="F22" s="42" t="n">
        <v>86</v>
      </c>
    </row>
    <row r="23" ht="14.25" customHeight="1" s="49">
      <c r="A23" s="42" t="inlineStr">
        <is>
          <t>Fish_Pumpkinseed_Sunfish_Young</t>
        </is>
      </c>
      <c r="B23" s="42" t="inlineStr">
        <is>
          <t>Pumpkinseed_Sunfish</t>
        </is>
      </c>
      <c r="C23" s="42" t="inlineStr">
        <is>
          <t>_Young</t>
        </is>
      </c>
      <c r="D23" s="42" t="n">
        <v>1</v>
      </c>
      <c r="E23" s="42" t="n">
        <v>10</v>
      </c>
      <c r="F23" s="42" t="n">
        <v>16</v>
      </c>
    </row>
    <row r="24" ht="14.25" customHeight="1" s="49">
      <c r="A24" s="42" t="inlineStr">
        <is>
          <t>Fish_Pumpkinseed_Sunfish_Common</t>
        </is>
      </c>
      <c r="B24" s="42" t="inlineStr">
        <is>
          <t>Pumpkinseed_Sunfish</t>
        </is>
      </c>
      <c r="C24" s="42" t="inlineStr">
        <is>
          <t>_Common</t>
        </is>
      </c>
      <c r="D24" s="42" t="n">
        <v>1</v>
      </c>
      <c r="E24" s="42" t="n">
        <v>16</v>
      </c>
      <c r="F24" s="42" t="n">
        <v>25</v>
      </c>
    </row>
    <row r="25" ht="14.25" customHeight="1" s="49">
      <c r="A25" s="42" t="inlineStr">
        <is>
          <t>Fish_Buffalofish_Young</t>
        </is>
      </c>
      <c r="B25" s="42" t="inlineStr">
        <is>
          <t>Buffalofish</t>
        </is>
      </c>
      <c r="C25" s="42" t="inlineStr">
        <is>
          <t>_Young</t>
        </is>
      </c>
      <c r="D25" s="42" t="n">
        <v>1</v>
      </c>
      <c r="E25" s="42" t="n">
        <v>30</v>
      </c>
      <c r="F25" s="42" t="n">
        <v>48</v>
      </c>
    </row>
    <row r="26" ht="14.25" customHeight="1" s="49">
      <c r="A26" s="42" t="inlineStr">
        <is>
          <t>Fish_Buffalofish_Common</t>
        </is>
      </c>
      <c r="B26" s="42" t="inlineStr">
        <is>
          <t>Buffalofish</t>
        </is>
      </c>
      <c r="C26" s="42" t="inlineStr">
        <is>
          <t>_Common</t>
        </is>
      </c>
      <c r="D26" s="42" t="n">
        <v>1</v>
      </c>
      <c r="E26" s="42" t="n">
        <v>48</v>
      </c>
      <c r="F26" s="42" t="n">
        <v>78</v>
      </c>
    </row>
    <row r="27" ht="14.25" customHeight="1" s="49">
      <c r="A27" s="42" t="inlineStr">
        <is>
          <t>Fish_Redear_Sunfish_Young</t>
        </is>
      </c>
      <c r="B27" s="42" t="inlineStr">
        <is>
          <t>Redear_Sunfish</t>
        </is>
      </c>
      <c r="C27" s="42" t="inlineStr">
        <is>
          <t>_Young</t>
        </is>
      </c>
      <c r="D27" s="42" t="n">
        <v>1</v>
      </c>
      <c r="E27" s="42" t="n">
        <v>10</v>
      </c>
      <c r="F27" s="42" t="n">
        <v>16</v>
      </c>
    </row>
    <row r="28" ht="14.25" customHeight="1" s="49">
      <c r="A28" s="42" t="inlineStr">
        <is>
          <t>Fish_Redear_Sunfish_Common</t>
        </is>
      </c>
      <c r="B28" s="42" t="inlineStr">
        <is>
          <t>Redear_Sunfish</t>
        </is>
      </c>
      <c r="C28" s="42" t="inlineStr">
        <is>
          <t>_Common</t>
        </is>
      </c>
      <c r="D28" s="42" t="n">
        <v>1</v>
      </c>
      <c r="E28" s="42" t="n">
        <v>16</v>
      </c>
      <c r="F28" s="42" t="n">
        <v>26</v>
      </c>
    </row>
    <row r="29" ht="14.25" customHeight="1" s="49">
      <c r="A29" s="42" t="inlineStr">
        <is>
          <t>Fish_Bluegill_Sunfish_Young</t>
        </is>
      </c>
      <c r="B29" s="42" t="inlineStr">
        <is>
          <t>Bluegill_Sunfish</t>
        </is>
      </c>
      <c r="C29" s="42" t="inlineStr">
        <is>
          <t>_Young</t>
        </is>
      </c>
      <c r="D29" s="42" t="n">
        <v>1</v>
      </c>
      <c r="E29" s="42" t="n">
        <v>10</v>
      </c>
      <c r="F29" s="42" t="n">
        <v>16</v>
      </c>
    </row>
    <row r="30" ht="14.25" customHeight="1" s="49">
      <c r="A30" s="42" t="inlineStr">
        <is>
          <t>Fish_Bluegill_Sunfish_Common</t>
        </is>
      </c>
      <c r="B30" s="42" t="inlineStr">
        <is>
          <t>Bluegill_Sunfish</t>
        </is>
      </c>
      <c r="C30" s="42" t="inlineStr">
        <is>
          <t>_Common</t>
        </is>
      </c>
      <c r="D30" s="42" t="n">
        <v>1</v>
      </c>
      <c r="E30" s="42" t="n">
        <v>16</v>
      </c>
      <c r="F30" s="42" t="n">
        <v>27</v>
      </c>
    </row>
    <row r="31" ht="14.25" customHeight="1" s="49">
      <c r="A31" s="42" t="inlineStr">
        <is>
          <t>Fish_White_Channel_Catfish_Common</t>
        </is>
      </c>
      <c r="B31" s="42" t="inlineStr">
        <is>
          <t>White_Channel_Catfish</t>
        </is>
      </c>
      <c r="C31" s="42" t="inlineStr">
        <is>
          <t>_Common</t>
        </is>
      </c>
      <c r="D31" s="42" t="n">
        <v>2</v>
      </c>
      <c r="E31" s="42" t="n">
        <v>53</v>
      </c>
      <c r="F31" s="42" t="n">
        <v>86</v>
      </c>
    </row>
    <row r="32" ht="14.25" customHeight="1" s="49">
      <c r="A32" s="42" t="inlineStr">
        <is>
          <t>Fish_White_Channel_Catfish_Trophy</t>
        </is>
      </c>
      <c r="B32" s="42" t="inlineStr">
        <is>
          <t>White_Channel_Catfish</t>
        </is>
      </c>
      <c r="C32" s="42" t="inlineStr">
        <is>
          <t>_Trophy</t>
        </is>
      </c>
      <c r="D32" s="42" t="n">
        <v>2</v>
      </c>
      <c r="E32" s="42" t="n">
        <v>86</v>
      </c>
      <c r="F32" s="42" t="n">
        <v>112</v>
      </c>
    </row>
    <row r="33" ht="14.25" customHeight="1" s="49">
      <c r="A33" s="42" t="inlineStr">
        <is>
          <t>Fish_White_Channel_Catfish_Unique</t>
        </is>
      </c>
      <c r="B33" s="42" t="inlineStr">
        <is>
          <t>White_Channel_Catfish</t>
        </is>
      </c>
      <c r="C33" s="42" t="inlineStr">
        <is>
          <t>_Unique</t>
        </is>
      </c>
      <c r="D33" s="42" t="n">
        <v>2</v>
      </c>
      <c r="E33" s="42" t="n">
        <v>112</v>
      </c>
      <c r="F33" s="42" t="n">
        <v>132</v>
      </c>
    </row>
    <row r="34" ht="14.25" customHeight="1" s="49">
      <c r="A34" s="42" t="inlineStr">
        <is>
          <t>Fish_White_Channel_Catfish_Apex</t>
        </is>
      </c>
      <c r="B34" s="42" t="inlineStr">
        <is>
          <t>White_Channel_Catfish</t>
        </is>
      </c>
      <c r="C34" s="42" t="inlineStr">
        <is>
          <t>_Apex</t>
        </is>
      </c>
      <c r="D34" s="42" t="n">
        <v>2</v>
      </c>
      <c r="E34" s="42" t="n">
        <v>132</v>
      </c>
      <c r="F34" s="42" t="n">
        <v>145</v>
      </c>
    </row>
    <row r="35" ht="14.25" customHeight="1" s="49">
      <c r="A35" s="42" t="inlineStr">
        <is>
          <t>Fish_Striped_Bass_Common</t>
        </is>
      </c>
      <c r="B35" s="42" t="inlineStr">
        <is>
          <t>Striped_Bass</t>
        </is>
      </c>
      <c r="C35" s="42" t="inlineStr">
        <is>
          <t>_Common</t>
        </is>
      </c>
      <c r="D35" s="42" t="n">
        <v>2</v>
      </c>
      <c r="E35" s="42" t="n">
        <v>40</v>
      </c>
      <c r="F35" s="42" t="n">
        <v>65</v>
      </c>
    </row>
    <row r="36" ht="14.25" customHeight="1" s="49">
      <c r="A36" s="42" t="inlineStr">
        <is>
          <t>Fish_Striped_Bass_Trophy</t>
        </is>
      </c>
      <c r="B36" s="42" t="inlineStr">
        <is>
          <t>Striped_Bass</t>
        </is>
      </c>
      <c r="C36" s="42" t="inlineStr">
        <is>
          <t>_Trophy</t>
        </is>
      </c>
      <c r="D36" s="42" t="n">
        <v>2</v>
      </c>
      <c r="E36" s="42" t="n">
        <v>65</v>
      </c>
      <c r="F36" s="42" t="n">
        <v>85</v>
      </c>
    </row>
    <row r="37" ht="14.25" customHeight="1" s="49">
      <c r="A37" s="42" t="inlineStr">
        <is>
          <t>Fish_Striped_Bass_Unique</t>
        </is>
      </c>
      <c r="B37" s="42" t="inlineStr">
        <is>
          <t>Striped_Bass</t>
        </is>
      </c>
      <c r="C37" s="42" t="inlineStr">
        <is>
          <t>_Unique</t>
        </is>
      </c>
      <c r="D37" s="42" t="n">
        <v>2</v>
      </c>
      <c r="E37" s="42" t="n">
        <v>85</v>
      </c>
      <c r="F37" s="42" t="n">
        <v>100</v>
      </c>
    </row>
    <row r="38" ht="14.25" customHeight="1" s="49">
      <c r="A38" s="42" t="inlineStr">
        <is>
          <t>Fish_Striped_Bass_Apex</t>
        </is>
      </c>
      <c r="B38" s="42" t="inlineStr">
        <is>
          <t>Striped_Bass</t>
        </is>
      </c>
      <c r="C38" s="42" t="inlineStr">
        <is>
          <t>_Apex</t>
        </is>
      </c>
      <c r="D38" s="42" t="n">
        <v>2</v>
      </c>
      <c r="E38" s="42" t="n">
        <v>100</v>
      </c>
      <c r="F38" s="42" t="n">
        <v>110</v>
      </c>
    </row>
    <row r="39" ht="14.25" customHeight="1" s="49">
      <c r="A39" s="42" t="inlineStr">
        <is>
          <t>Fish_Walleye_Common</t>
        </is>
      </c>
      <c r="B39" s="42" t="inlineStr">
        <is>
          <t>Walleye</t>
        </is>
      </c>
      <c r="C39" s="42" t="inlineStr">
        <is>
          <t>_Common</t>
        </is>
      </c>
      <c r="D39" s="42" t="n">
        <v>2</v>
      </c>
      <c r="E39" s="42" t="n">
        <v>43</v>
      </c>
      <c r="F39" s="42" t="n">
        <v>70</v>
      </c>
    </row>
    <row r="40" ht="14.25" customHeight="1" s="49">
      <c r="A40" s="42" t="inlineStr">
        <is>
          <t>Fish_Walleye_Trophy</t>
        </is>
      </c>
      <c r="B40" s="42" t="inlineStr">
        <is>
          <t>Walleye</t>
        </is>
      </c>
      <c r="C40" s="42" t="inlineStr">
        <is>
          <t>_Trophy</t>
        </is>
      </c>
      <c r="D40" s="42" t="n">
        <v>2</v>
      </c>
      <c r="E40" s="42" t="n">
        <v>70</v>
      </c>
      <c r="F40" s="42" t="n">
        <v>91</v>
      </c>
    </row>
    <row r="41" ht="14.25" customHeight="1" s="49">
      <c r="A41" s="42" t="inlineStr">
        <is>
          <t>Fish_Walleye_Unique</t>
        </is>
      </c>
      <c r="B41" s="42" t="inlineStr">
        <is>
          <t>Walleye</t>
        </is>
      </c>
      <c r="C41" s="42" t="inlineStr">
        <is>
          <t>_Unique</t>
        </is>
      </c>
      <c r="D41" s="42" t="n">
        <v>2</v>
      </c>
      <c r="E41" s="42" t="n">
        <v>91</v>
      </c>
      <c r="F41" s="42" t="n">
        <v>107</v>
      </c>
    </row>
    <row r="42" ht="14.25" customHeight="1" s="49">
      <c r="A42" s="42" t="inlineStr">
        <is>
          <t>Fish_Muskellunge_Young</t>
        </is>
      </c>
      <c r="B42" s="42" t="inlineStr">
        <is>
          <t>Muskellunge</t>
        </is>
      </c>
      <c r="C42" s="42" t="inlineStr">
        <is>
          <t>_Young</t>
        </is>
      </c>
      <c r="D42" s="42" t="n">
        <v>2</v>
      </c>
      <c r="E42" s="42" t="n">
        <v>38</v>
      </c>
      <c r="F42" s="42" t="n">
        <v>60</v>
      </c>
    </row>
    <row r="43" ht="14.25" customHeight="1" s="49">
      <c r="A43" s="42" t="inlineStr">
        <is>
          <t>Fish_Muskellunge_Common</t>
        </is>
      </c>
      <c r="B43" s="42" t="inlineStr">
        <is>
          <t>Muskellunge</t>
        </is>
      </c>
      <c r="C43" s="42" t="inlineStr">
        <is>
          <t>_Common</t>
        </is>
      </c>
      <c r="D43" s="42" t="n">
        <v>2</v>
      </c>
      <c r="E43" s="42" t="n">
        <v>60</v>
      </c>
      <c r="F43" s="42" t="n">
        <v>98</v>
      </c>
    </row>
    <row r="44" ht="14.25" customHeight="1" s="49">
      <c r="A44" s="42" t="inlineStr">
        <is>
          <t>Fish_Bowfin_Young</t>
        </is>
      </c>
      <c r="B44" s="42" t="inlineStr">
        <is>
          <t>Bowfin</t>
        </is>
      </c>
      <c r="C44" s="42" t="inlineStr">
        <is>
          <t>_Young</t>
        </is>
      </c>
      <c r="D44" s="42" t="n">
        <v>2</v>
      </c>
      <c r="E44" s="42" t="n">
        <v>22</v>
      </c>
      <c r="F44" s="42" t="n">
        <v>35</v>
      </c>
    </row>
    <row r="45" ht="14.25" customHeight="1" s="49">
      <c r="A45" s="42" t="inlineStr">
        <is>
          <t>Fish_Bowfin_Common</t>
        </is>
      </c>
      <c r="B45" s="42" t="inlineStr">
        <is>
          <t>Bowfin</t>
        </is>
      </c>
      <c r="C45" s="42" t="inlineStr">
        <is>
          <t>_Common</t>
        </is>
      </c>
      <c r="D45" s="42" t="n">
        <v>2</v>
      </c>
      <c r="E45" s="42" t="n">
        <v>35</v>
      </c>
      <c r="F45" s="42" t="n">
        <v>57</v>
      </c>
    </row>
    <row r="46" ht="14.25" customHeight="1" s="49">
      <c r="A46" s="42" t="inlineStr">
        <is>
          <t>Fish_Channel_Catfish_Young</t>
        </is>
      </c>
      <c r="B46" s="42" t="inlineStr">
        <is>
          <t>Channel_Catfish</t>
        </is>
      </c>
      <c r="C46" s="42" t="inlineStr">
        <is>
          <t>_Young</t>
        </is>
      </c>
      <c r="D46" s="42" t="n">
        <v>2</v>
      </c>
      <c r="E46" s="42" t="n">
        <v>33</v>
      </c>
      <c r="F46" s="42" t="n">
        <v>53</v>
      </c>
    </row>
    <row r="47" ht="14.25" customHeight="1" s="49">
      <c r="A47" s="42" t="inlineStr">
        <is>
          <t>Fish_Channel_Catfish_Common</t>
        </is>
      </c>
      <c r="B47" s="42" t="inlineStr">
        <is>
          <t>Channel_Catfish</t>
        </is>
      </c>
      <c r="C47" s="42" t="inlineStr">
        <is>
          <t>_Common</t>
        </is>
      </c>
      <c r="D47" s="42" t="n">
        <v>2</v>
      </c>
      <c r="E47" s="42" t="n">
        <v>53</v>
      </c>
      <c r="F47" s="42" t="n">
        <v>86</v>
      </c>
    </row>
    <row r="48" ht="14.25" customHeight="1" s="49">
      <c r="A48" s="42" t="inlineStr">
        <is>
          <t>Fish_Largemouth_Bass_Young</t>
        </is>
      </c>
      <c r="B48" s="42" t="inlineStr">
        <is>
          <t>Largemouth_Bass</t>
        </is>
      </c>
      <c r="C48" s="42" t="inlineStr">
        <is>
          <t>_Young</t>
        </is>
      </c>
      <c r="D48" s="42" t="n">
        <v>2</v>
      </c>
      <c r="E48" s="42" t="n">
        <v>19</v>
      </c>
      <c r="F48" s="42" t="n">
        <v>30</v>
      </c>
    </row>
    <row r="49" ht="14.25" customHeight="1" s="49">
      <c r="A49" s="42" t="inlineStr">
        <is>
          <t>Fish_Largemouth_Bass_Common</t>
        </is>
      </c>
      <c r="B49" s="42" t="inlineStr">
        <is>
          <t>Largemouth_Bass</t>
        </is>
      </c>
      <c r="C49" s="42" t="inlineStr">
        <is>
          <t>_Common</t>
        </is>
      </c>
      <c r="D49" s="42" t="n">
        <v>2</v>
      </c>
      <c r="E49" s="42" t="n">
        <v>30</v>
      </c>
      <c r="F49" s="42" t="n">
        <v>49</v>
      </c>
    </row>
    <row r="50" ht="14.25" customHeight="1" s="49">
      <c r="A50" s="42" t="inlineStr">
        <is>
          <t>Fish_Black_Crappie_Young</t>
        </is>
      </c>
      <c r="B50" s="42" t="inlineStr">
        <is>
          <t>Black_Crappie</t>
        </is>
      </c>
      <c r="C50" s="42" t="inlineStr">
        <is>
          <t>_Young</t>
        </is>
      </c>
      <c r="D50" s="42" t="n">
        <v>2</v>
      </c>
      <c r="E50" s="42" t="n">
        <v>12</v>
      </c>
      <c r="F50" s="42" t="n">
        <v>20</v>
      </c>
    </row>
    <row r="51" ht="14.25" customHeight="1" s="49">
      <c r="A51" s="42" t="inlineStr">
        <is>
          <t>Fish_Black_Crappie_Common</t>
        </is>
      </c>
      <c r="B51" s="42" t="inlineStr">
        <is>
          <t>Black_Crappie</t>
        </is>
      </c>
      <c r="C51" s="42" t="inlineStr">
        <is>
          <t>_Common</t>
        </is>
      </c>
      <c r="D51" s="42" t="n">
        <v>2</v>
      </c>
      <c r="E51" s="42" t="n">
        <v>20</v>
      </c>
      <c r="F51" s="42" t="n">
        <v>32</v>
      </c>
    </row>
    <row r="52" ht="14.25" customHeight="1" s="49">
      <c r="A52" s="42" t="inlineStr">
        <is>
          <t>Fish_Yellow_Perch_Young</t>
        </is>
      </c>
      <c r="B52" s="42" t="inlineStr">
        <is>
          <t>Yellow_Perch</t>
        </is>
      </c>
      <c r="C52" s="42" t="inlineStr">
        <is>
          <t>_Young</t>
        </is>
      </c>
      <c r="D52" s="42" t="n">
        <v>2</v>
      </c>
      <c r="E52" s="42" t="n">
        <v>10</v>
      </c>
      <c r="F52" s="42" t="n">
        <v>16</v>
      </c>
    </row>
    <row r="53" ht="14.25" customHeight="1" s="49">
      <c r="A53" s="42" t="inlineStr">
        <is>
          <t>Fish_Yellow_Perch_Common</t>
        </is>
      </c>
      <c r="B53" s="42" t="inlineStr">
        <is>
          <t>Yellow_Perch</t>
        </is>
      </c>
      <c r="C53" s="42" t="inlineStr">
        <is>
          <t>_Common</t>
        </is>
      </c>
      <c r="D53" s="42" t="n">
        <v>2</v>
      </c>
      <c r="E53" s="42" t="n">
        <v>16</v>
      </c>
      <c r="F53" s="42" t="n">
        <v>26</v>
      </c>
    </row>
    <row r="54" ht="14.25" customHeight="1" s="49">
      <c r="A54" s="42" t="inlineStr">
        <is>
          <t>Fish_Rock_Bass_Young</t>
        </is>
      </c>
      <c r="B54" s="42" t="inlineStr">
        <is>
          <t>Rock_Bass</t>
        </is>
      </c>
      <c r="C54" s="42" t="inlineStr">
        <is>
          <t>_Young</t>
        </is>
      </c>
      <c r="D54" s="42" t="n">
        <v>2</v>
      </c>
      <c r="E54" s="42" t="n">
        <v>10</v>
      </c>
      <c r="F54" s="42" t="n">
        <v>18</v>
      </c>
    </row>
    <row r="55" ht="14.25" customHeight="1" s="49">
      <c r="A55" s="42" t="inlineStr">
        <is>
          <t>Fish_Rock_Bass_Common</t>
        </is>
      </c>
      <c r="B55" s="42" t="inlineStr">
        <is>
          <t>Rock_Bass</t>
        </is>
      </c>
      <c r="C55" s="42" t="inlineStr">
        <is>
          <t>_Common</t>
        </is>
      </c>
      <c r="D55" s="42" t="n">
        <v>2</v>
      </c>
      <c r="E55" s="42" t="n">
        <v>18</v>
      </c>
      <c r="F55" s="42" t="n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8">
    <outlinePr summaryBelow="0" summaryRight="0"/>
    <pageSetUpPr/>
  </sheetPr>
  <dimension ref="A1:F32"/>
  <sheetViews>
    <sheetView workbookViewId="0">
      <selection activeCell="A1" sqref="A1"/>
    </sheetView>
  </sheetViews>
  <sheetFormatPr baseColWidth="8" defaultColWidth="14" defaultRowHeight="12.75"/>
  <sheetData>
    <row r="1" ht="13.5" customHeight="1" s="49">
      <c r="A1" s="35" t="inlineStr">
        <is>
          <t>手调鱼种string</t>
        </is>
      </c>
      <c r="B1" s="35" t="inlineStr">
        <is>
          <t>鱼种string</t>
        </is>
      </c>
      <c r="C1" s="35" t="inlineStr">
        <is>
          <t>鱼种类</t>
        </is>
      </c>
      <c r="D1" s="36" t="inlineStr">
        <is>
          <t>STRING</t>
        </is>
      </c>
      <c r="E1" s="35" t="inlineStr">
        <is>
          <t>重量参数a</t>
        </is>
      </c>
      <c r="F1" s="35" t="inlineStr">
        <is>
          <t>重量参数b</t>
        </is>
      </c>
    </row>
    <row r="2" ht="13.5" customHeight="1" s="49">
      <c r="A2" s="31" t="inlineStr">
        <is>
          <t>Redear_Sunfish</t>
        </is>
      </c>
      <c r="B2" s="31">
        <f>SUBSTITUTE(C2, " ", "_")</f>
        <v/>
      </c>
      <c r="C2" s="31" t="inlineStr">
        <is>
          <t>Redear Sunfish</t>
        </is>
      </c>
      <c r="D2" s="31" t="inlineStr">
        <is>
          <t>小冠太阳鱼</t>
        </is>
      </c>
      <c r="E2" s="32" t="n">
        <v>0.0124</v>
      </c>
      <c r="F2" s="32" t="n">
        <v>3.11</v>
      </c>
    </row>
    <row r="3" ht="13.5" customHeight="1" s="49">
      <c r="A3" s="31" t="inlineStr">
        <is>
          <t>Buffalofish</t>
        </is>
      </c>
      <c r="B3" s="31">
        <f>SUBSTITUTE(C3, " ", "_")</f>
        <v/>
      </c>
      <c r="C3" s="31" t="inlineStr">
        <is>
          <t>Buffalo</t>
        </is>
      </c>
      <c r="D3" s="31" t="inlineStr">
        <is>
          <t>水牛鱼</t>
        </is>
      </c>
      <c r="E3" s="32" t="n">
        <v>0.0128</v>
      </c>
      <c r="F3" s="32" t="n">
        <v>3.05</v>
      </c>
    </row>
    <row r="4" ht="13.5" customHeight="1" s="49">
      <c r="A4" s="31" t="inlineStr">
        <is>
          <t>Bowfin</t>
        </is>
      </c>
      <c r="B4" s="31">
        <f>SUBSTITUTE(C4, " ", "_")</f>
        <v/>
      </c>
      <c r="C4" s="31" t="inlineStr">
        <is>
          <t>Bowfin</t>
        </is>
      </c>
      <c r="D4" s="31" t="inlineStr">
        <is>
          <t>弓鳍鱼</t>
        </is>
      </c>
      <c r="E4" s="32" t="n">
        <v>0.0061</v>
      </c>
      <c r="F4" s="32" t="n">
        <v>3.28</v>
      </c>
    </row>
    <row r="5" ht="13.5" customHeight="1" s="49">
      <c r="A5" s="31" t="inlineStr">
        <is>
          <t>Yellow_Perch</t>
        </is>
      </c>
      <c r="B5" s="31">
        <f>SUBSTITUTE(C5, " ", "_")</f>
        <v/>
      </c>
      <c r="C5" s="31" t="inlineStr">
        <is>
          <t>Yellow Perch</t>
        </is>
      </c>
      <c r="D5" s="31" t="inlineStr">
        <is>
          <t>黄鲈</t>
        </is>
      </c>
      <c r="E5" s="32" t="n">
        <v>0.007900000000000001</v>
      </c>
      <c r="F5" s="32" t="n">
        <v>3.24</v>
      </c>
    </row>
    <row r="6" ht="13.5" customHeight="1" s="49">
      <c r="A6" s="31" t="inlineStr">
        <is>
          <t>Channel_Catfish</t>
        </is>
      </c>
      <c r="B6" s="31">
        <f>SUBSTITUTE(C6, " ", "_")</f>
        <v/>
      </c>
      <c r="C6" s="31" t="inlineStr">
        <is>
          <t>Channel Catfish</t>
        </is>
      </c>
      <c r="D6" s="31" t="inlineStr">
        <is>
          <t>斑点叉尾鮰</t>
        </is>
      </c>
      <c r="E6" s="32" t="n">
        <v>0.0081</v>
      </c>
      <c r="F6" s="32" t="n">
        <v>3.11</v>
      </c>
    </row>
    <row r="7" ht="13.5" customHeight="1" s="49">
      <c r="A7" s="31" t="inlineStr">
        <is>
          <t>Muskellunge</t>
        </is>
      </c>
      <c r="B7" s="31">
        <f>SUBSTITUTE(C7, " ", "_")</f>
        <v/>
      </c>
      <c r="C7" s="31" t="inlineStr">
        <is>
          <t>Muskellunge</t>
        </is>
      </c>
      <c r="D7" s="31" t="inlineStr">
        <is>
          <t>北美狗鱼</t>
        </is>
      </c>
      <c r="E7" s="32" t="n">
        <v>0.0056</v>
      </c>
      <c r="F7" s="32" t="n">
        <v>3.29</v>
      </c>
    </row>
    <row r="8" ht="13.5" customHeight="1" s="49">
      <c r="A8" s="31" t="inlineStr">
        <is>
          <t>Alewife</t>
        </is>
      </c>
      <c r="B8" s="31">
        <f>SUBSTITUTE(C8, " ", "_")</f>
        <v/>
      </c>
      <c r="C8" s="33" t="inlineStr">
        <is>
          <t>Alewife</t>
        </is>
      </c>
      <c r="D8" s="31" t="inlineStr">
        <is>
          <t>灰西鲱</t>
        </is>
      </c>
      <c r="E8" s="32" t="n">
        <v>0.0054</v>
      </c>
      <c r="F8" s="32" t="n">
        <v>3.14</v>
      </c>
    </row>
    <row r="9" ht="13.5" customHeight="1" s="49">
      <c r="A9" s="31" t="inlineStr">
        <is>
          <t>Striped_Bass</t>
        </is>
      </c>
      <c r="B9" s="31">
        <f>SUBSTITUTE(C9, " ", "_")</f>
        <v/>
      </c>
      <c r="C9" s="31" t="inlineStr">
        <is>
          <t>Striped Bass</t>
        </is>
      </c>
      <c r="D9" s="31" t="inlineStr">
        <is>
          <t>美洲条纹狼鲈</t>
        </is>
      </c>
      <c r="E9" s="32" t="n">
        <v>0.0077</v>
      </c>
      <c r="F9" s="32" t="n">
        <v>3.28</v>
      </c>
    </row>
    <row r="10" ht="13.5" customHeight="1" s="49">
      <c r="A10" s="31" t="inlineStr">
        <is>
          <t>Blacktail_Shiner</t>
        </is>
      </c>
      <c r="B10" s="31">
        <f>SUBSTITUTE(C10, " ", "_")</f>
        <v/>
      </c>
      <c r="C10" s="31" t="inlineStr">
        <is>
          <t>Blacktail Shiner</t>
        </is>
      </c>
      <c r="D10" s="31" t="inlineStr">
        <is>
          <t>黑尾沙丁鱼</t>
        </is>
      </c>
      <c r="E10" s="32" t="n">
        <v>0.0072</v>
      </c>
      <c r="F10" s="32" t="n">
        <v>3.2</v>
      </c>
    </row>
    <row r="11" ht="13.5" customHeight="1" s="49">
      <c r="A11" s="31" t="inlineStr">
        <is>
          <t>Brook_Trout</t>
        </is>
      </c>
      <c r="B11" s="31">
        <f>SUBSTITUTE(C11, " ", "_")</f>
        <v/>
      </c>
      <c r="C11" s="31" t="inlineStr">
        <is>
          <t>Brook Trout</t>
        </is>
      </c>
      <c r="D11" s="31" t="inlineStr">
        <is>
          <t>美洲红点鲑</t>
        </is>
      </c>
      <c r="E11" s="32" t="n">
        <v>0.0101</v>
      </c>
      <c r="F11" s="32" t="n">
        <v>3.01</v>
      </c>
    </row>
    <row r="12" ht="13.5" customHeight="1" s="49">
      <c r="A12" s="31" t="inlineStr">
        <is>
          <t>Tench</t>
        </is>
      </c>
      <c r="B12" s="31">
        <f>SUBSTITUTE(C12, " ", "_")</f>
        <v/>
      </c>
      <c r="C12" s="31" t="inlineStr">
        <is>
          <t>Tench</t>
        </is>
      </c>
      <c r="D12" s="31" t="inlineStr">
        <is>
          <t>丁鱥</t>
        </is>
      </c>
      <c r="E12" s="32" t="n">
        <v>0.0123</v>
      </c>
      <c r="F12" s="32" t="n">
        <v>3</v>
      </c>
    </row>
    <row r="13" ht="13.5" customHeight="1" s="49">
      <c r="A13" s="31" t="inlineStr">
        <is>
          <t>Freshwater_Drum</t>
        </is>
      </c>
      <c r="B13" s="31">
        <f>SUBSTITUTE(C13, " ", "_")</f>
        <v/>
      </c>
      <c r="C13" s="31" t="inlineStr">
        <is>
          <t>Freshwater Drum</t>
        </is>
      </c>
      <c r="D13" s="31" t="inlineStr">
        <is>
          <t>淡水石首鱼</t>
        </is>
      </c>
      <c r="E13" s="32" t="n">
        <v>0.008500000000000001</v>
      </c>
      <c r="F13" s="32" t="n">
        <v>3.12</v>
      </c>
    </row>
    <row r="14" ht="13.5" customHeight="1" s="49">
      <c r="A14" s="31" t="inlineStr">
        <is>
          <t>Largemouth_Bass</t>
        </is>
      </c>
      <c r="B14" s="31">
        <f>SUBSTITUTE(C14, " ", "_")</f>
        <v/>
      </c>
      <c r="C14" s="34" t="inlineStr">
        <is>
          <t>Largemouth Bass</t>
        </is>
      </c>
      <c r="D14" s="34" t="inlineStr">
        <is>
          <t>大口黑鲈</t>
        </is>
      </c>
      <c r="E14" s="32" t="n">
        <v>0.0054</v>
      </c>
      <c r="F14" s="32" t="n">
        <v>3.23</v>
      </c>
    </row>
    <row r="15" ht="13.5" customHeight="1" s="49">
      <c r="A15" s="31" t="inlineStr">
        <is>
          <t>Spotted_Bass</t>
        </is>
      </c>
      <c r="B15" s="31">
        <f>SUBSTITUTE(C15, " ", "_")</f>
        <v/>
      </c>
      <c r="C15" s="34" t="inlineStr">
        <is>
          <t>Spotted Bass</t>
        </is>
      </c>
      <c r="D15" s="34" t="inlineStr">
        <is>
          <t>斑点黑鲈</t>
        </is>
      </c>
      <c r="E15" s="32" t="n">
        <v>0.006</v>
      </c>
      <c r="F15" s="32" t="n">
        <v>3.22</v>
      </c>
    </row>
    <row r="16" ht="13.5" customHeight="1" s="49">
      <c r="A16" s="31" t="inlineStr">
        <is>
          <t>White_Crappie</t>
        </is>
      </c>
      <c r="B16" s="31">
        <f>SUBSTITUTE(C16, " ", "_")</f>
        <v/>
      </c>
      <c r="C16" s="34" t="inlineStr">
        <is>
          <t>White Crappie</t>
        </is>
      </c>
      <c r="D16" s="34" t="inlineStr">
        <is>
          <t>白斑刺盖太阳鱼</t>
        </is>
      </c>
      <c r="E16" s="32" t="n">
        <v>0.013</v>
      </c>
      <c r="F16" s="32" t="n">
        <v>2.96</v>
      </c>
    </row>
    <row r="17" ht="13.5" customHeight="1" s="49">
      <c r="A17" s="31" t="inlineStr">
        <is>
          <t>Rock_Bass</t>
        </is>
      </c>
      <c r="B17" s="31">
        <f>SUBSTITUTE(C17, " ", "_")</f>
        <v/>
      </c>
      <c r="C17" s="34" t="inlineStr">
        <is>
          <t>Rock Bass</t>
        </is>
      </c>
      <c r="D17" s="34" t="inlineStr">
        <is>
          <t>岩钝鲈</t>
        </is>
      </c>
      <c r="E17" s="32" t="n">
        <v>0.0125</v>
      </c>
      <c r="F17" s="32" t="n">
        <v>3</v>
      </c>
    </row>
    <row r="18" ht="13.5" customHeight="1" s="49">
      <c r="A18" s="31" t="inlineStr">
        <is>
          <t>Smallmouth_Bass</t>
        </is>
      </c>
      <c r="B18" s="31">
        <f>SUBSTITUTE(C18, " ", "_")</f>
        <v/>
      </c>
      <c r="C18" s="37" t="inlineStr">
        <is>
          <t>Smallmouth Bass</t>
        </is>
      </c>
      <c r="D18" s="37" t="inlineStr">
        <is>
          <t>小口黑鲈</t>
        </is>
      </c>
      <c r="E18" s="32" t="n">
        <v>0.0052</v>
      </c>
      <c r="F18" s="32" t="n">
        <v>3.23</v>
      </c>
    </row>
    <row r="19" ht="13.5" customHeight="1" s="49">
      <c r="A19" s="31" t="inlineStr">
        <is>
          <t>Black_Crappie</t>
        </is>
      </c>
      <c r="B19" s="31">
        <f>SUBSTITUTE(C19, " ", "_")</f>
        <v/>
      </c>
      <c r="C19" s="37" t="inlineStr">
        <is>
          <t>Black Crappie</t>
        </is>
      </c>
      <c r="D19" s="37" t="inlineStr">
        <is>
          <t>黑斑刺盖太阳鱼</t>
        </is>
      </c>
      <c r="E19" s="32" t="n">
        <v>0.009599999999999999</v>
      </c>
      <c r="F19" s="32" t="n">
        <v>3.1</v>
      </c>
    </row>
    <row r="20" ht="13.5" customHeight="1" s="49">
      <c r="A20" s="31" t="inlineStr">
        <is>
          <t>Pumpkinseed_Sunfish</t>
        </is>
      </c>
      <c r="B20" s="31">
        <f>SUBSTITUTE(C20, " ", "_")</f>
        <v/>
      </c>
      <c r="C20" s="34" t="inlineStr">
        <is>
          <t>Pumpkinseed Sunfish</t>
        </is>
      </c>
      <c r="D20" s="34" t="inlineStr">
        <is>
          <t>驼背太阳鱼</t>
        </is>
      </c>
      <c r="E20" s="32" t="n">
        <v>0.0135</v>
      </c>
      <c r="F20" s="32" t="n">
        <v>2.94</v>
      </c>
    </row>
    <row r="21" ht="13.5" customHeight="1" s="49">
      <c r="A21" s="31" t="inlineStr">
        <is>
          <t>Green_Sunfish</t>
        </is>
      </c>
      <c r="B21" s="31">
        <f>SUBSTITUTE(C21, " ", "_")</f>
        <v/>
      </c>
      <c r="C21" s="34" t="inlineStr">
        <is>
          <t>Green Sunfish</t>
        </is>
      </c>
      <c r="D21" s="34" t="inlineStr">
        <is>
          <t>绿太阳鱼</t>
        </is>
      </c>
      <c r="E21" s="32" t="n">
        <v>0.012</v>
      </c>
      <c r="F21" s="32" t="n">
        <v>3</v>
      </c>
    </row>
    <row r="22" ht="13.5" customHeight="1" s="49">
      <c r="A22" s="31" t="inlineStr">
        <is>
          <t>Redspotted_Sunfish</t>
        </is>
      </c>
      <c r="B22" s="31">
        <f>SUBSTITUTE(C22, " ", "_")</f>
        <v/>
      </c>
      <c r="C22" s="34" t="inlineStr">
        <is>
          <t>Redspotted Sunfish</t>
        </is>
      </c>
      <c r="D22" s="34" t="inlineStr">
        <is>
          <t>红斑太阳鱼</t>
        </is>
      </c>
      <c r="E22" s="32" t="n">
        <v>0.0118</v>
      </c>
      <c r="F22" s="32" t="n">
        <v>3.02</v>
      </c>
    </row>
    <row r="23" ht="13.5" customHeight="1" s="49">
      <c r="A23" s="31" t="inlineStr">
        <is>
          <t>Chain_Pickerel</t>
        </is>
      </c>
      <c r="B23" s="31">
        <f>SUBSTITUTE(C23, " ", "_")</f>
        <v/>
      </c>
      <c r="C23" s="31" t="inlineStr">
        <is>
          <t>Chain Pickerel</t>
        </is>
      </c>
      <c r="D23" s="31" t="inlineStr">
        <is>
          <t>链纹狗鱼</t>
        </is>
      </c>
      <c r="E23" s="32" t="n">
        <v>0.0057</v>
      </c>
      <c r="F23" s="32" t="n">
        <v>3.27</v>
      </c>
    </row>
    <row r="24" ht="13.5" customHeight="1" s="49">
      <c r="A24" s="31" t="inlineStr">
        <is>
          <t>Sauger</t>
        </is>
      </c>
      <c r="B24" s="31">
        <f>SUBSTITUTE(C24, " ", "_")</f>
        <v/>
      </c>
      <c r="C24" s="31" t="inlineStr">
        <is>
          <t>Sauger</t>
        </is>
      </c>
      <c r="D24" s="31" t="inlineStr">
        <is>
          <t>加拿大梭鲈</t>
        </is>
      </c>
      <c r="E24" s="32" t="n">
        <v>0.0048</v>
      </c>
      <c r="F24" s="32" t="n">
        <v>3.32</v>
      </c>
    </row>
    <row r="25" ht="13.5" customHeight="1" s="49">
      <c r="A25" s="31" t="inlineStr">
        <is>
          <t>Walleye</t>
        </is>
      </c>
      <c r="B25" s="31">
        <f>SUBSTITUTE(C25, " ", "_")</f>
        <v/>
      </c>
      <c r="C25" s="31" t="inlineStr">
        <is>
          <t>Walleye</t>
        </is>
      </c>
      <c r="D25" s="31" t="inlineStr">
        <is>
          <t>玻璃梭鲈</t>
        </is>
      </c>
      <c r="E25" s="32" t="n">
        <v>0.0051</v>
      </c>
      <c r="F25" s="32" t="n">
        <v>3.27</v>
      </c>
    </row>
    <row r="26" ht="13.5" customHeight="1" s="49">
      <c r="A26" s="31" t="inlineStr">
        <is>
          <t>Rainbow_Trout</t>
        </is>
      </c>
      <c r="B26" s="31">
        <f>SUBSTITUTE(C26, " ", "_")</f>
        <v/>
      </c>
      <c r="C26" s="31" t="inlineStr">
        <is>
          <t>Rainbow Trout</t>
        </is>
      </c>
      <c r="D26" s="31" t="inlineStr">
        <is>
          <t>虹鳟</t>
        </is>
      </c>
      <c r="E26" s="32" t="n">
        <v>0.01</v>
      </c>
      <c r="F26" s="32" t="n">
        <v>3</v>
      </c>
    </row>
    <row r="27" ht="13.5" customHeight="1" s="49">
      <c r="A27" s="31" t="inlineStr">
        <is>
          <t>Golden_Trout</t>
        </is>
      </c>
      <c r="B27" s="31">
        <f>SUBSTITUTE(C27, " ", "_")</f>
        <v/>
      </c>
      <c r="C27" s="31" t="inlineStr">
        <is>
          <t>Golden Trout</t>
        </is>
      </c>
      <c r="D27" s="31" t="inlineStr">
        <is>
          <t>金鳟</t>
        </is>
      </c>
      <c r="E27" s="32" t="n">
        <v>0.0098</v>
      </c>
      <c r="F27" s="32" t="n">
        <v>3.02</v>
      </c>
    </row>
    <row r="28" ht="13.5" customHeight="1" s="49">
      <c r="A28" s="31" t="inlineStr">
        <is>
          <t>Bluegill_Sunfish</t>
        </is>
      </c>
      <c r="B28" s="31">
        <f>SUBSTITUTE(C28, " ", "_")</f>
        <v/>
      </c>
      <c r="C28" s="33" t="inlineStr">
        <is>
          <t>Bluegill Sunfish</t>
        </is>
      </c>
      <c r="D28" s="31" t="inlineStr">
        <is>
          <t>蓝鳃太阳鱼</t>
        </is>
      </c>
      <c r="E28" s="32" t="n">
        <v>0.0102</v>
      </c>
      <c r="F28" s="32" t="n">
        <v>3.16</v>
      </c>
    </row>
    <row r="29" ht="13.5" customHeight="1" s="49">
      <c r="A29" s="31" t="inlineStr">
        <is>
          <t>American_Eel</t>
        </is>
      </c>
      <c r="B29" s="31">
        <f>SUBSTITUTE(C29, " ", "_")</f>
        <v/>
      </c>
      <c r="C29" s="31" t="inlineStr">
        <is>
          <t>American Eel</t>
        </is>
      </c>
      <c r="D29" s="31" t="inlineStr">
        <is>
          <t>美洲鳗鲡</t>
        </is>
      </c>
      <c r="E29" s="32" t="n">
        <v>0.0009</v>
      </c>
      <c r="F29" s="32" t="n">
        <v>3.49</v>
      </c>
    </row>
    <row r="30" ht="13.5" customHeight="1" s="49">
      <c r="A30" s="31" t="inlineStr">
        <is>
          <t>Bream</t>
        </is>
      </c>
      <c r="B30" s="31">
        <f>SUBSTITUTE(C30, " ", "_")</f>
        <v/>
      </c>
      <c r="C30" s="31" t="inlineStr">
        <is>
          <t>Bream</t>
        </is>
      </c>
      <c r="D30" s="31" t="inlineStr">
        <is>
          <t>美鳊</t>
        </is>
      </c>
      <c r="E30" s="32" t="n">
        <v>0.0128</v>
      </c>
      <c r="F30" s="32" t="n">
        <v>3.11</v>
      </c>
    </row>
    <row r="31" ht="13.5" customHeight="1" s="49">
      <c r="A31" s="31" t="inlineStr">
        <is>
          <t>Golden_Bream</t>
        </is>
      </c>
      <c r="B31" s="31">
        <f>SUBSTITUTE(C31, " ", "_")</f>
        <v/>
      </c>
      <c r="C31" s="31" t="inlineStr">
        <is>
          <t>Golden Bream</t>
        </is>
      </c>
      <c r="D31" s="31" t="inlineStr">
        <is>
          <t>金体美鳊</t>
        </is>
      </c>
      <c r="E31" s="32" t="n">
        <v>0.0132</v>
      </c>
      <c r="F31" s="32" t="n">
        <v>3.09</v>
      </c>
    </row>
    <row r="32" ht="13.5" customHeight="1" s="49">
      <c r="A32" s="31" t="inlineStr">
        <is>
          <t>Longback_Dace</t>
        </is>
      </c>
      <c r="B32" s="31">
        <f>SUBSTITUTE(C32, " ", "_")</f>
        <v/>
      </c>
      <c r="C32" s="31" t="inlineStr">
        <is>
          <t>Longback Dace</t>
        </is>
      </c>
      <c r="D32" s="31" t="inlineStr">
        <is>
          <t>长背亚口鱼</t>
        </is>
      </c>
      <c r="E32" s="32" t="n">
        <v>0.008</v>
      </c>
      <c r="F32" s="32" t="n">
        <v>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2025-04-22T09:15:09Z</dcterms:created>
  <dcterms:modified xsi:type="dcterms:W3CDTF">2025-04-23T13:31:01Z</dcterms:modified>
  <cp:lastModifiedBy>甫 宋</cp:lastModifiedBy>
</cp:coreProperties>
</file>