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41685" windowHeight="18390" tabRatio="600" firstSheet="0" activeTab="6" autoFilterDateGrouping="1"/>
  </bookViews>
  <sheets>
    <sheet name="配置任务list" sheetId="1" state="visible" r:id="rId1"/>
    <sheet name="prettier" sheetId="2" state="visible" r:id="rId2"/>
    <sheet name="投入产出" sheetId="3" state="visible" r:id="rId3"/>
    <sheet name="切到多套" sheetId="4" state="visible" r:id="rId4"/>
    <sheet name="pretty-多套" sheetId="5" state="visible" r:id="rId5"/>
    <sheet name="log" sheetId="6" state="visible" r:id="rId6"/>
    <sheet name="鱼单价工具" sheetId="7" state="visible" r:id="rId7"/>
    <sheet name="鱼种重量参数" sheetId="8" state="visible" r:id="rId8"/>
    <sheet name="饵长-鱼长工具" sheetId="9" state="visible" r:id="rId9"/>
    <sheet name="数据透视表" sheetId="10" state="visible" r:id="rId10"/>
    <sheet name="钓场鱼品质列表" sheetId="11" state="visible" r:id="rId11"/>
  </sheets>
  <definedNames/>
  <calcPr calcId="191029" fullCalcOnLoad="1"/>
  <pivotCaches>
    <pivotCache cacheId="49" r:id="rId12"/>
  </pivotCaches>
</workbook>
</file>

<file path=xl/styles.xml><?xml version="1.0" encoding="utf-8"?>
<styleSheet xmlns="http://schemas.openxmlformats.org/spreadsheetml/2006/main">
  <numFmts count="1">
    <numFmt numFmtId="164" formatCode="0.0"/>
  </numFmts>
  <fonts count="19">
    <font>
      <name val="等线"/>
      <family val="2"/>
      <color theme="1"/>
      <sz val="10"/>
      <scheme val="minor"/>
    </font>
    <font>
      <name val="等线"/>
      <family val="2"/>
      <color rgb="FF000000"/>
      <sz val="9.75"/>
      <scheme val="minor"/>
    </font>
    <font>
      <name val="等线"/>
      <family val="2"/>
      <b val="1"/>
      <color rgb="FF000000"/>
      <sz val="9.75"/>
      <scheme val="minor"/>
    </font>
    <font>
      <name val="等线"/>
      <family val="2"/>
      <color rgb="FF8F959E"/>
      <sz val="9.75"/>
      <scheme val="minor"/>
    </font>
    <font>
      <name val="等线"/>
      <family val="2"/>
      <color rgb="FF1F2329"/>
      <sz val="10.5"/>
      <scheme val="minor"/>
    </font>
    <font>
      <name val="等线"/>
      <family val="2"/>
      <color rgb="FF000000"/>
      <sz val="10.5"/>
      <scheme val="minor"/>
    </font>
    <font>
      <name val="等线"/>
      <family val="2"/>
      <color rgb="FFDEE0E3"/>
      <sz val="9.75"/>
      <scheme val="minor"/>
    </font>
    <font>
      <name val="等线"/>
      <family val="2"/>
      <color rgb="FF000000"/>
      <sz val="9.75"/>
      <scheme val="minor"/>
    </font>
    <font>
      <name val="等线"/>
      <family val="2"/>
      <strike val="1"/>
      <color rgb="FF000000"/>
      <sz val="9.75"/>
      <scheme val="minor"/>
    </font>
    <font>
      <name val="等线"/>
      <family val="2"/>
      <color rgb="FF000000"/>
      <sz val="18"/>
      <scheme val="minor"/>
    </font>
    <font>
      <name val="等线"/>
      <family val="2"/>
      <b val="1"/>
      <color rgb="FF000000"/>
      <sz val="9.75"/>
      <scheme val="minor"/>
    </font>
    <font>
      <name val="等线"/>
      <family val="2"/>
      <b val="1"/>
      <color rgb="FFF54A45"/>
      <sz val="9.75"/>
      <scheme val="minor"/>
    </font>
    <font>
      <name val="等线"/>
      <family val="2"/>
      <color rgb="FF990099"/>
      <sz val="9.75"/>
      <scheme val="minor"/>
    </font>
    <font>
      <name val="等线"/>
      <family val="2"/>
      <b val="1"/>
      <color rgb="FF000000"/>
      <sz val="10.5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sz val="10"/>
    </font>
    <font>
      <name val="等线"/>
      <charset val="134"/>
      <family val="3"/>
      <color rgb="FF990099"/>
      <sz val="10"/>
    </font>
    <font>
      <b val="1"/>
    </font>
    <font>
      <color rgb="00990099"/>
    </font>
  </fonts>
  <fills count="21">
    <fill>
      <patternFill/>
    </fill>
    <fill>
      <patternFill patternType="gray125"/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D9F3FD"/>
      </patternFill>
    </fill>
    <fill>
      <patternFill patternType="solid">
        <fgColor rgb="FFE7EAED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CCD2D8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8EE085"/>
      </patternFill>
    </fill>
    <fill>
      <patternFill patternType="solid">
        <fgColor rgb="FFD9F5D6"/>
      </patternFill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39"/>
  </cellStyleXfs>
  <cellXfs count="52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9" fontId="1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9" fontId="2" fillId="0" borderId="4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4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vertical="center"/>
    </xf>
    <xf numFmtId="164" fontId="1" fillId="0" borderId="8" applyAlignment="1" pivotButton="0" quotePrefix="0" xfId="0">
      <alignment vertical="center"/>
    </xf>
    <xf numFmtId="1" fontId="1" fillId="0" borderId="9" applyAlignment="1" pivotButton="0" quotePrefix="0" xfId="0">
      <alignment vertical="center"/>
    </xf>
    <xf numFmtId="0" fontId="1" fillId="2" borderId="10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3" borderId="12" applyAlignment="1" pivotButton="0" quotePrefix="0" xfId="0">
      <alignment vertical="center"/>
    </xf>
    <xf numFmtId="0" fontId="2" fillId="4" borderId="13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8" fillId="0" borderId="15" applyAlignment="1" pivotButton="0" quotePrefix="0" xfId="0">
      <alignment vertical="center"/>
    </xf>
    <xf numFmtId="0" fontId="9" fillId="5" borderId="16" applyAlignment="1" pivotButton="0" quotePrefix="0" xfId="0">
      <alignment vertical="center" wrapText="1"/>
    </xf>
    <xf numFmtId="0" fontId="9" fillId="6" borderId="17" applyAlignment="1" pivotButton="0" quotePrefix="0" xfId="0">
      <alignment vertical="center" wrapText="1"/>
    </xf>
    <xf numFmtId="0" fontId="9" fillId="7" borderId="18" applyAlignment="1" pivotButton="0" quotePrefix="0" xfId="0">
      <alignment vertical="top" wrapText="1"/>
    </xf>
    <xf numFmtId="0" fontId="9" fillId="8" borderId="19" applyAlignment="1" pivotButton="0" quotePrefix="0" xfId="0">
      <alignment vertical="center" wrapText="1"/>
    </xf>
    <xf numFmtId="164" fontId="7" fillId="0" borderId="20" applyAlignment="1" pivotButton="0" quotePrefix="0" xfId="0">
      <alignment vertical="center"/>
    </xf>
    <xf numFmtId="0" fontId="10" fillId="9" borderId="21" applyAlignment="1" pivotButton="0" quotePrefix="0" xfId="0">
      <alignment vertical="center"/>
    </xf>
    <xf numFmtId="164" fontId="10" fillId="10" borderId="22" applyAlignment="1" pivotButton="0" quotePrefix="0" xfId="0">
      <alignment vertical="center"/>
    </xf>
    <xf numFmtId="0" fontId="11" fillId="11" borderId="23" applyAlignment="1" pivotButton="0" quotePrefix="0" xfId="0">
      <alignment vertical="center"/>
    </xf>
    <xf numFmtId="0" fontId="10" fillId="12" borderId="24" applyAlignment="1" pivotButton="0" quotePrefix="0" xfId="0">
      <alignment vertical="center"/>
    </xf>
    <xf numFmtId="0" fontId="7" fillId="13" borderId="25" applyAlignment="1" pivotButton="0" quotePrefix="0" xfId="0">
      <alignment vertical="center"/>
    </xf>
    <xf numFmtId="0" fontId="7" fillId="14" borderId="26" applyAlignment="1" pivotButton="0" quotePrefix="0" xfId="0">
      <alignment vertical="center"/>
    </xf>
    <xf numFmtId="0" fontId="12" fillId="0" borderId="27" pivotButton="0" quotePrefix="0" xfId="0"/>
    <xf numFmtId="0" fontId="7" fillId="15" borderId="28" applyAlignment="1" pivotButton="0" quotePrefix="0" xfId="0">
      <alignment vertical="center"/>
    </xf>
    <xf numFmtId="0" fontId="7" fillId="16" borderId="29" applyAlignment="1" pivotButton="0" quotePrefix="0" xfId="0">
      <alignment vertical="center"/>
    </xf>
    <xf numFmtId="164" fontId="7" fillId="17" borderId="30" applyAlignment="1" pivotButton="0" quotePrefix="0" xfId="0">
      <alignment vertical="center"/>
    </xf>
    <xf numFmtId="0" fontId="7" fillId="0" borderId="31" applyAlignment="1" pivotButton="0" quotePrefix="0" xfId="0">
      <alignment vertical="center"/>
    </xf>
    <xf numFmtId="0" fontId="5" fillId="0" borderId="32" pivotButton="0" quotePrefix="0" xfId="0"/>
    <xf numFmtId="0" fontId="5" fillId="0" borderId="33" applyAlignment="1" pivotButton="0" quotePrefix="0" xfId="0">
      <alignment horizontal="left" vertical="center"/>
    </xf>
    <xf numFmtId="0" fontId="4" fillId="0" borderId="34" applyAlignment="1" pivotButton="0" quotePrefix="0" xfId="0">
      <alignment horizontal="left" vertical="center"/>
    </xf>
    <xf numFmtId="0" fontId="5" fillId="0" borderId="35" applyAlignment="1" pivotButton="0" quotePrefix="0" xfId="0">
      <alignment wrapText="1"/>
    </xf>
    <xf numFmtId="0" fontId="10" fillId="18" borderId="36" applyAlignment="1" pivotButton="0" quotePrefix="0" xfId="0">
      <alignment vertical="center"/>
    </xf>
    <xf numFmtId="0" fontId="13" fillId="19" borderId="37" pivotButton="0" quotePrefix="0" xfId="0"/>
    <xf numFmtId="0" fontId="7" fillId="20" borderId="38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pivotButton="0" quotePrefix="0" xfId="0"/>
    <xf numFmtId="0" fontId="15" fillId="0" borderId="39" applyAlignment="1" pivotButton="0" quotePrefix="0" xfId="0">
      <alignment vertical="center"/>
    </xf>
    <xf numFmtId="0" fontId="16" fillId="0" borderId="0" pivotButton="0" quotePrefix="0" xfId="0"/>
    <xf numFmtId="0" fontId="10" fillId="9" borderId="39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1" fillId="0" borderId="8" applyAlignment="1" pivotButton="0" quotePrefix="0" xfId="0">
      <alignment vertical="center"/>
    </xf>
    <xf numFmtId="164" fontId="10" fillId="10" borderId="22" applyAlignment="1" pivotButton="0" quotePrefix="0" xfId="0">
      <alignment vertical="center"/>
    </xf>
    <xf numFmtId="164" fontId="7" fillId="17" borderId="30" applyAlignment="1" pivotButton="0" quotePrefix="0" xfId="0">
      <alignment vertical="center"/>
    </xf>
    <xf numFmtId="164" fontId="7" fillId="0" borderId="20" applyAlignment="1" pivotButton="0" quotePrefix="0" xfId="0">
      <alignment vertical="center"/>
    </xf>
    <xf numFmtId="0" fontId="17" fillId="0" borderId="39" applyAlignment="1" pivotButton="0" quotePrefix="0" xfId="0">
      <alignment vertical="center"/>
    </xf>
    <xf numFmtId="0" fontId="18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pivotCacheDefinition" Target="/xl/pivotCache/pivotCacheDefinition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38100</colOff>
      <row>0</row>
      <rowOff>38100</rowOff>
    </from>
    <to>
      <col>10</col>
      <colOff>-38100</colOff>
      <row>1</row>
      <rowOff>-38100</rowOff>
    </to>
    <pic>
      <nvPicPr>
        <cNvPr id="2" name="Picture 2" descr="lHnepp"/>
        <cNvPicPr>
          <a:picLocks/>
        </cNvPicPr>
      </nvPicPr>
      <blipFill>
        <a:blip r:embed="rId1"/>
        <a:stretch>
          <a:fillRect/>
        </a:stretch>
      </blipFill>
      <spPr>
        <a:xfrm>
          <a:off x="0" y="0"/>
          <a:ext cx="0" cy="0"/>
        </a:xfrm>
        <a:prstGeom prst="rect">
          <avLst/>
        </a:prstGeom>
        <a:ln>
          <a:prstDash val="solid"/>
        </a:ln>
      </spPr>
    </pic>
    <clientData fLocksWithSheet="0"/>
  </twoCellAnchor>
</wsDr>
</file>

<file path=xl/pivotCache/pivotCacheDefinition1.xml><?xml version="1.0" encoding="utf-8"?>
<pivotCacheDefinition xmlns="http://schemas.openxmlformats.org/spreadsheetml/2006/main" saveData="0" refreshOnLoad="1" refreshedBy="宋甫" refreshedDate="45771.76904282407" createdVersion="3" refreshedVersion="8" minRefreshableVersion="3" recordCount="12">
  <cacheSource type="worksheet">
    <worksheetSource ref="A1:O13" sheet="切到多套"/>
  </cacheSource>
  <cacheFields count="15">
    <cacheField name="阶段" uniqueList="1" numFmtId="0" sqlType="0" hierarchy="0" level="0" databaseField="1">
      <sharedItems count="6" containsInteger="1" containsMixedTypes="1" containsNumber="1" minValue="1" maxValue="5">
        <s v="coeff"/>
        <n v="1"/>
        <n v="2"/>
        <n v="3"/>
        <n v="4"/>
        <n v="5"/>
      </sharedItems>
    </cacheField>
    <cacheField name="拥有本阶竿组套数" uniqueList="1" numFmtId="0" sqlType="0" hierarchy="0" level="0" databaseField="1">
      <sharedItems count="0" containsBlank="1" containsInteger="1" containsNumber="1" containsString="0" minValue="1" maxValue="3"/>
    </cacheField>
    <cacheField name="本阶钓鱼效率" uniqueList="1" numFmtId="0" sqlType="0" hierarchy="0" level="0" databaseField="1">
      <sharedItems count="0" containsBlank="1" containsInteger="1" containsNumber="1" containsString="0" minValue="2400" maxValue="17920"/>
    </cacheField>
    <cacheField name="目标钓具等阶" uniqueList="1" numFmtId="0" sqlType="0" hierarchy="0" level="0" databaseField="1">
      <sharedItems count="0" containsBlank="1" containsInteger="1" containsNumber="1" containsString="0" minValue="2" maxValue="5"/>
    </cacheField>
    <cacheField name="上阶钓鱼效率" uniqueList="1" numFmtId="0" sqlType="0" hierarchy="0" level="0" databaseField="1">
      <sharedItems count="0" containsBlank="1" containsInteger="1" containsNumber="1" containsString="0" minValue="0" maxValue="10240"/>
    </cacheField>
    <cacheField name="本阶鱼时段数" uniqueList="1" numFmtId="0" sqlType="0" hierarchy="0" level="0" databaseField="1">
      <sharedItems count="0" containsBlank="1" containsInteger="1" containsNumber="1" containsString="0" minValue="1" maxValue="4"/>
    </cacheField>
    <cacheField name="上阶鱼时段数" uniqueList="1" numFmtId="0" sqlType="0" hierarchy="0" level="0" databaseField="1">
      <sharedItems count="0" containsBlank="1" containsInteger="1" containsNumber="1" containsString="0" minValue="0" maxValue="3"/>
    </cacheField>
    <cacheField name="小阶段加权效率" uniqueList="1" numFmtId="0" sqlType="0" hierarchy="0" level="0" databaseField="1">
      <sharedItems count="0" containsBlank="1" containsInteger="1" containsNumber="1" containsString="0" minValue="2400" maxValue="16000"/>
    </cacheField>
    <cacheField name="目标竿组价格" uniqueList="1" numFmtId="0" sqlType="0" hierarchy="0" level="0" databaseField="1">
      <sharedItems count="0" containsBlank="1" containsInteger="1" containsNumber="1" containsString="0" minValue="96000" maxValue="2592000"/>
    </cacheField>
    <cacheField name="任务金币" uniqueList="1" numFmtId="0" sqlType="0" hierarchy="0" level="0" databaseField="1">
      <sharedItems count="0" containsNumber="1" containsSemiMixedTypes="0" containsString="0" minValue="0.3" maxValue="777600"/>
    </cacheField>
    <cacheField name="搬砖卖鱼金币" uniqueList="1" numFmtId="0" sqlType="0" hierarchy="0" level="0" databaseField="1">
      <sharedItems count="0" containsBlank="1" containsInteger="1" containsNumber="1" containsString="0" minValue="67200" maxValue="1814400"/>
    </cacheField>
    <cacheField name="搬砖时间" uniqueList="1" numFmtId="0" sqlType="0" hierarchy="0" level="0" databaseField="1">
      <sharedItems count="0" containsBlank="1" containsInteger="1" containsNumber="1" containsString="0" minValue="24" maxValue="177"/>
    </cacheField>
    <cacheField name="经验目标" uniqueList="1" numFmtId="0" sqlType="0" hierarchy="0" level="0" databaseField="1">
      <sharedItems count="0" containsNumber="1" containsSemiMixedTypes="0" containsString="0" minValue="1.3" maxValue="3369600"/>
    </cacheField>
    <cacheField name="钓鱼提供经验" uniqueList="1" numFmtId="0" sqlType="0" hierarchy="0" level="0" databaseField="1">
      <sharedItems count="0" containsNumber="1" containsSemiMixedTypes="0" containsString="0" minValue="0.4" maxValue="1347840"/>
    </cacheField>
    <cacheField name="任务经验" uniqueList="1" numFmtId="0" sqlType="0" hierarchy="0" level="0" databaseField="1">
      <sharedItems count="0" containsBlank="1" containsInteger="1" containsNumber="1" containsString="0" minValue="74880" maxValue="2021760"/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 Table1" cacheId="49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3" indent="1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D9" firstHeaderRow="1" firstDataRow="2" firstDataCol="1"/>
  <pivotFields count="15">
    <pivotField axis="axisRow" showDropDowns="1" compact="0" outline="0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求和项:任务经验" fld="14" subtotal="sum" showDataAs="normal" baseField="0" baseItem="0"/>
    <dataField name="求和项:任务金币" fld="9" subtotal="sum" showDataAs="normal" baseField="0" baseItem="0"/>
    <dataField name="求和项:经验目标" fld="12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T247"/>
  <sheetViews>
    <sheetView workbookViewId="0">
      <selection activeCell="A1" sqref="A1"/>
    </sheetView>
  </sheetViews>
  <sheetFormatPr baseColWidth="8" defaultColWidth="14" defaultRowHeight="12.75"/>
  <cols>
    <col width="37" customWidth="1" style="44" min="2" max="2"/>
  </cols>
  <sheetData>
    <row r="1" ht="18.95" customHeight="1" s="44">
      <c r="A1" s="3" t="inlineStr">
        <is>
          <t>类别</t>
        </is>
      </c>
      <c r="B1" s="3" t="inlineStr">
        <is>
          <t>项目</t>
        </is>
      </c>
      <c r="C1" s="4" t="inlineStr">
        <is>
          <t>进度</t>
        </is>
      </c>
      <c r="D1" s="3" t="inlineStr">
        <is>
          <t>负责人</t>
        </is>
      </c>
      <c r="E1" s="3" t="inlineStr">
        <is>
          <t>step（后置依赖前置）</t>
        </is>
      </c>
      <c r="F1" s="3" t="inlineStr">
        <is>
          <t>备注</t>
        </is>
      </c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 ht="18.95" customHeight="1" s="44">
      <c r="A2" s="1" t="inlineStr">
        <is>
          <t>玩法-体验整体设计</t>
        </is>
      </c>
      <c r="C2" s="2" t="n"/>
    </row>
    <row r="3" ht="18.95" customHeight="1" s="44">
      <c r="B3" s="1" t="inlineStr">
        <is>
          <t>整体玩法框架 &amp; 体验框架设计</t>
        </is>
      </c>
      <c r="C3" s="2" t="n">
        <v>1</v>
      </c>
      <c r="D3" s="1" t="inlineStr">
        <is>
          <t>斧头</t>
        </is>
      </c>
      <c r="E3" s="1" t="n">
        <v>1</v>
      </c>
    </row>
    <row r="4" ht="18.95" customHeight="1" s="44">
      <c r="B4" s="1" t="inlineStr">
        <is>
          <t>阶段-鱼-钓场-钓具-饵种-饵长度 基本设置表</t>
        </is>
      </c>
      <c r="C4" s="2" t="n">
        <v>0.5</v>
      </c>
      <c r="D4" s="1" t="inlineStr">
        <is>
          <t>JK</t>
        </is>
      </c>
      <c r="E4" s="1" t="n">
        <v>2</v>
      </c>
      <c r="F4" s="1" t="inlineStr">
        <is>
          <t>改由斧头设计</t>
        </is>
      </c>
    </row>
    <row r="5" ht="18.95" customHeight="1" s="44">
      <c r="B5" s="1" t="inlineStr">
        <is>
          <t>阶段-等级对应</t>
        </is>
      </c>
      <c r="C5" s="2" t="n">
        <v>0.8</v>
      </c>
      <c r="D5" s="1" t="inlineStr">
        <is>
          <t>斧头</t>
        </is>
      </c>
      <c r="E5" s="1" t="n">
        <v>2</v>
      </c>
      <c r="F5" s="1" t="inlineStr">
        <is>
          <t>改由斧头设计</t>
        </is>
      </c>
    </row>
    <row r="6">
      <c r="B6" s="1" t="inlineStr">
        <is>
          <t>兴奋点 元素解锁 错落排布</t>
        </is>
      </c>
      <c r="C6" s="2" t="n">
        <v>0</v>
      </c>
      <c r="D6" s="1" t="inlineStr">
        <is>
          <t>大宝</t>
        </is>
      </c>
      <c r="E6" s="1" t="n">
        <v>2</v>
      </c>
      <c r="F6" s="1" t="inlineStr">
        <is>
          <t>改由斧头设计</t>
        </is>
      </c>
    </row>
    <row r="7" ht="18.95" customHeight="1" s="44">
      <c r="A7" s="1" t="n"/>
      <c r="C7" s="2" t="n"/>
    </row>
    <row r="8" ht="18.95" customHeight="1" s="44">
      <c r="A8" s="1" t="inlineStr">
        <is>
          <t>数值设计</t>
        </is>
      </c>
      <c r="C8" s="2" t="n"/>
    </row>
    <row r="9" ht="18.95" customHeight="1" s="44">
      <c r="B9" s="1" t="inlineStr">
        <is>
          <t>各等阶投入-产出表</t>
        </is>
      </c>
      <c r="C9" s="2" t="n">
        <v>1</v>
      </c>
      <c r="D9" s="1" t="inlineStr">
        <is>
          <t>斧头</t>
        </is>
      </c>
      <c r="E9" s="1" t="n">
        <v>2</v>
      </c>
    </row>
    <row r="10" ht="18.95" customHeight="1" s="44">
      <c r="B10" s="1" t="inlineStr">
        <is>
          <t>各等阶鱼价-竿轮线饵价</t>
        </is>
      </c>
      <c r="C10" s="2" t="n">
        <v>1</v>
      </c>
      <c r="D10" s="1" t="inlineStr">
        <is>
          <t>斧头</t>
        </is>
      </c>
      <c r="E10" s="1" t="n">
        <v>2</v>
      </c>
    </row>
    <row r="11" ht="18.95" customHeight="1" s="44">
      <c r="B11" s="1" t="inlineStr">
        <is>
          <t>优化各等阶产出-投入表</t>
        </is>
      </c>
      <c r="C11" s="2" t="n">
        <v>1</v>
      </c>
      <c r="D11" s="1" t="inlineStr">
        <is>
          <t>斧头</t>
        </is>
      </c>
      <c r="E11" s="1" t="n">
        <v>3</v>
      </c>
    </row>
    <row r="12" ht="18.95" customHeight="1" s="44">
      <c r="B12" s="1" t="inlineStr">
        <is>
          <t>鱼价格期望工具表</t>
        </is>
      </c>
      <c r="C12" s="2" t="n">
        <v>1</v>
      </c>
      <c r="D12" s="1" t="inlineStr">
        <is>
          <t>斧头</t>
        </is>
      </c>
      <c r="E12" s="1" t="n">
        <v>3</v>
      </c>
    </row>
    <row r="13" ht="18.95" customHeight="1" s="44">
      <c r="B13" s="1" t="inlineStr">
        <is>
          <t>鱼长-饵长 工具表</t>
        </is>
      </c>
      <c r="C13" s="2" t="n">
        <v>0</v>
      </c>
      <c r="D13" s="1" t="inlineStr">
        <is>
          <t>斧头</t>
        </is>
      </c>
      <c r="E13" s="1" t="n">
        <v>3</v>
      </c>
      <c r="F13" s="1" t="inlineStr">
        <is>
          <t>供JK&amp;斧头主要使用</t>
        </is>
      </c>
    </row>
    <row r="14" ht="18.95" customHeight="1" s="44">
      <c r="B14" s="1" t="inlineStr">
        <is>
          <t>Excel跨表单跳转、新建、后退工具</t>
        </is>
      </c>
      <c r="C14" s="2" t="n">
        <v>1</v>
      </c>
      <c r="D14" s="1" t="inlineStr">
        <is>
          <t>斧头</t>
        </is>
      </c>
      <c r="E14" s="1" t="n">
        <v>3</v>
      </c>
    </row>
    <row r="15" ht="18.95" customHeight="1" s="44">
      <c r="B15" s="1" t="inlineStr">
        <is>
          <t>各阶段鱼种、稀有度、鱼长设计</t>
        </is>
      </c>
      <c r="C15" s="2" t="n">
        <v>0.1</v>
      </c>
      <c r="D15" s="1" t="inlineStr">
        <is>
          <t>JK</t>
        </is>
      </c>
      <c r="E15" s="1" t="n">
        <v>3</v>
      </c>
    </row>
    <row r="16" ht="18.95" customHeight="1" s="44">
      <c r="B16" s="1" t="inlineStr">
        <is>
          <t>各阶段鱼单价设计</t>
        </is>
      </c>
      <c r="C16" s="2" t="n">
        <v>0</v>
      </c>
      <c r="D16" s="1" t="inlineStr">
        <is>
          <t>斧头</t>
        </is>
      </c>
      <c r="E16" s="1" t="n">
        <v>3</v>
      </c>
    </row>
    <row r="17" ht="18.95" customHeight="1" s="44">
      <c r="B17" s="1" t="inlineStr">
        <is>
          <t>数字美化工具</t>
        </is>
      </c>
      <c r="C17" s="2" t="n">
        <v>0.8</v>
      </c>
      <c r="D17" s="1" t="inlineStr">
        <is>
          <t>斧头</t>
        </is>
      </c>
      <c r="E17" s="1" t="n">
        <v>5</v>
      </c>
    </row>
    <row r="18" ht="18.95" customHeight="1" s="44">
      <c r="C18" s="2" t="n"/>
    </row>
    <row r="19">
      <c r="A19" s="1" t="inlineStr">
        <is>
          <t>鱼</t>
        </is>
      </c>
      <c r="C19" s="2" t="n"/>
    </row>
    <row r="20" ht="18.95" customHeight="1" s="44">
      <c r="B20" s="1" t="inlineStr">
        <is>
          <t>做工具，从设计表→配置表的转换和填入、更新、增加</t>
        </is>
      </c>
      <c r="C20" s="2" t="n">
        <v>0.2</v>
      </c>
      <c r="D20" s="1" t="inlineStr">
        <is>
          <t>斧头</t>
        </is>
      </c>
      <c r="E20" s="1" t="n"/>
    </row>
    <row r="21" ht="18.95" customHeight="1" s="44">
      <c r="B21" s="1" t="inlineStr">
        <is>
          <t>鱼单价配置</t>
        </is>
      </c>
      <c r="C21" s="2" t="n">
        <v>0</v>
      </c>
      <c r="D21" s="1" t="inlineStr">
        <is>
          <t>斧头</t>
        </is>
      </c>
      <c r="E21" s="1" t="n">
        <v>4</v>
      </c>
    </row>
    <row r="22" ht="18.95" customHeight="1" s="44">
      <c r="B22" s="1" t="inlineStr">
        <is>
          <t>鱼长度配置</t>
        </is>
      </c>
      <c r="C22" s="2" t="n">
        <v>0</v>
      </c>
      <c r="D22" s="1" t="inlineStr">
        <is>
          <t>斧头</t>
        </is>
      </c>
      <c r="E22" s="1" t="n">
        <v>4</v>
      </c>
    </row>
    <row r="23" ht="18.95" customHeight="1" s="44">
      <c r="B23" s="1" t="inlineStr">
        <is>
          <t>鱼力量、耐力配置</t>
        </is>
      </c>
      <c r="C23" s="2" t="n">
        <v>1</v>
      </c>
      <c r="D23" s="1" t="inlineStr">
        <is>
          <t>斧头</t>
        </is>
      </c>
      <c r="E23" s="1" t="n">
        <v>4</v>
      </c>
    </row>
    <row r="24" ht="18.95" customHeight="1" s="44">
      <c r="B24" s="1" t="inlineStr">
        <is>
          <t>鱼力量-代码重构后调整</t>
        </is>
      </c>
      <c r="C24" s="2" t="n">
        <v>0</v>
      </c>
      <c r="D24" s="1" t="inlineStr">
        <is>
          <t>斧头</t>
        </is>
      </c>
      <c r="E24" s="1" t="n">
        <v>5</v>
      </c>
    </row>
    <row r="25">
      <c r="B25" s="1" t="inlineStr">
        <is>
          <t>结构体习性配置</t>
        </is>
      </c>
      <c r="C25" s="2" t="n">
        <v>1</v>
      </c>
      <c r="D25" s="1" t="inlineStr">
        <is>
          <t>斧头</t>
        </is>
      </c>
      <c r="E25" s="1" t="n">
        <v>5</v>
      </c>
    </row>
    <row r="26">
      <c r="B26" s="1" t="inlineStr">
        <is>
          <t>觅食水层习性配置</t>
        </is>
      </c>
      <c r="C26" s="2" t="n">
        <v>1</v>
      </c>
      <c r="D26" s="1" t="inlineStr">
        <is>
          <t>斧头</t>
        </is>
      </c>
      <c r="E26" s="1" t="n">
        <v>5</v>
      </c>
    </row>
    <row r="27">
      <c r="B27" s="1" t="inlineStr">
        <is>
          <t>水温习性配置</t>
        </is>
      </c>
      <c r="C27" s="2" t="n">
        <v>1</v>
      </c>
      <c r="D27" s="1" t="inlineStr">
        <is>
          <t>斧头</t>
        </is>
      </c>
      <c r="E27" s="1" t="n">
        <v>5</v>
      </c>
    </row>
    <row r="28">
      <c r="B28" s="1" t="inlineStr">
        <is>
          <t>时段习性配置</t>
        </is>
      </c>
      <c r="C28" s="2" t="n">
        <v>1</v>
      </c>
      <c r="D28" s="1" t="inlineStr">
        <is>
          <t>斧头</t>
        </is>
      </c>
      <c r="E28" s="1" t="n">
        <v>5</v>
      </c>
    </row>
    <row r="29">
      <c r="B29" s="1" t="inlineStr">
        <is>
          <t>饵种习性配置</t>
        </is>
      </c>
      <c r="C29" s="2" t="n">
        <v>1</v>
      </c>
      <c r="D29" s="1" t="inlineStr">
        <is>
          <t>斧头</t>
        </is>
      </c>
      <c r="E29" s="1" t="n">
        <v>5</v>
      </c>
    </row>
    <row r="30" ht="18.95" customHeight="1" s="44">
      <c r="B30" s="1" t="inlineStr">
        <is>
          <t>饵长度习性</t>
        </is>
      </c>
      <c r="C30" s="2" t="n">
        <v>1</v>
      </c>
      <c r="D30" s="1" t="inlineStr">
        <is>
          <t>斧头</t>
        </is>
      </c>
      <c r="E30" s="1" t="n">
        <v>5</v>
      </c>
    </row>
    <row r="31">
      <c r="B31" s="1" t="inlineStr">
        <is>
          <t>模拟器检验效果</t>
        </is>
      </c>
      <c r="C31" s="2" t="n">
        <v>0</v>
      </c>
      <c r="D31" s="1" t="inlineStr">
        <is>
          <t>斧头</t>
        </is>
      </c>
      <c r="E31" s="1" t="n">
        <v>6</v>
      </c>
    </row>
    <row r="32">
      <c r="C32" s="2" t="n"/>
    </row>
    <row r="33">
      <c r="A33" s="1" t="inlineStr">
        <is>
          <t>等级配置</t>
        </is>
      </c>
      <c r="C33" s="2" t="n"/>
    </row>
    <row r="34">
      <c r="B34" s="1" t="inlineStr">
        <is>
          <t>经验值配置</t>
        </is>
      </c>
      <c r="C34" s="2" t="n">
        <v>0.2</v>
      </c>
      <c r="D34" s="1" t="inlineStr">
        <is>
          <t>斧头</t>
        </is>
      </c>
      <c r="E34" s="1" t="n">
        <v>4</v>
      </c>
    </row>
    <row r="35">
      <c r="B35" s="1" t="inlineStr">
        <is>
          <t>赠送货币配置</t>
        </is>
      </c>
      <c r="C35" s="2" t="n">
        <v>0</v>
      </c>
      <c r="D35" s="1" t="inlineStr">
        <is>
          <t>斧头</t>
        </is>
      </c>
      <c r="E35" s="1" t="n">
        <v>5</v>
      </c>
    </row>
    <row r="36" ht="18.95" customHeight="1" s="44">
      <c r="B36" s="1" t="inlineStr">
        <is>
          <t>赠送物品配置</t>
        </is>
      </c>
      <c r="C36" s="2" t="n"/>
      <c r="D36" s="1" t="inlineStr">
        <is>
          <t>？</t>
        </is>
      </c>
      <c r="E36" s="1" t="n">
        <v>5</v>
      </c>
    </row>
    <row r="37">
      <c r="B37" s="1" t="inlineStr">
        <is>
          <t>钓具解锁的升级UI呈现？</t>
        </is>
      </c>
      <c r="C37" s="2" t="n"/>
      <c r="D37" s="1" t="inlineStr">
        <is>
          <t>大宝？</t>
        </is>
      </c>
      <c r="E37" s="1" t="n">
        <v>4</v>
      </c>
    </row>
    <row r="38" ht="18.95" customHeight="1" s="44">
      <c r="B38" s="1" t="inlineStr">
        <is>
          <t>经验数据美化</t>
        </is>
      </c>
      <c r="C38" s="2" t="n">
        <v>0</v>
      </c>
      <c r="D38" s="1" t="inlineStr">
        <is>
          <t>斧头</t>
        </is>
      </c>
      <c r="E38" s="1" t="n">
        <v>5</v>
      </c>
    </row>
    <row r="39" ht="18.95" customHeight="1" s="44">
      <c r="C39" s="2" t="n"/>
    </row>
    <row r="40">
      <c r="A40" s="1" t="inlineStr">
        <is>
          <t>搏鱼配置</t>
        </is>
      </c>
      <c r="C40" s="2" t="n"/>
    </row>
    <row r="41">
      <c r="B41" s="1" t="inlineStr">
        <is>
          <t>等级-能量配置</t>
        </is>
      </c>
      <c r="C41" s="2" t="n">
        <v>0</v>
      </c>
      <c r="D41" s="1" t="inlineStr">
        <is>
          <t>斧头</t>
        </is>
      </c>
      <c r="E41" s="1" t="n">
        <v>4</v>
      </c>
    </row>
    <row r="42">
      <c r="B42" s="1" t="inlineStr">
        <is>
          <t>能量-体力配置</t>
        </is>
      </c>
      <c r="C42" s="2" t="n">
        <v>0</v>
      </c>
      <c r="D42" s="1" t="inlineStr">
        <is>
          <t>斧头</t>
        </is>
      </c>
      <c r="E42" s="1" t="n">
        <v>4</v>
      </c>
    </row>
    <row r="43" ht="18.95" customHeight="1" s="44">
      <c r="B43" s="1" t="inlineStr">
        <is>
          <t>食物-体力配置</t>
        </is>
      </c>
      <c r="C43" s="2" t="n">
        <v>0</v>
      </c>
      <c r="D43" s="1" t="inlineStr">
        <is>
          <t>？</t>
        </is>
      </c>
      <c r="E43" s="1" t="n">
        <v>4</v>
      </c>
    </row>
    <row r="44" ht="18.95" customHeight="1" s="44">
      <c r="C44" s="2" t="n"/>
    </row>
    <row r="45">
      <c r="A45" s="45" t="inlineStr">
        <is>
          <t>任务</t>
        </is>
      </c>
      <c r="C45" s="2" t="n"/>
    </row>
    <row r="46">
      <c r="B46" s="1" t="inlineStr">
        <is>
          <t>根据鱼种、关卡设计、系统限制，拉出任务单</t>
        </is>
      </c>
      <c r="C46" s="2" t="n">
        <v>0</v>
      </c>
      <c r="D46" s="1" t="inlineStr">
        <is>
          <t>大宝</t>
        </is>
      </c>
      <c r="E46" s="1" t="n">
        <v>2</v>
      </c>
    </row>
    <row r="47" ht="18.95" customHeight="1" s="44">
      <c r="B47" s="1" t="inlineStr">
        <is>
          <t>配置通用鱼数量任务</t>
        </is>
      </c>
      <c r="C47" s="2" t="n">
        <v>0</v>
      </c>
      <c r="D47" s="1" t="inlineStr">
        <is>
          <t>大宝</t>
        </is>
      </c>
      <c r="E47" s="1" t="n">
        <v>4</v>
      </c>
    </row>
    <row r="48" ht="18.95" customHeight="1" s="44">
      <c r="B48" s="1" t="inlineStr">
        <is>
          <t>配置定向鱼数量任务</t>
        </is>
      </c>
      <c r="C48" s="2" t="n">
        <v>0</v>
      </c>
      <c r="D48" s="1" t="inlineStr">
        <is>
          <t>大宝</t>
        </is>
      </c>
      <c r="E48" s="1" t="n">
        <v>4</v>
      </c>
    </row>
    <row r="49" ht="18.95" customHeight="1" s="44">
      <c r="B49" s="1" t="inlineStr">
        <is>
          <t>配置条件下钓鱼数量任务</t>
        </is>
      </c>
      <c r="C49" s="2" t="n">
        <v>0</v>
      </c>
      <c r="D49" s="1" t="inlineStr">
        <is>
          <t>大宝</t>
        </is>
      </c>
      <c r="E49" s="1" t="n">
        <v>4</v>
      </c>
    </row>
    <row r="50" ht="18.95" customHeight="1" s="44">
      <c r="B50" s="1" t="inlineStr">
        <is>
          <t>配置饵、钓法钓鱼任务</t>
        </is>
      </c>
      <c r="C50" s="2" t="n">
        <v>0</v>
      </c>
      <c r="D50" s="1" t="inlineStr">
        <is>
          <t>大宝</t>
        </is>
      </c>
      <c r="E50" s="1" t="n">
        <v>4</v>
      </c>
    </row>
    <row r="51" ht="18.95" customHeight="1" s="44">
      <c r="B51" s="1" t="inlineStr">
        <is>
          <t>配置钓场任务组</t>
        </is>
      </c>
      <c r="C51" s="2" t="n">
        <v>0</v>
      </c>
      <c r="D51" s="1" t="inlineStr">
        <is>
          <t>大宝</t>
        </is>
      </c>
      <c r="E51" s="1" t="n">
        <v>4</v>
      </c>
    </row>
    <row r="52" ht="18.95" customHeight="1" s="44">
      <c r="B52" s="1" t="inlineStr">
        <is>
          <t>配置任务解锁关系</t>
        </is>
      </c>
      <c r="C52" s="2" t="n">
        <v>0</v>
      </c>
      <c r="D52" s="1" t="inlineStr">
        <is>
          <t>大宝</t>
        </is>
      </c>
      <c r="E52" s="1" t="n">
        <v>4</v>
      </c>
    </row>
    <row r="53">
      <c r="B53" s="1" t="inlineStr">
        <is>
          <t>难度估算+调整</t>
        </is>
      </c>
      <c r="C53" s="2" t="n">
        <v>0</v>
      </c>
      <c r="D53" s="1" t="inlineStr">
        <is>
          <t>大宝</t>
        </is>
      </c>
      <c r="E53" s="1" t="n">
        <v>4</v>
      </c>
    </row>
    <row r="54">
      <c r="B54" s="1" t="inlineStr">
        <is>
          <t>奖励配置</t>
        </is>
      </c>
      <c r="C54" s="2" t="n">
        <v>0</v>
      </c>
      <c r="D54" s="1" t="inlineStr">
        <is>
          <t>大宝</t>
        </is>
      </c>
      <c r="E54" s="1" t="n">
        <v>4</v>
      </c>
    </row>
    <row r="55" ht="18.95" customHeight="1" s="44">
      <c r="A55" s="1" t="n"/>
      <c r="B55" s="1" t="inlineStr">
        <is>
          <t>任务多语言处理</t>
        </is>
      </c>
      <c r="C55" s="2" t="n">
        <v>0</v>
      </c>
      <c r="D55" s="1" t="inlineStr">
        <is>
          <t>大宝</t>
        </is>
      </c>
      <c r="E55" s="1" t="n">
        <v>4</v>
      </c>
    </row>
    <row r="56" ht="18.95" customHeight="1" s="44">
      <c r="A56" s="1" t="n"/>
      <c r="B56" s="1" t="inlineStr">
        <is>
          <t>任务关联其他表校验</t>
        </is>
      </c>
      <c r="C56" s="2" t="n">
        <v>0</v>
      </c>
      <c r="D56" s="1" t="inlineStr">
        <is>
          <t>大宝</t>
        </is>
      </c>
      <c r="E56" s="1" t="n">
        <v>4</v>
      </c>
    </row>
    <row r="57" ht="18.95" customHeight="1" s="44">
      <c r="A57" s="1" t="inlineStr">
        <is>
          <t>钓场</t>
        </is>
      </c>
      <c r="C57" s="2" t="n"/>
    </row>
    <row r="58" ht="18.95" customHeight="1" s="44">
      <c r="A58" s="1" t="n"/>
      <c r="B58" s="1" t="inlineStr">
        <is>
          <t>投鱼种类、品质</t>
        </is>
      </c>
      <c r="C58" s="2" t="n">
        <v>0</v>
      </c>
      <c r="D58" s="1" t="inlineStr">
        <is>
          <t>JK？</t>
        </is>
      </c>
      <c r="E58" s="1" t="n">
        <v>3</v>
      </c>
    </row>
    <row r="59" ht="18.95" customHeight="1" s="44">
      <c r="A59" s="1" t="n"/>
      <c r="B59" s="1" t="inlineStr">
        <is>
          <t>投鱼权重</t>
        </is>
      </c>
      <c r="C59" s="2" t="n">
        <v>0</v>
      </c>
      <c r="D59" s="1" t="inlineStr">
        <is>
          <t>斧头</t>
        </is>
      </c>
      <c r="E59" s="1" t="n">
        <v>4</v>
      </c>
    </row>
    <row r="60" ht="18.95" customHeight="1" s="44">
      <c r="B60" s="1" t="inlineStr">
        <is>
          <t>钓场底温</t>
        </is>
      </c>
      <c r="C60" s="2" t="n">
        <v>0</v>
      </c>
      <c r="D60" s="1" t="inlineStr">
        <is>
          <t>斧头</t>
        </is>
      </c>
      <c r="E60" s="1" t="n">
        <v>3</v>
      </c>
    </row>
    <row r="61" ht="18.95" customHeight="1" s="44">
      <c r="B61" s="1" t="inlineStr">
        <is>
          <t>水流速</t>
        </is>
      </c>
      <c r="C61" s="2" t="n">
        <v>0</v>
      </c>
      <c r="D61" s="1" t="inlineStr">
        <is>
          <t>浣熊</t>
        </is>
      </c>
      <c r="E61" s="1" t="n">
        <v>3</v>
      </c>
    </row>
    <row r="62" ht="18.95" customHeight="1" s="44">
      <c r="B62" s="1" t="inlineStr">
        <is>
          <t>钓场多语言</t>
        </is>
      </c>
      <c r="C62" s="2" t="n">
        <v>0</v>
      </c>
      <c r="D62" s="1" t="inlineStr">
        <is>
          <t>？</t>
        </is>
      </c>
      <c r="E62" s="1" t="n">
        <v>2</v>
      </c>
    </row>
    <row r="63" ht="18.95" customHeight="1" s="44">
      <c r="B63" s="1" t="inlineStr">
        <is>
          <t>根据关卡设计，调整地图内结构触发盒</t>
        </is>
      </c>
      <c r="C63" s="2" t="n">
        <v>0</v>
      </c>
      <c r="D63" s="1" t="inlineStr">
        <is>
          <t>浣熊</t>
        </is>
      </c>
      <c r="E63" s="1" t="n">
        <v>4</v>
      </c>
    </row>
    <row r="64" ht="18.95" customHeight="1" s="44">
      <c r="B64" s="1" t="inlineStr">
        <is>
          <t>在钓场1、2中，为高阶鱼的栖息加特殊结构</t>
        </is>
      </c>
      <c r="C64" s="2" t="n">
        <v>0</v>
      </c>
      <c r="D64" s="1" t="inlineStr">
        <is>
          <t>浣熊</t>
        </is>
      </c>
      <c r="E64" s="1" t="n">
        <v>4</v>
      </c>
    </row>
    <row r="65" ht="18.95" customHeight="1" s="44">
      <c r="B65" s="1" t="inlineStr">
        <is>
          <t>在钓场1、2中，为传奇鱼的栖息特殊结构加视觉提示</t>
        </is>
      </c>
      <c r="C65" s="2" t="n">
        <v>0</v>
      </c>
      <c r="D65" s="1" t="inlineStr">
        <is>
          <t>浣熊</t>
        </is>
      </c>
      <c r="E65" s="1" t="n">
        <v>4</v>
      </c>
    </row>
    <row r="66" ht="18.95" customHeight="1" s="44">
      <c r="C66" s="2" t="n"/>
    </row>
    <row r="67">
      <c r="A67" s="1" t="inlineStr">
        <is>
          <t>天气</t>
        </is>
      </c>
      <c r="C67" s="2" t="n"/>
    </row>
    <row r="68">
      <c r="B68" s="1" t="inlineStr">
        <is>
          <t>钓场1 天气 3条链配置</t>
        </is>
      </c>
      <c r="C68" s="2" t="n">
        <v>1</v>
      </c>
      <c r="D68" s="1" t="inlineStr">
        <is>
          <t>浣熊</t>
        </is>
      </c>
      <c r="E68" s="1" t="n">
        <v>2</v>
      </c>
    </row>
    <row r="69">
      <c r="B69" s="1" t="inlineStr">
        <is>
          <t>钓场2 天气 3条链配置</t>
        </is>
      </c>
      <c r="C69" s="2" t="n">
        <v>1</v>
      </c>
      <c r="D69" s="1" t="inlineStr">
        <is>
          <t>浣熊</t>
        </is>
      </c>
      <c r="E69" s="1" t="n">
        <v>2</v>
      </c>
    </row>
    <row r="70">
      <c r="B70" s="1" t="inlineStr">
        <is>
          <t>天气roll权重 配置</t>
        </is>
      </c>
      <c r="C70" s="2" t="n">
        <v>1</v>
      </c>
      <c r="D70" s="1" t="inlineStr">
        <is>
          <t>浣熊</t>
        </is>
      </c>
      <c r="E70" s="1" t="n">
        <v>2</v>
      </c>
    </row>
    <row r="71" ht="18.95" customHeight="1" s="44">
      <c r="B71" s="1" t="inlineStr">
        <is>
          <t>天气链挂钩钓场</t>
        </is>
      </c>
      <c r="C71" s="2" t="n">
        <v>1</v>
      </c>
      <c r="D71" s="1" t="inlineStr">
        <is>
          <t>浣熊</t>
        </is>
      </c>
      <c r="E71" s="1" t="n">
        <v>2</v>
      </c>
    </row>
    <row r="72" ht="18.95" customHeight="1" s="44">
      <c r="C72" s="2" t="n"/>
    </row>
    <row r="73">
      <c r="A73" s="1" t="inlineStr">
        <is>
          <t>钓具</t>
        </is>
      </c>
      <c r="C73" s="2" t="n"/>
    </row>
    <row r="74">
      <c r="B74" s="1" t="inlineStr">
        <is>
          <t>各阶钓具，根据鱼种、关卡作多样化、分野规划</t>
        </is>
      </c>
      <c r="C74" s="2" t="n">
        <v>0</v>
      </c>
      <c r="D74" s="1" t="inlineStr">
        <is>
          <t>JK</t>
        </is>
      </c>
      <c r="E74" s="1" t="n">
        <v>3</v>
      </c>
    </row>
    <row r="75">
      <c r="B75" s="1" t="inlineStr">
        <is>
          <t>配置钓具属性</t>
        </is>
      </c>
      <c r="C75" s="2" t="n">
        <v>0</v>
      </c>
      <c r="D75" s="1" t="inlineStr">
        <is>
          <t>JK</t>
        </is>
      </c>
      <c r="E75" s="1" t="n">
        <v>4</v>
      </c>
    </row>
    <row r="76" ht="18.95" customHeight="1" s="44">
      <c r="B76" s="1" t="inlineStr">
        <is>
          <t>配置饵长度、感知系数</t>
        </is>
      </c>
      <c r="C76" s="2" t="n">
        <v>0</v>
      </c>
      <c r="D76" s="1" t="inlineStr">
        <is>
          <t>JK</t>
        </is>
      </c>
      <c r="E76" s="1" t="n">
        <v>5</v>
      </c>
    </row>
    <row r="77">
      <c r="B77" s="1" t="inlineStr">
        <is>
          <t>配置钓具解锁等级</t>
        </is>
      </c>
      <c r="C77" s="2" t="n">
        <v>0</v>
      </c>
      <c r="D77" s="1" t="inlineStr">
        <is>
          <t>？</t>
        </is>
      </c>
      <c r="E77" s="1" t="n">
        <v>4</v>
      </c>
    </row>
    <row r="78">
      <c r="C78" s="2" t="n"/>
    </row>
    <row r="79">
      <c r="A79" s="1" t="inlineStr">
        <is>
          <t>售卖配置</t>
        </is>
      </c>
      <c r="C79" s="2" t="n"/>
    </row>
    <row r="80">
      <c r="B80" s="1" t="inlineStr">
        <is>
          <t>物品售卖批次配置</t>
        </is>
      </c>
      <c r="C80" s="2" t="n">
        <v>0</v>
      </c>
      <c r="D80" s="1" t="inlineStr">
        <is>
          <t>？</t>
        </is>
      </c>
      <c r="E80" s="1" t="n">
        <v>4</v>
      </c>
    </row>
    <row r="81">
      <c r="B81" s="1" t="inlineStr">
        <is>
          <t>钓具售卖多语言配置</t>
        </is>
      </c>
      <c r="C81" s="2" t="n">
        <v>0</v>
      </c>
      <c r="D81" s="1" t="inlineStr">
        <is>
          <t>？</t>
        </is>
      </c>
      <c r="E81" s="1" t="n">
        <v>4</v>
      </c>
    </row>
    <row r="82" ht="18.95" customHeight="1" s="44">
      <c r="B82" s="1" t="inlineStr">
        <is>
          <t>钓具售卖等级配置</t>
        </is>
      </c>
      <c r="C82" s="2" t="n">
        <v>0</v>
      </c>
      <c r="D82" s="1" t="inlineStr">
        <is>
          <t>？</t>
        </is>
      </c>
      <c r="E82" s="1" t="n">
        <v>4</v>
      </c>
    </row>
    <row r="83" ht="18.95" customHeight="1" s="44">
      <c r="B83" s="1" t="inlineStr">
        <is>
          <t>钓具售卖价格配置</t>
        </is>
      </c>
      <c r="C83" s="2" t="n">
        <v>0</v>
      </c>
      <c r="D83" s="1" t="inlineStr">
        <is>
          <t>？</t>
        </is>
      </c>
      <c r="E83" s="1" t="n">
        <v>4</v>
      </c>
    </row>
    <row r="84" ht="18.95" customHeight="1" s="44">
      <c r="B84" s="1" t="inlineStr">
        <is>
          <t>物品售卖图片配置</t>
        </is>
      </c>
      <c r="C84" s="2" t="n">
        <v>0</v>
      </c>
      <c r="D84" s="1" t="inlineStr">
        <is>
          <t>？</t>
        </is>
      </c>
      <c r="E84" s="1" t="n">
        <v>4</v>
      </c>
    </row>
    <row r="85" ht="18.95" customHeight="1" s="44">
      <c r="B85" s="1" t="inlineStr">
        <is>
          <t>食物配置</t>
        </is>
      </c>
      <c r="C85" s="2" t="n">
        <v>0</v>
      </c>
      <c r="D85" s="1" t="inlineStr">
        <is>
          <t>？</t>
        </is>
      </c>
      <c r="E85" s="1" t="n">
        <v>4</v>
      </c>
    </row>
    <row r="86" ht="18.95" customHeight="1" s="44">
      <c r="B86" s="1" t="n"/>
      <c r="C86" s="2" t="n"/>
    </row>
    <row r="87">
      <c r="A87" s="1" t="inlineStr">
        <is>
          <t>维修</t>
        </is>
      </c>
      <c r="C87" s="2" t="n"/>
    </row>
    <row r="88">
      <c r="B88" s="1" t="inlineStr">
        <is>
          <t>维修参数调整</t>
        </is>
      </c>
      <c r="C88" s="2" t="n">
        <v>0</v>
      </c>
      <c r="D88" s="1" t="inlineStr">
        <is>
          <t>斧头</t>
        </is>
      </c>
      <c r="E88" s="1" t="n">
        <v>5</v>
      </c>
    </row>
    <row r="89">
      <c r="B89" s="1" t="inlineStr">
        <is>
          <t>维修价格调整</t>
        </is>
      </c>
      <c r="C89" s="2" t="n">
        <v>0</v>
      </c>
      <c r="D89" s="1" t="inlineStr">
        <is>
          <t>斧头</t>
        </is>
      </c>
      <c r="E89" s="1" t="n">
        <v>5</v>
      </c>
    </row>
    <row r="90">
      <c r="C90" s="2" t="n"/>
    </row>
    <row r="91">
      <c r="A91" s="1" t="inlineStr">
        <is>
          <t>新手引导</t>
        </is>
      </c>
      <c r="C91" s="2" t="n"/>
    </row>
    <row r="92">
      <c r="B92" s="1" t="inlineStr">
        <is>
          <t>新手引导鱼配置</t>
        </is>
      </c>
      <c r="C92" s="2" t="n">
        <v>0</v>
      </c>
      <c r="D92" s="1" t="inlineStr">
        <is>
          <t>雷子？</t>
        </is>
      </c>
      <c r="E92" s="1" t="n">
        <v>3</v>
      </c>
    </row>
    <row r="93">
      <c r="B93" s="1" t="inlineStr">
        <is>
          <t>新手引导文字速度调整</t>
        </is>
      </c>
      <c r="C93" s="2" t="n">
        <v>0</v>
      </c>
      <c r="D93" s="1" t="inlineStr">
        <is>
          <t>雷子</t>
        </is>
      </c>
      <c r="E93" s="1" t="n">
        <v>3</v>
      </c>
    </row>
    <row r="94">
      <c r="B94" s="1" t="inlineStr">
        <is>
          <t>新手引导多语言配置</t>
        </is>
      </c>
      <c r="C94" s="2" t="n">
        <v>0</v>
      </c>
      <c r="D94" s="1" t="inlineStr">
        <is>
          <t>雷子</t>
        </is>
      </c>
      <c r="E94" s="1" t="n">
        <v>3</v>
      </c>
    </row>
    <row r="95">
      <c r="C95" s="2" t="n"/>
    </row>
    <row r="96">
      <c r="A96" s="1" t="inlineStr">
        <is>
          <t>成就</t>
        </is>
      </c>
      <c r="C96" s="2" t="n"/>
    </row>
    <row r="97">
      <c r="B97" s="1" t="inlineStr">
        <is>
          <t>成就项目列表设计</t>
        </is>
      </c>
      <c r="C97" s="2" t="n">
        <v>0</v>
      </c>
      <c r="D97" s="1" t="inlineStr">
        <is>
          <t>雷子</t>
        </is>
      </c>
      <c r="E97" s="1" t="n">
        <v>3</v>
      </c>
    </row>
    <row r="98">
      <c r="B98" s="1" t="inlineStr">
        <is>
          <t>成就条件配置</t>
        </is>
      </c>
      <c r="C98" s="2" t="n">
        <v>0</v>
      </c>
      <c r="D98" s="1" t="inlineStr">
        <is>
          <t>雷子</t>
        </is>
      </c>
      <c r="E98" s="1" t="n">
        <v>4</v>
      </c>
    </row>
    <row r="99">
      <c r="B99" s="1" t="inlineStr">
        <is>
          <t>成就奖励配置</t>
        </is>
      </c>
      <c r="C99" s="2" t="n">
        <v>0</v>
      </c>
      <c r="D99" s="1" t="inlineStr">
        <is>
          <t>雷子</t>
        </is>
      </c>
      <c r="E99" s="1" t="n">
        <v>4</v>
      </c>
    </row>
    <row r="100">
      <c r="C100" s="2" t="n"/>
    </row>
    <row r="101">
      <c r="C101" s="2" t="n"/>
    </row>
    <row r="102">
      <c r="C102" s="2" t="n"/>
    </row>
    <row r="103">
      <c r="C103" s="2" t="n"/>
    </row>
    <row r="104">
      <c r="C104" s="2" t="n"/>
    </row>
    <row r="105">
      <c r="C105" s="2" t="n"/>
    </row>
    <row r="106">
      <c r="C106" s="2" t="n"/>
    </row>
    <row r="107">
      <c r="C107" s="2" t="n"/>
    </row>
    <row r="108">
      <c r="C108" s="2" t="n"/>
    </row>
    <row r="109">
      <c r="C109" s="2" t="n"/>
    </row>
    <row r="110">
      <c r="C110" s="2" t="n"/>
    </row>
    <row r="111">
      <c r="C111" s="2" t="n"/>
    </row>
    <row r="112">
      <c r="C112" s="2" t="n"/>
    </row>
    <row r="113">
      <c r="C113" s="2" t="n"/>
    </row>
    <row r="114">
      <c r="C114" s="2" t="n"/>
    </row>
    <row r="115">
      <c r="C115" s="2" t="n"/>
    </row>
    <row r="116">
      <c r="C116" s="2" t="n"/>
    </row>
    <row r="117">
      <c r="C117" s="2" t="n"/>
    </row>
    <row r="118">
      <c r="C118" s="2" t="n"/>
    </row>
    <row r="119">
      <c r="C119" s="2" t="n"/>
    </row>
    <row r="120">
      <c r="C120" s="2" t="n"/>
    </row>
    <row r="121">
      <c r="C121" s="2" t="n"/>
    </row>
    <row r="122">
      <c r="C122" s="2" t="n"/>
    </row>
    <row r="123">
      <c r="C123" s="2" t="n"/>
    </row>
    <row r="124">
      <c r="C124" s="2" t="n"/>
    </row>
    <row r="125">
      <c r="C125" s="2" t="n"/>
    </row>
    <row r="126">
      <c r="C126" s="2" t="n"/>
    </row>
    <row r="127">
      <c r="C127" s="2" t="n"/>
    </row>
    <row r="128">
      <c r="C128" s="2" t="n"/>
    </row>
    <row r="129">
      <c r="C129" s="2" t="n"/>
    </row>
    <row r="130">
      <c r="C130" s="2" t="n"/>
    </row>
    <row r="131">
      <c r="C131" s="2" t="n"/>
    </row>
    <row r="132">
      <c r="C132" s="2" t="n"/>
    </row>
    <row r="133">
      <c r="C133" s="2" t="n"/>
    </row>
    <row r="134">
      <c r="C134" s="2" t="n"/>
    </row>
    <row r="135">
      <c r="C135" s="2" t="n"/>
    </row>
    <row r="136">
      <c r="C136" s="2" t="n"/>
    </row>
    <row r="137">
      <c r="C137" s="2" t="n"/>
    </row>
    <row r="138">
      <c r="C138" s="2" t="n"/>
    </row>
    <row r="139">
      <c r="C139" s="2" t="n"/>
    </row>
    <row r="140">
      <c r="C140" s="2" t="n"/>
    </row>
    <row r="141">
      <c r="C141" s="2" t="n"/>
    </row>
    <row r="142">
      <c r="C142" s="2" t="n"/>
    </row>
    <row r="143">
      <c r="C143" s="2" t="n"/>
    </row>
    <row r="144">
      <c r="C144" s="2" t="n"/>
    </row>
    <row r="145">
      <c r="C145" s="2" t="n"/>
    </row>
    <row r="146">
      <c r="C146" s="2" t="n"/>
    </row>
    <row r="147">
      <c r="C147" s="2" t="n"/>
    </row>
    <row r="148">
      <c r="C148" s="2" t="n"/>
    </row>
    <row r="149">
      <c r="C149" s="2" t="n"/>
    </row>
    <row r="150">
      <c r="C150" s="2" t="n"/>
    </row>
    <row r="151">
      <c r="C151" s="2" t="n"/>
    </row>
    <row r="152">
      <c r="C152" s="2" t="n"/>
    </row>
    <row r="153">
      <c r="C153" s="2" t="n"/>
    </row>
    <row r="154">
      <c r="C154" s="2" t="n"/>
    </row>
    <row r="155">
      <c r="C155" s="2" t="n"/>
    </row>
    <row r="156">
      <c r="C156" s="2" t="n"/>
    </row>
    <row r="157">
      <c r="C157" s="2" t="n"/>
    </row>
    <row r="158">
      <c r="C158" s="2" t="n"/>
    </row>
    <row r="159">
      <c r="C159" s="2" t="n"/>
    </row>
    <row r="160">
      <c r="C160" s="2" t="n"/>
    </row>
    <row r="161">
      <c r="C161" s="2" t="n"/>
    </row>
    <row r="162">
      <c r="C162" s="2" t="n"/>
    </row>
    <row r="163">
      <c r="C163" s="2" t="n"/>
    </row>
    <row r="164">
      <c r="C164" s="2" t="n"/>
    </row>
    <row r="165">
      <c r="C165" s="2" t="n"/>
    </row>
    <row r="166">
      <c r="C166" s="2" t="n"/>
    </row>
    <row r="167">
      <c r="C167" s="2" t="n"/>
    </row>
    <row r="168">
      <c r="C168" s="2" t="n"/>
    </row>
    <row r="169">
      <c r="C169" s="2" t="n"/>
    </row>
    <row r="170">
      <c r="C170" s="2" t="n"/>
    </row>
    <row r="171">
      <c r="C171" s="2" t="n"/>
    </row>
    <row r="172">
      <c r="C172" s="2" t="n"/>
    </row>
    <row r="173">
      <c r="C173" s="2" t="n"/>
    </row>
    <row r="174">
      <c r="C174" s="2" t="n"/>
    </row>
    <row r="175">
      <c r="C175" s="2" t="n"/>
    </row>
    <row r="176">
      <c r="C176" s="2" t="n"/>
    </row>
    <row r="177">
      <c r="C177" s="2" t="n"/>
    </row>
    <row r="178">
      <c r="C178" s="2" t="n"/>
    </row>
    <row r="179">
      <c r="C179" s="2" t="n"/>
    </row>
    <row r="180">
      <c r="C180" s="2" t="n"/>
    </row>
    <row r="181">
      <c r="C181" s="2" t="n"/>
    </row>
    <row r="182">
      <c r="C182" s="2" t="n"/>
    </row>
    <row r="183">
      <c r="C183" s="2" t="n"/>
    </row>
    <row r="184">
      <c r="C184" s="2" t="n"/>
    </row>
    <row r="185">
      <c r="C185" s="2" t="n"/>
    </row>
    <row r="186">
      <c r="C186" s="2" t="n"/>
    </row>
    <row r="187">
      <c r="C187" s="2" t="n"/>
    </row>
    <row r="188">
      <c r="C188" s="2" t="n"/>
    </row>
    <row r="189">
      <c r="C189" s="2" t="n"/>
    </row>
    <row r="190">
      <c r="C190" s="2" t="n"/>
    </row>
    <row r="191">
      <c r="C191" s="2" t="n"/>
    </row>
    <row r="192">
      <c r="C192" s="2" t="n"/>
    </row>
    <row r="193">
      <c r="C193" s="2" t="n"/>
    </row>
    <row r="194">
      <c r="C194" s="2" t="n"/>
    </row>
    <row r="195">
      <c r="C195" s="2" t="n"/>
    </row>
    <row r="196">
      <c r="C196" s="2" t="n"/>
    </row>
    <row r="197">
      <c r="C197" s="2" t="n"/>
    </row>
    <row r="198">
      <c r="C198" s="2" t="n"/>
    </row>
    <row r="199">
      <c r="C199" s="2" t="n"/>
    </row>
    <row r="200">
      <c r="C200" s="2" t="n"/>
    </row>
    <row r="201">
      <c r="C201" s="2" t="n"/>
    </row>
    <row r="202">
      <c r="C202" s="2" t="n"/>
    </row>
    <row r="203">
      <c r="C203" s="2" t="n"/>
    </row>
    <row r="204">
      <c r="C204" s="2" t="n"/>
    </row>
    <row r="205">
      <c r="C205" s="2" t="n"/>
    </row>
    <row r="206">
      <c r="C206" s="2" t="n"/>
    </row>
    <row r="207">
      <c r="C207" s="2" t="n"/>
    </row>
    <row r="208">
      <c r="C208" s="2" t="n"/>
    </row>
    <row r="209">
      <c r="C209" s="2" t="n"/>
    </row>
    <row r="210">
      <c r="C210" s="2" t="n"/>
    </row>
    <row r="211">
      <c r="C211" s="2" t="n"/>
    </row>
    <row r="212">
      <c r="C212" s="2" t="n"/>
    </row>
    <row r="213">
      <c r="C213" s="2" t="n"/>
    </row>
    <row r="214">
      <c r="C214" s="2" t="n"/>
    </row>
    <row r="215">
      <c r="C215" s="2" t="n"/>
    </row>
    <row r="216">
      <c r="C216" s="2" t="n"/>
    </row>
    <row r="217">
      <c r="C217" s="2" t="n"/>
    </row>
    <row r="218">
      <c r="C218" s="2" t="n"/>
    </row>
    <row r="219">
      <c r="C219" s="2" t="n"/>
    </row>
    <row r="220">
      <c r="C220" s="2" t="n"/>
    </row>
    <row r="221">
      <c r="C221" s="2" t="n"/>
    </row>
    <row r="222">
      <c r="C222" s="2" t="n"/>
    </row>
    <row r="223">
      <c r="C223" s="2" t="n"/>
    </row>
    <row r="224">
      <c r="C224" s="2" t="n"/>
    </row>
    <row r="225">
      <c r="C225" s="2" t="n"/>
    </row>
    <row r="226">
      <c r="C226" s="2" t="n"/>
    </row>
    <row r="227">
      <c r="C227" s="2" t="n"/>
    </row>
    <row r="228">
      <c r="C228" s="2" t="n"/>
    </row>
    <row r="229">
      <c r="C229" s="2" t="n"/>
    </row>
    <row r="230">
      <c r="C230" s="2" t="n"/>
    </row>
    <row r="231">
      <c r="C231" s="2" t="n"/>
    </row>
    <row r="232">
      <c r="C232" s="2" t="n"/>
    </row>
    <row r="233">
      <c r="C233" s="2" t="n"/>
    </row>
    <row r="234">
      <c r="C234" s="2" t="n"/>
    </row>
    <row r="235">
      <c r="C235" s="2" t="n"/>
    </row>
    <row r="236">
      <c r="C236" s="2" t="n"/>
    </row>
    <row r="237">
      <c r="C237" s="2" t="n"/>
    </row>
    <row r="238">
      <c r="C238" s="2" t="n"/>
    </row>
    <row r="239">
      <c r="C239" s="2" t="n"/>
    </row>
    <row r="240">
      <c r="C240" s="2" t="n"/>
    </row>
    <row r="241">
      <c r="C241" s="2" t="n"/>
    </row>
    <row r="242">
      <c r="C242" s="2" t="n"/>
    </row>
    <row r="243">
      <c r="C243" s="2" t="n"/>
    </row>
    <row r="244">
      <c r="C244" s="2" t="n"/>
    </row>
    <row r="245">
      <c r="C245" s="2" t="n"/>
    </row>
    <row r="246">
      <c r="C246" s="2" t="n"/>
    </row>
    <row r="247">
      <c r="C247" s="2" t="n"/>
    </row>
  </sheetData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D9"/>
  <sheetViews>
    <sheetView workbookViewId="0">
      <selection activeCell="A1" sqref="A1"/>
    </sheetView>
  </sheetViews>
  <sheetFormatPr baseColWidth="8" defaultColWidth="14" defaultRowHeight="12.75"/>
  <cols>
    <col width="14" customWidth="1" style="44" min="1" max="4"/>
  </cols>
  <sheetData>
    <row r="1">
      <c r="A1" s="45" t="n"/>
      <c r="B1" s="39" t="inlineStr">
        <is>
          <t>值</t>
        </is>
      </c>
      <c r="C1" s="45" t="n"/>
      <c r="D1" s="45" t="n"/>
    </row>
    <row r="2">
      <c r="A2" s="39" t="inlineStr">
        <is>
          <t>阶段</t>
        </is>
      </c>
      <c r="B2" s="45" t="inlineStr">
        <is>
          <t>求和项:任务经验</t>
        </is>
      </c>
      <c r="C2" s="45" t="inlineStr">
        <is>
          <t>求和项:任务金币</t>
        </is>
      </c>
      <c r="D2" s="45" t="inlineStr">
        <is>
          <t>求和项:经验目标</t>
        </is>
      </c>
    </row>
    <row r="3">
      <c r="A3" s="45" t="inlineStr">
        <is>
          <t>coeff</t>
        </is>
      </c>
      <c r="B3" s="45" t="n"/>
      <c r="C3" s="45" t="n">
        <v>0.3</v>
      </c>
      <c r="D3" s="45" t="n">
        <v>1.3</v>
      </c>
    </row>
    <row r="4">
      <c r="A4" s="45" t="n">
        <v>1</v>
      </c>
      <c r="B4" s="45" t="n">
        <v>74880</v>
      </c>
      <c r="C4" s="45" t="n">
        <v>28800</v>
      </c>
      <c r="D4" s="45" t="n">
        <v>124800</v>
      </c>
    </row>
    <row r="5">
      <c r="A5" s="45" t="n">
        <v>2</v>
      </c>
      <c r="B5" s="45" t="n">
        <v>299520</v>
      </c>
      <c r="C5" s="45" t="n">
        <v>115200</v>
      </c>
      <c r="D5" s="45" t="n">
        <v>499200</v>
      </c>
    </row>
    <row r="6">
      <c r="A6" s="45" t="n">
        <v>3</v>
      </c>
      <c r="B6" s="45" t="n">
        <v>898560</v>
      </c>
      <c r="C6" s="45" t="n">
        <v>345600</v>
      </c>
      <c r="D6" s="45" t="n">
        <v>1497600</v>
      </c>
    </row>
    <row r="7">
      <c r="A7" s="45" t="n">
        <v>4</v>
      </c>
      <c r="B7" s="45" t="n">
        <v>3369600</v>
      </c>
      <c r="C7" s="45" t="n">
        <v>1296000</v>
      </c>
      <c r="D7" s="45" t="n">
        <v>5616000</v>
      </c>
    </row>
    <row r="8">
      <c r="A8" s="45" t="n">
        <v>5</v>
      </c>
      <c r="B8" s="45" t="n">
        <v>6065280</v>
      </c>
      <c r="C8" s="45" t="n">
        <v>2332800</v>
      </c>
      <c r="D8" s="45" t="n">
        <v>10108800</v>
      </c>
    </row>
    <row r="9">
      <c r="A9" s="45" t="inlineStr">
        <is>
          <t>总计</t>
        </is>
      </c>
      <c r="B9" s="45" t="n">
        <v>10707840</v>
      </c>
      <c r="C9" s="45" t="n">
        <v>4118400.3</v>
      </c>
      <c r="D9" s="45" t="n">
        <v>17846401.3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G55"/>
  <sheetViews>
    <sheetView workbookViewId="0">
      <selection activeCell="A1" sqref="A1"/>
    </sheetView>
  </sheetViews>
  <sheetFormatPr baseColWidth="8" defaultColWidth="14" defaultRowHeight="12.75"/>
  <sheetData>
    <row r="1">
      <c r="A1" s="50" t="inlineStr">
        <is>
          <t>鱼种</t>
        </is>
      </c>
      <c r="B1" s="50" t="inlineStr">
        <is>
          <t>品质</t>
        </is>
      </c>
      <c r="C1" s="50" t="inlineStr">
        <is>
          <t>钓场</t>
        </is>
      </c>
      <c r="D1" s="50" t="inlineStr">
        <is>
          <t>等阶</t>
        </is>
      </c>
      <c r="E1" s="50" t="inlineStr">
        <is>
          <t>随机权重</t>
        </is>
      </c>
      <c r="F1" s="50" t="inlineStr">
        <is>
          <t>最小长度</t>
        </is>
      </c>
      <c r="G1" s="50" t="inlineStr">
        <is>
          <t>最大长度</t>
        </is>
      </c>
    </row>
    <row r="2">
      <c r="A2" s="51" t="inlineStr">
        <is>
          <t>Tench</t>
        </is>
      </c>
      <c r="B2" s="51" t="inlineStr">
        <is>
          <t>_Common</t>
        </is>
      </c>
      <c r="C2" s="51" t="n">
        <v>1</v>
      </c>
      <c r="D2" s="51" t="n">
        <v>3</v>
      </c>
      <c r="E2" s="51" t="n">
        <v>378</v>
      </c>
    </row>
    <row r="3">
      <c r="A3" s="51" t="inlineStr">
        <is>
          <t>Tench</t>
        </is>
      </c>
      <c r="B3" s="51" t="inlineStr">
        <is>
          <t>_Trophy</t>
        </is>
      </c>
      <c r="C3" s="51" t="n">
        <v>1</v>
      </c>
      <c r="D3" s="51" t="n">
        <v>3</v>
      </c>
      <c r="E3" s="51" t="n">
        <v>189</v>
      </c>
    </row>
    <row r="4">
      <c r="A4" s="51" t="inlineStr">
        <is>
          <t>Tench</t>
        </is>
      </c>
      <c r="B4" s="51" t="inlineStr">
        <is>
          <t>_Unique</t>
        </is>
      </c>
      <c r="C4" s="51" t="n">
        <v>1</v>
      </c>
      <c r="D4" s="51" t="n">
        <v>3</v>
      </c>
      <c r="E4" s="51" t="n">
        <v>94</v>
      </c>
    </row>
    <row r="5">
      <c r="A5" s="51" t="inlineStr">
        <is>
          <t>Tench</t>
        </is>
      </c>
      <c r="B5" s="51" t="inlineStr">
        <is>
          <t>_Apex</t>
        </is>
      </c>
      <c r="C5" s="51" t="n">
        <v>1</v>
      </c>
      <c r="D5" s="51" t="n">
        <v>3</v>
      </c>
      <c r="E5" s="51" t="n">
        <v>37</v>
      </c>
    </row>
    <row r="6">
      <c r="A6" s="51" t="inlineStr">
        <is>
          <t>Golden_Bream</t>
        </is>
      </c>
      <c r="B6" s="51" t="inlineStr">
        <is>
          <t>_Common</t>
        </is>
      </c>
      <c r="C6" s="51" t="n">
        <v>1</v>
      </c>
      <c r="D6" s="51" t="n">
        <v>4</v>
      </c>
      <c r="E6" s="51" t="n">
        <v>378</v>
      </c>
    </row>
    <row r="7">
      <c r="A7" s="51" t="inlineStr">
        <is>
          <t>Golden_Bream</t>
        </is>
      </c>
      <c r="B7" s="51" t="inlineStr">
        <is>
          <t>_Trophy</t>
        </is>
      </c>
      <c r="C7" s="51" t="n">
        <v>1</v>
      </c>
      <c r="D7" s="51" t="n">
        <v>4</v>
      </c>
      <c r="E7" s="51" t="n">
        <v>189</v>
      </c>
    </row>
    <row r="8">
      <c r="A8" s="51" t="inlineStr">
        <is>
          <t>Golden_Bream</t>
        </is>
      </c>
      <c r="B8" s="51" t="inlineStr">
        <is>
          <t>_Unique</t>
        </is>
      </c>
      <c r="C8" s="51" t="n">
        <v>1</v>
      </c>
      <c r="D8" s="51" t="n">
        <v>4</v>
      </c>
      <c r="E8" s="51" t="n">
        <v>94</v>
      </c>
    </row>
    <row r="9">
      <c r="A9" s="51" t="inlineStr">
        <is>
          <t>Golden_Bream</t>
        </is>
      </c>
      <c r="B9" s="51" t="inlineStr">
        <is>
          <t>_Apex</t>
        </is>
      </c>
      <c r="C9" s="51" t="n">
        <v>1</v>
      </c>
      <c r="D9" s="51" t="n">
        <v>4</v>
      </c>
      <c r="E9" s="51" t="n">
        <v>37</v>
      </c>
    </row>
    <row r="10">
      <c r="A10" s="51" t="inlineStr">
        <is>
          <t>Green_Sunfish</t>
        </is>
      </c>
      <c r="B10" s="51" t="inlineStr">
        <is>
          <t>_Common</t>
        </is>
      </c>
      <c r="C10" s="51" t="n">
        <v>1</v>
      </c>
      <c r="D10" s="51" t="n">
        <v>3</v>
      </c>
      <c r="E10" s="51" t="n">
        <v>857</v>
      </c>
    </row>
    <row r="11">
      <c r="A11" s="51" t="inlineStr">
        <is>
          <t>Green_Sunfish</t>
        </is>
      </c>
      <c r="B11" s="51" t="inlineStr">
        <is>
          <t>_Trophy</t>
        </is>
      </c>
      <c r="C11" s="51" t="n">
        <v>1</v>
      </c>
      <c r="D11" s="51" t="n">
        <v>3</v>
      </c>
      <c r="E11" s="51" t="n">
        <v>428</v>
      </c>
    </row>
    <row r="12">
      <c r="A12" s="51" t="inlineStr">
        <is>
          <t>Green_Sunfish</t>
        </is>
      </c>
      <c r="B12" s="51" t="inlineStr">
        <is>
          <t>_Unique</t>
        </is>
      </c>
      <c r="C12" s="51" t="n">
        <v>1</v>
      </c>
      <c r="D12" s="51" t="n">
        <v>3</v>
      </c>
      <c r="E12" s="51" t="n">
        <v>214</v>
      </c>
    </row>
    <row r="13">
      <c r="A13" s="51" t="inlineStr">
        <is>
          <t>Black_Crappie</t>
        </is>
      </c>
      <c r="B13" s="51" t="inlineStr">
        <is>
          <t>_Young</t>
        </is>
      </c>
      <c r="C13" s="51" t="n">
        <v>1</v>
      </c>
      <c r="D13" s="51" t="n">
        <v>2</v>
      </c>
      <c r="E13" s="51" t="n">
        <v>500</v>
      </c>
    </row>
    <row r="14">
      <c r="A14" s="51" t="inlineStr">
        <is>
          <t>Black_Crappie</t>
        </is>
      </c>
      <c r="B14" s="51" t="inlineStr">
        <is>
          <t>_Common</t>
        </is>
      </c>
      <c r="C14" s="51" t="n">
        <v>1</v>
      </c>
      <c r="D14" s="51" t="n">
        <v>2</v>
      </c>
      <c r="E14" s="51" t="n">
        <v>500</v>
      </c>
    </row>
    <row r="15">
      <c r="A15" s="51" t="inlineStr">
        <is>
          <t>White_Crappie</t>
        </is>
      </c>
      <c r="B15" s="51" t="inlineStr">
        <is>
          <t>_Young</t>
        </is>
      </c>
      <c r="C15" s="51" t="n">
        <v>1</v>
      </c>
      <c r="D15" s="51" t="n">
        <v>2</v>
      </c>
      <c r="E15" s="51" t="n">
        <v>500</v>
      </c>
    </row>
    <row r="16">
      <c r="A16" s="51" t="inlineStr">
        <is>
          <t>White_Crappie</t>
        </is>
      </c>
      <c r="B16" s="51" t="inlineStr">
        <is>
          <t>_Common</t>
        </is>
      </c>
      <c r="C16" s="51" t="n">
        <v>1</v>
      </c>
      <c r="D16" s="51" t="n">
        <v>2</v>
      </c>
      <c r="E16" s="51" t="n">
        <v>500</v>
      </c>
    </row>
    <row r="17">
      <c r="A17" s="51" t="inlineStr">
        <is>
          <t>Redspotted_Sunfish</t>
        </is>
      </c>
      <c r="B17" s="51" t="inlineStr">
        <is>
          <t>_Young</t>
        </is>
      </c>
      <c r="C17" s="51" t="n">
        <v>1</v>
      </c>
      <c r="D17" s="51" t="n">
        <v>2</v>
      </c>
      <c r="E17" s="51" t="n">
        <v>500</v>
      </c>
    </row>
    <row r="18">
      <c r="A18" s="51" t="inlineStr">
        <is>
          <t>Redspotted_Sunfish</t>
        </is>
      </c>
      <c r="B18" s="51" t="inlineStr">
        <is>
          <t>_Common</t>
        </is>
      </c>
      <c r="C18" s="51" t="n">
        <v>1</v>
      </c>
      <c r="D18" s="51" t="n">
        <v>2</v>
      </c>
      <c r="E18" s="51" t="n">
        <v>500</v>
      </c>
    </row>
    <row r="19">
      <c r="A19" s="51" t="inlineStr">
        <is>
          <t>Largemouth_Bass</t>
        </is>
      </c>
      <c r="B19" s="51" t="inlineStr">
        <is>
          <t>_Young</t>
        </is>
      </c>
      <c r="C19" s="51" t="n">
        <v>1</v>
      </c>
      <c r="D19" s="51" t="n">
        <v>2</v>
      </c>
      <c r="E19" s="51" t="n">
        <v>500</v>
      </c>
    </row>
    <row r="20">
      <c r="A20" s="51" t="inlineStr">
        <is>
          <t>Largemouth_Bass</t>
        </is>
      </c>
      <c r="B20" s="51" t="inlineStr">
        <is>
          <t>_Common</t>
        </is>
      </c>
      <c r="C20" s="51" t="n">
        <v>1</v>
      </c>
      <c r="D20" s="51" t="n">
        <v>2</v>
      </c>
      <c r="E20" s="51" t="n">
        <v>500</v>
      </c>
    </row>
    <row r="21">
      <c r="A21" s="51" t="inlineStr">
        <is>
          <t>Channel_Catfish</t>
        </is>
      </c>
      <c r="B21" s="51" t="inlineStr">
        <is>
          <t>_Young</t>
        </is>
      </c>
      <c r="C21" s="51" t="n">
        <v>1</v>
      </c>
      <c r="D21" s="51" t="n">
        <v>2</v>
      </c>
      <c r="E21" s="51" t="n">
        <v>500</v>
      </c>
    </row>
    <row r="22">
      <c r="A22" s="51" t="inlineStr">
        <is>
          <t>Channel_Catfish</t>
        </is>
      </c>
      <c r="B22" s="51" t="inlineStr">
        <is>
          <t>_Common</t>
        </is>
      </c>
      <c r="C22" s="51" t="n">
        <v>1</v>
      </c>
      <c r="D22" s="51" t="n">
        <v>2</v>
      </c>
      <c r="E22" s="51" t="n">
        <v>500</v>
      </c>
    </row>
    <row r="23">
      <c r="A23" s="51" t="inlineStr">
        <is>
          <t>Pumpkinseed_Sunfish</t>
        </is>
      </c>
      <c r="B23" s="51" t="inlineStr">
        <is>
          <t>_Young</t>
        </is>
      </c>
      <c r="C23" s="51" t="n">
        <v>1</v>
      </c>
      <c r="D23" s="51" t="n">
        <v>1</v>
      </c>
      <c r="E23" s="51" t="n">
        <v>500</v>
      </c>
    </row>
    <row r="24">
      <c r="A24" s="51" t="inlineStr">
        <is>
          <t>Pumpkinseed_Sunfish</t>
        </is>
      </c>
      <c r="B24" s="51" t="inlineStr">
        <is>
          <t>_Common</t>
        </is>
      </c>
      <c r="C24" s="51" t="n">
        <v>1</v>
      </c>
      <c r="D24" s="51" t="n">
        <v>1</v>
      </c>
      <c r="E24" s="51" t="n">
        <v>500</v>
      </c>
    </row>
    <row r="25">
      <c r="A25" s="51" t="inlineStr">
        <is>
          <t>Buffalofish</t>
        </is>
      </c>
      <c r="B25" s="51" t="inlineStr">
        <is>
          <t>_Young</t>
        </is>
      </c>
      <c r="C25" s="51" t="n">
        <v>1</v>
      </c>
      <c r="D25" s="51" t="n">
        <v>3</v>
      </c>
      <c r="E25" s="51" t="n">
        <v>500</v>
      </c>
    </row>
    <row r="26">
      <c r="A26" s="51" t="inlineStr">
        <is>
          <t>Buffalofish</t>
        </is>
      </c>
      <c r="B26" s="51" t="inlineStr">
        <is>
          <t>_Common</t>
        </is>
      </c>
      <c r="C26" s="51" t="n">
        <v>1</v>
      </c>
      <c r="D26" s="51" t="n">
        <v>3</v>
      </c>
      <c r="E26" s="51" t="n">
        <v>500</v>
      </c>
    </row>
    <row r="27">
      <c r="A27" s="51" t="inlineStr">
        <is>
          <t>Redear_Sunfish</t>
        </is>
      </c>
      <c r="B27" s="51" t="inlineStr">
        <is>
          <t>_Young</t>
        </is>
      </c>
      <c r="C27" s="51" t="n">
        <v>1</v>
      </c>
      <c r="D27" s="51" t="n">
        <v>1</v>
      </c>
      <c r="E27" s="51" t="n">
        <v>500</v>
      </c>
    </row>
    <row r="28">
      <c r="A28" s="51" t="inlineStr">
        <is>
          <t>Redear_Sunfish</t>
        </is>
      </c>
      <c r="B28" s="51" t="inlineStr">
        <is>
          <t>_Common</t>
        </is>
      </c>
      <c r="C28" s="51" t="n">
        <v>1</v>
      </c>
      <c r="D28" s="51" t="n">
        <v>1</v>
      </c>
      <c r="E28" s="51" t="n">
        <v>500</v>
      </c>
    </row>
    <row r="29">
      <c r="A29" s="51" t="inlineStr">
        <is>
          <t>Bluegill_Sunfish</t>
        </is>
      </c>
      <c r="B29" s="51" t="inlineStr">
        <is>
          <t>_Young</t>
        </is>
      </c>
      <c r="C29" s="51" t="n">
        <v>1</v>
      </c>
      <c r="D29" s="51" t="n">
        <v>1</v>
      </c>
      <c r="E29" s="51" t="n">
        <v>500</v>
      </c>
    </row>
    <row r="30">
      <c r="A30" s="51" t="inlineStr">
        <is>
          <t>Bluegill_Sunfish</t>
        </is>
      </c>
      <c r="B30" s="51" t="inlineStr">
        <is>
          <t>_Common</t>
        </is>
      </c>
      <c r="C30" s="51" t="n">
        <v>1</v>
      </c>
      <c r="D30" s="51" t="n">
        <v>1</v>
      </c>
      <c r="E30" s="51" t="n">
        <v>500</v>
      </c>
    </row>
    <row r="31">
      <c r="A31" s="51" t="inlineStr">
        <is>
          <t>White_Channel_Catfish</t>
        </is>
      </c>
      <c r="B31" s="51" t="inlineStr">
        <is>
          <t>_Common</t>
        </is>
      </c>
      <c r="C31" s="51" t="n">
        <v>2</v>
      </c>
      <c r="D31" s="51" t="n">
        <v>5</v>
      </c>
      <c r="E31" s="51" t="n">
        <v>540</v>
      </c>
    </row>
    <row r="32">
      <c r="A32" s="51" t="inlineStr">
        <is>
          <t>White_Channel_Catfish</t>
        </is>
      </c>
      <c r="B32" s="51" t="inlineStr">
        <is>
          <t>_Trophy</t>
        </is>
      </c>
      <c r="C32" s="51" t="n">
        <v>2</v>
      </c>
      <c r="D32" s="51" t="n">
        <v>5</v>
      </c>
      <c r="E32" s="51" t="n">
        <v>270</v>
      </c>
    </row>
    <row r="33">
      <c r="A33" s="51" t="inlineStr">
        <is>
          <t>White_Channel_Catfish</t>
        </is>
      </c>
      <c r="B33" s="51" t="inlineStr">
        <is>
          <t>_Unique</t>
        </is>
      </c>
      <c r="C33" s="51" t="n">
        <v>2</v>
      </c>
      <c r="D33" s="51" t="n">
        <v>5</v>
      </c>
      <c r="E33" s="51" t="n">
        <v>135</v>
      </c>
    </row>
    <row r="34">
      <c r="A34" s="51" t="inlineStr">
        <is>
          <t>White_Channel_Catfish</t>
        </is>
      </c>
      <c r="B34" s="51" t="inlineStr">
        <is>
          <t>_Apex</t>
        </is>
      </c>
      <c r="C34" s="51" t="n">
        <v>2</v>
      </c>
      <c r="D34" s="51" t="n">
        <v>5</v>
      </c>
      <c r="E34" s="51" t="n">
        <v>54</v>
      </c>
    </row>
    <row r="35">
      <c r="A35" s="51" t="inlineStr">
        <is>
          <t>Striped_Bass</t>
        </is>
      </c>
      <c r="B35" s="51" t="inlineStr">
        <is>
          <t>_Common</t>
        </is>
      </c>
      <c r="C35" s="51" t="n">
        <v>2</v>
      </c>
      <c r="D35" s="51" t="n">
        <v>5</v>
      </c>
      <c r="E35" s="51" t="n">
        <v>378</v>
      </c>
    </row>
    <row r="36">
      <c r="A36" s="51" t="inlineStr">
        <is>
          <t>Striped_Bass</t>
        </is>
      </c>
      <c r="B36" s="51" t="inlineStr">
        <is>
          <t>_Trophy</t>
        </is>
      </c>
      <c r="C36" s="51" t="n">
        <v>2</v>
      </c>
      <c r="D36" s="51" t="n">
        <v>5</v>
      </c>
      <c r="E36" s="51" t="n">
        <v>189</v>
      </c>
    </row>
    <row r="37">
      <c r="A37" s="51" t="inlineStr">
        <is>
          <t>Striped_Bass</t>
        </is>
      </c>
      <c r="B37" s="51" t="inlineStr">
        <is>
          <t>_Unique</t>
        </is>
      </c>
      <c r="C37" s="51" t="n">
        <v>2</v>
      </c>
      <c r="D37" s="51" t="n">
        <v>5</v>
      </c>
      <c r="E37" s="51" t="n">
        <v>94</v>
      </c>
    </row>
    <row r="38">
      <c r="A38" s="51" t="inlineStr">
        <is>
          <t>Striped_Bass</t>
        </is>
      </c>
      <c r="B38" s="51" t="inlineStr">
        <is>
          <t>_Apex</t>
        </is>
      </c>
      <c r="C38" s="51" t="n">
        <v>2</v>
      </c>
      <c r="D38" s="51" t="n">
        <v>5</v>
      </c>
      <c r="E38" s="51" t="n">
        <v>37</v>
      </c>
    </row>
    <row r="39">
      <c r="A39" s="51" t="inlineStr">
        <is>
          <t>Walleye</t>
        </is>
      </c>
      <c r="B39" s="51" t="inlineStr">
        <is>
          <t>_Common</t>
        </is>
      </c>
      <c r="C39" s="51" t="n">
        <v>2</v>
      </c>
      <c r="D39" s="51" t="n">
        <v>4</v>
      </c>
      <c r="E39" s="51" t="n">
        <v>800</v>
      </c>
    </row>
    <row r="40">
      <c r="A40" s="51" t="inlineStr">
        <is>
          <t>Walleye</t>
        </is>
      </c>
      <c r="B40" s="51" t="inlineStr">
        <is>
          <t>_Trophy</t>
        </is>
      </c>
      <c r="C40" s="51" t="n">
        <v>2</v>
      </c>
      <c r="D40" s="51" t="n">
        <v>4</v>
      </c>
      <c r="E40" s="51" t="n">
        <v>400</v>
      </c>
    </row>
    <row r="41">
      <c r="A41" s="51" t="inlineStr">
        <is>
          <t>Walleye</t>
        </is>
      </c>
      <c r="B41" s="51" t="inlineStr">
        <is>
          <t>_Unique</t>
        </is>
      </c>
      <c r="C41" s="51" t="n">
        <v>2</v>
      </c>
      <c r="D41" s="51" t="n">
        <v>4</v>
      </c>
      <c r="E41" s="51" t="n">
        <v>200</v>
      </c>
    </row>
    <row r="42">
      <c r="A42" s="51" t="inlineStr">
        <is>
          <t>Muskellunge</t>
        </is>
      </c>
      <c r="B42" s="51" t="inlineStr">
        <is>
          <t>_Young</t>
        </is>
      </c>
      <c r="C42" s="51" t="n">
        <v>2</v>
      </c>
      <c r="D42" s="51" t="n">
        <v>3</v>
      </c>
      <c r="E42" s="51" t="n">
        <v>500</v>
      </c>
    </row>
    <row r="43">
      <c r="A43" s="51" t="inlineStr">
        <is>
          <t>Muskellunge</t>
        </is>
      </c>
      <c r="B43" s="51" t="inlineStr">
        <is>
          <t>_Common</t>
        </is>
      </c>
      <c r="C43" s="51" t="n">
        <v>2</v>
      </c>
      <c r="D43" s="51" t="n">
        <v>3</v>
      </c>
      <c r="E43" s="51" t="n">
        <v>500</v>
      </c>
    </row>
    <row r="44">
      <c r="A44" s="51" t="inlineStr">
        <is>
          <t>Bowfin</t>
        </is>
      </c>
      <c r="B44" s="51" t="inlineStr">
        <is>
          <t>_Young</t>
        </is>
      </c>
      <c r="C44" s="51" t="n">
        <v>2</v>
      </c>
      <c r="D44" s="51" t="n">
        <v>2</v>
      </c>
      <c r="E44" s="51" t="n">
        <v>500</v>
      </c>
    </row>
    <row r="45">
      <c r="A45" s="51" t="inlineStr">
        <is>
          <t>Bowfin</t>
        </is>
      </c>
      <c r="B45" s="51" t="inlineStr">
        <is>
          <t>_Common</t>
        </is>
      </c>
      <c r="C45" s="51" t="n">
        <v>2</v>
      </c>
      <c r="D45" s="51" t="n">
        <v>2</v>
      </c>
      <c r="E45" s="51" t="n">
        <v>500</v>
      </c>
    </row>
    <row r="46">
      <c r="A46" s="51" t="inlineStr">
        <is>
          <t>Channel_Catfish</t>
        </is>
      </c>
      <c r="B46" s="51" t="inlineStr">
        <is>
          <t>_Young</t>
        </is>
      </c>
      <c r="C46" s="51" t="n">
        <v>2</v>
      </c>
      <c r="D46" s="51" t="n">
        <v>2</v>
      </c>
      <c r="E46" s="51" t="n">
        <v>500</v>
      </c>
    </row>
    <row r="47">
      <c r="A47" s="51" t="inlineStr">
        <is>
          <t>Channel_Catfish</t>
        </is>
      </c>
      <c r="B47" s="51" t="inlineStr">
        <is>
          <t>_Common</t>
        </is>
      </c>
      <c r="C47" s="51" t="n">
        <v>2</v>
      </c>
      <c r="D47" s="51" t="n">
        <v>2</v>
      </c>
      <c r="E47" s="51" t="n">
        <v>500</v>
      </c>
    </row>
    <row r="48">
      <c r="A48" s="51" t="inlineStr">
        <is>
          <t>Largemouth_Bass</t>
        </is>
      </c>
      <c r="B48" s="51" t="inlineStr">
        <is>
          <t>_Young</t>
        </is>
      </c>
      <c r="C48" s="51" t="n">
        <v>2</v>
      </c>
      <c r="D48" s="51" t="n">
        <v>2</v>
      </c>
      <c r="E48" s="51" t="n">
        <v>500</v>
      </c>
    </row>
    <row r="49">
      <c r="A49" s="51" t="inlineStr">
        <is>
          <t>Largemouth_Bass</t>
        </is>
      </c>
      <c r="B49" s="51" t="inlineStr">
        <is>
          <t>_Common</t>
        </is>
      </c>
      <c r="C49" s="51" t="n">
        <v>2</v>
      </c>
      <c r="D49" s="51" t="n">
        <v>2</v>
      </c>
      <c r="E49" s="51" t="n">
        <v>500</v>
      </c>
    </row>
    <row r="50">
      <c r="A50" s="51" t="inlineStr">
        <is>
          <t>Black_Crappie</t>
        </is>
      </c>
      <c r="B50" s="51" t="inlineStr">
        <is>
          <t>_Young</t>
        </is>
      </c>
      <c r="C50" s="51" t="n">
        <v>2</v>
      </c>
      <c r="D50" s="51" t="n">
        <v>2</v>
      </c>
      <c r="E50" s="51" t="n">
        <v>500</v>
      </c>
    </row>
    <row r="51">
      <c r="A51" s="51" t="inlineStr">
        <is>
          <t>Black_Crappie</t>
        </is>
      </c>
      <c r="B51" s="51" t="inlineStr">
        <is>
          <t>_Common</t>
        </is>
      </c>
      <c r="C51" s="51" t="n">
        <v>2</v>
      </c>
      <c r="D51" s="51" t="n">
        <v>2</v>
      </c>
      <c r="E51" s="51" t="n">
        <v>500</v>
      </c>
    </row>
    <row r="52">
      <c r="A52" s="51" t="inlineStr">
        <is>
          <t>Yellow_Perch</t>
        </is>
      </c>
      <c r="B52" s="51" t="inlineStr">
        <is>
          <t>_Young</t>
        </is>
      </c>
      <c r="C52" s="51" t="n">
        <v>2</v>
      </c>
      <c r="D52" s="51" t="n">
        <v>2</v>
      </c>
      <c r="E52" s="51" t="n">
        <v>500</v>
      </c>
    </row>
    <row r="53">
      <c r="A53" s="51" t="inlineStr">
        <is>
          <t>Yellow_Perch</t>
        </is>
      </c>
      <c r="B53" s="51" t="inlineStr">
        <is>
          <t>_Common</t>
        </is>
      </c>
      <c r="C53" s="51" t="n">
        <v>2</v>
      </c>
      <c r="D53" s="51" t="n">
        <v>2</v>
      </c>
      <c r="E53" s="51" t="n">
        <v>500</v>
      </c>
    </row>
    <row r="54">
      <c r="A54" s="51" t="inlineStr">
        <is>
          <t>Rock_Bass</t>
        </is>
      </c>
      <c r="B54" s="51" t="inlineStr">
        <is>
          <t>_Young</t>
        </is>
      </c>
      <c r="C54" s="51" t="n">
        <v>2</v>
      </c>
      <c r="D54" s="51" t="n">
        <v>2</v>
      </c>
      <c r="E54" s="51" t="n">
        <v>500</v>
      </c>
    </row>
    <row r="55">
      <c r="A55" s="51" t="inlineStr">
        <is>
          <t>Rock_Bass</t>
        </is>
      </c>
      <c r="B55" s="51" t="inlineStr">
        <is>
          <t>_Common</t>
        </is>
      </c>
      <c r="C55" s="51" t="n">
        <v>2</v>
      </c>
      <c r="D55" s="51" t="n">
        <v>2</v>
      </c>
      <c r="E55" s="51" t="n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16"/>
  <sheetViews>
    <sheetView topLeftCell="A2" workbookViewId="0">
      <selection activeCell="A1" sqref="A1"/>
    </sheetView>
  </sheetViews>
  <sheetFormatPr baseColWidth="8" defaultColWidth="14" defaultRowHeight="12.75"/>
  <cols>
    <col width="14" customWidth="1" style="44" min="1" max="3"/>
    <col width="16" customWidth="1" style="44" min="4" max="4"/>
    <col width="13" customWidth="1" style="44" min="5" max="5"/>
    <col width="19" customWidth="1" style="44" min="6" max="6"/>
    <col width="16" customWidth="1" style="44" min="7" max="7"/>
    <col width="14" customWidth="1" style="44" min="8" max="22"/>
    <col hidden="1" width="14" customWidth="1" style="44" min="23" max="23"/>
    <col width="14" customWidth="1" style="44" min="24" max="26"/>
  </cols>
  <sheetData>
    <row r="1" hidden="1" ht="18.95" customHeight="1" s="44">
      <c r="A1" s="5" t="n"/>
      <c r="B1" s="5" t="n"/>
      <c r="C1" s="5" t="n"/>
      <c r="D1" s="5" t="n"/>
      <c r="E1" s="5" t="n"/>
      <c r="F1" s="5" t="n"/>
      <c r="G1" s="5" t="n"/>
      <c r="H1" s="5" t="n">
        <v>2</v>
      </c>
      <c r="I1" s="5" t="n">
        <v>3</v>
      </c>
      <c r="J1" s="5" t="n">
        <v>3</v>
      </c>
      <c r="K1" s="5" t="n"/>
      <c r="L1" s="5" t="n"/>
      <c r="M1" s="5" t="n"/>
      <c r="N1" s="5" t="n"/>
      <c r="O1" s="5" t="n">
        <v>0.5</v>
      </c>
      <c r="P1" s="5" t="n">
        <v>0.3</v>
      </c>
      <c r="Q1" s="5" t="n">
        <v>0.08</v>
      </c>
      <c r="R1" s="5" t="n">
        <v>0.12</v>
      </c>
      <c r="S1" s="5" t="n"/>
      <c r="T1" s="5" t="n">
        <v>0.3</v>
      </c>
      <c r="U1" s="5" t="n">
        <v>0.6</v>
      </c>
      <c r="V1" s="5" t="n"/>
      <c r="W1" s="5" t="n"/>
      <c r="X1" s="5" t="n"/>
      <c r="Y1" s="5" t="n"/>
      <c r="Z1" s="5" t="n"/>
    </row>
    <row r="2">
      <c r="A2" s="3" t="inlineStr">
        <is>
          <t>阶段</t>
        </is>
      </c>
      <c r="B2" s="3" t="inlineStr">
        <is>
          <t>鱼档次</t>
        </is>
      </c>
      <c r="C2" s="3" t="inlineStr">
        <is>
          <t>每分钟收益/gold</t>
        </is>
      </c>
      <c r="D2" s="3" t="inlineStr">
        <is>
          <t>每分钟经验</t>
        </is>
      </c>
      <c r="E2" s="3" t="inlineStr">
        <is>
          <t>一分钟钓鱼数量</t>
        </is>
      </c>
      <c r="F2" s="3" t="inlineStr">
        <is>
          <t>鱼单条参考价格min</t>
        </is>
      </c>
      <c r="G2" s="3" t="inlineStr">
        <is>
          <t>鱼单条参考价格max</t>
        </is>
      </c>
      <c r="H2" s="3" t="inlineStr">
        <is>
          <t>鱼单条参考价格</t>
        </is>
      </c>
      <c r="I2" s="3" t="inlineStr">
        <is>
          <t>本阶竿组价格</t>
        </is>
      </c>
      <c r="J2" s="3" t="inlineStr">
        <is>
          <t>下阶竿组价格</t>
        </is>
      </c>
      <c r="K2" s="3" t="inlineStr">
        <is>
          <t>攒竿组套数</t>
        </is>
      </c>
      <c r="L2" s="3" t="inlineStr">
        <is>
          <t>共需攒钱</t>
        </is>
      </c>
      <c r="M2" s="3" t="inlineStr">
        <is>
          <t>攒一套级竿组分钟数</t>
        </is>
      </c>
      <c r="N2" s="3" t="inlineStr">
        <is>
          <t>攒全套竿组分钟</t>
        </is>
      </c>
      <c r="O2" s="3" t="inlineStr">
        <is>
          <t>竿</t>
        </is>
      </c>
      <c r="P2" s="3" t="inlineStr">
        <is>
          <t>轮</t>
        </is>
      </c>
      <c r="Q2" s="3" t="inlineStr">
        <is>
          <t>线</t>
        </is>
      </c>
      <c r="R2" s="3" t="inlineStr">
        <is>
          <t>饵总花费</t>
        </is>
      </c>
      <c r="S2" s="3" t="inlineStr">
        <is>
          <t>钓鱼累积xp</t>
        </is>
      </c>
      <c r="T2" s="3" t="inlineStr">
        <is>
          <t>本阶段任务总gold</t>
        </is>
      </c>
      <c r="U2" s="3" t="inlineStr">
        <is>
          <t>本阶段任务总xp</t>
        </is>
      </c>
      <c r="V2" s="3" t="inlineStr">
        <is>
          <t>维修总花费</t>
        </is>
      </c>
      <c r="W2" s="3" t="inlineStr">
        <is>
          <t>维修占比</t>
        </is>
      </c>
      <c r="X2" s="3">
        <f>投入产出!X2</f>
        <v/>
      </c>
      <c r="Y2" s="3">
        <f>投入产出!Y2</f>
        <v/>
      </c>
      <c r="Z2" s="3">
        <f>投入产出!Z2</f>
        <v/>
      </c>
    </row>
    <row r="3">
      <c r="A3" s="1" t="n">
        <v>1</v>
      </c>
      <c r="B3" s="1" t="n">
        <v>1</v>
      </c>
      <c r="C3" s="45">
        <f>IF(投入产出!C3=0,0,ROUND(投入产出!C3/5, 2 - INT(LOG10(ABS(投入产出!C3/5))) - 1) * 5)</f>
        <v/>
      </c>
      <c r="D3" s="45">
        <f>IF(投入产出!D3=0,0,ROUND(投入产出!D3/5, 2 - INT(LOG10(ABS(投入产出!D3/5))) - 1) * 5)</f>
        <v/>
      </c>
      <c r="E3" s="45">
        <f>IF(投入产出!E3=0,0,ROUND(投入产出!E3/5, 2 - INT(LOG10(ABS(投入产出!E3/5))) - 1) * 5)</f>
        <v/>
      </c>
      <c r="F3" s="45">
        <f>IF(投入产出!F3=0,0,ROUND(投入产出!F3/5, 2 - INT(LOG10(ABS(投入产出!F3/5))) - 1) * 5)</f>
        <v/>
      </c>
      <c r="G3" s="45">
        <f>IF(投入产出!G3=0,0,ROUND(投入产出!G3/5, 2 - INT(LOG10(ABS(投入产出!G3/5))) - 1) * 5)</f>
        <v/>
      </c>
      <c r="H3" s="45">
        <f>IF(投入产出!H3=0,0,ROUND(投入产出!H3/5, 2 - INT(LOG10(ABS(投入产出!H3/5))) - 1) * 5)</f>
        <v/>
      </c>
      <c r="I3" s="45">
        <f>IF(投入产出!I3=0,0,ROUND(投入产出!I3/5, 2 - INT(LOG10(ABS(投入产出!I3/5))) - 1) * 5)</f>
        <v/>
      </c>
      <c r="J3" s="45">
        <f>IF(投入产出!J3=0,0,ROUND(投入产出!J3/5, 2 - INT(LOG10(ABS(投入产出!J3/5))) - 1) * 5)</f>
        <v/>
      </c>
      <c r="K3" s="45">
        <f>IF(投入产出!K3=0,0,ROUND(投入产出!K3/5, 2 - INT(LOG10(ABS(投入产出!K3/5))) - 1) * 5)</f>
        <v/>
      </c>
      <c r="L3" s="45">
        <f>IF(投入产出!L3=0,0,ROUND(投入产出!L3/5, 2 - INT(LOG10(ABS(投入产出!L3/5))) - 1) * 5)</f>
        <v/>
      </c>
      <c r="M3" s="45">
        <f>IF(投入产出!M3=0,0,ROUND(投入产出!M3/5, 2 - INT(LOG10(ABS(投入产出!M3/5))) - 1) * 5)</f>
        <v/>
      </c>
      <c r="N3" s="45">
        <f>IF(投入产出!N3=0,0,ROUND(投入产出!N3/5, 2 - INT(LOG10(ABS(投入产出!N3/5))) - 1) * 5)</f>
        <v/>
      </c>
      <c r="O3" s="45">
        <f>IF(投入产出!O3=0,0,ROUND(投入产出!O3/5, 2 - INT(LOG10(ABS(投入产出!O3/5))) - 1) * 5)</f>
        <v/>
      </c>
      <c r="P3" s="45">
        <f>IF(投入产出!P3=0,0,ROUND(投入产出!P3/5, 2 - INT(LOG10(ABS(投入产出!P3/5))) - 1) * 5)</f>
        <v/>
      </c>
      <c r="Q3" s="45">
        <f>IF(投入产出!Q3=0,0,ROUND(投入产出!Q3/5, 2 - INT(LOG10(ABS(投入产出!Q3/5))) - 1) * 5)</f>
        <v/>
      </c>
      <c r="R3" s="45">
        <f>IF(投入产出!R3=0,0,ROUND(投入产出!R3/5, 2 - INT(LOG10(ABS(投入产出!R3/5))) - 1) * 5)</f>
        <v/>
      </c>
      <c r="S3" s="45">
        <f>IF(投入产出!S3=0,0,ROUND(投入产出!S3/5, 2 - INT(LOG10(ABS(投入产出!S3/5))) - 1) * 5)</f>
        <v/>
      </c>
      <c r="T3" s="45">
        <f>IF(投入产出!T3=0,0,ROUND(投入产出!T3/5, 2 - INT(LOG10(ABS(投入产出!T3/5))) - 1) * 5)</f>
        <v/>
      </c>
      <c r="U3" s="45">
        <f>IF(投入产出!U3=0,0,ROUND(投入产出!U3/5, 2 - INT(LOG10(ABS(投入产出!U3/5))) - 1) * 5)</f>
        <v/>
      </c>
      <c r="V3" s="45">
        <f>IF(投入产出!V3=0,0,ROUND(投入产出!V3/5, 2 - INT(LOG10(ABS(投入产出!V3/5))) - 1) * 5)</f>
        <v/>
      </c>
      <c r="W3" s="45" t="n">
        <v>0</v>
      </c>
      <c r="X3" s="45">
        <f>IF(投入产出!X3=0,0,ROUND(投入产出!X3/5, 2 - INT(LOG10(ABS(投入产出!X3/5))) - 1) * 5)</f>
        <v/>
      </c>
      <c r="Y3" s="45">
        <f>IF(投入产出!Y3=0,0,ROUND(投入产出!Y3/5, 2 - INT(LOG10(ABS(投入产出!Y3/5))) - 1) * 5)</f>
        <v/>
      </c>
      <c r="Z3" s="45">
        <f>IF(投入产出!Z3=0,0,ROUND(投入产出!Z3/5, 2 - INT(LOG10(ABS(投入产出!Z3/5))) - 1) * 5)</f>
        <v/>
      </c>
    </row>
    <row r="4">
      <c r="A4" s="1" t="n">
        <v>2</v>
      </c>
      <c r="B4" s="1" t="n">
        <v>2</v>
      </c>
      <c r="C4" s="45">
        <f>IF(投入产出!C4=0,0,ROUND(投入产出!C4/5, 2 - INT(LOG10(ABS(投入产出!C4/5))) - 1) * 5)</f>
        <v/>
      </c>
      <c r="D4" s="45">
        <f>IF(投入产出!D4=0,0,ROUND(投入产出!D4/5, 2 - INT(LOG10(ABS(投入产出!D4/5))) - 1) * 5)</f>
        <v/>
      </c>
      <c r="E4" s="45">
        <f>IF(投入产出!E4=0,0,ROUND(投入产出!E4/5, 2 - INT(LOG10(ABS(投入产出!E4/5))) - 1) * 5)</f>
        <v/>
      </c>
      <c r="F4" s="45">
        <f>IF(投入产出!F4=0,0,ROUND(投入产出!F4/5, 2 - INT(LOG10(ABS(投入产出!F4/5))) - 1) * 5)</f>
        <v/>
      </c>
      <c r="G4" s="45">
        <f>IF(投入产出!G4=0,0,ROUND(投入产出!G4/5, 2 - INT(LOG10(ABS(投入产出!G4/5))) - 1) * 5)</f>
        <v/>
      </c>
      <c r="H4" s="45">
        <f>IF(投入产出!H4=0,0,ROUND(投入产出!H4/5, 2 - INT(LOG10(ABS(投入产出!H4/5))) - 1) * 5)</f>
        <v/>
      </c>
      <c r="I4" s="45">
        <f>IF(投入产出!I4=0,0,ROUND(投入产出!I4/5, 2 - INT(LOG10(ABS(投入产出!I4/5))) - 1) * 5)</f>
        <v/>
      </c>
      <c r="J4" s="45">
        <f>IF(投入产出!J4=0,0,ROUND(投入产出!J4/5, 2 - INT(LOG10(ABS(投入产出!J4/5))) - 1) * 5)</f>
        <v/>
      </c>
      <c r="K4" s="45">
        <f>IF(投入产出!K4=0,0,ROUND(投入产出!K4/5, 2 - INT(LOG10(ABS(投入产出!K4/5))) - 1) * 5)</f>
        <v/>
      </c>
      <c r="L4" s="45">
        <f>IF(投入产出!L4=0,0,ROUND(投入产出!L4/5, 2 - INT(LOG10(ABS(投入产出!L4/5))) - 1) * 5)</f>
        <v/>
      </c>
      <c r="M4" s="45">
        <f>IF(投入产出!M4=0,0,ROUND(投入产出!M4/5, 2 - INT(LOG10(ABS(投入产出!M4/5))) - 1) * 5)</f>
        <v/>
      </c>
      <c r="N4" s="45">
        <f>IF(投入产出!N4=0,0,ROUND(投入产出!N4/5, 2 - INT(LOG10(ABS(投入产出!N4/5))) - 1) * 5)</f>
        <v/>
      </c>
      <c r="O4" s="45">
        <f>IF(投入产出!O4=0,0,ROUND(投入产出!O4/5, 2 - INT(LOG10(ABS(投入产出!O4/5))) - 1) * 5)</f>
        <v/>
      </c>
      <c r="P4" s="45">
        <f>IF(投入产出!P4=0,0,ROUND(投入产出!P4/5, 2 - INT(LOG10(ABS(投入产出!P4/5))) - 1) * 5)</f>
        <v/>
      </c>
      <c r="Q4" s="45">
        <f>IF(投入产出!Q4=0,0,ROUND(投入产出!Q4/5, 2 - INT(LOG10(ABS(投入产出!Q4/5))) - 1) * 5)</f>
        <v/>
      </c>
      <c r="R4" s="45">
        <f>IF(投入产出!R4=0,0,ROUND(投入产出!R4/5, 2 - INT(LOG10(ABS(投入产出!R4/5))) - 1) * 5)</f>
        <v/>
      </c>
      <c r="S4" s="45">
        <f>IF(投入产出!S4=0,0,ROUND(投入产出!S4/5, 2 - INT(LOG10(ABS(投入产出!S4/5))) - 1) * 5)</f>
        <v/>
      </c>
      <c r="T4" s="45">
        <f>IF(投入产出!T4=0,0,ROUND(投入产出!T4/5, 2 - INT(LOG10(ABS(投入产出!T4/5))) - 1) * 5)</f>
        <v/>
      </c>
      <c r="U4" s="45">
        <f>IF(投入产出!U4=0,0,ROUND(投入产出!U4/5, 2 - INT(LOG10(ABS(投入产出!U4/5))) - 1) * 5)</f>
        <v/>
      </c>
      <c r="V4" s="45">
        <f>IF(投入产出!V4=0,0,ROUND(投入产出!V4/5, 2 - INT(LOG10(ABS(投入产出!V4/5))) - 1) * 5)</f>
        <v/>
      </c>
      <c r="W4" s="45" t="n">
        <v>0.05</v>
      </c>
      <c r="X4" s="45">
        <f>IF(投入产出!X4=0,0,ROUND(投入产出!X4/5, 2 - INT(LOG10(ABS(投入产出!X4/5))) - 1) * 5)</f>
        <v/>
      </c>
      <c r="Y4" s="45">
        <f>IF(投入产出!Y4=0,0,ROUND(投入产出!Y4/5, 2 - INT(LOG10(ABS(投入产出!Y4/5))) - 1) * 5)</f>
        <v/>
      </c>
      <c r="Z4" s="45">
        <f>IF(投入产出!Z4=0,0,ROUND(投入产出!Z4/5, 2 - INT(LOG10(ABS(投入产出!Z4/5))) - 1) * 5)</f>
        <v/>
      </c>
    </row>
    <row r="5">
      <c r="A5" s="1" t="n">
        <v>3</v>
      </c>
      <c r="B5" s="1" t="n">
        <v>3</v>
      </c>
      <c r="C5" s="45">
        <f>IF(投入产出!C5=0,0,ROUND(投入产出!C5/5, 2 - INT(LOG10(ABS(投入产出!C5/5))) - 1) * 5)</f>
        <v/>
      </c>
      <c r="D5" s="45">
        <f>IF(投入产出!D5=0,0,ROUND(投入产出!D5/5, 2 - INT(LOG10(ABS(投入产出!D5/5))) - 1) * 5)</f>
        <v/>
      </c>
      <c r="E5" s="45">
        <f>IF(投入产出!E5=0,0,ROUND(投入产出!E5/5, 2 - INT(LOG10(ABS(投入产出!E5/5))) - 1) * 5)</f>
        <v/>
      </c>
      <c r="F5" s="45">
        <f>IF(投入产出!F5=0,0,ROUND(投入产出!F5/5, 2 - INT(LOG10(ABS(投入产出!F5/5))) - 1) * 5)</f>
        <v/>
      </c>
      <c r="G5" s="45">
        <f>IF(投入产出!G5=0,0,ROUND(投入产出!G5/5, 2 - INT(LOG10(ABS(投入产出!G5/5))) - 1) * 5)</f>
        <v/>
      </c>
      <c r="H5" s="45">
        <f>IF(投入产出!H5=0,0,ROUND(投入产出!H5/5, 2 - INT(LOG10(ABS(投入产出!H5/5))) - 1) * 5)</f>
        <v/>
      </c>
      <c r="I5" s="45">
        <f>IF(投入产出!I5=0,0,ROUND(投入产出!I5/5, 2 - INT(LOG10(ABS(投入产出!I5/5))) - 1) * 5)</f>
        <v/>
      </c>
      <c r="J5" s="45">
        <f>IF(投入产出!J5=0,0,ROUND(投入产出!J5/5, 2 - INT(LOG10(ABS(投入产出!J5/5))) - 1) * 5)</f>
        <v/>
      </c>
      <c r="K5" s="45">
        <f>IF(投入产出!K5=0,0,ROUND(投入产出!K5/5, 2 - INT(LOG10(ABS(投入产出!K5/5))) - 1) * 5)</f>
        <v/>
      </c>
      <c r="L5" s="45">
        <f>IF(投入产出!L5=0,0,ROUND(投入产出!L5/5, 2 - INT(LOG10(ABS(投入产出!L5/5))) - 1) * 5)</f>
        <v/>
      </c>
      <c r="M5" s="45">
        <f>IF(投入产出!M5=0,0,ROUND(投入产出!M5/5, 2 - INT(LOG10(ABS(投入产出!M5/5))) - 1) * 5)</f>
        <v/>
      </c>
      <c r="N5" s="45">
        <f>IF(投入产出!N5=0,0,ROUND(投入产出!N5/5, 2 - INT(LOG10(ABS(投入产出!N5/5))) - 1) * 5)</f>
        <v/>
      </c>
      <c r="O5" s="45">
        <f>IF(投入产出!O5=0,0,ROUND(投入产出!O5/5, 2 - INT(LOG10(ABS(投入产出!O5/5))) - 1) * 5)</f>
        <v/>
      </c>
      <c r="P5" s="45">
        <f>IF(投入产出!P5=0,0,ROUND(投入产出!P5/5, 2 - INT(LOG10(ABS(投入产出!P5/5))) - 1) * 5)</f>
        <v/>
      </c>
      <c r="Q5" s="45">
        <f>IF(投入产出!Q5=0,0,ROUND(投入产出!Q5/5, 2 - INT(LOG10(ABS(投入产出!Q5/5))) - 1) * 5)</f>
        <v/>
      </c>
      <c r="R5" s="45">
        <f>IF(投入产出!R5=0,0,ROUND(投入产出!R5/5, 2 - INT(LOG10(ABS(投入产出!R5/5))) - 1) * 5)</f>
        <v/>
      </c>
      <c r="S5" s="45">
        <f>IF(投入产出!S5=0,0,ROUND(投入产出!S5/5, 2 - INT(LOG10(ABS(投入产出!S5/5))) - 1) * 5)</f>
        <v/>
      </c>
      <c r="T5" s="45">
        <f>IF(投入产出!T5=0,0,ROUND(投入产出!T5/5, 2 - INT(LOG10(ABS(投入产出!T5/5))) - 1) * 5)</f>
        <v/>
      </c>
      <c r="U5" s="45">
        <f>IF(投入产出!U5=0,0,ROUND(投入产出!U5/5, 2 - INT(LOG10(ABS(投入产出!U5/5))) - 1) * 5)</f>
        <v/>
      </c>
      <c r="V5" s="45">
        <f>IF(投入产出!V5=0,0,ROUND(投入产出!V5/5, 2 - INT(LOG10(ABS(投入产出!V5/5))) - 1) * 5)</f>
        <v/>
      </c>
      <c r="W5" s="45" t="n">
        <v>0.1</v>
      </c>
      <c r="X5" s="45">
        <f>IF(投入产出!X5=0,0,ROUND(投入产出!X5/5, 2 - INT(LOG10(ABS(投入产出!X5/5))) - 1) * 5)</f>
        <v/>
      </c>
      <c r="Y5" s="45">
        <f>IF(投入产出!Y5=0,0,ROUND(投入产出!Y5/5, 2 - INT(LOG10(ABS(投入产出!Y5/5))) - 1) * 5)</f>
        <v/>
      </c>
      <c r="Z5" s="45">
        <f>IF(投入产出!Z5=0,0,ROUND(投入产出!Z5/5, 2 - INT(LOG10(ABS(投入产出!Z5/5))) - 1) * 5)</f>
        <v/>
      </c>
    </row>
    <row r="6">
      <c r="A6" s="1" t="n">
        <v>4</v>
      </c>
      <c r="B6" s="1" t="n">
        <v>4</v>
      </c>
      <c r="C6" s="45">
        <f>IF(投入产出!C6=0,0,ROUND(投入产出!C6/5, 2 - INT(LOG10(ABS(投入产出!C6/5))) - 1) * 5)</f>
        <v/>
      </c>
      <c r="D6" s="45">
        <f>IF(投入产出!D6=0,0,ROUND(投入产出!D6/5, 2 - INT(LOG10(ABS(投入产出!D6/5))) - 1) * 5)</f>
        <v/>
      </c>
      <c r="E6" s="45">
        <f>IF(投入产出!E6=0,0,ROUND(投入产出!E6/5, 2 - INT(LOG10(ABS(投入产出!E6/5))) - 1) * 5)</f>
        <v/>
      </c>
      <c r="F6" s="45">
        <f>IF(投入产出!F6=0,0,ROUND(投入产出!F6/5, 2 - INT(LOG10(ABS(投入产出!F6/5))) - 1) * 5)</f>
        <v/>
      </c>
      <c r="G6" s="45">
        <f>IF(投入产出!G6=0,0,ROUND(投入产出!G6/5, 2 - INT(LOG10(ABS(投入产出!G6/5))) - 1) * 5)</f>
        <v/>
      </c>
      <c r="H6" s="45">
        <f>IF(投入产出!H6=0,0,ROUND(投入产出!H6/5, 2 - INT(LOG10(ABS(投入产出!H6/5))) - 1) * 5)</f>
        <v/>
      </c>
      <c r="I6" s="45">
        <f>IF(投入产出!I6=0,0,ROUND(投入产出!I6/5, 2 - INT(LOG10(ABS(投入产出!I6/5))) - 1) * 5)</f>
        <v/>
      </c>
      <c r="J6" s="45">
        <f>IF(投入产出!J6=0,0,ROUND(投入产出!J6/5, 2 - INT(LOG10(ABS(投入产出!J6/5))) - 1) * 5)</f>
        <v/>
      </c>
      <c r="K6" s="45">
        <f>IF(投入产出!K6=0,0,ROUND(投入产出!K6/5, 2 - INT(LOG10(ABS(投入产出!K6/5))) - 1) * 5)</f>
        <v/>
      </c>
      <c r="L6" s="45">
        <f>IF(投入产出!L6=0,0,ROUND(投入产出!L6/5, 2 - INT(LOG10(ABS(投入产出!L6/5))) - 1) * 5)</f>
        <v/>
      </c>
      <c r="M6" s="45">
        <f>IF(投入产出!M6=0,0,ROUND(投入产出!M6/5, 2 - INT(LOG10(ABS(投入产出!M6/5))) - 1) * 5)</f>
        <v/>
      </c>
      <c r="N6" s="45">
        <f>IF(投入产出!N6=0,0,ROUND(投入产出!N6/5, 2 - INT(LOG10(ABS(投入产出!N6/5))) - 1) * 5)</f>
        <v/>
      </c>
      <c r="O6" s="45">
        <f>IF(投入产出!O6=0,0,ROUND(投入产出!O6/5, 2 - INT(LOG10(ABS(投入产出!O6/5))) - 1) * 5)</f>
        <v/>
      </c>
      <c r="P6" s="45">
        <f>IF(投入产出!P6=0,0,ROUND(投入产出!P6/5, 2 - INT(LOG10(ABS(投入产出!P6/5))) - 1) * 5)</f>
        <v/>
      </c>
      <c r="Q6" s="45">
        <f>IF(投入产出!Q6=0,0,ROUND(投入产出!Q6/5, 2 - INT(LOG10(ABS(投入产出!Q6/5))) - 1) * 5)</f>
        <v/>
      </c>
      <c r="R6" s="45">
        <f>IF(投入产出!R6=0,0,ROUND(投入产出!R6/5, 2 - INT(LOG10(ABS(投入产出!R6/5))) - 1) * 5)</f>
        <v/>
      </c>
      <c r="S6" s="45">
        <f>IF(投入产出!S6=0,0,ROUND(投入产出!S6/5, 2 - INT(LOG10(ABS(投入产出!S6/5))) - 1) * 5)</f>
        <v/>
      </c>
      <c r="T6" s="45">
        <f>IF(投入产出!T6=0,0,ROUND(投入产出!T6/5, 2 - INT(LOG10(ABS(投入产出!T6/5))) - 1) * 5)</f>
        <v/>
      </c>
      <c r="U6" s="45">
        <f>IF(投入产出!U6=0,0,ROUND(投入产出!U6/5, 2 - INT(LOG10(ABS(投入产出!U6/5))) - 1) * 5)</f>
        <v/>
      </c>
      <c r="V6" s="45">
        <f>IF(投入产出!V6=0,0,ROUND(投入产出!V6/5, 2 - INT(LOG10(ABS(投入产出!V6/5))) - 1) * 5)</f>
        <v/>
      </c>
      <c r="W6" s="45" t="n">
        <v>0.15</v>
      </c>
      <c r="X6" s="45">
        <f>IF(投入产出!X6=0,0,ROUND(投入产出!X6/5, 2 - INT(LOG10(ABS(投入产出!X6/5))) - 1) * 5)</f>
        <v/>
      </c>
      <c r="Y6" s="45">
        <f>IF(投入产出!Y6=0,0,ROUND(投入产出!Y6/5, 2 - INT(LOG10(ABS(投入产出!Y6/5))) - 1) * 5)</f>
        <v/>
      </c>
      <c r="Z6" s="45">
        <f>IF(投入产出!Z6=0,0,ROUND(投入产出!Z6/5, 2 - INT(LOG10(ABS(投入产出!Z6/5))) - 1) * 5)</f>
        <v/>
      </c>
    </row>
    <row r="7">
      <c r="A7" s="1" t="n">
        <v>5</v>
      </c>
      <c r="B7" s="1" t="n">
        <v>5</v>
      </c>
      <c r="C7" s="45">
        <f>IF(投入产出!C7=0,0,ROUND(投入产出!C7/5, 2 - INT(LOG10(ABS(投入产出!C7/5))) - 1) * 5)</f>
        <v/>
      </c>
      <c r="D7" s="45">
        <f>IF(投入产出!D7=0,0,ROUND(投入产出!D7/5, 2 - INT(LOG10(ABS(投入产出!D7/5))) - 1) * 5)</f>
        <v/>
      </c>
      <c r="E7" s="45">
        <f>IF(投入产出!E7=0,0,ROUND(投入产出!E7/5, 2 - INT(LOG10(ABS(投入产出!E7/5))) - 1) * 5)</f>
        <v/>
      </c>
      <c r="F7" s="45">
        <f>IF(投入产出!F7=0,0,ROUND(投入产出!F7/5, 2 - INT(LOG10(ABS(投入产出!F7/5))) - 1) * 5)</f>
        <v/>
      </c>
      <c r="G7" s="45">
        <f>IF(投入产出!G7=0,0,ROUND(投入产出!G7/5, 2 - INT(LOG10(ABS(投入产出!G7/5))) - 1) * 5)</f>
        <v/>
      </c>
      <c r="H7" s="45">
        <f>IF(投入产出!H7=0,0,ROUND(投入产出!H7/5, 2 - INT(LOG10(ABS(投入产出!H7/5))) - 1) * 5)</f>
        <v/>
      </c>
      <c r="I7" s="45">
        <f>IF(投入产出!I7=0,0,ROUND(投入产出!I7/5, 2 - INT(LOG10(ABS(投入产出!I7/5))) - 1) * 5)</f>
        <v/>
      </c>
      <c r="J7" s="45">
        <f>IF(投入产出!J7=0,0,ROUND(投入产出!J7/5, 2 - INT(LOG10(ABS(投入产出!J7/5))) - 1) * 5)</f>
        <v/>
      </c>
      <c r="K7" s="45">
        <f>IF(投入产出!K7=0,0,ROUND(投入产出!K7/5, 2 - INT(LOG10(ABS(投入产出!K7/5))) - 1) * 5)</f>
        <v/>
      </c>
      <c r="L7" s="45">
        <f>IF(投入产出!L7=0,0,ROUND(投入产出!L7/5, 2 - INT(LOG10(ABS(投入产出!L7/5))) - 1) * 5)</f>
        <v/>
      </c>
      <c r="M7" s="45">
        <f>IF(投入产出!M7=0,0,ROUND(投入产出!M7/5, 2 - INT(LOG10(ABS(投入产出!M7/5))) - 1) * 5)</f>
        <v/>
      </c>
      <c r="N7" s="45">
        <f>IF(投入产出!N7=0,0,ROUND(投入产出!N7/5, 2 - INT(LOG10(ABS(投入产出!N7/5))) - 1) * 5)</f>
        <v/>
      </c>
      <c r="O7" s="45">
        <f>IF(投入产出!O7=0,0,ROUND(投入产出!O7/5, 2 - INT(LOG10(ABS(投入产出!O7/5))) - 1) * 5)</f>
        <v/>
      </c>
      <c r="P7" s="45">
        <f>IF(投入产出!P7=0,0,ROUND(投入产出!P7/5, 2 - INT(LOG10(ABS(投入产出!P7/5))) - 1) * 5)</f>
        <v/>
      </c>
      <c r="Q7" s="45">
        <f>IF(投入产出!Q7=0,0,ROUND(投入产出!Q7/5, 2 - INT(LOG10(ABS(投入产出!Q7/5))) - 1) * 5)</f>
        <v/>
      </c>
      <c r="R7" s="45">
        <f>IF(投入产出!R7=0,0,ROUND(投入产出!R7/5, 2 - INT(LOG10(ABS(投入产出!R7/5))) - 1) * 5)</f>
        <v/>
      </c>
      <c r="S7" s="45">
        <f>IF(投入产出!S7=0,0,ROUND(投入产出!S7/5, 2 - INT(LOG10(ABS(投入产出!S7/5))) - 1) * 5)</f>
        <v/>
      </c>
      <c r="T7" s="45">
        <f>IF(投入产出!T7=0,0,ROUND(投入产出!T7/5, 2 - INT(LOG10(ABS(投入产出!T7/5))) - 1) * 5)</f>
        <v/>
      </c>
      <c r="U7" s="45">
        <f>IF(投入产出!U7=0,0,ROUND(投入产出!U7/5, 2 - INT(LOG10(ABS(投入产出!U7/5))) - 1) * 5)</f>
        <v/>
      </c>
      <c r="V7" s="45">
        <f>IF(投入产出!V7=0,0,ROUND(投入产出!V7/5, 2 - INT(LOG10(ABS(投入产出!V7/5))) - 1) * 5)</f>
        <v/>
      </c>
      <c r="W7" s="45" t="n">
        <v>0.2</v>
      </c>
      <c r="X7" s="45">
        <f>IF(投入产出!X7=0,0,ROUND(投入产出!X7/5, 2 - INT(LOG10(ABS(投入产出!X7/5))) - 1) * 5)</f>
        <v/>
      </c>
      <c r="Y7" s="45">
        <f>IF(投入产出!Y7=0,0,ROUND(投入产出!Y7/5, 2 - INT(LOG10(ABS(投入产出!Y7/5))) - 1) * 5)</f>
        <v/>
      </c>
      <c r="Z7" s="45">
        <f>IF(投入产出!Z7=0,0,ROUND(投入产出!Z7/5, 2 - INT(LOG10(ABS(投入产出!Z7/5))) - 1) * 5)</f>
        <v/>
      </c>
    </row>
    <row r="8">
      <c r="A8" s="1" t="n">
        <v>6</v>
      </c>
      <c r="B8" s="1" t="n">
        <v>6</v>
      </c>
      <c r="C8" s="45">
        <f>IF(投入产出!C8=0,0,ROUND(投入产出!C8/5, 2 - INT(LOG10(ABS(投入产出!C8/5))) - 1) * 5)</f>
        <v/>
      </c>
      <c r="D8" s="45">
        <f>IF(投入产出!D8=0,0,ROUND(投入产出!D8/5, 2 - INT(LOG10(ABS(投入产出!D8/5))) - 1) * 5)</f>
        <v/>
      </c>
      <c r="E8" s="45">
        <f>IF(投入产出!E8=0,0,ROUND(投入产出!E8/5, 2 - INT(LOG10(ABS(投入产出!E8/5))) - 1) * 5)</f>
        <v/>
      </c>
      <c r="F8" s="45">
        <f>IF(投入产出!F8=0,0,ROUND(投入产出!F8/5, 2 - INT(LOG10(ABS(投入产出!F8/5))) - 1) * 5)</f>
        <v/>
      </c>
      <c r="G8" s="45">
        <f>IF(投入产出!G8=0,0,ROUND(投入产出!G8/5, 2 - INT(LOG10(ABS(投入产出!G8/5))) - 1) * 5)</f>
        <v/>
      </c>
      <c r="H8" s="45">
        <f>IF(投入产出!H8=0,0,ROUND(投入产出!H8/5, 2 - INT(LOG10(ABS(投入产出!H8/5))) - 1) * 5)</f>
        <v/>
      </c>
      <c r="I8" s="45">
        <f>IF(投入产出!I8=0,0,ROUND(投入产出!I8/5, 2 - INT(LOG10(ABS(投入产出!I8/5))) - 1) * 5)</f>
        <v/>
      </c>
      <c r="J8" s="45">
        <f>IF(投入产出!J8=0,0,ROUND(投入产出!J8/5, 2 - INT(LOG10(ABS(投入产出!J8/5))) - 1) * 5)</f>
        <v/>
      </c>
      <c r="K8" s="45">
        <f>IF(投入产出!K8=0,0,ROUND(投入产出!K8/5, 2 - INT(LOG10(ABS(投入产出!K8/5))) - 1) * 5)</f>
        <v/>
      </c>
      <c r="L8" s="45">
        <f>IF(投入产出!L8=0,0,ROUND(投入产出!L8/5, 2 - INT(LOG10(ABS(投入产出!L8/5))) - 1) * 5)</f>
        <v/>
      </c>
      <c r="M8" s="45">
        <f>IF(投入产出!M8=0,0,ROUND(投入产出!M8/5, 2 - INT(LOG10(ABS(投入产出!M8/5))) - 1) * 5)</f>
        <v/>
      </c>
      <c r="N8" s="45">
        <f>IF(投入产出!N8=0,0,ROUND(投入产出!N8/5, 2 - INT(LOG10(ABS(投入产出!N8/5))) - 1) * 5)</f>
        <v/>
      </c>
      <c r="O8" s="45">
        <f>IF(投入产出!O8=0,0,ROUND(投入产出!O8/5, 2 - INT(LOG10(ABS(投入产出!O8/5))) - 1) * 5)</f>
        <v/>
      </c>
      <c r="P8" s="45">
        <f>IF(投入产出!P8=0,0,ROUND(投入产出!P8/5, 2 - INT(LOG10(ABS(投入产出!P8/5))) - 1) * 5)</f>
        <v/>
      </c>
      <c r="Q8" s="45">
        <f>IF(投入产出!Q8=0,0,ROUND(投入产出!Q8/5, 2 - INT(LOG10(ABS(投入产出!Q8/5))) - 1) * 5)</f>
        <v/>
      </c>
      <c r="R8" s="45">
        <f>IF(投入产出!R8=0,0,ROUND(投入产出!R8/5, 2 - INT(LOG10(ABS(投入产出!R8/5))) - 1) * 5)</f>
        <v/>
      </c>
      <c r="S8" s="45">
        <f>IF(投入产出!S8=0,0,ROUND(投入产出!S8/5, 2 - INT(LOG10(ABS(投入产出!S8/5))) - 1) * 5)</f>
        <v/>
      </c>
      <c r="T8" s="45">
        <f>IF(投入产出!T8=0,0,ROUND(投入产出!T8/5, 2 - INT(LOG10(ABS(投入产出!T8/5))) - 1) * 5)</f>
        <v/>
      </c>
      <c r="U8" s="45">
        <f>IF(投入产出!U8=0,0,ROUND(投入产出!U8/5, 2 - INT(LOG10(ABS(投入产出!U8/5))) - 1) * 5)</f>
        <v/>
      </c>
      <c r="V8" s="45">
        <f>IF(投入产出!V8=0,0,ROUND(投入产出!V8/5, 2 - INT(LOG10(ABS(投入产出!V8/5))) - 1) * 5)</f>
        <v/>
      </c>
      <c r="W8" s="45" t="n">
        <v>0.25</v>
      </c>
      <c r="X8" s="45">
        <f>IF(投入产出!X8=0,0,ROUND(投入产出!X8/5, 2 - INT(LOG10(ABS(投入产出!X8/5))) - 1) * 5)</f>
        <v/>
      </c>
      <c r="Y8" s="45">
        <f>IF(投入产出!Y8=0,0,ROUND(投入产出!Y8/5, 2 - INT(LOG10(ABS(投入产出!Y8/5))) - 1) * 5)</f>
        <v/>
      </c>
      <c r="Z8" s="45">
        <f>IF(投入产出!Z8=0,0,ROUND(投入产出!Z8/5, 2 - INT(LOG10(ABS(投入产出!Z8/5))) - 1) * 5)</f>
        <v/>
      </c>
    </row>
    <row r="9">
      <c r="A9" s="1" t="n">
        <v>7</v>
      </c>
      <c r="B9" s="1" t="n">
        <v>7</v>
      </c>
      <c r="C9" s="45">
        <f>IF(投入产出!C9=0,0,ROUND(投入产出!C9/5, 2 - INT(LOG10(ABS(投入产出!C9/5))) - 1) * 5)</f>
        <v/>
      </c>
      <c r="D9" s="45">
        <f>IF(投入产出!D9=0,0,ROUND(投入产出!D9/5, 2 - INT(LOG10(ABS(投入产出!D9/5))) - 1) * 5)</f>
        <v/>
      </c>
      <c r="E9" s="45">
        <f>IF(投入产出!E9=0,0,ROUND(投入产出!E9/5, 2 - INT(LOG10(ABS(投入产出!E9/5))) - 1) * 5)</f>
        <v/>
      </c>
      <c r="F9" s="45">
        <f>IF(投入产出!F9=0,0,ROUND(投入产出!F9/5, 2 - INT(LOG10(ABS(投入产出!F9/5))) - 1) * 5)</f>
        <v/>
      </c>
      <c r="G9" s="45">
        <f>IF(投入产出!G9=0,0,ROUND(投入产出!G9/5, 2 - INT(LOG10(ABS(投入产出!G9/5))) - 1) * 5)</f>
        <v/>
      </c>
      <c r="H9" s="45">
        <f>IF(投入产出!H9=0,0,ROUND(投入产出!H9/5, 2 - INT(LOG10(ABS(投入产出!H9/5))) - 1) * 5)</f>
        <v/>
      </c>
      <c r="I9" s="45">
        <f>IF(投入产出!I9=0,0,ROUND(投入产出!I9/5, 2 - INT(LOG10(ABS(投入产出!I9/5))) - 1) * 5)</f>
        <v/>
      </c>
      <c r="J9" s="45">
        <f>IF(投入产出!J9=0,0,ROUND(投入产出!J9/5, 2 - INT(LOG10(ABS(投入产出!J9/5))) - 1) * 5)</f>
        <v/>
      </c>
      <c r="K9" s="45">
        <f>IF(投入产出!K9=0,0,ROUND(投入产出!K9/5, 2 - INT(LOG10(ABS(投入产出!K9/5))) - 1) * 5)</f>
        <v/>
      </c>
      <c r="L9" s="45">
        <f>IF(投入产出!L9=0,0,ROUND(投入产出!L9/5, 2 - INT(LOG10(ABS(投入产出!L9/5))) - 1) * 5)</f>
        <v/>
      </c>
      <c r="M9" s="45">
        <f>IF(投入产出!M9=0,0,ROUND(投入产出!M9/5, 2 - INT(LOG10(ABS(投入产出!M9/5))) - 1) * 5)</f>
        <v/>
      </c>
      <c r="N9" s="45">
        <f>IF(投入产出!N9=0,0,ROUND(投入产出!N9/5, 2 - INT(LOG10(ABS(投入产出!N9/5))) - 1) * 5)</f>
        <v/>
      </c>
      <c r="O9" s="45">
        <f>IF(投入产出!O9=0,0,ROUND(投入产出!O9/5, 2 - INT(LOG10(ABS(投入产出!O9/5))) - 1) * 5)</f>
        <v/>
      </c>
      <c r="P9" s="45">
        <f>IF(投入产出!P9=0,0,ROUND(投入产出!P9/5, 2 - INT(LOG10(ABS(投入产出!P9/5))) - 1) * 5)</f>
        <v/>
      </c>
      <c r="Q9" s="45">
        <f>IF(投入产出!Q9=0,0,ROUND(投入产出!Q9/5, 2 - INT(LOG10(ABS(投入产出!Q9/5))) - 1) * 5)</f>
        <v/>
      </c>
      <c r="R9" s="45">
        <f>IF(投入产出!R9=0,0,ROUND(投入产出!R9/5, 2 - INT(LOG10(ABS(投入产出!R9/5))) - 1) * 5)</f>
        <v/>
      </c>
      <c r="S9" s="45">
        <f>IF(投入产出!S9=0,0,ROUND(投入产出!S9/5, 2 - INT(LOG10(ABS(投入产出!S9/5))) - 1) * 5)</f>
        <v/>
      </c>
      <c r="T9" s="45">
        <f>IF(投入产出!T9=0,0,ROUND(投入产出!T9/5, 2 - INT(LOG10(ABS(投入产出!T9/5))) - 1) * 5)</f>
        <v/>
      </c>
      <c r="U9" s="45">
        <f>IF(投入产出!U9=0,0,ROUND(投入产出!U9/5, 2 - INT(LOG10(ABS(投入产出!U9/5))) - 1) * 5)</f>
        <v/>
      </c>
      <c r="V9" s="45">
        <f>IF(投入产出!V9=0,0,ROUND(投入产出!V9/5, 2 - INT(LOG10(ABS(投入产出!V9/5))) - 1) * 5)</f>
        <v/>
      </c>
      <c r="W9" s="45" t="n">
        <v>0.3</v>
      </c>
      <c r="X9" s="45">
        <f>IF(投入产出!X9=0,0,ROUND(投入产出!X9/5, 2 - INT(LOG10(ABS(投入产出!X9/5))) - 1) * 5)</f>
        <v/>
      </c>
      <c r="Y9" s="45">
        <f>IF(投入产出!Y9=0,0,ROUND(投入产出!Y9/5, 2 - INT(LOG10(ABS(投入产出!Y9/5))) - 1) * 5)</f>
        <v/>
      </c>
      <c r="Z9" s="45">
        <f>IF(投入产出!Z9=0,0,ROUND(投入产出!Z9/5, 2 - INT(LOG10(ABS(投入产出!Z9/5))) - 1) * 5)</f>
        <v/>
      </c>
    </row>
    <row r="10">
      <c r="A10" s="3" t="inlineStr">
        <is>
          <t>sum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>
        <f>SUM(N3:N9)</f>
        <v/>
      </c>
      <c r="O10" s="3" t="n"/>
      <c r="P10" s="3" t="n"/>
      <c r="Q10" s="3" t="n"/>
      <c r="R10" s="3" t="n"/>
      <c r="S10" s="3">
        <f>SUM(S3:S9)</f>
        <v/>
      </c>
      <c r="T10" s="3" t="n"/>
      <c r="U10" s="3" t="n"/>
      <c r="V10" s="3" t="n"/>
      <c r="W10" s="3" t="n"/>
      <c r="X10" s="3" t="n"/>
      <c r="Y10" s="3" t="n"/>
      <c r="Z10" s="3" t="n"/>
    </row>
    <row r="12" ht="13.5" customHeight="1" s="44">
      <c r="H12" s="6" t="n"/>
    </row>
    <row r="13">
      <c r="F13" s="1" t="n"/>
    </row>
    <row r="14">
      <c r="F14" s="1" t="n"/>
    </row>
    <row r="15">
      <c r="F15" s="1" t="n"/>
    </row>
    <row r="16">
      <c r="F16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"/>
  <sheetViews>
    <sheetView workbookViewId="0">
      <selection activeCell="A1" sqref="A1"/>
    </sheetView>
  </sheetViews>
  <sheetFormatPr baseColWidth="8" defaultColWidth="14" defaultRowHeight="12.75"/>
  <cols>
    <col width="16" customWidth="1" style="44" min="4" max="4"/>
    <col width="13" customWidth="1" style="44" min="5" max="5"/>
    <col width="19" customWidth="1" style="44" min="6" max="6"/>
    <col width="16" customWidth="1" style="44" min="7" max="7"/>
    <col width="14" customWidth="1" style="44" min="8" max="8"/>
    <col width="14" customWidth="1" style="44" min="12" max="13"/>
  </cols>
  <sheetData>
    <row r="1" ht="18.95" customHeight="1" s="44">
      <c r="A1" s="5" t="n"/>
      <c r="B1" s="5" t="n"/>
      <c r="C1" s="5" t="n"/>
      <c r="D1" s="5" t="n"/>
      <c r="E1" s="5" t="n"/>
      <c r="F1" s="5" t="n"/>
      <c r="G1" s="5" t="n"/>
      <c r="H1" s="5" t="n">
        <v>2</v>
      </c>
      <c r="I1" s="5" t="n">
        <v>3</v>
      </c>
      <c r="J1" s="5" t="n">
        <v>3</v>
      </c>
      <c r="K1" s="5" t="n"/>
      <c r="L1" s="5" t="n"/>
      <c r="M1" s="5" t="n"/>
      <c r="N1" s="5" t="n"/>
      <c r="O1" s="5" t="n">
        <v>0.5</v>
      </c>
      <c r="P1" s="5" t="n">
        <v>0.3</v>
      </c>
      <c r="Q1" s="5" t="n">
        <v>0.08</v>
      </c>
      <c r="R1" s="5" t="n">
        <v>0.12</v>
      </c>
      <c r="S1" s="5" t="n"/>
      <c r="T1" s="5" t="n">
        <v>0.3</v>
      </c>
      <c r="U1" s="5" t="n">
        <v>0.6</v>
      </c>
      <c r="V1" s="5" t="n"/>
      <c r="W1" s="5" t="n"/>
      <c r="X1" s="5" t="n">
        <v>0</v>
      </c>
      <c r="Y1" s="5" t="n">
        <v>0</v>
      </c>
      <c r="Z1" s="5" t="n">
        <v>10</v>
      </c>
    </row>
    <row r="2">
      <c r="A2" s="3" t="inlineStr">
        <is>
          <t>阶段</t>
        </is>
      </c>
      <c r="B2" s="3" t="inlineStr">
        <is>
          <t>鱼档次</t>
        </is>
      </c>
      <c r="C2" s="3" t="inlineStr">
        <is>
          <t>每分钟收益/gold</t>
        </is>
      </c>
      <c r="D2" s="3" t="inlineStr">
        <is>
          <t>每分钟经验</t>
        </is>
      </c>
      <c r="E2" s="3" t="inlineStr">
        <is>
          <t>一分钟钓鱼数量</t>
        </is>
      </c>
      <c r="F2" s="3" t="inlineStr">
        <is>
          <t>鱼单条参考价格min</t>
        </is>
      </c>
      <c r="G2" s="3" t="inlineStr">
        <is>
          <t>鱼单条参考价格max</t>
        </is>
      </c>
      <c r="H2" s="3" t="inlineStr">
        <is>
          <t>鱼单条参考价格</t>
        </is>
      </c>
      <c r="I2" s="3" t="inlineStr">
        <is>
          <t>本阶竿组价格</t>
        </is>
      </c>
      <c r="J2" s="3" t="inlineStr">
        <is>
          <t>下阶竿组价格</t>
        </is>
      </c>
      <c r="K2" s="3" t="inlineStr">
        <is>
          <t>攒竿组套数</t>
        </is>
      </c>
      <c r="L2" s="3" t="inlineStr">
        <is>
          <t>共需攒钱</t>
        </is>
      </c>
      <c r="M2" s="3" t="inlineStr">
        <is>
          <t>攒一套级竿组分钟数</t>
        </is>
      </c>
      <c r="N2" s="3" t="inlineStr">
        <is>
          <t>攒全套竿组分钟</t>
        </is>
      </c>
      <c r="O2" s="3" t="inlineStr">
        <is>
          <t>竿</t>
        </is>
      </c>
      <c r="P2" s="3" t="inlineStr">
        <is>
          <t>轮</t>
        </is>
      </c>
      <c r="Q2" s="3" t="inlineStr">
        <is>
          <t>线</t>
        </is>
      </c>
      <c r="R2" s="3" t="inlineStr">
        <is>
          <t>饵总花费</t>
        </is>
      </c>
      <c r="S2" s="3" t="inlineStr">
        <is>
          <t>钓鱼累积xp</t>
        </is>
      </c>
      <c r="T2" s="3" t="inlineStr">
        <is>
          <t>本阶段任务总gold</t>
        </is>
      </c>
      <c r="U2" s="3" t="inlineStr">
        <is>
          <t>本阶段任务总xp</t>
        </is>
      </c>
      <c r="V2" s="3" t="inlineStr">
        <is>
          <t>维修总花费</t>
        </is>
      </c>
      <c r="W2" s="3" t="inlineStr">
        <is>
          <t>维修占比</t>
        </is>
      </c>
      <c r="X2" s="3" t="inlineStr">
        <is>
          <t>本阶段成就总xp</t>
        </is>
      </c>
      <c r="Y2" s="3" t="inlineStr">
        <is>
          <t>本阶段成就总gold</t>
        </is>
      </c>
      <c r="Z2" s="3" t="inlineStr">
        <is>
          <t>本阶段成就总钻石</t>
        </is>
      </c>
    </row>
    <row r="3" ht="13.5" customHeight="1" s="44">
      <c r="A3" s="1" t="n">
        <v>1</v>
      </c>
      <c r="B3" s="1" t="n">
        <v>1</v>
      </c>
      <c r="C3" s="45">
        <f>E3*H3</f>
        <v/>
      </c>
      <c r="D3" s="9">
        <f>C3*1.3</f>
        <v/>
      </c>
      <c r="E3" s="1" t="n">
        <v>3</v>
      </c>
      <c r="F3" s="1" t="n">
        <v>10</v>
      </c>
      <c r="G3" s="45">
        <f>H3*2</f>
        <v/>
      </c>
      <c r="H3" s="1" t="n">
        <v>800</v>
      </c>
      <c r="I3" s="1">
        <f>J3/3</f>
        <v/>
      </c>
      <c r="J3" s="45">
        <f>C3*M3</f>
        <v/>
      </c>
      <c r="K3" s="1" t="n">
        <v>2</v>
      </c>
      <c r="L3" s="7">
        <f>J3*K3</f>
        <v/>
      </c>
      <c r="M3" s="1" t="n">
        <v>40</v>
      </c>
      <c r="N3" s="9">
        <f>M3*K3</f>
        <v/>
      </c>
      <c r="O3" s="45">
        <f>$I3*O$1</f>
        <v/>
      </c>
      <c r="P3" s="45">
        <f>$I3*P$1</f>
        <v/>
      </c>
      <c r="Q3" s="45">
        <f>$I3*Q$1</f>
        <v/>
      </c>
      <c r="R3" s="45">
        <f>$I3*R$1</f>
        <v/>
      </c>
      <c r="S3" s="9">
        <f>N3*D3</f>
        <v/>
      </c>
      <c r="T3" s="45">
        <f>$L3*T$1</f>
        <v/>
      </c>
      <c r="U3" s="45">
        <f>$L3*U$1</f>
        <v/>
      </c>
      <c r="V3" s="45">
        <f>I3*W3</f>
        <v/>
      </c>
      <c r="W3" s="1" t="n">
        <v>0</v>
      </c>
      <c r="X3" s="1" t="n">
        <v>0</v>
      </c>
      <c r="Y3" s="45">
        <f>$L3*Y$1</f>
        <v/>
      </c>
      <c r="Z3" s="45">
        <f>Z$1*$M3</f>
        <v/>
      </c>
    </row>
    <row r="4" ht="13.5" customHeight="1" s="44">
      <c r="A4" s="1" t="n">
        <v>2</v>
      </c>
      <c r="B4" s="1" t="n">
        <v>2</v>
      </c>
      <c r="C4" s="45">
        <f>E4*H4</f>
        <v/>
      </c>
      <c r="D4" s="9">
        <f>C4*1.3</f>
        <v/>
      </c>
      <c r="E4" s="1" t="n">
        <v>2</v>
      </c>
      <c r="F4" s="1" t="n">
        <v>10</v>
      </c>
      <c r="G4" s="45">
        <f>H4*2</f>
        <v/>
      </c>
      <c r="H4" s="45">
        <f>H3*2</f>
        <v/>
      </c>
      <c r="I4" s="1">
        <f>J4/3</f>
        <v/>
      </c>
      <c r="J4" s="45">
        <f>J3*J$1</f>
        <v/>
      </c>
      <c r="K4" s="1" t="n">
        <v>2</v>
      </c>
      <c r="L4" s="7">
        <f>J4*K4</f>
        <v/>
      </c>
      <c r="M4" s="46">
        <f>J4/C4</f>
        <v/>
      </c>
      <c r="N4" s="9">
        <f>M4*K4</f>
        <v/>
      </c>
      <c r="O4" s="45">
        <f>$I4*O$1</f>
        <v/>
      </c>
      <c r="P4" s="45">
        <f>$I4*P$1</f>
        <v/>
      </c>
      <c r="Q4" s="45">
        <f>$I4*Q$1</f>
        <v/>
      </c>
      <c r="R4" s="45">
        <f>$I4*R$1</f>
        <v/>
      </c>
      <c r="S4" s="9">
        <f>N4*D4</f>
        <v/>
      </c>
      <c r="T4" s="45">
        <f>$L4*T$1</f>
        <v/>
      </c>
      <c r="U4" s="45">
        <f>$L4*U$1</f>
        <v/>
      </c>
      <c r="V4" s="45">
        <f>I4*W4</f>
        <v/>
      </c>
      <c r="W4" s="1" t="n">
        <v>0.05</v>
      </c>
      <c r="X4" s="1" t="n">
        <v>0</v>
      </c>
      <c r="Y4" s="45">
        <f>$L4*Y$1</f>
        <v/>
      </c>
      <c r="Z4" s="45">
        <f>Z$1*$M4</f>
        <v/>
      </c>
    </row>
    <row r="5" ht="13.5" customHeight="1" s="44">
      <c r="A5" s="1" t="n">
        <v>3</v>
      </c>
      <c r="B5" s="1" t="n">
        <v>3</v>
      </c>
      <c r="C5" s="45">
        <f>E5*H5</f>
        <v/>
      </c>
      <c r="D5" s="9">
        <f>C5*1.3</f>
        <v/>
      </c>
      <c r="E5" s="1" t="n">
        <v>1.8</v>
      </c>
      <c r="F5" s="1" t="n">
        <v>10</v>
      </c>
      <c r="G5" s="45">
        <f>H5*2</f>
        <v/>
      </c>
      <c r="H5" s="45">
        <f>H4*2</f>
        <v/>
      </c>
      <c r="I5" s="1">
        <f>J5/3</f>
        <v/>
      </c>
      <c r="J5" s="45">
        <f>J4*J$1</f>
        <v/>
      </c>
      <c r="K5" s="1" t="n">
        <v>2</v>
      </c>
      <c r="L5" s="7">
        <f>J5*K5</f>
        <v/>
      </c>
      <c r="M5" s="46">
        <f>J5/C5</f>
        <v/>
      </c>
      <c r="N5" s="9">
        <f>M5*K5</f>
        <v/>
      </c>
      <c r="O5" s="45">
        <f>$I5*O$1</f>
        <v/>
      </c>
      <c r="P5" s="45">
        <f>$I5*P$1</f>
        <v/>
      </c>
      <c r="Q5" s="45">
        <f>$I5*Q$1</f>
        <v/>
      </c>
      <c r="R5" s="45">
        <f>$I5*R$1</f>
        <v/>
      </c>
      <c r="S5" s="9">
        <f>N5*D5</f>
        <v/>
      </c>
      <c r="T5" s="45">
        <f>$L5*T$1</f>
        <v/>
      </c>
      <c r="U5" s="45">
        <f>$L5*U$1</f>
        <v/>
      </c>
      <c r="V5" s="45">
        <f>I5*W5</f>
        <v/>
      </c>
      <c r="W5" s="1" t="n">
        <v>0.1</v>
      </c>
      <c r="X5" s="1" t="n">
        <v>0</v>
      </c>
      <c r="Y5" s="45">
        <f>$L5*Y$1</f>
        <v/>
      </c>
      <c r="Z5" s="9">
        <f>Z$1*$M5</f>
        <v/>
      </c>
    </row>
    <row r="6" ht="13.5" customHeight="1" s="44">
      <c r="A6" s="1" t="n">
        <v>4</v>
      </c>
      <c r="B6" s="1" t="n">
        <v>4</v>
      </c>
      <c r="C6" s="45">
        <f>E6*H6</f>
        <v/>
      </c>
      <c r="D6" s="9">
        <f>C6*1.3</f>
        <v/>
      </c>
      <c r="E6" s="1" t="n">
        <v>1.6</v>
      </c>
      <c r="F6" s="1" t="n">
        <v>10</v>
      </c>
      <c r="G6" s="45">
        <f>H6*2</f>
        <v/>
      </c>
      <c r="H6" s="45">
        <f>H5*2</f>
        <v/>
      </c>
      <c r="I6" s="1">
        <f>J6/3</f>
        <v/>
      </c>
      <c r="J6" s="45">
        <f>J5*J$1</f>
        <v/>
      </c>
      <c r="K6" s="1" t="n">
        <v>3</v>
      </c>
      <c r="L6" s="7">
        <f>J6*K6</f>
        <v/>
      </c>
      <c r="M6" s="46">
        <f>J6/C6</f>
        <v/>
      </c>
      <c r="N6" s="9">
        <f>M6*K6</f>
        <v/>
      </c>
      <c r="O6" s="45">
        <f>$I6*O$1</f>
        <v/>
      </c>
      <c r="P6" s="45">
        <f>$I6*P$1</f>
        <v/>
      </c>
      <c r="Q6" s="45">
        <f>$I6*Q$1</f>
        <v/>
      </c>
      <c r="R6" s="45">
        <f>$I6*R$1</f>
        <v/>
      </c>
      <c r="S6" s="9">
        <f>N6*D6</f>
        <v/>
      </c>
      <c r="T6" s="45">
        <f>$L6*T$1</f>
        <v/>
      </c>
      <c r="U6" s="45">
        <f>$L6*U$1</f>
        <v/>
      </c>
      <c r="V6" s="45">
        <f>I6*W6</f>
        <v/>
      </c>
      <c r="W6" s="1" t="n">
        <v>0.15</v>
      </c>
      <c r="X6" s="1" t="n">
        <v>0</v>
      </c>
      <c r="Y6" s="45">
        <f>$L6*Y$1</f>
        <v/>
      </c>
      <c r="Z6" s="9">
        <f>Z$1*$M6</f>
        <v/>
      </c>
    </row>
    <row r="7" ht="13.5" customHeight="1" s="44">
      <c r="A7" s="1" t="n">
        <v>5</v>
      </c>
      <c r="B7" s="1" t="n">
        <v>5</v>
      </c>
      <c r="C7" s="45">
        <f>E7*H7</f>
        <v/>
      </c>
      <c r="D7" s="9">
        <f>C7*1.3</f>
        <v/>
      </c>
      <c r="E7" s="1" t="n">
        <v>1.4</v>
      </c>
      <c r="F7" s="1" t="n">
        <v>10</v>
      </c>
      <c r="G7" s="45">
        <f>H7*2</f>
        <v/>
      </c>
      <c r="H7" s="45">
        <f>H6*2</f>
        <v/>
      </c>
      <c r="I7" s="1">
        <f>J7/3</f>
        <v/>
      </c>
      <c r="J7" s="45">
        <f>J6*J$1</f>
        <v/>
      </c>
      <c r="K7" s="1" t="n">
        <v>3</v>
      </c>
      <c r="L7" s="7">
        <f>J7*K7</f>
        <v/>
      </c>
      <c r="M7" s="46">
        <f>J7/C7</f>
        <v/>
      </c>
      <c r="N7" s="9">
        <f>M7*K7</f>
        <v/>
      </c>
      <c r="O7" s="45">
        <f>$I7*O$1</f>
        <v/>
      </c>
      <c r="P7" s="45">
        <f>$I7*P$1</f>
        <v/>
      </c>
      <c r="Q7" s="45">
        <f>$I7*Q$1</f>
        <v/>
      </c>
      <c r="R7" s="45">
        <f>$I7*R$1</f>
        <v/>
      </c>
      <c r="S7" s="9">
        <f>N7*D7</f>
        <v/>
      </c>
      <c r="T7" s="45">
        <f>$L7*T$1</f>
        <v/>
      </c>
      <c r="U7" s="45">
        <f>$L7*U$1</f>
        <v/>
      </c>
      <c r="V7" s="45">
        <f>I7*W7</f>
        <v/>
      </c>
      <c r="W7" s="1" t="n">
        <v>0.2</v>
      </c>
      <c r="X7" s="1" t="n">
        <v>0</v>
      </c>
      <c r="Y7" s="45">
        <f>$L7*Y$1</f>
        <v/>
      </c>
      <c r="Z7" s="9">
        <f>Z$1*$M7</f>
        <v/>
      </c>
    </row>
    <row r="8" ht="13.5" customHeight="1" s="44">
      <c r="A8" s="1" t="n">
        <v>6</v>
      </c>
      <c r="B8" s="1" t="n">
        <v>6</v>
      </c>
      <c r="C8" s="45">
        <f>E8*H8</f>
        <v/>
      </c>
      <c r="D8" s="9">
        <f>C8*1.3</f>
        <v/>
      </c>
      <c r="E8" s="1" t="n">
        <v>1.2</v>
      </c>
      <c r="F8" s="1" t="n">
        <v>10</v>
      </c>
      <c r="G8" s="45">
        <f>H8*2</f>
        <v/>
      </c>
      <c r="H8" s="45">
        <f>H7*2</f>
        <v/>
      </c>
      <c r="I8" s="1">
        <f>J8/3</f>
        <v/>
      </c>
      <c r="J8" s="45">
        <f>J7*J$1</f>
        <v/>
      </c>
      <c r="K8" s="1" t="n">
        <v>3</v>
      </c>
      <c r="L8" s="7">
        <f>J8*K8</f>
        <v/>
      </c>
      <c r="M8" s="46">
        <f>J8/C8</f>
        <v/>
      </c>
      <c r="N8" s="9">
        <f>M8*K8</f>
        <v/>
      </c>
      <c r="O8" s="45">
        <f>$I8*O$1</f>
        <v/>
      </c>
      <c r="P8" s="45">
        <f>$I8*P$1</f>
        <v/>
      </c>
      <c r="Q8" s="45">
        <f>$I8*Q$1</f>
        <v/>
      </c>
      <c r="R8" s="45">
        <f>$I8*R$1</f>
        <v/>
      </c>
      <c r="S8" s="9">
        <f>N8*D8</f>
        <v/>
      </c>
      <c r="T8" s="45">
        <f>$L8*T$1</f>
        <v/>
      </c>
      <c r="U8" s="45">
        <f>$L8*U$1</f>
        <v/>
      </c>
      <c r="V8" s="45">
        <f>I8*W8</f>
        <v/>
      </c>
      <c r="W8" s="1" t="n">
        <v>0.25</v>
      </c>
      <c r="X8" s="1" t="n">
        <v>0</v>
      </c>
      <c r="Y8" s="45">
        <f>$L8*Y$1</f>
        <v/>
      </c>
      <c r="Z8" s="9">
        <f>Z$1*$M8</f>
        <v/>
      </c>
    </row>
    <row r="9" ht="13.5" customHeight="1" s="44">
      <c r="A9" s="1" t="n">
        <v>7</v>
      </c>
      <c r="B9" s="1" t="n">
        <v>7</v>
      </c>
      <c r="C9" s="45">
        <f>E9*H9</f>
        <v/>
      </c>
      <c r="D9" s="9">
        <f>C9*1.3</f>
        <v/>
      </c>
      <c r="E9" s="1" t="n">
        <v>1</v>
      </c>
      <c r="F9" s="1" t="n">
        <v>10</v>
      </c>
      <c r="G9" s="45">
        <f>H9*2</f>
        <v/>
      </c>
      <c r="H9" s="45">
        <f>H8*2</f>
        <v/>
      </c>
      <c r="I9" s="1">
        <f>J9/3</f>
        <v/>
      </c>
      <c r="J9" s="45">
        <f>J8*J$1</f>
        <v/>
      </c>
      <c r="K9" s="1" t="n">
        <v>3</v>
      </c>
      <c r="L9" s="7">
        <f>J9*K9</f>
        <v/>
      </c>
      <c r="M9" s="46">
        <f>J9/C9</f>
        <v/>
      </c>
      <c r="N9" s="9">
        <f>M9*K9</f>
        <v/>
      </c>
      <c r="O9" s="45">
        <f>$I9*O$1</f>
        <v/>
      </c>
      <c r="P9" s="45">
        <f>$I9*P$1</f>
        <v/>
      </c>
      <c r="Q9" s="45">
        <f>$I9*Q$1</f>
        <v/>
      </c>
      <c r="R9" s="45">
        <f>$I9*R$1</f>
        <v/>
      </c>
      <c r="S9" s="9">
        <f>N9*D9</f>
        <v/>
      </c>
      <c r="T9" s="45">
        <f>$L9*T$1</f>
        <v/>
      </c>
      <c r="U9" s="45">
        <f>$L9*U$1</f>
        <v/>
      </c>
      <c r="V9" s="45">
        <f>I9*W9</f>
        <v/>
      </c>
      <c r="W9" s="1" t="n">
        <v>0.3</v>
      </c>
      <c r="X9" s="1" t="n">
        <v>0</v>
      </c>
      <c r="Y9" s="45">
        <f>$L9*Y$1</f>
        <v/>
      </c>
      <c r="Z9" s="9">
        <f>Z$1*$M9</f>
        <v/>
      </c>
    </row>
    <row r="10">
      <c r="A10" s="3" t="inlineStr">
        <is>
          <t>sum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>
        <f>SUM(N3:N9)</f>
        <v/>
      </c>
      <c r="O10" s="3" t="n"/>
      <c r="P10" s="3" t="n"/>
      <c r="Q10" s="3" t="n"/>
      <c r="R10" s="3" t="n"/>
      <c r="S10" s="3">
        <f>SUM(S3:S9)</f>
        <v/>
      </c>
      <c r="T10" s="3" t="n"/>
      <c r="U10" s="3" t="n"/>
      <c r="V10" s="3" t="n"/>
      <c r="W10" s="3" t="n"/>
      <c r="X10" s="3" t="n"/>
      <c r="Y10" s="3" t="n"/>
      <c r="Z10" s="3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X200"/>
  <sheetViews>
    <sheetView workbookViewId="0">
      <selection activeCell="A1" sqref="A1"/>
    </sheetView>
  </sheetViews>
  <sheetFormatPr baseColWidth="8" defaultColWidth="14" defaultRowHeight="12.75"/>
  <cols>
    <col width="14" customWidth="1" style="44" min="4" max="4"/>
    <col width="14" customWidth="1" style="44" min="9" max="11"/>
  </cols>
  <sheetData>
    <row r="1">
      <c r="A1" s="13" t="inlineStr">
        <is>
          <t>阶段</t>
        </is>
      </c>
      <c r="B1" s="13" t="inlineStr">
        <is>
          <t>拥有本阶竿组套数</t>
        </is>
      </c>
      <c r="C1" s="3" t="inlineStr">
        <is>
          <t>本阶钓鱼效率</t>
        </is>
      </c>
      <c r="D1" s="3" t="inlineStr">
        <is>
          <t>目标钓具等阶</t>
        </is>
      </c>
      <c r="E1" s="3" t="inlineStr">
        <is>
          <t>上阶钓鱼效率</t>
        </is>
      </c>
      <c r="F1" s="3" t="inlineStr">
        <is>
          <t>本阶鱼时段数</t>
        </is>
      </c>
      <c r="G1" s="3" t="inlineStr">
        <is>
          <t>上阶鱼时段数</t>
        </is>
      </c>
      <c r="H1" s="3" t="inlineStr">
        <is>
          <t>小阶段加权效率</t>
        </is>
      </c>
      <c r="I1" s="3" t="inlineStr">
        <is>
          <t>目标竿组价格</t>
        </is>
      </c>
      <c r="J1" s="3" t="inlineStr">
        <is>
          <t>任务金币</t>
        </is>
      </c>
      <c r="K1" s="3" t="inlineStr">
        <is>
          <t>搬砖卖鱼金币</t>
        </is>
      </c>
      <c r="L1" s="3" t="inlineStr">
        <is>
          <t>搬砖时间</t>
        </is>
      </c>
      <c r="M1" s="3" t="inlineStr">
        <is>
          <t>经验目标</t>
        </is>
      </c>
      <c r="N1" s="3" t="inlineStr">
        <is>
          <t>钓鱼提供经验</t>
        </is>
      </c>
      <c r="O1" s="3" t="inlineStr">
        <is>
          <t>任务经验</t>
        </is>
      </c>
      <c r="P1" s="3" t="n"/>
      <c r="Q1" s="3" t="n"/>
      <c r="R1" s="3" t="n"/>
      <c r="S1" s="3" t="n"/>
      <c r="T1" s="3" t="n"/>
      <c r="U1" s="3" t="n"/>
      <c r="V1" s="3" t="n"/>
      <c r="W1" s="3" t="n"/>
      <c r="X1" s="3" t="n"/>
    </row>
    <row r="2">
      <c r="A2" s="12" t="inlineStr">
        <is>
          <t>coeff</t>
        </is>
      </c>
      <c r="B2" s="12" t="n"/>
      <c r="C2" s="11" t="n"/>
      <c r="D2" s="11" t="n"/>
      <c r="E2" s="11" t="n"/>
      <c r="F2" s="11" t="n"/>
      <c r="G2" s="11" t="n"/>
      <c r="H2" s="11" t="n"/>
      <c r="I2" s="11" t="n"/>
      <c r="J2" s="11" t="n">
        <v>0.3</v>
      </c>
      <c r="K2" s="11" t="n"/>
      <c r="L2" s="11" t="n"/>
      <c r="M2" s="11" t="n">
        <v>1.3</v>
      </c>
      <c r="N2" s="11" t="n">
        <v>0.4</v>
      </c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</row>
    <row r="3">
      <c r="A3" s="10" t="n">
        <v>1</v>
      </c>
      <c r="B3" s="10" t="n">
        <v>1</v>
      </c>
      <c r="C3" s="45">
        <f>VLOOKUP($A3,投入产出!$A$2:$W$9,3,FALSE)</f>
        <v/>
      </c>
      <c r="D3" s="1" t="n">
        <v>2</v>
      </c>
      <c r="E3" s="1" t="n">
        <v>0</v>
      </c>
      <c r="F3" s="1" t="n">
        <v>4</v>
      </c>
      <c r="G3" s="1">
        <f>4-F3</f>
        <v/>
      </c>
      <c r="H3" s="45">
        <f>(C3*F3+E3*G3)/(F3+G3)</f>
        <v/>
      </c>
      <c r="I3" s="45">
        <f>VLOOKUP(D3,投入产出!$A$2:$J$9,9,FALSE)</f>
        <v/>
      </c>
      <c r="J3" s="45">
        <f>$I3*J$2</f>
        <v/>
      </c>
      <c r="K3" s="45">
        <f>I3-J3</f>
        <v/>
      </c>
      <c r="L3" s="45">
        <f>INT(K3/H3)</f>
        <v/>
      </c>
      <c r="M3" s="45">
        <f>$I3*M$2</f>
        <v/>
      </c>
      <c r="N3" s="45">
        <f>$M3*N$2</f>
        <v/>
      </c>
      <c r="O3" s="45">
        <f>M3-N3</f>
        <v/>
      </c>
    </row>
    <row r="4">
      <c r="A4" s="10" t="n">
        <v>2</v>
      </c>
      <c r="B4" s="10" t="n">
        <v>1</v>
      </c>
      <c r="C4" s="45">
        <f>VLOOKUP($A4,投入产出!$A$2:$W$9,3,FALSE)</f>
        <v/>
      </c>
      <c r="D4" s="1" t="n">
        <v>2</v>
      </c>
      <c r="E4" s="45">
        <f>VLOOKUP($A4-1,投入产出!$A$2:$W$9,3,FALSE)</f>
        <v/>
      </c>
      <c r="F4" s="1" t="n">
        <v>2</v>
      </c>
      <c r="G4" s="1">
        <f>4-F4</f>
        <v/>
      </c>
      <c r="H4" s="45">
        <f>(C4*F4+E4*G4)/(F4+G4)</f>
        <v/>
      </c>
      <c r="I4" s="45">
        <f>VLOOKUP(D4,投入产出!$A$2:$J$9,9,FALSE)</f>
        <v/>
      </c>
      <c r="J4" s="45">
        <f>$I4*J$2</f>
        <v/>
      </c>
      <c r="K4" s="45">
        <f>I4-J4</f>
        <v/>
      </c>
      <c r="L4" s="45">
        <f>INT(K4/H4)</f>
        <v/>
      </c>
      <c r="M4" s="45">
        <f>$I4*M$2</f>
        <v/>
      </c>
      <c r="N4" s="45">
        <f>$M4*N$2</f>
        <v/>
      </c>
      <c r="O4" s="45">
        <f>M4-N4</f>
        <v/>
      </c>
    </row>
    <row r="5">
      <c r="A5" s="10" t="n">
        <v>2</v>
      </c>
      <c r="B5" s="10" t="n">
        <v>2</v>
      </c>
      <c r="C5" s="45">
        <f>VLOOKUP($A5,投入产出!$A$2:$W$9,3,FALSE)</f>
        <v/>
      </c>
      <c r="D5" s="1" t="n">
        <v>3</v>
      </c>
      <c r="E5" s="45">
        <f>VLOOKUP($A5-1,投入产出!$A$2:$W$9,3,FALSE)</f>
        <v/>
      </c>
      <c r="F5" s="1" t="n">
        <v>4</v>
      </c>
      <c r="G5" s="1">
        <f>4-F5</f>
        <v/>
      </c>
      <c r="H5" s="45">
        <f>(C5*F5+E5*G5)/(F5+G5)</f>
        <v/>
      </c>
      <c r="I5" s="45">
        <f>VLOOKUP(D5,投入产出!$A$2:$J$9,9,FALSE)</f>
        <v/>
      </c>
      <c r="J5" s="45">
        <f>$I5*J$2</f>
        <v/>
      </c>
      <c r="K5" s="45">
        <f>I5-J5</f>
        <v/>
      </c>
      <c r="L5" s="45">
        <f>INT(K5/H5)</f>
        <v/>
      </c>
      <c r="M5" s="45">
        <f>$I5*M$2</f>
        <v/>
      </c>
      <c r="N5" s="45">
        <f>$M5*N$2</f>
        <v/>
      </c>
      <c r="O5" s="45">
        <f>M5-N5</f>
        <v/>
      </c>
    </row>
    <row r="6">
      <c r="A6" s="10" t="n">
        <v>3</v>
      </c>
      <c r="B6" s="10" t="n">
        <v>1</v>
      </c>
      <c r="C6" s="45">
        <f>VLOOKUP($A6,投入产出!$A$2:$W$9,3,FALSE)</f>
        <v/>
      </c>
      <c r="D6" s="1" t="n">
        <v>3</v>
      </c>
      <c r="E6" s="45">
        <f>VLOOKUP($A6-1,投入产出!$A$2:$W$9,3,FALSE)</f>
        <v/>
      </c>
      <c r="F6" s="1" t="n">
        <v>2</v>
      </c>
      <c r="G6" s="1">
        <f>4-F6</f>
        <v/>
      </c>
      <c r="H6" s="45">
        <f>(C6*F6+E6*G6)/(F6+G6)</f>
        <v/>
      </c>
      <c r="I6" s="45">
        <f>VLOOKUP(D6,投入产出!$A$2:$J$9,9,FALSE)</f>
        <v/>
      </c>
      <c r="J6" s="45">
        <f>$I6*J$2</f>
        <v/>
      </c>
      <c r="K6" s="45">
        <f>I6-J6</f>
        <v/>
      </c>
      <c r="L6" s="45">
        <f>INT(K6/H6)</f>
        <v/>
      </c>
      <c r="M6" s="45">
        <f>$I6*M$2</f>
        <v/>
      </c>
      <c r="N6" s="45">
        <f>$M6*N$2</f>
        <v/>
      </c>
      <c r="O6" s="45">
        <f>M6-N6</f>
        <v/>
      </c>
    </row>
    <row r="7">
      <c r="A7" s="10" t="n">
        <v>3</v>
      </c>
      <c r="B7" s="10" t="n">
        <v>2</v>
      </c>
      <c r="C7" s="45">
        <f>VLOOKUP($A7,投入产出!$A$2:$W$9,3,FALSE)</f>
        <v/>
      </c>
      <c r="D7" s="1" t="n">
        <v>4</v>
      </c>
      <c r="E7" s="45">
        <f>VLOOKUP($A7-1,投入产出!$A$2:$W$9,3,FALSE)</f>
        <v/>
      </c>
      <c r="F7" s="1" t="n">
        <v>4</v>
      </c>
      <c r="G7" s="1">
        <f>4-F7</f>
        <v/>
      </c>
      <c r="H7" s="45">
        <f>(C7*F7+E7*G7)/(F7+G7)</f>
        <v/>
      </c>
      <c r="I7" s="45">
        <f>VLOOKUP(D7,投入产出!$A$2:$J$9,9,FALSE)</f>
        <v/>
      </c>
      <c r="J7" s="45">
        <f>$I7*J$2</f>
        <v/>
      </c>
      <c r="K7" s="45">
        <f>I7-J7</f>
        <v/>
      </c>
      <c r="L7" s="45">
        <f>INT(K7/H7)</f>
        <v/>
      </c>
      <c r="M7" s="45">
        <f>$I7*M$2</f>
        <v/>
      </c>
      <c r="N7" s="45">
        <f>$M7*N$2</f>
        <v/>
      </c>
      <c r="O7" s="45">
        <f>M7-N7</f>
        <v/>
      </c>
    </row>
    <row r="8">
      <c r="A8" s="10" t="n">
        <v>4</v>
      </c>
      <c r="B8" s="10" t="n">
        <v>1</v>
      </c>
      <c r="C8" s="45">
        <f>VLOOKUP($A8,投入产出!$A$2:$W$9,3,FALSE)</f>
        <v/>
      </c>
      <c r="D8" s="1" t="n">
        <v>4</v>
      </c>
      <c r="E8" s="45">
        <f>VLOOKUP($A8-1,投入产出!$A$2:$W$9,3,FALSE)</f>
        <v/>
      </c>
      <c r="F8" s="1" t="n">
        <v>2</v>
      </c>
      <c r="G8" s="1">
        <f>4-F8</f>
        <v/>
      </c>
      <c r="H8" s="45">
        <f>(C8*F8+E8*G8)/(F8+G8)</f>
        <v/>
      </c>
      <c r="I8" s="45">
        <f>VLOOKUP(D8,投入产出!$A$2:$J$9,9,FALSE)</f>
        <v/>
      </c>
      <c r="J8" s="45">
        <f>$I8*J$2</f>
        <v/>
      </c>
      <c r="K8" s="45">
        <f>I8-J8</f>
        <v/>
      </c>
      <c r="L8" s="45">
        <f>INT(K8/H8)</f>
        <v/>
      </c>
      <c r="M8" s="45">
        <f>$I8*M$2</f>
        <v/>
      </c>
      <c r="N8" s="45">
        <f>$M8*N$2</f>
        <v/>
      </c>
      <c r="O8" s="45">
        <f>M8-N8</f>
        <v/>
      </c>
    </row>
    <row r="9">
      <c r="A9" s="10" t="n">
        <v>4</v>
      </c>
      <c r="B9" s="10" t="n">
        <v>2</v>
      </c>
      <c r="C9" s="45">
        <f>VLOOKUP($A9,投入产出!$A$2:$W$9,3,FALSE)</f>
        <v/>
      </c>
      <c r="D9" s="1" t="n">
        <v>4</v>
      </c>
      <c r="E9" s="45">
        <f>VLOOKUP($A9-1,投入产出!$A$2:$W$9,3,FALSE)</f>
        <v/>
      </c>
      <c r="F9" s="1" t="n">
        <v>3</v>
      </c>
      <c r="G9" s="1">
        <f>4-F9</f>
        <v/>
      </c>
      <c r="H9" s="45">
        <f>(C9*F9+E9*G9)/(F9+G9)</f>
        <v/>
      </c>
      <c r="I9" s="45">
        <f>VLOOKUP(D9,投入产出!$A$2:$J$9,9,FALSE)</f>
        <v/>
      </c>
      <c r="J9" s="45">
        <f>$I9*J$2</f>
        <v/>
      </c>
      <c r="K9" s="45">
        <f>I9-J9</f>
        <v/>
      </c>
      <c r="L9" s="45">
        <f>INT(K9/H9)</f>
        <v/>
      </c>
      <c r="M9" s="45">
        <f>$I9*M$2</f>
        <v/>
      </c>
      <c r="N9" s="45">
        <f>$M9*N$2</f>
        <v/>
      </c>
      <c r="O9" s="45">
        <f>M9-N9</f>
        <v/>
      </c>
    </row>
    <row r="10">
      <c r="A10" s="10" t="n">
        <v>4</v>
      </c>
      <c r="B10" s="10" t="n">
        <v>3</v>
      </c>
      <c r="C10" s="45">
        <f>VLOOKUP($A10,投入产出!$A$2:$W$9,3,FALSE)</f>
        <v/>
      </c>
      <c r="D10" s="1" t="n">
        <v>5</v>
      </c>
      <c r="E10" s="45">
        <f>VLOOKUP($A10-1,投入产出!$A$2:$W$9,3,FALSE)</f>
        <v/>
      </c>
      <c r="F10" s="1" t="n">
        <v>4</v>
      </c>
      <c r="G10" s="1">
        <f>4-F10</f>
        <v/>
      </c>
      <c r="H10" s="45">
        <f>(C10*F10+E10*G10)/(F10+G10)</f>
        <v/>
      </c>
      <c r="I10" s="45">
        <f>VLOOKUP(D10,投入产出!$A$2:$J$9,9,FALSE)</f>
        <v/>
      </c>
      <c r="J10" s="45">
        <f>$I10*J$2</f>
        <v/>
      </c>
      <c r="K10" s="45">
        <f>I10-J10</f>
        <v/>
      </c>
      <c r="L10" s="45">
        <f>INT(K10/H10)</f>
        <v/>
      </c>
      <c r="M10" s="45">
        <f>$I10*M$2</f>
        <v/>
      </c>
      <c r="N10" s="45">
        <f>$M10*N$2</f>
        <v/>
      </c>
      <c r="O10" s="45">
        <f>M10-N10</f>
        <v/>
      </c>
    </row>
    <row r="11">
      <c r="A11" s="10" t="n">
        <v>5</v>
      </c>
      <c r="B11" s="10" t="n">
        <v>1</v>
      </c>
      <c r="C11" s="45">
        <f>VLOOKUP($A11,投入产出!$A$2:$W$9,3,FALSE)</f>
        <v/>
      </c>
      <c r="D11" s="1" t="n">
        <v>5</v>
      </c>
      <c r="E11" s="45">
        <f>VLOOKUP($A11-1,投入产出!$A$2:$W$9,3,FALSE)</f>
        <v/>
      </c>
      <c r="F11" s="1" t="n">
        <v>1</v>
      </c>
      <c r="G11" s="1">
        <f>4-F11</f>
        <v/>
      </c>
      <c r="H11" s="45">
        <f>(C11*F11+E11*G11)/(F11+G11)</f>
        <v/>
      </c>
      <c r="I11" s="45">
        <f>VLOOKUP(D11,投入产出!$A$2:$J$9,9,FALSE)</f>
        <v/>
      </c>
      <c r="J11" s="45">
        <f>$I11*J$2</f>
        <v/>
      </c>
      <c r="K11" s="45">
        <f>I11-J11</f>
        <v/>
      </c>
      <c r="L11" s="45">
        <f>INT(K11/H11)</f>
        <v/>
      </c>
      <c r="M11" s="45">
        <f>$I11*M$2</f>
        <v/>
      </c>
      <c r="N11" s="45">
        <f>$M11*N$2</f>
        <v/>
      </c>
      <c r="O11" s="45">
        <f>M11-N11</f>
        <v/>
      </c>
    </row>
    <row r="12">
      <c r="A12" s="10" t="n">
        <v>5</v>
      </c>
      <c r="B12" s="10" t="n">
        <v>2</v>
      </c>
      <c r="C12" s="45">
        <f>VLOOKUP($A12,投入产出!$A$2:$W$9,3,FALSE)</f>
        <v/>
      </c>
      <c r="D12" s="1" t="n">
        <v>5</v>
      </c>
      <c r="E12" s="45">
        <f>VLOOKUP($A12-1,投入产出!$A$2:$W$9,3,FALSE)</f>
        <v/>
      </c>
      <c r="F12" s="1" t="n">
        <v>2</v>
      </c>
      <c r="G12" s="1">
        <f>4-F12</f>
        <v/>
      </c>
      <c r="H12" s="45">
        <f>(C12*F12+E12*G12)/(F12+G12)</f>
        <v/>
      </c>
      <c r="I12" s="45">
        <f>VLOOKUP(D12,投入产出!$A$2:$J$9,9,FALSE)</f>
        <v/>
      </c>
      <c r="J12" s="45">
        <f>$I12*J$2</f>
        <v/>
      </c>
      <c r="K12" s="45">
        <f>I12-J12</f>
        <v/>
      </c>
      <c r="L12" s="45">
        <f>INT(K12/H12)</f>
        <v/>
      </c>
      <c r="M12" s="45">
        <f>$I12*M$2</f>
        <v/>
      </c>
      <c r="N12" s="45">
        <f>$M12*N$2</f>
        <v/>
      </c>
      <c r="O12" s="45">
        <f>M12-N12</f>
        <v/>
      </c>
    </row>
    <row r="13">
      <c r="A13" s="10" t="n">
        <v>5</v>
      </c>
      <c r="B13" s="10" t="n">
        <v>3</v>
      </c>
      <c r="C13" s="45">
        <f>VLOOKUP($A13,投入产出!$A$2:$W$9,3,FALSE)</f>
        <v/>
      </c>
      <c r="D13" s="1" t="n">
        <v>5</v>
      </c>
      <c r="E13" s="45">
        <f>VLOOKUP($A13-1,投入产出!$A$2:$W$9,3,FALSE)</f>
        <v/>
      </c>
      <c r="F13" s="1" t="n">
        <v>3</v>
      </c>
      <c r="G13" s="1">
        <f>4-F13</f>
        <v/>
      </c>
      <c r="H13" s="45">
        <f>(C13*F13+E13*G13)/(F13+G13)</f>
        <v/>
      </c>
      <c r="I13" s="45">
        <f>VLOOKUP(D13,投入产出!$A$2:$J$9,9,FALSE)</f>
        <v/>
      </c>
      <c r="J13" s="45">
        <f>$I13*J$2</f>
        <v/>
      </c>
      <c r="K13" s="45">
        <f>I13-J13</f>
        <v/>
      </c>
      <c r="L13" s="45">
        <f>INT(K13/H13)</f>
        <v/>
      </c>
      <c r="M13" s="45">
        <f>$I13*M$2</f>
        <v/>
      </c>
      <c r="N13" s="45">
        <f>$M13*N$2</f>
        <v/>
      </c>
      <c r="O13" s="45">
        <f>M13-N13</f>
        <v/>
      </c>
    </row>
    <row r="14">
      <c r="A14" s="10" t="n"/>
      <c r="B14" s="10" t="n"/>
    </row>
    <row r="15">
      <c r="A15" s="10" t="n"/>
      <c r="B15" s="10" t="n"/>
    </row>
    <row r="16">
      <c r="A16" s="10" t="n"/>
      <c r="B16" s="10" t="n"/>
    </row>
    <row r="17">
      <c r="A17" s="10" t="n"/>
      <c r="B17" s="10" t="n"/>
    </row>
    <row r="18">
      <c r="A18" s="10" t="n"/>
      <c r="B18" s="10" t="n"/>
    </row>
    <row r="19">
      <c r="A19" s="10" t="n"/>
      <c r="B19" s="10" t="n"/>
    </row>
    <row r="20">
      <c r="A20" s="10" t="n"/>
      <c r="B20" s="10" t="n"/>
    </row>
    <row r="21">
      <c r="A21" s="10" t="n"/>
      <c r="B21" s="10" t="n"/>
    </row>
    <row r="22">
      <c r="A22" s="10" t="n"/>
      <c r="B22" s="10" t="n"/>
    </row>
    <row r="23">
      <c r="A23" s="10" t="n"/>
      <c r="B23" s="10" t="n"/>
    </row>
    <row r="24">
      <c r="A24" s="10" t="n"/>
      <c r="B24" s="10" t="n"/>
    </row>
    <row r="25">
      <c r="A25" s="10" t="n"/>
      <c r="B25" s="10" t="n"/>
    </row>
    <row r="26">
      <c r="A26" s="10" t="n"/>
      <c r="B26" s="10" t="n"/>
    </row>
    <row r="27">
      <c r="A27" s="10" t="n"/>
      <c r="B27" s="10" t="n"/>
    </row>
    <row r="28">
      <c r="A28" s="10" t="n"/>
      <c r="B28" s="10" t="n"/>
    </row>
    <row r="29">
      <c r="A29" s="10" t="n"/>
      <c r="B29" s="10" t="n"/>
    </row>
    <row r="30">
      <c r="A30" s="10" t="n"/>
      <c r="B30" s="10" t="n"/>
    </row>
    <row r="31">
      <c r="A31" s="10" t="n"/>
      <c r="B31" s="10" t="n"/>
    </row>
    <row r="32">
      <c r="A32" s="10" t="n"/>
      <c r="B32" s="10" t="n"/>
    </row>
    <row r="33">
      <c r="A33" s="10" t="n"/>
      <c r="B33" s="10" t="n"/>
    </row>
    <row r="34">
      <c r="A34" s="10" t="n"/>
      <c r="B34" s="10" t="n"/>
    </row>
    <row r="35">
      <c r="A35" s="10" t="n"/>
      <c r="B35" s="10" t="n"/>
    </row>
    <row r="36">
      <c r="A36" s="10" t="n"/>
      <c r="B36" s="10" t="n"/>
    </row>
    <row r="37">
      <c r="A37" s="10" t="n"/>
      <c r="B37" s="10" t="n"/>
    </row>
    <row r="38">
      <c r="A38" s="10" t="n"/>
      <c r="B38" s="10" t="n"/>
    </row>
    <row r="39">
      <c r="A39" s="10" t="n"/>
      <c r="B39" s="10" t="n"/>
    </row>
    <row r="40">
      <c r="A40" s="10" t="n"/>
      <c r="B40" s="10" t="n"/>
    </row>
    <row r="41">
      <c r="A41" s="10" t="n"/>
      <c r="B41" s="10" t="n"/>
    </row>
    <row r="42">
      <c r="A42" s="10" t="n"/>
      <c r="B42" s="10" t="n"/>
    </row>
    <row r="43">
      <c r="A43" s="10" t="n"/>
      <c r="B43" s="10" t="n"/>
    </row>
    <row r="44">
      <c r="A44" s="10" t="n"/>
      <c r="B44" s="10" t="n"/>
    </row>
    <row r="45">
      <c r="A45" s="10" t="n"/>
      <c r="B45" s="10" t="n"/>
    </row>
    <row r="46">
      <c r="A46" s="10" t="n"/>
      <c r="B46" s="10" t="n"/>
    </row>
    <row r="47">
      <c r="A47" s="10" t="n"/>
      <c r="B47" s="10" t="n"/>
    </row>
    <row r="48">
      <c r="A48" s="10" t="n"/>
      <c r="B48" s="10" t="n"/>
    </row>
    <row r="49">
      <c r="A49" s="10" t="n"/>
      <c r="B49" s="10" t="n"/>
    </row>
    <row r="50">
      <c r="A50" s="10" t="n"/>
      <c r="B50" s="10" t="n"/>
    </row>
    <row r="51">
      <c r="A51" s="10" t="n"/>
      <c r="B51" s="10" t="n"/>
    </row>
    <row r="52">
      <c r="A52" s="10" t="n"/>
      <c r="B52" s="10" t="n"/>
    </row>
    <row r="53">
      <c r="A53" s="10" t="n"/>
      <c r="B53" s="10" t="n"/>
    </row>
    <row r="54">
      <c r="A54" s="10" t="n"/>
      <c r="B54" s="10" t="n"/>
    </row>
    <row r="55">
      <c r="A55" s="10" t="n"/>
      <c r="B55" s="10" t="n"/>
    </row>
    <row r="56">
      <c r="A56" s="10" t="n"/>
      <c r="B56" s="10" t="n"/>
    </row>
    <row r="57">
      <c r="A57" s="10" t="n"/>
      <c r="B57" s="10" t="n"/>
    </row>
    <row r="58">
      <c r="A58" s="10" t="n"/>
      <c r="B58" s="10" t="n"/>
    </row>
    <row r="59">
      <c r="A59" s="10" t="n"/>
      <c r="B59" s="10" t="n"/>
    </row>
    <row r="60">
      <c r="A60" s="10" t="n"/>
      <c r="B60" s="10" t="n"/>
    </row>
    <row r="61">
      <c r="A61" s="10" t="n"/>
      <c r="B61" s="10" t="n"/>
    </row>
    <row r="62">
      <c r="A62" s="10" t="n"/>
      <c r="B62" s="10" t="n"/>
    </row>
    <row r="63">
      <c r="A63" s="10" t="n"/>
      <c r="B63" s="10" t="n"/>
    </row>
    <row r="64">
      <c r="A64" s="10" t="n"/>
      <c r="B64" s="10" t="n"/>
    </row>
    <row r="65">
      <c r="A65" s="10" t="n"/>
      <c r="B65" s="10" t="n"/>
    </row>
    <row r="66">
      <c r="A66" s="10" t="n"/>
      <c r="B66" s="10" t="n"/>
    </row>
    <row r="67">
      <c r="A67" s="10" t="n"/>
      <c r="B67" s="10" t="n"/>
    </row>
    <row r="68">
      <c r="A68" s="10" t="n"/>
      <c r="B68" s="10" t="n"/>
    </row>
    <row r="69">
      <c r="A69" s="10" t="n"/>
      <c r="B69" s="10" t="n"/>
    </row>
    <row r="70">
      <c r="A70" s="10" t="n"/>
      <c r="B70" s="10" t="n"/>
    </row>
    <row r="71">
      <c r="A71" s="10" t="n"/>
      <c r="B71" s="10" t="n"/>
    </row>
    <row r="72">
      <c r="A72" s="10" t="n"/>
      <c r="B72" s="10" t="n"/>
    </row>
    <row r="73">
      <c r="A73" s="10" t="n"/>
      <c r="B73" s="10" t="n"/>
    </row>
    <row r="74">
      <c r="A74" s="10" t="n"/>
      <c r="B74" s="10" t="n"/>
    </row>
    <row r="75">
      <c r="A75" s="10" t="n"/>
      <c r="B75" s="10" t="n"/>
    </row>
    <row r="76">
      <c r="A76" s="10" t="n"/>
      <c r="B76" s="10" t="n"/>
    </row>
    <row r="77">
      <c r="A77" s="10" t="n"/>
      <c r="B77" s="10" t="n"/>
    </row>
    <row r="78">
      <c r="A78" s="10" t="n"/>
      <c r="B78" s="10" t="n"/>
    </row>
    <row r="79">
      <c r="A79" s="10" t="n"/>
      <c r="B79" s="10" t="n"/>
    </row>
    <row r="80">
      <c r="A80" s="10" t="n"/>
      <c r="B80" s="10" t="n"/>
    </row>
    <row r="81">
      <c r="A81" s="10" t="n"/>
      <c r="B81" s="10" t="n"/>
    </row>
    <row r="82">
      <c r="A82" s="10" t="n"/>
      <c r="B82" s="10" t="n"/>
    </row>
    <row r="83">
      <c r="A83" s="10" t="n"/>
      <c r="B83" s="10" t="n"/>
    </row>
    <row r="84">
      <c r="A84" s="10" t="n"/>
      <c r="B84" s="10" t="n"/>
    </row>
    <row r="85">
      <c r="A85" s="10" t="n"/>
      <c r="B85" s="10" t="n"/>
    </row>
    <row r="86">
      <c r="A86" s="10" t="n"/>
      <c r="B86" s="10" t="n"/>
    </row>
    <row r="87">
      <c r="A87" s="10" t="n"/>
      <c r="B87" s="10" t="n"/>
    </row>
    <row r="88">
      <c r="A88" s="10" t="n"/>
      <c r="B88" s="10" t="n"/>
    </row>
    <row r="89">
      <c r="A89" s="10" t="n"/>
      <c r="B89" s="10" t="n"/>
    </row>
    <row r="90">
      <c r="A90" s="10" t="n"/>
      <c r="B90" s="10" t="n"/>
    </row>
    <row r="91">
      <c r="A91" s="10" t="n"/>
      <c r="B91" s="10" t="n"/>
    </row>
    <row r="92">
      <c r="A92" s="10" t="n"/>
      <c r="B92" s="10" t="n"/>
    </row>
    <row r="93">
      <c r="A93" s="10" t="n"/>
      <c r="B93" s="10" t="n"/>
    </row>
    <row r="94">
      <c r="A94" s="10" t="n"/>
      <c r="B94" s="10" t="n"/>
    </row>
    <row r="95">
      <c r="A95" s="10" t="n"/>
      <c r="B95" s="10" t="n"/>
    </row>
    <row r="96">
      <c r="A96" s="10" t="n"/>
      <c r="B96" s="10" t="n"/>
    </row>
    <row r="97">
      <c r="A97" s="10" t="n"/>
      <c r="B97" s="10" t="n"/>
    </row>
    <row r="98">
      <c r="A98" s="10" t="n"/>
      <c r="B98" s="10" t="n"/>
    </row>
    <row r="99">
      <c r="A99" s="10" t="n"/>
      <c r="B99" s="10" t="n"/>
    </row>
    <row r="100">
      <c r="A100" s="10" t="n"/>
      <c r="B100" s="10" t="n"/>
    </row>
    <row r="101">
      <c r="A101" s="10" t="n"/>
      <c r="B101" s="10" t="n"/>
    </row>
    <row r="102">
      <c r="A102" s="10" t="n"/>
      <c r="B102" s="10" t="n"/>
    </row>
    <row r="103">
      <c r="A103" s="10" t="n"/>
      <c r="B103" s="10" t="n"/>
    </row>
    <row r="104">
      <c r="A104" s="10" t="n"/>
      <c r="B104" s="10" t="n"/>
    </row>
    <row r="105">
      <c r="A105" s="10" t="n"/>
      <c r="B105" s="10" t="n"/>
    </row>
    <row r="106">
      <c r="A106" s="10" t="n"/>
      <c r="B106" s="10" t="n"/>
    </row>
    <row r="107">
      <c r="A107" s="10" t="n"/>
      <c r="B107" s="10" t="n"/>
    </row>
    <row r="108">
      <c r="A108" s="10" t="n"/>
      <c r="B108" s="10" t="n"/>
    </row>
    <row r="109">
      <c r="A109" s="10" t="n"/>
      <c r="B109" s="10" t="n"/>
    </row>
    <row r="110">
      <c r="A110" s="10" t="n"/>
      <c r="B110" s="10" t="n"/>
    </row>
    <row r="111">
      <c r="A111" s="10" t="n"/>
      <c r="B111" s="10" t="n"/>
    </row>
    <row r="112">
      <c r="A112" s="10" t="n"/>
      <c r="B112" s="10" t="n"/>
    </row>
    <row r="113">
      <c r="A113" s="10" t="n"/>
      <c r="B113" s="10" t="n"/>
    </row>
    <row r="114">
      <c r="A114" s="10" t="n"/>
      <c r="B114" s="10" t="n"/>
    </row>
    <row r="115">
      <c r="A115" s="10" t="n"/>
      <c r="B115" s="10" t="n"/>
    </row>
    <row r="116">
      <c r="A116" s="10" t="n"/>
      <c r="B116" s="10" t="n"/>
    </row>
    <row r="117">
      <c r="A117" s="10" t="n"/>
      <c r="B117" s="10" t="n"/>
    </row>
    <row r="118">
      <c r="A118" s="10" t="n"/>
      <c r="B118" s="10" t="n"/>
    </row>
    <row r="119">
      <c r="A119" s="10" t="n"/>
      <c r="B119" s="10" t="n"/>
    </row>
    <row r="120">
      <c r="A120" s="10" t="n"/>
      <c r="B120" s="10" t="n"/>
    </row>
    <row r="121">
      <c r="A121" s="10" t="n"/>
      <c r="B121" s="10" t="n"/>
    </row>
    <row r="122">
      <c r="A122" s="10" t="n"/>
      <c r="B122" s="10" t="n"/>
    </row>
    <row r="123">
      <c r="A123" s="10" t="n"/>
      <c r="B123" s="10" t="n"/>
    </row>
    <row r="124">
      <c r="A124" s="10" t="n"/>
      <c r="B124" s="10" t="n"/>
    </row>
    <row r="125">
      <c r="A125" s="10" t="n"/>
      <c r="B125" s="10" t="n"/>
    </row>
    <row r="126">
      <c r="A126" s="10" t="n"/>
      <c r="B126" s="10" t="n"/>
    </row>
    <row r="127">
      <c r="A127" s="10" t="n"/>
      <c r="B127" s="10" t="n"/>
    </row>
    <row r="128">
      <c r="A128" s="10" t="n"/>
      <c r="B128" s="10" t="n"/>
    </row>
    <row r="129">
      <c r="A129" s="10" t="n"/>
      <c r="B129" s="10" t="n"/>
    </row>
    <row r="130">
      <c r="A130" s="10" t="n"/>
      <c r="B130" s="10" t="n"/>
    </row>
    <row r="131">
      <c r="A131" s="10" t="n"/>
      <c r="B131" s="10" t="n"/>
    </row>
    <row r="132">
      <c r="A132" s="10" t="n"/>
      <c r="B132" s="10" t="n"/>
    </row>
    <row r="133">
      <c r="A133" s="10" t="n"/>
      <c r="B133" s="10" t="n"/>
    </row>
    <row r="134">
      <c r="A134" s="10" t="n"/>
      <c r="B134" s="10" t="n"/>
    </row>
    <row r="135">
      <c r="A135" s="10" t="n"/>
      <c r="B135" s="10" t="n"/>
    </row>
    <row r="136">
      <c r="A136" s="10" t="n"/>
      <c r="B136" s="10" t="n"/>
    </row>
    <row r="137">
      <c r="A137" s="10" t="n"/>
      <c r="B137" s="10" t="n"/>
    </row>
    <row r="138">
      <c r="A138" s="10" t="n"/>
      <c r="B138" s="10" t="n"/>
    </row>
    <row r="139">
      <c r="A139" s="10" t="n"/>
      <c r="B139" s="10" t="n"/>
    </row>
    <row r="140">
      <c r="A140" s="10" t="n"/>
      <c r="B140" s="10" t="n"/>
    </row>
    <row r="141">
      <c r="A141" s="10" t="n"/>
      <c r="B141" s="10" t="n"/>
    </row>
    <row r="142">
      <c r="A142" s="10" t="n"/>
      <c r="B142" s="10" t="n"/>
    </row>
    <row r="143">
      <c r="A143" s="10" t="n"/>
      <c r="B143" s="10" t="n"/>
    </row>
    <row r="144">
      <c r="A144" s="10" t="n"/>
      <c r="B144" s="10" t="n"/>
    </row>
    <row r="145">
      <c r="A145" s="10" t="n"/>
      <c r="B145" s="10" t="n"/>
    </row>
    <row r="146">
      <c r="A146" s="10" t="n"/>
      <c r="B146" s="10" t="n"/>
    </row>
    <row r="147">
      <c r="A147" s="10" t="n"/>
      <c r="B147" s="10" t="n"/>
    </row>
    <row r="148">
      <c r="A148" s="10" t="n"/>
      <c r="B148" s="10" t="n"/>
    </row>
    <row r="149">
      <c r="A149" s="10" t="n"/>
      <c r="B149" s="10" t="n"/>
    </row>
    <row r="150">
      <c r="A150" s="10" t="n"/>
      <c r="B150" s="10" t="n"/>
    </row>
    <row r="151">
      <c r="A151" s="10" t="n"/>
      <c r="B151" s="10" t="n"/>
    </row>
    <row r="152">
      <c r="A152" s="10" t="n"/>
      <c r="B152" s="10" t="n"/>
    </row>
    <row r="153">
      <c r="A153" s="10" t="n"/>
      <c r="B153" s="10" t="n"/>
    </row>
    <row r="154">
      <c r="A154" s="10" t="n"/>
      <c r="B154" s="10" t="n"/>
    </row>
    <row r="155">
      <c r="A155" s="10" t="n"/>
      <c r="B155" s="10" t="n"/>
    </row>
    <row r="156">
      <c r="A156" s="10" t="n"/>
      <c r="B156" s="10" t="n"/>
    </row>
    <row r="157">
      <c r="A157" s="10" t="n"/>
      <c r="B157" s="10" t="n"/>
    </row>
    <row r="158">
      <c r="A158" s="10" t="n"/>
      <c r="B158" s="10" t="n"/>
    </row>
    <row r="159">
      <c r="A159" s="10" t="n"/>
      <c r="B159" s="10" t="n"/>
    </row>
    <row r="160">
      <c r="A160" s="10" t="n"/>
      <c r="B160" s="10" t="n"/>
    </row>
    <row r="161">
      <c r="A161" s="10" t="n"/>
      <c r="B161" s="10" t="n"/>
    </row>
    <row r="162">
      <c r="A162" s="10" t="n"/>
      <c r="B162" s="10" t="n"/>
    </row>
    <row r="163">
      <c r="A163" s="10" t="n"/>
      <c r="B163" s="10" t="n"/>
    </row>
    <row r="164">
      <c r="A164" s="10" t="n"/>
      <c r="B164" s="10" t="n"/>
    </row>
    <row r="165">
      <c r="A165" s="10" t="n"/>
      <c r="B165" s="10" t="n"/>
    </row>
    <row r="166">
      <c r="A166" s="10" t="n"/>
      <c r="B166" s="10" t="n"/>
    </row>
    <row r="167">
      <c r="A167" s="10" t="n"/>
      <c r="B167" s="10" t="n"/>
    </row>
    <row r="168">
      <c r="A168" s="10" t="n"/>
      <c r="B168" s="10" t="n"/>
    </row>
    <row r="169">
      <c r="A169" s="10" t="n"/>
      <c r="B169" s="10" t="n"/>
    </row>
    <row r="170">
      <c r="A170" s="10" t="n"/>
      <c r="B170" s="10" t="n"/>
    </row>
    <row r="171">
      <c r="A171" s="10" t="n"/>
      <c r="B171" s="10" t="n"/>
    </row>
    <row r="172">
      <c r="A172" s="10" t="n"/>
      <c r="B172" s="10" t="n"/>
    </row>
    <row r="173">
      <c r="A173" s="10" t="n"/>
      <c r="B173" s="10" t="n"/>
    </row>
    <row r="174">
      <c r="A174" s="10" t="n"/>
      <c r="B174" s="10" t="n"/>
    </row>
    <row r="175">
      <c r="A175" s="10" t="n"/>
      <c r="B175" s="10" t="n"/>
    </row>
    <row r="176">
      <c r="A176" s="10" t="n"/>
      <c r="B176" s="10" t="n"/>
    </row>
    <row r="177">
      <c r="A177" s="10" t="n"/>
      <c r="B177" s="10" t="n"/>
    </row>
    <row r="178">
      <c r="A178" s="10" t="n"/>
      <c r="B178" s="10" t="n"/>
    </row>
    <row r="179">
      <c r="A179" s="10" t="n"/>
      <c r="B179" s="10" t="n"/>
    </row>
    <row r="180">
      <c r="A180" s="10" t="n"/>
      <c r="B180" s="10" t="n"/>
    </row>
    <row r="181">
      <c r="A181" s="10" t="n"/>
      <c r="B181" s="10" t="n"/>
    </row>
    <row r="182">
      <c r="A182" s="10" t="n"/>
      <c r="B182" s="10" t="n"/>
    </row>
    <row r="183">
      <c r="A183" s="10" t="n"/>
      <c r="B183" s="10" t="n"/>
    </row>
    <row r="184">
      <c r="A184" s="10" t="n"/>
      <c r="B184" s="10" t="n"/>
    </row>
    <row r="185">
      <c r="A185" s="10" t="n"/>
      <c r="B185" s="10" t="n"/>
    </row>
    <row r="186">
      <c r="A186" s="10" t="n"/>
      <c r="B186" s="10" t="n"/>
    </row>
    <row r="187">
      <c r="A187" s="10" t="n"/>
      <c r="B187" s="10" t="n"/>
    </row>
    <row r="188">
      <c r="A188" s="10" t="n"/>
      <c r="B188" s="10" t="n"/>
    </row>
    <row r="189">
      <c r="A189" s="10" t="n"/>
      <c r="B189" s="10" t="n"/>
    </row>
    <row r="190">
      <c r="A190" s="10" t="n"/>
      <c r="B190" s="10" t="n"/>
    </row>
    <row r="191">
      <c r="A191" s="10" t="n"/>
      <c r="B191" s="10" t="n"/>
    </row>
    <row r="192">
      <c r="A192" s="10" t="n"/>
      <c r="B192" s="10" t="n"/>
    </row>
    <row r="193">
      <c r="A193" s="10" t="n"/>
      <c r="B193" s="10" t="n"/>
    </row>
    <row r="194">
      <c r="A194" s="10" t="n"/>
      <c r="B194" s="10" t="n"/>
    </row>
    <row r="195">
      <c r="A195" s="10" t="n"/>
      <c r="B195" s="10" t="n"/>
    </row>
    <row r="196">
      <c r="A196" s="10" t="n"/>
      <c r="B196" s="10" t="n"/>
    </row>
    <row r="197">
      <c r="A197" s="10" t="n"/>
      <c r="B197" s="10" t="n"/>
    </row>
    <row r="198">
      <c r="A198" s="10" t="n"/>
      <c r="B198" s="10" t="n"/>
    </row>
    <row r="199">
      <c r="A199" s="10" t="n"/>
      <c r="B199" s="10" t="n"/>
    </row>
    <row r="200">
      <c r="A200" s="10" t="n"/>
      <c r="B200" s="10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O12"/>
  <sheetViews>
    <sheetView workbookViewId="0">
      <selection activeCell="A1" sqref="A1"/>
    </sheetView>
  </sheetViews>
  <sheetFormatPr baseColWidth="8" defaultColWidth="14" defaultRowHeight="12.75"/>
  <sheetData>
    <row r="1">
      <c r="A1" s="13" t="inlineStr">
        <is>
          <t>阶段</t>
        </is>
      </c>
      <c r="B1" s="13" t="inlineStr">
        <is>
          <t>拥有本阶竿组套数</t>
        </is>
      </c>
      <c r="C1" s="13" t="inlineStr">
        <is>
          <t>本阶钓鱼效率</t>
        </is>
      </c>
      <c r="D1" s="13" t="inlineStr">
        <is>
          <t>目标钓具等阶</t>
        </is>
      </c>
      <c r="E1" s="13" t="inlineStr">
        <is>
          <t>上阶钓鱼效率</t>
        </is>
      </c>
      <c r="F1" s="13" t="inlineStr">
        <is>
          <t>本阶鱼时段数</t>
        </is>
      </c>
      <c r="G1" s="13" t="inlineStr">
        <is>
          <t>上阶鱼时段数</t>
        </is>
      </c>
      <c r="H1" s="13" t="inlineStr">
        <is>
          <t>小阶段加权效率</t>
        </is>
      </c>
      <c r="I1" s="13" t="inlineStr">
        <is>
          <t>目标竿组价格</t>
        </is>
      </c>
      <c r="J1" s="13" t="inlineStr">
        <is>
          <t>任务金币</t>
        </is>
      </c>
      <c r="K1" s="13" t="inlineStr">
        <is>
          <t>搬砖卖鱼金币</t>
        </is>
      </c>
      <c r="L1" s="13" t="inlineStr">
        <is>
          <t>搬砖时间</t>
        </is>
      </c>
      <c r="M1" s="13" t="inlineStr">
        <is>
          <t>经验目标</t>
        </is>
      </c>
      <c r="N1" s="13" t="inlineStr">
        <is>
          <t>钓鱼提供经验</t>
        </is>
      </c>
      <c r="O1" s="13" t="inlineStr">
        <is>
          <t>任务经验</t>
        </is>
      </c>
    </row>
    <row r="2">
      <c r="A2" s="45">
        <f>切到多套!A3</f>
        <v/>
      </c>
      <c r="B2" s="45">
        <f>切到多套!B3</f>
        <v/>
      </c>
      <c r="C2" s="14">
        <f>IF(切到多套!C3=0,0,ROUND(切到多套!C3/5, 2 - INT(LOG10(ABS(切到多套!C3/5))) - 1) * 5)</f>
        <v/>
      </c>
      <c r="D2" s="14">
        <f>IF(切到多套!D3=0,0,ROUND(切到多套!D3/5, 2 - INT(LOG10(ABS(切到多套!D3/5))) - 1) * 5)</f>
        <v/>
      </c>
      <c r="E2" s="14">
        <f>IF(切到多套!E3=0,0,ROUND(切到多套!E3/5, 2 - INT(LOG10(ABS(切到多套!E3/5))) - 1) * 5)</f>
        <v/>
      </c>
      <c r="F2" s="14">
        <f>IF(切到多套!F3=0,0,ROUND(切到多套!F3/5, 2 - INT(LOG10(ABS(切到多套!F3/5))) - 1) * 5)</f>
        <v/>
      </c>
      <c r="G2" s="14">
        <f>IF(切到多套!G3=0,0,ROUND(切到多套!G3/5, 2 - INT(LOG10(ABS(切到多套!G3/5))) - 1) * 5)</f>
        <v/>
      </c>
      <c r="H2" s="14">
        <f>IF(切到多套!H3=0,0,ROUND(切到多套!H3/5, 2 - INT(LOG10(ABS(切到多套!H3/5))) - 1) * 5)</f>
        <v/>
      </c>
      <c r="I2" s="14">
        <f>IF(切到多套!I3=0,0,ROUND(切到多套!I3/5, 2 - INT(LOG10(ABS(切到多套!I3/5))) - 1) * 5)</f>
        <v/>
      </c>
      <c r="J2" s="14">
        <f>IF(切到多套!J3=0,0,ROUND(切到多套!J3/5, 2 - INT(LOG10(ABS(切到多套!J3/5))) - 1) * 5)</f>
        <v/>
      </c>
      <c r="K2" s="14">
        <f>IF(切到多套!K3=0,0,ROUND(切到多套!K3/5, 2 - INT(LOG10(ABS(切到多套!K3/5))) - 1) * 5)</f>
        <v/>
      </c>
      <c r="L2" s="14">
        <f>IF(切到多套!L3=0,0,ROUND(切到多套!L3/5, 2 - INT(LOG10(ABS(切到多套!L3/5))) - 1) * 5)</f>
        <v/>
      </c>
      <c r="M2" s="14">
        <f>IF(切到多套!M3=0,0,ROUND(切到多套!M3/5, 2 - INT(LOG10(ABS(切到多套!M3/5))) - 1) * 5)</f>
        <v/>
      </c>
      <c r="N2" s="14">
        <f>IF(切到多套!N3=0,0,ROUND(切到多套!N3/5, 2 - INT(LOG10(ABS(切到多套!N3/5))) - 1) * 5)</f>
        <v/>
      </c>
      <c r="O2" s="14">
        <f>IF(切到多套!O3=0,0,ROUND(切到多套!O3/5, 2 - INT(LOG10(ABS(切到多套!O3/5))) - 1) * 5)</f>
        <v/>
      </c>
    </row>
    <row r="3">
      <c r="A3" s="45">
        <f>切到多套!A4</f>
        <v/>
      </c>
      <c r="B3" s="45">
        <f>切到多套!B4</f>
        <v/>
      </c>
      <c r="C3" s="14">
        <f>IF(切到多套!C4=0,0,ROUND(切到多套!C4/5, 2 - INT(LOG10(ABS(切到多套!C4/5))) - 1) * 5)</f>
        <v/>
      </c>
      <c r="D3" s="14">
        <f>IF(切到多套!D4=0,0,ROUND(切到多套!D4/5, 2 - INT(LOG10(ABS(切到多套!D4/5))) - 1) * 5)</f>
        <v/>
      </c>
      <c r="E3" s="14">
        <f>IF(切到多套!E4=0,0,ROUND(切到多套!E4/5, 2 - INT(LOG10(ABS(切到多套!E4/5))) - 1) * 5)</f>
        <v/>
      </c>
      <c r="F3" s="14">
        <f>IF(切到多套!F4=0,0,ROUND(切到多套!F4/5, 2 - INT(LOG10(ABS(切到多套!F4/5))) - 1) * 5)</f>
        <v/>
      </c>
      <c r="G3" s="14">
        <f>IF(切到多套!G4=0,0,ROUND(切到多套!G4/5, 2 - INT(LOG10(ABS(切到多套!G4/5))) - 1) * 5)</f>
        <v/>
      </c>
      <c r="H3" s="14">
        <f>IF(切到多套!H4=0,0,ROUND(切到多套!H4/5, 2 - INT(LOG10(ABS(切到多套!H4/5))) - 1) * 5)</f>
        <v/>
      </c>
      <c r="I3" s="14">
        <f>IF(切到多套!I4=0,0,ROUND(切到多套!I4/5, 2 - INT(LOG10(ABS(切到多套!I4/5))) - 1) * 5)</f>
        <v/>
      </c>
      <c r="J3" s="14">
        <f>IF(切到多套!J4=0,0,ROUND(切到多套!J4/5, 2 - INT(LOG10(ABS(切到多套!J4/5))) - 1) * 5)</f>
        <v/>
      </c>
      <c r="K3" s="14">
        <f>IF(切到多套!K4=0,0,ROUND(切到多套!K4/5, 2 - INT(LOG10(ABS(切到多套!K4/5))) - 1) * 5)</f>
        <v/>
      </c>
      <c r="L3" s="14">
        <f>IF(切到多套!L4=0,0,ROUND(切到多套!L4/5, 2 - INT(LOG10(ABS(切到多套!L4/5))) - 1) * 5)</f>
        <v/>
      </c>
      <c r="M3" s="14">
        <f>IF(切到多套!M4=0,0,ROUND(切到多套!M4/5, 2 - INT(LOG10(ABS(切到多套!M4/5))) - 1) * 5)</f>
        <v/>
      </c>
      <c r="N3" s="14">
        <f>IF(切到多套!N4=0,0,ROUND(切到多套!N4/5, 2 - INT(LOG10(ABS(切到多套!N4/5))) - 1) * 5)</f>
        <v/>
      </c>
      <c r="O3" s="14">
        <f>IF(切到多套!O4=0,0,ROUND(切到多套!O4/5, 2 - INT(LOG10(ABS(切到多套!O4/5))) - 1) * 5)</f>
        <v/>
      </c>
    </row>
    <row r="4">
      <c r="A4" s="45">
        <f>切到多套!A5</f>
        <v/>
      </c>
      <c r="B4" s="45">
        <f>切到多套!B5</f>
        <v/>
      </c>
      <c r="C4" s="14">
        <f>IF(切到多套!C5=0,0,ROUND(切到多套!C5/5, 2 - INT(LOG10(ABS(切到多套!C5/5))) - 1) * 5)</f>
        <v/>
      </c>
      <c r="D4" s="14">
        <f>IF(切到多套!D5=0,0,ROUND(切到多套!D5/5, 2 - INT(LOG10(ABS(切到多套!D5/5))) - 1) * 5)</f>
        <v/>
      </c>
      <c r="E4" s="14">
        <f>IF(切到多套!E5=0,0,ROUND(切到多套!E5/5, 2 - INT(LOG10(ABS(切到多套!E5/5))) - 1) * 5)</f>
        <v/>
      </c>
      <c r="F4" s="14">
        <f>IF(切到多套!F5=0,0,ROUND(切到多套!F5/5, 2 - INT(LOG10(ABS(切到多套!F5/5))) - 1) * 5)</f>
        <v/>
      </c>
      <c r="G4" s="14">
        <f>IF(切到多套!G5=0,0,ROUND(切到多套!G5/5, 2 - INT(LOG10(ABS(切到多套!G5/5))) - 1) * 5)</f>
        <v/>
      </c>
      <c r="H4" s="14">
        <f>IF(切到多套!H5=0,0,ROUND(切到多套!H5/5, 2 - INT(LOG10(ABS(切到多套!H5/5))) - 1) * 5)</f>
        <v/>
      </c>
      <c r="I4" s="14">
        <f>IF(切到多套!I5=0,0,ROUND(切到多套!I5/5, 2 - INT(LOG10(ABS(切到多套!I5/5))) - 1) * 5)</f>
        <v/>
      </c>
      <c r="J4" s="14">
        <f>IF(切到多套!J5=0,0,ROUND(切到多套!J5/5, 2 - INT(LOG10(ABS(切到多套!J5/5))) - 1) * 5)</f>
        <v/>
      </c>
      <c r="K4" s="14">
        <f>IF(切到多套!K5=0,0,ROUND(切到多套!K5/5, 2 - INT(LOG10(ABS(切到多套!K5/5))) - 1) * 5)</f>
        <v/>
      </c>
      <c r="L4" s="14">
        <f>IF(切到多套!L5=0,0,ROUND(切到多套!L5/5, 2 - INT(LOG10(ABS(切到多套!L5/5))) - 1) * 5)</f>
        <v/>
      </c>
      <c r="M4" s="14">
        <f>IF(切到多套!M5=0,0,ROUND(切到多套!M5/5, 2 - INT(LOG10(ABS(切到多套!M5/5))) - 1) * 5)</f>
        <v/>
      </c>
      <c r="N4" s="14">
        <f>IF(切到多套!N5=0,0,ROUND(切到多套!N5/5, 2 - INT(LOG10(ABS(切到多套!N5/5))) - 1) * 5)</f>
        <v/>
      </c>
      <c r="O4" s="14">
        <f>IF(切到多套!O5=0,0,ROUND(切到多套!O5/5, 2 - INT(LOG10(ABS(切到多套!O5/5))) - 1) * 5)</f>
        <v/>
      </c>
    </row>
    <row r="5">
      <c r="A5" s="45">
        <f>切到多套!A6</f>
        <v/>
      </c>
      <c r="B5" s="45">
        <f>切到多套!B6</f>
        <v/>
      </c>
      <c r="C5" s="14">
        <f>IF(切到多套!C6=0,0,ROUND(切到多套!C6/5, 2 - INT(LOG10(ABS(切到多套!C6/5))) - 1) * 5)</f>
        <v/>
      </c>
      <c r="D5" s="14">
        <f>IF(切到多套!D6=0,0,ROUND(切到多套!D6/5, 2 - INT(LOG10(ABS(切到多套!D6/5))) - 1) * 5)</f>
        <v/>
      </c>
      <c r="E5" s="14">
        <f>IF(切到多套!E6=0,0,ROUND(切到多套!E6/5, 2 - INT(LOG10(ABS(切到多套!E6/5))) - 1) * 5)</f>
        <v/>
      </c>
      <c r="F5" s="14">
        <f>IF(切到多套!F6=0,0,ROUND(切到多套!F6/5, 2 - INT(LOG10(ABS(切到多套!F6/5))) - 1) * 5)</f>
        <v/>
      </c>
      <c r="G5" s="14">
        <f>IF(切到多套!G6=0,0,ROUND(切到多套!G6/5, 2 - INT(LOG10(ABS(切到多套!G6/5))) - 1) * 5)</f>
        <v/>
      </c>
      <c r="H5" s="14">
        <f>IF(切到多套!H6=0,0,ROUND(切到多套!H6/5, 2 - INT(LOG10(ABS(切到多套!H6/5))) - 1) * 5)</f>
        <v/>
      </c>
      <c r="I5" s="14">
        <f>IF(切到多套!I6=0,0,ROUND(切到多套!I6/5, 2 - INT(LOG10(ABS(切到多套!I6/5))) - 1) * 5)</f>
        <v/>
      </c>
      <c r="J5" s="14">
        <f>IF(切到多套!J6=0,0,ROUND(切到多套!J6/5, 2 - INT(LOG10(ABS(切到多套!J6/5))) - 1) * 5)</f>
        <v/>
      </c>
      <c r="K5" s="14">
        <f>IF(切到多套!K6=0,0,ROUND(切到多套!K6/5, 2 - INT(LOG10(ABS(切到多套!K6/5))) - 1) * 5)</f>
        <v/>
      </c>
      <c r="L5" s="14">
        <f>IF(切到多套!L6=0,0,ROUND(切到多套!L6/5, 2 - INT(LOG10(ABS(切到多套!L6/5))) - 1) * 5)</f>
        <v/>
      </c>
      <c r="M5" s="14">
        <f>IF(切到多套!M6=0,0,ROUND(切到多套!M6/5, 2 - INT(LOG10(ABS(切到多套!M6/5))) - 1) * 5)</f>
        <v/>
      </c>
      <c r="N5" s="14">
        <f>IF(切到多套!N6=0,0,ROUND(切到多套!N6/5, 2 - INT(LOG10(ABS(切到多套!N6/5))) - 1) * 5)</f>
        <v/>
      </c>
      <c r="O5" s="14">
        <f>IF(切到多套!O6=0,0,ROUND(切到多套!O6/5, 2 - INT(LOG10(ABS(切到多套!O6/5))) - 1) * 5)</f>
        <v/>
      </c>
    </row>
    <row r="6">
      <c r="A6" s="45">
        <f>切到多套!A7</f>
        <v/>
      </c>
      <c r="B6" s="45">
        <f>切到多套!B7</f>
        <v/>
      </c>
      <c r="C6" s="14">
        <f>IF(切到多套!C7=0,0,ROUND(切到多套!C7/5, 2 - INT(LOG10(ABS(切到多套!C7/5))) - 1) * 5)</f>
        <v/>
      </c>
      <c r="D6" s="14">
        <f>IF(切到多套!D7=0,0,ROUND(切到多套!D7/5, 2 - INT(LOG10(ABS(切到多套!D7/5))) - 1) * 5)</f>
        <v/>
      </c>
      <c r="E6" s="14">
        <f>IF(切到多套!E7=0,0,ROUND(切到多套!E7/5, 2 - INT(LOG10(ABS(切到多套!E7/5))) - 1) * 5)</f>
        <v/>
      </c>
      <c r="F6" s="14">
        <f>IF(切到多套!F7=0,0,ROUND(切到多套!F7/5, 2 - INT(LOG10(ABS(切到多套!F7/5))) - 1) * 5)</f>
        <v/>
      </c>
      <c r="G6" s="14">
        <f>IF(切到多套!G7=0,0,ROUND(切到多套!G7/5, 2 - INT(LOG10(ABS(切到多套!G7/5))) - 1) * 5)</f>
        <v/>
      </c>
      <c r="H6" s="14">
        <f>IF(切到多套!H7=0,0,ROUND(切到多套!H7/5, 2 - INT(LOG10(ABS(切到多套!H7/5))) - 1) * 5)</f>
        <v/>
      </c>
      <c r="I6" s="14">
        <f>IF(切到多套!I7=0,0,ROUND(切到多套!I7/5, 2 - INT(LOG10(ABS(切到多套!I7/5))) - 1) * 5)</f>
        <v/>
      </c>
      <c r="J6" s="14">
        <f>IF(切到多套!J7=0,0,ROUND(切到多套!J7/5, 2 - INT(LOG10(ABS(切到多套!J7/5))) - 1) * 5)</f>
        <v/>
      </c>
      <c r="K6" s="14">
        <f>IF(切到多套!K7=0,0,ROUND(切到多套!K7/5, 2 - INT(LOG10(ABS(切到多套!K7/5))) - 1) * 5)</f>
        <v/>
      </c>
      <c r="L6" s="14">
        <f>IF(切到多套!L7=0,0,ROUND(切到多套!L7/5, 2 - INT(LOG10(ABS(切到多套!L7/5))) - 1) * 5)</f>
        <v/>
      </c>
      <c r="M6" s="14">
        <f>IF(切到多套!M7=0,0,ROUND(切到多套!M7/5, 2 - INT(LOG10(ABS(切到多套!M7/5))) - 1) * 5)</f>
        <v/>
      </c>
      <c r="N6" s="14">
        <f>IF(切到多套!N7=0,0,ROUND(切到多套!N7/5, 2 - INT(LOG10(ABS(切到多套!N7/5))) - 1) * 5)</f>
        <v/>
      </c>
      <c r="O6" s="14">
        <f>IF(切到多套!O7=0,0,ROUND(切到多套!O7/5, 2 - INT(LOG10(ABS(切到多套!O7/5))) - 1) * 5)</f>
        <v/>
      </c>
    </row>
    <row r="7">
      <c r="A7" s="45">
        <f>切到多套!A8</f>
        <v/>
      </c>
      <c r="B7" s="45">
        <f>切到多套!B8</f>
        <v/>
      </c>
      <c r="C7" s="14">
        <f>IF(切到多套!C8=0,0,ROUND(切到多套!C8/5, 2 - INT(LOG10(ABS(切到多套!C8/5))) - 1) * 5)</f>
        <v/>
      </c>
      <c r="D7" s="14">
        <f>IF(切到多套!D8=0,0,ROUND(切到多套!D8/5, 2 - INT(LOG10(ABS(切到多套!D8/5))) - 1) * 5)</f>
        <v/>
      </c>
      <c r="E7" s="14">
        <f>IF(切到多套!E8=0,0,ROUND(切到多套!E8/5, 2 - INT(LOG10(ABS(切到多套!E8/5))) - 1) * 5)</f>
        <v/>
      </c>
      <c r="F7" s="14">
        <f>IF(切到多套!F8=0,0,ROUND(切到多套!F8/5, 2 - INT(LOG10(ABS(切到多套!F8/5))) - 1) * 5)</f>
        <v/>
      </c>
      <c r="G7" s="14">
        <f>IF(切到多套!G8=0,0,ROUND(切到多套!G8/5, 2 - INT(LOG10(ABS(切到多套!G8/5))) - 1) * 5)</f>
        <v/>
      </c>
      <c r="H7" s="14">
        <f>IF(切到多套!H8=0,0,ROUND(切到多套!H8/5, 2 - INT(LOG10(ABS(切到多套!H8/5))) - 1) * 5)</f>
        <v/>
      </c>
      <c r="I7" s="14">
        <f>IF(切到多套!I8=0,0,ROUND(切到多套!I8/5, 2 - INT(LOG10(ABS(切到多套!I8/5))) - 1) * 5)</f>
        <v/>
      </c>
      <c r="J7" s="14">
        <f>IF(切到多套!J8=0,0,ROUND(切到多套!J8/5, 2 - INT(LOG10(ABS(切到多套!J8/5))) - 1) * 5)</f>
        <v/>
      </c>
      <c r="K7" s="14">
        <f>IF(切到多套!K8=0,0,ROUND(切到多套!K8/5, 2 - INT(LOG10(ABS(切到多套!K8/5))) - 1) * 5)</f>
        <v/>
      </c>
      <c r="L7" s="14">
        <f>IF(切到多套!L8=0,0,ROUND(切到多套!L8/5, 2 - INT(LOG10(ABS(切到多套!L8/5))) - 1) * 5)</f>
        <v/>
      </c>
      <c r="M7" s="14">
        <f>IF(切到多套!M8=0,0,ROUND(切到多套!M8/5, 2 - INT(LOG10(ABS(切到多套!M8/5))) - 1) * 5)</f>
        <v/>
      </c>
      <c r="N7" s="14">
        <f>IF(切到多套!N8=0,0,ROUND(切到多套!N8/5, 2 - INT(LOG10(ABS(切到多套!N8/5))) - 1) * 5)</f>
        <v/>
      </c>
      <c r="O7" s="14">
        <f>IF(切到多套!O8=0,0,ROUND(切到多套!O8/5, 2 - INT(LOG10(ABS(切到多套!O8/5))) - 1) * 5)</f>
        <v/>
      </c>
    </row>
    <row r="8">
      <c r="A8" s="45">
        <f>切到多套!A9</f>
        <v/>
      </c>
      <c r="B8" s="45">
        <f>切到多套!B9</f>
        <v/>
      </c>
      <c r="C8" s="14">
        <f>IF(切到多套!C9=0,0,ROUND(切到多套!C9/5, 2 - INT(LOG10(ABS(切到多套!C9/5))) - 1) * 5)</f>
        <v/>
      </c>
      <c r="D8" s="14">
        <f>IF(切到多套!D9=0,0,ROUND(切到多套!D9/5, 2 - INT(LOG10(ABS(切到多套!D9/5))) - 1) * 5)</f>
        <v/>
      </c>
      <c r="E8" s="14">
        <f>IF(切到多套!E9=0,0,ROUND(切到多套!E9/5, 2 - INT(LOG10(ABS(切到多套!E9/5))) - 1) * 5)</f>
        <v/>
      </c>
      <c r="F8" s="14">
        <f>IF(切到多套!F9=0,0,ROUND(切到多套!F9/5, 2 - INT(LOG10(ABS(切到多套!F9/5))) - 1) * 5)</f>
        <v/>
      </c>
      <c r="G8" s="14">
        <f>IF(切到多套!G9=0,0,ROUND(切到多套!G9/5, 2 - INT(LOG10(ABS(切到多套!G9/5))) - 1) * 5)</f>
        <v/>
      </c>
      <c r="H8" s="14">
        <f>IF(切到多套!H9=0,0,ROUND(切到多套!H9/5, 2 - INT(LOG10(ABS(切到多套!H9/5))) - 1) * 5)</f>
        <v/>
      </c>
      <c r="I8" s="14">
        <f>IF(切到多套!I9=0,0,ROUND(切到多套!I9/5, 2 - INT(LOG10(ABS(切到多套!I9/5))) - 1) * 5)</f>
        <v/>
      </c>
      <c r="J8" s="14">
        <f>IF(切到多套!J9=0,0,ROUND(切到多套!J9/5, 2 - INT(LOG10(ABS(切到多套!J9/5))) - 1) * 5)</f>
        <v/>
      </c>
      <c r="K8" s="14">
        <f>IF(切到多套!K9=0,0,ROUND(切到多套!K9/5, 2 - INT(LOG10(ABS(切到多套!K9/5))) - 1) * 5)</f>
        <v/>
      </c>
      <c r="L8" s="14">
        <f>IF(切到多套!L9=0,0,ROUND(切到多套!L9/5, 2 - INT(LOG10(ABS(切到多套!L9/5))) - 1) * 5)</f>
        <v/>
      </c>
      <c r="M8" s="14">
        <f>IF(切到多套!M9=0,0,ROUND(切到多套!M9/5, 2 - INT(LOG10(ABS(切到多套!M9/5))) - 1) * 5)</f>
        <v/>
      </c>
      <c r="N8" s="14">
        <f>IF(切到多套!N9=0,0,ROUND(切到多套!N9/5, 2 - INT(LOG10(ABS(切到多套!N9/5))) - 1) * 5)</f>
        <v/>
      </c>
      <c r="O8" s="14">
        <f>IF(切到多套!O9=0,0,ROUND(切到多套!O9/5, 2 - INT(LOG10(ABS(切到多套!O9/5))) - 1) * 5)</f>
        <v/>
      </c>
    </row>
    <row r="9">
      <c r="A9" s="45">
        <f>切到多套!A10</f>
        <v/>
      </c>
      <c r="B9" s="45">
        <f>切到多套!B10</f>
        <v/>
      </c>
      <c r="C9" s="14">
        <f>IF(切到多套!C10=0,0,ROUND(切到多套!C10/5, 2 - INT(LOG10(ABS(切到多套!C10/5))) - 1) * 5)</f>
        <v/>
      </c>
      <c r="D9" s="14">
        <f>IF(切到多套!D10=0,0,ROUND(切到多套!D10/5, 2 - INT(LOG10(ABS(切到多套!D10/5))) - 1) * 5)</f>
        <v/>
      </c>
      <c r="E9" s="14">
        <f>IF(切到多套!E10=0,0,ROUND(切到多套!E10/5, 2 - INT(LOG10(ABS(切到多套!E10/5))) - 1) * 5)</f>
        <v/>
      </c>
      <c r="F9" s="14">
        <f>IF(切到多套!F10=0,0,ROUND(切到多套!F10/5, 2 - INT(LOG10(ABS(切到多套!F10/5))) - 1) * 5)</f>
        <v/>
      </c>
      <c r="G9" s="14">
        <f>IF(切到多套!G10=0,0,ROUND(切到多套!G10/5, 2 - INT(LOG10(ABS(切到多套!G10/5))) - 1) * 5)</f>
        <v/>
      </c>
      <c r="H9" s="14">
        <f>IF(切到多套!H10=0,0,ROUND(切到多套!H10/5, 2 - INT(LOG10(ABS(切到多套!H10/5))) - 1) * 5)</f>
        <v/>
      </c>
      <c r="I9" s="14">
        <f>IF(切到多套!I10=0,0,ROUND(切到多套!I10/5, 2 - INT(LOG10(ABS(切到多套!I10/5))) - 1) * 5)</f>
        <v/>
      </c>
      <c r="J9" s="14">
        <f>IF(切到多套!J10=0,0,ROUND(切到多套!J10/5, 2 - INT(LOG10(ABS(切到多套!J10/5))) - 1) * 5)</f>
        <v/>
      </c>
      <c r="K9" s="14">
        <f>IF(切到多套!K10=0,0,ROUND(切到多套!K10/5, 2 - INT(LOG10(ABS(切到多套!K10/5))) - 1) * 5)</f>
        <v/>
      </c>
      <c r="L9" s="14">
        <f>IF(切到多套!L10=0,0,ROUND(切到多套!L10/5, 2 - INT(LOG10(ABS(切到多套!L10/5))) - 1) * 5)</f>
        <v/>
      </c>
      <c r="M9" s="14">
        <f>IF(切到多套!M10=0,0,ROUND(切到多套!M10/5, 2 - INT(LOG10(ABS(切到多套!M10/5))) - 1) * 5)</f>
        <v/>
      </c>
      <c r="N9" s="14">
        <f>IF(切到多套!N10=0,0,ROUND(切到多套!N10/5, 2 - INT(LOG10(ABS(切到多套!N10/5))) - 1) * 5)</f>
        <v/>
      </c>
      <c r="O9" s="14">
        <f>IF(切到多套!O10=0,0,ROUND(切到多套!O10/5, 2 - INT(LOG10(ABS(切到多套!O10/5))) - 1) * 5)</f>
        <v/>
      </c>
    </row>
    <row r="10">
      <c r="A10" s="45">
        <f>切到多套!A11</f>
        <v/>
      </c>
      <c r="B10" s="45">
        <f>切到多套!B11</f>
        <v/>
      </c>
      <c r="C10" s="14">
        <f>IF(切到多套!C11=0,0,ROUND(切到多套!C11/5, 2 - INT(LOG10(ABS(切到多套!C11/5))) - 1) * 5)</f>
        <v/>
      </c>
      <c r="D10" s="14">
        <f>IF(切到多套!D11=0,0,ROUND(切到多套!D11/5, 2 - INT(LOG10(ABS(切到多套!D11/5))) - 1) * 5)</f>
        <v/>
      </c>
      <c r="E10" s="14">
        <f>IF(切到多套!E11=0,0,ROUND(切到多套!E11/5, 2 - INT(LOG10(ABS(切到多套!E11/5))) - 1) * 5)</f>
        <v/>
      </c>
      <c r="F10" s="14">
        <f>IF(切到多套!F11=0,0,ROUND(切到多套!F11/5, 2 - INT(LOG10(ABS(切到多套!F11/5))) - 1) * 5)</f>
        <v/>
      </c>
      <c r="G10" s="14">
        <f>IF(切到多套!G11=0,0,ROUND(切到多套!G11/5, 2 - INT(LOG10(ABS(切到多套!G11/5))) - 1) * 5)</f>
        <v/>
      </c>
      <c r="H10" s="14">
        <f>IF(切到多套!H11=0,0,ROUND(切到多套!H11/5, 2 - INT(LOG10(ABS(切到多套!H11/5))) - 1) * 5)</f>
        <v/>
      </c>
      <c r="I10" s="14">
        <f>IF(切到多套!I11=0,0,ROUND(切到多套!I11/5, 2 - INT(LOG10(ABS(切到多套!I11/5))) - 1) * 5)</f>
        <v/>
      </c>
      <c r="J10" s="14">
        <f>IF(切到多套!J11=0,0,ROUND(切到多套!J11/5, 2 - INT(LOG10(ABS(切到多套!J11/5))) - 1) * 5)</f>
        <v/>
      </c>
      <c r="K10" s="14">
        <f>IF(切到多套!K11=0,0,ROUND(切到多套!K11/5, 2 - INT(LOG10(ABS(切到多套!K11/5))) - 1) * 5)</f>
        <v/>
      </c>
      <c r="L10" s="14">
        <f>IF(切到多套!L11=0,0,ROUND(切到多套!L11/5, 2 - INT(LOG10(ABS(切到多套!L11/5))) - 1) * 5)</f>
        <v/>
      </c>
      <c r="M10" s="14">
        <f>IF(切到多套!M11=0,0,ROUND(切到多套!M11/5, 2 - INT(LOG10(ABS(切到多套!M11/5))) - 1) * 5)</f>
        <v/>
      </c>
      <c r="N10" s="14">
        <f>IF(切到多套!N11=0,0,ROUND(切到多套!N11/5, 2 - INT(LOG10(ABS(切到多套!N11/5))) - 1) * 5)</f>
        <v/>
      </c>
      <c r="O10" s="14">
        <f>IF(切到多套!O11=0,0,ROUND(切到多套!O11/5, 2 - INT(LOG10(ABS(切到多套!O11/5))) - 1) * 5)</f>
        <v/>
      </c>
    </row>
    <row r="11">
      <c r="A11" s="45">
        <f>切到多套!A12</f>
        <v/>
      </c>
      <c r="B11" s="45">
        <f>切到多套!B12</f>
        <v/>
      </c>
      <c r="C11" s="14">
        <f>IF(切到多套!C12=0,0,ROUND(切到多套!C12/5, 2 - INT(LOG10(ABS(切到多套!C12/5))) - 1) * 5)</f>
        <v/>
      </c>
      <c r="D11" s="14">
        <f>IF(切到多套!D12=0,0,ROUND(切到多套!D12/5, 2 - INT(LOG10(ABS(切到多套!D12/5))) - 1) * 5)</f>
        <v/>
      </c>
      <c r="E11" s="14">
        <f>IF(切到多套!E12=0,0,ROUND(切到多套!E12/5, 2 - INT(LOG10(ABS(切到多套!E12/5))) - 1) * 5)</f>
        <v/>
      </c>
      <c r="F11" s="14">
        <f>IF(切到多套!F12=0,0,ROUND(切到多套!F12/5, 2 - INT(LOG10(ABS(切到多套!F12/5))) - 1) * 5)</f>
        <v/>
      </c>
      <c r="G11" s="14">
        <f>IF(切到多套!G12=0,0,ROUND(切到多套!G12/5, 2 - INT(LOG10(ABS(切到多套!G12/5))) - 1) * 5)</f>
        <v/>
      </c>
      <c r="H11" s="14">
        <f>IF(切到多套!H12=0,0,ROUND(切到多套!H12/5, 2 - INT(LOG10(ABS(切到多套!H12/5))) - 1) * 5)</f>
        <v/>
      </c>
      <c r="I11" s="14">
        <f>IF(切到多套!I12=0,0,ROUND(切到多套!I12/5, 2 - INT(LOG10(ABS(切到多套!I12/5))) - 1) * 5)</f>
        <v/>
      </c>
      <c r="J11" s="14">
        <f>IF(切到多套!J12=0,0,ROUND(切到多套!J12/5, 2 - INT(LOG10(ABS(切到多套!J12/5))) - 1) * 5)</f>
        <v/>
      </c>
      <c r="K11" s="14">
        <f>IF(切到多套!K12=0,0,ROUND(切到多套!K12/5, 2 - INT(LOG10(ABS(切到多套!K12/5))) - 1) * 5)</f>
        <v/>
      </c>
      <c r="L11" s="14">
        <f>IF(切到多套!L12=0,0,ROUND(切到多套!L12/5, 2 - INT(LOG10(ABS(切到多套!L12/5))) - 1) * 5)</f>
        <v/>
      </c>
      <c r="M11" s="14">
        <f>IF(切到多套!M12=0,0,ROUND(切到多套!M12/5, 2 - INT(LOG10(ABS(切到多套!M12/5))) - 1) * 5)</f>
        <v/>
      </c>
      <c r="N11" s="14">
        <f>IF(切到多套!N12=0,0,ROUND(切到多套!N12/5, 2 - INT(LOG10(ABS(切到多套!N12/5))) - 1) * 5)</f>
        <v/>
      </c>
      <c r="O11" s="14">
        <f>IF(切到多套!O12=0,0,ROUND(切到多套!O12/5, 2 - INT(LOG10(ABS(切到多套!O12/5))) - 1) * 5)</f>
        <v/>
      </c>
    </row>
    <row r="12">
      <c r="A12" s="45">
        <f>切到多套!A13</f>
        <v/>
      </c>
      <c r="B12" s="45">
        <f>切到多套!B13</f>
        <v/>
      </c>
      <c r="C12" s="14">
        <f>IF(切到多套!C13=0,0,ROUND(切到多套!C13/5, 2 - INT(LOG10(ABS(切到多套!C13/5))) - 1) * 5)</f>
        <v/>
      </c>
      <c r="D12" s="14">
        <f>IF(切到多套!D13=0,0,ROUND(切到多套!D13/5, 2 - INT(LOG10(ABS(切到多套!D13/5))) - 1) * 5)</f>
        <v/>
      </c>
      <c r="E12" s="14">
        <f>IF(切到多套!E13=0,0,ROUND(切到多套!E13/5, 2 - INT(LOG10(ABS(切到多套!E13/5))) - 1) * 5)</f>
        <v/>
      </c>
      <c r="F12" s="14">
        <f>IF(切到多套!F13=0,0,ROUND(切到多套!F13/5, 2 - INT(LOG10(ABS(切到多套!F13/5))) - 1) * 5)</f>
        <v/>
      </c>
      <c r="G12" s="14">
        <f>IF(切到多套!G13=0,0,ROUND(切到多套!G13/5, 2 - INT(LOG10(ABS(切到多套!G13/5))) - 1) * 5)</f>
        <v/>
      </c>
      <c r="H12" s="14">
        <f>IF(切到多套!H13=0,0,ROUND(切到多套!H13/5, 2 - INT(LOG10(ABS(切到多套!H13/5))) - 1) * 5)</f>
        <v/>
      </c>
      <c r="I12" s="14">
        <f>IF(切到多套!I13=0,0,ROUND(切到多套!I13/5, 2 - INT(LOG10(ABS(切到多套!I13/5))) - 1) * 5)</f>
        <v/>
      </c>
      <c r="J12" s="14">
        <f>IF(切到多套!J13=0,0,ROUND(切到多套!J13/5, 2 - INT(LOG10(ABS(切到多套!J13/5))) - 1) * 5)</f>
        <v/>
      </c>
      <c r="K12" s="14">
        <f>IF(切到多套!K13=0,0,ROUND(切到多套!K13/5, 2 - INT(LOG10(ABS(切到多套!K13/5))) - 1) * 5)</f>
        <v/>
      </c>
      <c r="L12" s="14">
        <f>IF(切到多套!L13=0,0,ROUND(切到多套!L13/5, 2 - INT(LOG10(ABS(切到多套!L13/5))) - 1) * 5)</f>
        <v/>
      </c>
      <c r="M12" s="14">
        <f>IF(切到多套!M13=0,0,ROUND(切到多套!M13/5, 2 - INT(LOG10(ABS(切到多套!M13/5))) - 1) * 5)</f>
        <v/>
      </c>
      <c r="N12" s="14">
        <f>IF(切到多套!N13=0,0,ROUND(切到多套!N13/5, 2 - INT(LOG10(ABS(切到多套!N13/5))) - 1) * 5)</f>
        <v/>
      </c>
      <c r="O12" s="14">
        <f>IF(切到多套!O13=0,0,ROUND(切到多套!O13/5, 2 - INT(LOG10(ABS(切到多套!O13/5))) - 1) * 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G37"/>
  <sheetViews>
    <sheetView workbookViewId="0">
      <selection activeCell="A1" sqref="A1"/>
    </sheetView>
  </sheetViews>
  <sheetFormatPr baseColWidth="8" defaultColWidth="14" defaultRowHeight="12.75"/>
  <cols>
    <col width="26" customWidth="1" style="44" min="2" max="2"/>
    <col width="29" customWidth="1" style="44" min="3" max="3"/>
  </cols>
  <sheetData>
    <row r="1">
      <c r="A1" s="1" t="inlineStr">
        <is>
          <t>TODO</t>
        </is>
      </c>
    </row>
    <row r="2" ht="18.95" customHeight="1" s="44">
      <c r="B2" s="1" t="inlineStr">
        <is>
          <t>竿降低，饵提高</t>
        </is>
      </c>
      <c r="C2" s="2" t="n"/>
    </row>
    <row r="3" ht="18.95" customHeight="1" s="44">
      <c r="B3" s="15" t="inlineStr">
        <is>
          <t>任务、成就</t>
        </is>
      </c>
      <c r="C3" s="2" t="n"/>
    </row>
    <row r="4" ht="18.95" customHeight="1" s="44">
      <c r="B4" s="1" t="inlineStr">
        <is>
          <t>工具 用中间表和代码 生成饵-姿态-鱼的bp表</t>
        </is>
      </c>
    </row>
    <row r="5" ht="18.95" customHeight="1" s="44">
      <c r="B5" s="1" t="inlineStr">
        <is>
          <t>回环中抢先尝鲜带来的半数提升，调整框算</t>
        </is>
      </c>
      <c r="C5" s="2" t="n"/>
    </row>
    <row r="6" ht="18.95" customHeight="1" s="44">
      <c r="B6" s="1" t="inlineStr">
        <is>
          <t>维修</t>
        </is>
      </c>
      <c r="C6" s="2" t="n"/>
    </row>
    <row r="7" ht="18.95" customHeight="1" s="44">
      <c r="B7" s="1" t="inlineStr">
        <is>
          <t>调整等级表</t>
        </is>
      </c>
      <c r="C7" s="2" t="n"/>
    </row>
    <row r="8" ht="18.95" customHeight="1" s="44">
      <c r="B8" s="1" t="inlineStr">
        <is>
          <t>饵细化</t>
        </is>
      </c>
      <c r="C8" s="2" t="n"/>
    </row>
    <row r="9" ht="18.95" customHeight="1" s="44">
      <c r="B9" s="1" t="inlineStr">
        <is>
          <t>等级奖励</t>
        </is>
      </c>
      <c r="C9" s="2" t="n"/>
    </row>
    <row r="10" ht="18.95" customHeight="1" s="44">
      <c r="B10" s="1" t="inlineStr">
        <is>
          <t>收益效率改进：钓二阶鱼时夹杂一阶鱼</t>
        </is>
      </c>
    </row>
    <row r="11" ht="18.95" customHeight="1" s="44"/>
    <row r="12">
      <c r="A12" s="1" t="inlineStr">
        <is>
          <t>钓具升级是钓到更好鱼的基础</t>
        </is>
      </c>
    </row>
    <row r="13">
      <c r="A13" s="1" t="n"/>
    </row>
    <row r="15">
      <c r="B15" s="1" t="n"/>
    </row>
    <row r="21" ht="69.75" customHeight="1" s="44">
      <c r="A21" s="17" t="inlineStr">
        <is>
          <t>阶段</t>
        </is>
      </c>
      <c r="B21" s="18" t="inlineStr">
        <is>
          <t>购置钓具</t>
        </is>
      </c>
      <c r="C21" s="17" t="inlineStr">
        <is>
          <t>饵总花费</t>
        </is>
      </c>
      <c r="D21" s="17" t="inlineStr">
        <is>
          <t>钓鱼累积xp</t>
        </is>
      </c>
      <c r="E21" s="17" t="inlineStr">
        <is>
          <t>本阶段任务总gold</t>
        </is>
      </c>
      <c r="F21" s="17" t="inlineStr">
        <is>
          <t>本阶段任务总xp</t>
        </is>
      </c>
      <c r="G21" s="17" t="inlineStr">
        <is>
          <t>维修总花费</t>
        </is>
      </c>
    </row>
    <row r="22" ht="23.25" customHeight="1" s="44">
      <c r="A22" s="19" t="inlineStr">
        <is>
          <t>1</t>
        </is>
      </c>
      <c r="B22" s="19" t="inlineStr">
        <is>
          <t>32000</t>
        </is>
      </c>
      <c r="C22" s="19" t="inlineStr">
        <is>
          <t>640</t>
        </is>
      </c>
      <c r="D22" s="19" t="inlineStr">
        <is>
          <t>14400</t>
        </is>
      </c>
      <c r="E22" s="19" t="inlineStr">
        <is>
          <t>9600</t>
        </is>
      </c>
      <c r="F22" s="19" t="inlineStr">
        <is>
          <t>19200</t>
        </is>
      </c>
      <c r="G22" s="19" t="inlineStr">
        <is>
          <t>0</t>
        </is>
      </c>
    </row>
    <row r="23" ht="23.25" customHeight="1" s="44">
      <c r="A23" s="16" t="inlineStr">
        <is>
          <t>2</t>
        </is>
      </c>
      <c r="B23" s="16" t="inlineStr">
        <is>
          <t>96000</t>
        </is>
      </c>
      <c r="C23" s="16" t="inlineStr">
        <is>
          <t>1920</t>
        </is>
      </c>
      <c r="D23" s="16" t="inlineStr">
        <is>
          <t>43200</t>
        </is>
      </c>
      <c r="E23" s="16" t="inlineStr">
        <is>
          <t>28800</t>
        </is>
      </c>
      <c r="F23" s="16" t="inlineStr">
        <is>
          <t>57600</t>
        </is>
      </c>
      <c r="G23" s="16" t="inlineStr">
        <is>
          <t>800</t>
        </is>
      </c>
    </row>
    <row r="24" ht="23.25" customHeight="1" s="44">
      <c r="A24" s="19" t="inlineStr">
        <is>
          <t>3</t>
        </is>
      </c>
      <c r="B24" s="19" t="inlineStr">
        <is>
          <t>288000</t>
        </is>
      </c>
      <c r="C24" s="19" t="inlineStr">
        <is>
          <t>5760</t>
        </is>
      </c>
      <c r="D24" s="19" t="inlineStr">
        <is>
          <t>129600</t>
        </is>
      </c>
      <c r="E24" s="19" t="inlineStr">
        <is>
          <t>86400</t>
        </is>
      </c>
      <c r="F24" s="19" t="inlineStr">
        <is>
          <t>172800</t>
        </is>
      </c>
      <c r="G24" s="19" t="inlineStr">
        <is>
          <t>4800</t>
        </is>
      </c>
    </row>
    <row r="25" ht="23.25" customHeight="1" s="44">
      <c r="A25" s="16" t="inlineStr">
        <is>
          <t>4</t>
        </is>
      </c>
      <c r="B25" s="16" t="inlineStr">
        <is>
          <t>1296000</t>
        </is>
      </c>
      <c r="C25" s="16" t="inlineStr">
        <is>
          <t>17280</t>
        </is>
      </c>
      <c r="D25" s="16" t="inlineStr">
        <is>
          <t>583200</t>
        </is>
      </c>
      <c r="E25" s="16" t="inlineStr">
        <is>
          <t>388800</t>
        </is>
      </c>
      <c r="F25" s="16" t="inlineStr">
        <is>
          <t>777600</t>
        </is>
      </c>
      <c r="G25" s="16" t="inlineStr">
        <is>
          <t>21600</t>
        </is>
      </c>
    </row>
    <row r="26" ht="46.5" customHeight="1" s="44">
      <c r="A26" s="19" t="inlineStr">
        <is>
          <t>5</t>
        </is>
      </c>
      <c r="B26" s="19" t="inlineStr">
        <is>
          <t>3888000</t>
        </is>
      </c>
      <c r="C26" s="19" t="inlineStr">
        <is>
          <t>51840</t>
        </is>
      </c>
      <c r="D26" s="19" t="inlineStr">
        <is>
          <t>1749600</t>
        </is>
      </c>
      <c r="E26" s="19" t="inlineStr">
        <is>
          <t>1166400</t>
        </is>
      </c>
      <c r="F26" s="19" t="inlineStr">
        <is>
          <t>2332800</t>
        </is>
      </c>
      <c r="G26" s="19" t="inlineStr">
        <is>
          <t>86400</t>
        </is>
      </c>
    </row>
    <row r="27" ht="46.5" customHeight="1" s="44">
      <c r="A27" s="16" t="inlineStr">
        <is>
          <t>6</t>
        </is>
      </c>
      <c r="B27" s="16" t="inlineStr">
        <is>
          <t>11664000</t>
        </is>
      </c>
      <c r="C27" s="16" t="inlineStr">
        <is>
          <t>155520</t>
        </is>
      </c>
      <c r="D27" s="16" t="inlineStr">
        <is>
          <t>5248800</t>
        </is>
      </c>
      <c r="E27" s="16" t="inlineStr">
        <is>
          <t>3499200</t>
        </is>
      </c>
      <c r="F27" s="16" t="inlineStr">
        <is>
          <t>6998400</t>
        </is>
      </c>
      <c r="G27" s="16" t="inlineStr">
        <is>
          <t>324000</t>
        </is>
      </c>
    </row>
    <row r="28" ht="46.5" customHeight="1" s="44">
      <c r="A28" s="19" t="inlineStr">
        <is>
          <t>7</t>
        </is>
      </c>
      <c r="B28" s="19" t="inlineStr">
        <is>
          <t>34992000</t>
        </is>
      </c>
      <c r="C28" s="19" t="inlineStr">
        <is>
          <t>466560</t>
        </is>
      </c>
      <c r="D28" s="19" t="inlineStr">
        <is>
          <t>15746400</t>
        </is>
      </c>
      <c r="E28" s="19" t="inlineStr">
        <is>
          <t>10497600</t>
        </is>
      </c>
      <c r="F28" s="19" t="inlineStr">
        <is>
          <t>20995200</t>
        </is>
      </c>
      <c r="G28" s="19" t="inlineStr">
        <is>
          <t>1166400</t>
        </is>
      </c>
    </row>
    <row r="31" ht="13.5" customHeight="1" s="44">
      <c r="B31" s="7" t="n">
        <v>32000</v>
      </c>
      <c r="C31" s="7" t="n">
        <v>640</v>
      </c>
      <c r="D31" s="7" t="n">
        <v>14000</v>
      </c>
      <c r="E31" s="7" t="n">
        <v>9600</v>
      </c>
      <c r="F31" s="7" t="n">
        <v>19000</v>
      </c>
      <c r="G31" s="7" t="n">
        <v>0</v>
      </c>
    </row>
    <row r="32" ht="13.5" customHeight="1" s="44">
      <c r="B32" s="7" t="n">
        <v>96000</v>
      </c>
      <c r="C32" s="7" t="n">
        <v>1900</v>
      </c>
      <c r="D32" s="7" t="n">
        <v>43000</v>
      </c>
      <c r="E32" s="7" t="n">
        <v>29000</v>
      </c>
      <c r="F32" s="7" t="n">
        <v>58000</v>
      </c>
      <c r="G32" s="7" t="n">
        <v>800</v>
      </c>
    </row>
    <row r="33" ht="13.5" customHeight="1" s="44">
      <c r="B33" s="7" t="n">
        <v>290000</v>
      </c>
      <c r="C33" s="7" t="n">
        <v>5800</v>
      </c>
      <c r="D33" s="7" t="n">
        <v>130000</v>
      </c>
      <c r="E33" s="7" t="n">
        <v>86000</v>
      </c>
      <c r="F33" s="7" t="n">
        <v>170000</v>
      </c>
      <c r="G33" s="7" t="n">
        <v>4800</v>
      </c>
    </row>
    <row r="34" ht="13.5" customHeight="1" s="44">
      <c r="B34" s="7" t="n">
        <v>1300000</v>
      </c>
      <c r="C34" s="7" t="n">
        <v>17000</v>
      </c>
      <c r="D34" s="7" t="n">
        <v>580000</v>
      </c>
      <c r="E34" s="7" t="n">
        <v>390000</v>
      </c>
      <c r="F34" s="7" t="n">
        <v>780000</v>
      </c>
      <c r="G34" s="7" t="n">
        <v>22000</v>
      </c>
    </row>
    <row r="35" ht="13.5" customHeight="1" s="44">
      <c r="B35" s="7" t="n">
        <v>3900000</v>
      </c>
      <c r="C35" s="7" t="n">
        <v>52000</v>
      </c>
      <c r="D35" s="7" t="n">
        <v>1700000</v>
      </c>
      <c r="E35" s="7" t="n">
        <v>1200000</v>
      </c>
      <c r="F35" s="7" t="n">
        <v>2300000</v>
      </c>
      <c r="G35" s="7" t="n">
        <v>86000</v>
      </c>
    </row>
    <row r="36" ht="13.5" customHeight="1" s="44">
      <c r="B36" s="7" t="n">
        <v>12000000</v>
      </c>
      <c r="C36" s="7" t="n">
        <v>160000</v>
      </c>
      <c r="D36" s="7" t="n">
        <v>5200000</v>
      </c>
      <c r="E36" s="7" t="n">
        <v>3500000</v>
      </c>
      <c r="F36" s="7" t="n">
        <v>7000000</v>
      </c>
      <c r="G36" s="7" t="n">
        <v>320000</v>
      </c>
    </row>
    <row r="37" ht="13.5" customHeight="1" s="44">
      <c r="B37" s="7" t="n">
        <v>35000000</v>
      </c>
      <c r="C37" s="7" t="n">
        <v>470000</v>
      </c>
      <c r="D37" s="7" t="n">
        <v>16000000</v>
      </c>
      <c r="E37" s="7" t="n">
        <v>10000000</v>
      </c>
      <c r="F37" s="7" t="n">
        <v>21000000</v>
      </c>
      <c r="G37" s="7" t="n">
        <v>1200000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200"/>
  <sheetViews>
    <sheetView tabSelected="1" workbookViewId="0">
      <selection activeCell="J9" sqref="J9"/>
    </sheetView>
  </sheetViews>
  <sheetFormatPr baseColWidth="8" defaultColWidth="14" defaultRowHeight="12.75"/>
  <cols>
    <col width="19" customWidth="1" style="44" min="2" max="2"/>
    <col width="20" customWidth="1" style="44" min="3" max="3"/>
    <col width="14" customWidth="1" style="44" min="4" max="4"/>
    <col width="8" customWidth="1" style="44" min="5" max="6"/>
    <col width="14" customWidth="1" style="44" min="7" max="13"/>
    <col width="15" customWidth="1" style="44" min="14" max="15"/>
  </cols>
  <sheetData>
    <row r="1" ht="30" customHeight="1" s="44">
      <c r="A1" s="23" t="inlineStr">
        <is>
          <t>填写绿色格子，勿动白色、蓝色单元格！</t>
        </is>
      </c>
      <c r="B1" s="21" t="n"/>
      <c r="C1" s="21" t="n"/>
      <c r="D1" s="21" t="n"/>
      <c r="E1" s="21" t="n"/>
      <c r="F1" s="21" t="inlineStr">
        <is>
          <t>cm</t>
        </is>
      </c>
      <c r="G1" s="21" t="inlineStr">
        <is>
          <t>cm</t>
        </is>
      </c>
      <c r="H1" s="47" t="inlineStr">
        <is>
          <t>g</t>
        </is>
      </c>
      <c r="I1" s="47" t="inlineStr">
        <is>
          <t>g</t>
        </is>
      </c>
      <c r="J1" s="47" t="n"/>
      <c r="K1" s="21" t="n"/>
      <c r="L1" s="21" t="n"/>
      <c r="M1" s="21" t="n"/>
      <c r="N1" s="43" t="inlineStr">
        <is>
          <t>主要用于同鱼种的加权</t>
        </is>
      </c>
      <c r="P1" s="21" t="inlineStr">
        <is>
          <t>这个鱼种多个品质加权</t>
        </is>
      </c>
      <c r="Q1" s="21" t="inlineStr">
        <is>
          <t>(/minute)</t>
        </is>
      </c>
      <c r="R1" s="21" t="n"/>
      <c r="S1" s="21" t="inlineStr">
        <is>
          <t>这个鱼种多个品质加权</t>
        </is>
      </c>
      <c r="T1" s="21" t="n"/>
      <c r="U1" s="21" t="n"/>
      <c r="V1" s="3" t="n"/>
    </row>
    <row r="2">
      <c r="A2" s="21" t="inlineStr">
        <is>
          <t>等阶</t>
        </is>
      </c>
      <c r="B2" s="21" t="inlineStr">
        <is>
          <t>中文名</t>
        </is>
      </c>
      <c r="C2" s="21" t="inlineStr">
        <is>
          <t>鱼种</t>
        </is>
      </c>
      <c r="D2" s="21" t="inlineStr">
        <is>
          <t>稀有度</t>
        </is>
      </c>
      <c r="E2" s="21" t="inlineStr">
        <is>
          <t>钓场</t>
        </is>
      </c>
      <c r="F2" s="21" t="inlineStr">
        <is>
          <t>最小长度</t>
        </is>
      </c>
      <c r="G2" s="21" t="inlineStr">
        <is>
          <t>最大长度</t>
        </is>
      </c>
      <c r="H2" s="47" t="inlineStr">
        <is>
          <t>最小重量</t>
        </is>
      </c>
      <c r="I2" s="47" t="inlineStr">
        <is>
          <t>最大重量</t>
        </is>
      </c>
      <c r="J2" s="47" t="inlineStr">
        <is>
          <t>期望重量</t>
        </is>
      </c>
      <c r="K2" s="21" t="inlineStr">
        <is>
          <t>重量参数a</t>
        </is>
      </c>
      <c r="L2" s="21" t="inlineStr">
        <is>
          <t>重量参数b</t>
        </is>
      </c>
      <c r="M2" s="21" t="inlineStr">
        <is>
          <t>单价</t>
        </is>
      </c>
      <c r="N2" s="21" t="inlineStr">
        <is>
          <t>权重</t>
        </is>
      </c>
      <c r="O2" s="21" t="inlineStr">
        <is>
          <t>期望价格/条</t>
        </is>
      </c>
      <c r="P2" s="21" t="inlineStr">
        <is>
          <t>本阶段期望gold/条</t>
        </is>
      </c>
      <c r="Q2" s="21" t="inlineStr">
        <is>
          <t>钓鱼时间</t>
        </is>
      </c>
      <c r="R2" s="21" t="inlineStr">
        <is>
          <t>提供单位时间收益</t>
        </is>
      </c>
      <c r="S2" s="21" t="inlineStr">
        <is>
          <t>本阶段期望gold/分钟</t>
        </is>
      </c>
      <c r="T2" s="21" t="inlineStr">
        <is>
          <t>min卖价</t>
        </is>
      </c>
      <c r="U2" s="21" t="inlineStr">
        <is>
          <t>xp</t>
        </is>
      </c>
    </row>
    <row r="3">
      <c r="A3" s="29" t="n"/>
      <c r="B3" s="29" t="n"/>
      <c r="C3" s="29" t="n"/>
      <c r="D3" s="29" t="n"/>
      <c r="E3" s="29" t="n"/>
      <c r="F3" s="29" t="n"/>
      <c r="G3" s="29" t="n"/>
      <c r="H3" s="48" t="n"/>
      <c r="I3" s="48" t="n"/>
      <c r="J3" s="4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</row>
    <row r="4" ht="13.5" customHeight="1" s="44">
      <c r="A4" s="27" t="n">
        <v>3</v>
      </c>
      <c r="B4" s="7">
        <f>VLOOKUP(C4,鱼种重量参数!$A$1:$D$37,4,FALSE)</f>
        <v/>
      </c>
      <c r="C4" s="24" t="inlineStr">
        <is>
          <t>Tench</t>
        </is>
      </c>
      <c r="D4" s="24" t="inlineStr">
        <is>
          <t>_Common</t>
        </is>
      </c>
      <c r="E4" s="25" t="n">
        <v>1</v>
      </c>
      <c r="F4" s="25" t="n">
        <v>28</v>
      </c>
      <c r="G4" s="25" t="n">
        <v>46</v>
      </c>
      <c r="H4" s="49">
        <f>$K4*POWER(F4, $L4)</f>
        <v/>
      </c>
      <c r="I4" s="49">
        <f>$K4*POWER(G4, $L4)</f>
        <v/>
      </c>
      <c r="J4" s="49">
        <f>$K4*(POWER(G4,$L4+1)-POWER($F4,$L4+1))/($L4+1)/($G4-$F4)</f>
        <v/>
      </c>
      <c r="K4" s="14">
        <f>VLOOKUP($C4,鱼种重量参数!$A$1:$F$39,COLUMN(鱼种重量参数!E$1), FALSE)</f>
        <v/>
      </c>
      <c r="L4" s="14">
        <f>VLOOKUP($C4,鱼种重量参数!$A$1:$F$39,COLUMN(鱼种重量参数!F$1), FALSE)</f>
        <v/>
      </c>
      <c r="M4" s="25" t="n">
        <v>300</v>
      </c>
      <c r="N4" s="25" t="n">
        <v>378</v>
      </c>
      <c r="O4" s="28">
        <f>INT(J4*M4/1000)</f>
        <v/>
      </c>
      <c r="P4" s="26" t="n"/>
      <c r="Q4" s="25" t="n">
        <v>0.5</v>
      </c>
      <c r="R4" s="28" t="n"/>
      <c r="S4" s="26" t="n"/>
      <c r="T4" s="28">
        <f>INT(H4*M4/1000)</f>
        <v/>
      </c>
      <c r="U4" s="28">
        <f>INT(M4*1.3)</f>
        <v/>
      </c>
    </row>
    <row r="5" ht="13.5" customHeight="1" s="44">
      <c r="A5" s="27" t="n">
        <v>3</v>
      </c>
      <c r="B5" s="7">
        <f>VLOOKUP(C5,鱼种重量参数!$A$1:$D$37,4,FALSE)</f>
        <v/>
      </c>
      <c r="C5" s="24" t="inlineStr">
        <is>
          <t>Tench</t>
        </is>
      </c>
      <c r="D5" s="24" t="inlineStr">
        <is>
          <t>_Trophy</t>
        </is>
      </c>
      <c r="E5" s="25" t="n">
        <v>1</v>
      </c>
      <c r="F5" s="25" t="n">
        <v>46</v>
      </c>
      <c r="G5" s="25" t="n">
        <v>60</v>
      </c>
      <c r="H5" s="49">
        <f>$K5*POWER(F5, $L5)</f>
        <v/>
      </c>
      <c r="I5" s="49">
        <f>$K5*POWER(G5, $L5)</f>
        <v/>
      </c>
      <c r="J5" s="49">
        <f>$K5*(POWER(G5,$L5+1)-POWER($F5,$L5+1))/($L5+1)/($G5-$F5)</f>
        <v/>
      </c>
      <c r="K5" s="14">
        <f>VLOOKUP($C5,鱼种重量参数!$A$1:$F$32,COLUMN(鱼种重量参数!E$1), FALSE)</f>
        <v/>
      </c>
      <c r="L5" s="14">
        <f>VLOOKUP($C5,鱼种重量参数!$A$1:$F$39,COLUMN(鱼种重量参数!F$1), FALSE)</f>
        <v/>
      </c>
      <c r="M5" s="25" t="n">
        <v>500</v>
      </c>
      <c r="N5" s="25" t="n">
        <v>189</v>
      </c>
      <c r="O5" s="28">
        <f>INT(J5*M5/1000)</f>
        <v/>
      </c>
      <c r="P5" s="26" t="n"/>
      <c r="Q5" s="25" t="n">
        <v>0.5</v>
      </c>
      <c r="R5" s="28" t="n"/>
      <c r="S5" s="26" t="n"/>
      <c r="T5" s="28">
        <f>INT(H5*M5/1000)</f>
        <v/>
      </c>
      <c r="U5" s="28">
        <f>INT(M5*1.3)</f>
        <v/>
      </c>
    </row>
    <row r="6" ht="13.5" customHeight="1" s="44">
      <c r="A6" s="27" t="n">
        <v>3</v>
      </c>
      <c r="B6" s="7">
        <f>VLOOKUP(C6,鱼种重量参数!$A$1:$D$37,4,FALSE)</f>
        <v/>
      </c>
      <c r="C6" s="24" t="inlineStr">
        <is>
          <t>Tench</t>
        </is>
      </c>
      <c r="D6" s="24" t="inlineStr">
        <is>
          <t>_Unique</t>
        </is>
      </c>
      <c r="E6" s="25" t="n">
        <v>1</v>
      </c>
      <c r="F6" s="25" t="n">
        <v>60</v>
      </c>
      <c r="G6" s="25" t="n">
        <v>70</v>
      </c>
      <c r="H6" s="49">
        <f>$K6*POWER(F6, $L6)</f>
        <v/>
      </c>
      <c r="I6" s="49">
        <f>$K6*POWER(G6, $L6)</f>
        <v/>
      </c>
      <c r="J6" s="49">
        <f>$K6*(POWER(G6,$L6+1)-POWER($F6,$L6+1))/($L6+1)/($G6-$F6)</f>
        <v/>
      </c>
      <c r="K6" s="14">
        <f>VLOOKUP($C6,鱼种重量参数!$A$1:$F$32,COLUMN(鱼种重量参数!E$1), FALSE)</f>
        <v/>
      </c>
      <c r="L6" s="14">
        <f>VLOOKUP($C6,鱼种重量参数!$A$1:$F$39,COLUMN(鱼种重量参数!F$1), FALSE)</f>
        <v/>
      </c>
      <c r="M6" s="25" t="n">
        <v>600</v>
      </c>
      <c r="N6" s="25" t="n">
        <v>94</v>
      </c>
      <c r="O6" s="28">
        <f>INT(J6*M6/1000)</f>
        <v/>
      </c>
      <c r="P6" s="26" t="n"/>
      <c r="Q6" s="25" t="n">
        <v>0.5</v>
      </c>
      <c r="R6" s="28" t="n"/>
      <c r="S6" s="26" t="n"/>
      <c r="T6" s="28">
        <f>INT(H6*M6/1000)</f>
        <v/>
      </c>
      <c r="U6" s="28">
        <f>INT(M6*1.3)</f>
        <v/>
      </c>
    </row>
    <row r="7" ht="13.5" customHeight="1" s="44">
      <c r="A7" s="27" t="n">
        <v>3</v>
      </c>
      <c r="B7" s="7">
        <f>VLOOKUP(C7,鱼种重量参数!$A$1:$D$37,4,FALSE)</f>
        <v/>
      </c>
      <c r="C7" s="24" t="inlineStr">
        <is>
          <t>Tench</t>
        </is>
      </c>
      <c r="D7" s="24" t="inlineStr">
        <is>
          <t>_Apex</t>
        </is>
      </c>
      <c r="E7" s="25" t="n">
        <v>1</v>
      </c>
      <c r="F7" s="25" t="n">
        <v>70</v>
      </c>
      <c r="G7" s="25" t="n">
        <v>77</v>
      </c>
      <c r="H7" s="49">
        <f>$K7*POWER(F7, $L7)</f>
        <v/>
      </c>
      <c r="I7" s="49">
        <f>$K7*POWER(G7, $L7)</f>
        <v/>
      </c>
      <c r="J7" s="49">
        <f>$K7*(POWER(G7,$L7+1)-POWER($F7,$L7+1))/($L7+1)/($G7-$F7)</f>
        <v/>
      </c>
      <c r="K7" s="14">
        <f>VLOOKUP($C7,鱼种重量参数!$A$1:$F$32,COLUMN(鱼种重量参数!E$1), FALSE)</f>
        <v/>
      </c>
      <c r="L7" s="14">
        <f>VLOOKUP($C7,鱼种重量参数!$A$1:$F$39,COLUMN(鱼种重量参数!F$1), FALSE)</f>
        <v/>
      </c>
      <c r="M7" s="25" t="n">
        <v>800</v>
      </c>
      <c r="N7" s="25" t="n">
        <v>37</v>
      </c>
      <c r="O7" s="28">
        <f>INT(J7*M7/1000)</f>
        <v/>
      </c>
      <c r="P7" s="26" t="n"/>
      <c r="Q7" s="25" t="n">
        <v>0.5</v>
      </c>
      <c r="R7" s="28" t="n"/>
      <c r="S7" s="26" t="n"/>
      <c r="T7" s="28">
        <f>INT(H7*M7/1000)</f>
        <v/>
      </c>
      <c r="U7" s="28">
        <f>INT(M7*1.3)</f>
        <v/>
      </c>
    </row>
    <row r="8" ht="13.5" customHeight="1" s="44">
      <c r="A8" s="27" t="n">
        <v>4</v>
      </c>
      <c r="B8" s="7">
        <f>VLOOKUP(C8,鱼种重量参数!$A$1:$D$37,4,FALSE)</f>
        <v/>
      </c>
      <c r="C8" s="24" t="inlineStr">
        <is>
          <t>Golden_Bream</t>
        </is>
      </c>
      <c r="D8" s="24" t="inlineStr">
        <is>
          <t>_Common</t>
        </is>
      </c>
      <c r="E8" s="25" t="n">
        <v>1</v>
      </c>
      <c r="F8" s="25" t="n">
        <v>12</v>
      </c>
      <c r="G8" s="25" t="n">
        <v>20</v>
      </c>
      <c r="H8" s="49">
        <f>$K8*POWER(F8, $L8)</f>
        <v/>
      </c>
      <c r="I8" s="49">
        <f>$K8*POWER(G8, $L8)</f>
        <v/>
      </c>
      <c r="J8" s="49">
        <f>$K8*(POWER(G8,$L8+1)-POWER($F8,$L8+1))/($L8+1)/($G8-$F8)</f>
        <v/>
      </c>
      <c r="K8" s="14">
        <f>VLOOKUP($C8,鱼种重量参数!$A$1:$F$32,COLUMN(鱼种重量参数!E$1), FALSE)</f>
        <v/>
      </c>
      <c r="L8" s="14">
        <f>VLOOKUP($C8,鱼种重量参数!$A$1:$F$39,COLUMN(鱼种重量参数!F$1), FALSE)</f>
        <v/>
      </c>
      <c r="M8" s="25" t="n">
        <v>7000</v>
      </c>
      <c r="N8" s="25" t="n">
        <v>378</v>
      </c>
      <c r="O8" s="28">
        <f>INT(J8*M8/1000)</f>
        <v/>
      </c>
      <c r="P8" s="26" t="n"/>
      <c r="Q8" s="25" t="n">
        <v>0.5</v>
      </c>
      <c r="R8" s="28" t="n"/>
      <c r="S8" s="26" t="n"/>
      <c r="T8" s="28">
        <f>INT(H8*M8/1000)</f>
        <v/>
      </c>
      <c r="U8" s="28">
        <f>INT(M8*1.3)</f>
        <v/>
      </c>
    </row>
    <row r="9" ht="13.5" customHeight="1" s="44">
      <c r="A9" s="27" t="n">
        <v>4</v>
      </c>
      <c r="B9" s="7">
        <f>VLOOKUP(C9,鱼种重量参数!$A$1:$D$37,4,FALSE)</f>
        <v/>
      </c>
      <c r="C9" s="24" t="inlineStr">
        <is>
          <t>Golden_Bream</t>
        </is>
      </c>
      <c r="D9" s="24" t="inlineStr">
        <is>
          <t>_Trophy</t>
        </is>
      </c>
      <c r="E9" s="25" t="n">
        <v>1</v>
      </c>
      <c r="F9" s="25" t="n">
        <v>20</v>
      </c>
      <c r="G9" s="25" t="n">
        <v>26</v>
      </c>
      <c r="H9" s="49">
        <f>$K9*POWER(F9, $L9)</f>
        <v/>
      </c>
      <c r="I9" s="49">
        <f>$K9*POWER(G9, $L9)</f>
        <v/>
      </c>
      <c r="J9" s="49">
        <f>$K9*(POWER(G9,$L9+1)-POWER($F9,$L9+1))/($L9+1)/($G9-$F9)</f>
        <v/>
      </c>
      <c r="K9" s="14">
        <f>VLOOKUP($C9,鱼种重量参数!$A$1:$F$32,COLUMN(鱼种重量参数!E$1), FALSE)</f>
        <v/>
      </c>
      <c r="L9" s="14">
        <f>VLOOKUP($C9,鱼种重量参数!$A$1:$F$39,COLUMN(鱼种重量参数!F$1), FALSE)</f>
        <v/>
      </c>
      <c r="M9" s="25" t="n">
        <v>8000</v>
      </c>
      <c r="N9" s="25" t="n">
        <v>189</v>
      </c>
      <c r="O9" s="28">
        <f>INT(J9*M9/1000)</f>
        <v/>
      </c>
      <c r="P9" s="26" t="n"/>
      <c r="Q9" s="25" t="n">
        <v>0.5</v>
      </c>
      <c r="R9" s="28" t="n"/>
      <c r="S9" s="26" t="n"/>
      <c r="T9" s="28">
        <f>INT(H9*M9/1000)</f>
        <v/>
      </c>
      <c r="U9" s="28">
        <f>INT(M9*1.3)</f>
        <v/>
      </c>
    </row>
    <row r="10" ht="13.5" customHeight="1" s="44">
      <c r="A10" s="27" t="n">
        <v>4</v>
      </c>
      <c r="B10" s="7">
        <f>VLOOKUP(C10,鱼种重量参数!$A$1:$D$37,4,FALSE)</f>
        <v/>
      </c>
      <c r="C10" s="24" t="inlineStr">
        <is>
          <t>Golden_Bream</t>
        </is>
      </c>
      <c r="D10" s="24" t="inlineStr">
        <is>
          <t>_Unique</t>
        </is>
      </c>
      <c r="E10" s="25" t="n">
        <v>1</v>
      </c>
      <c r="F10" s="25" t="n">
        <v>26</v>
      </c>
      <c r="G10" s="25" t="n">
        <v>30</v>
      </c>
      <c r="H10" s="49">
        <f>$K10*POWER(F10, $L10)</f>
        <v/>
      </c>
      <c r="I10" s="49">
        <f>$K10*POWER(G10, $L10)</f>
        <v/>
      </c>
      <c r="J10" s="49">
        <f>$K10*(POWER(G10,$L10+1)-POWER($F10,$L10+1))/($L10+1)/($G10-$F10)</f>
        <v/>
      </c>
      <c r="K10" s="14">
        <f>VLOOKUP($C10,鱼种重量参数!$A$1:$F$32,COLUMN(鱼种重量参数!E$1), FALSE)</f>
        <v/>
      </c>
      <c r="L10" s="14">
        <f>VLOOKUP($C10,鱼种重量参数!$A$1:$F$39,COLUMN(鱼种重量参数!F$1), FALSE)</f>
        <v/>
      </c>
      <c r="M10" s="25" t="n">
        <v>10250</v>
      </c>
      <c r="N10" s="25" t="n">
        <v>94</v>
      </c>
      <c r="O10" s="28">
        <f>INT(J10*M10/1000)</f>
        <v/>
      </c>
      <c r="P10" s="26" t="n"/>
      <c r="Q10" s="25" t="n">
        <v>0.5</v>
      </c>
      <c r="R10" s="28" t="n"/>
      <c r="S10" s="26" t="n"/>
      <c r="T10" s="28">
        <f>INT(H10*M10/1000)</f>
        <v/>
      </c>
      <c r="U10" s="28">
        <f>INT(M10*1.3)</f>
        <v/>
      </c>
    </row>
    <row r="11" ht="13.5" customHeight="1" s="44">
      <c r="A11" s="27" t="n">
        <v>4</v>
      </c>
      <c r="B11" s="7">
        <f>VLOOKUP(C11,鱼种重量参数!$A$1:$D$37,4,FALSE)</f>
        <v/>
      </c>
      <c r="C11" s="24" t="inlineStr">
        <is>
          <t>Golden_Bream</t>
        </is>
      </c>
      <c r="D11" s="24" t="inlineStr">
        <is>
          <t>_Apex</t>
        </is>
      </c>
      <c r="E11" s="25" t="n">
        <v>1</v>
      </c>
      <c r="F11" s="25" t="n">
        <v>30</v>
      </c>
      <c r="G11" s="25" t="n">
        <v>33</v>
      </c>
      <c r="H11" s="49">
        <f>$K11*POWER(F11, $L11)</f>
        <v/>
      </c>
      <c r="I11" s="49">
        <f>$K11*POWER(G11, $L11)</f>
        <v/>
      </c>
      <c r="J11" s="49">
        <f>$K11*(POWER(G11,$L11+1)-POWER($F11,$L11+1))/($L11+1)/($G11-$F11)</f>
        <v/>
      </c>
      <c r="K11" s="14">
        <f>VLOOKUP($C11,鱼种重量参数!$A$1:$F$32,COLUMN(鱼种重量参数!E$1), FALSE)</f>
        <v/>
      </c>
      <c r="L11" s="14">
        <f>VLOOKUP($C11,鱼种重量参数!$A$1:$F$39,COLUMN(鱼种重量参数!F$1), FALSE)</f>
        <v/>
      </c>
      <c r="M11" s="25" t="n">
        <v>12000</v>
      </c>
      <c r="N11" s="25" t="n">
        <v>37</v>
      </c>
      <c r="O11" s="28">
        <f>INT(J11*M11/1000)</f>
        <v/>
      </c>
      <c r="P11" s="26" t="n"/>
      <c r="Q11" s="25" t="n">
        <v>0.5</v>
      </c>
      <c r="R11" s="28" t="n"/>
      <c r="S11" s="26" t="n"/>
      <c r="T11" s="28">
        <f>INT(H11*M11/1000)</f>
        <v/>
      </c>
      <c r="U11" s="28">
        <f>INT(M11*1.3)</f>
        <v/>
      </c>
    </row>
    <row r="12" ht="13.5" customHeight="1" s="44">
      <c r="A12" s="27" t="n">
        <v>3</v>
      </c>
      <c r="B12" s="7">
        <f>VLOOKUP(C12,鱼种重量参数!$A$1:$D$37,4,FALSE)</f>
        <v/>
      </c>
      <c r="C12" s="24" t="inlineStr">
        <is>
          <t>Green_Sunfish</t>
        </is>
      </c>
      <c r="D12" s="24" t="inlineStr">
        <is>
          <t>_Common</t>
        </is>
      </c>
      <c r="E12" s="25" t="n">
        <v>1</v>
      </c>
      <c r="F12" s="25" t="n">
        <v>12</v>
      </c>
      <c r="G12" s="25" t="n">
        <v>20</v>
      </c>
      <c r="H12" s="49">
        <f>$K12*POWER(F12, $L12)</f>
        <v/>
      </c>
      <c r="I12" s="49">
        <f>$K12*POWER(G12, $L12)</f>
        <v/>
      </c>
      <c r="J12" s="49">
        <f>$K12*(POWER(G12,$L12+1)-POWER($F12,$L12+1))/($L12+1)/($G12-$F12)</f>
        <v/>
      </c>
      <c r="K12" s="14">
        <f>VLOOKUP($C12,鱼种重量参数!$A$1:$F$32,COLUMN(鱼种重量参数!E$1), FALSE)</f>
        <v/>
      </c>
      <c r="L12" s="14">
        <f>VLOOKUP($C12,鱼种重量参数!$A$1:$F$39,COLUMN(鱼种重量参数!F$1), FALSE)</f>
        <v/>
      </c>
      <c r="M12" s="25" t="n">
        <v>5000</v>
      </c>
      <c r="N12" s="25" t="n">
        <v>857</v>
      </c>
      <c r="O12" s="28">
        <f>INT(J12*M12/1000)</f>
        <v/>
      </c>
      <c r="P12" s="26" t="n"/>
      <c r="Q12" s="25" t="n">
        <v>0.6</v>
      </c>
      <c r="R12" s="28" t="n"/>
      <c r="S12" s="26" t="n"/>
      <c r="T12" s="28">
        <f>INT(H12*M12/1000)</f>
        <v/>
      </c>
      <c r="U12" s="28">
        <f>INT(M12*1.3)</f>
        <v/>
      </c>
    </row>
    <row r="13" ht="13.5" customHeight="1" s="44">
      <c r="A13" s="27" t="n">
        <v>3</v>
      </c>
      <c r="B13" s="7">
        <f>VLOOKUP(C13,鱼种重量参数!$A$1:$D$37,4,FALSE)</f>
        <v/>
      </c>
      <c r="C13" s="24" t="inlineStr">
        <is>
          <t>Green_Sunfish</t>
        </is>
      </c>
      <c r="D13" s="24" t="inlineStr">
        <is>
          <t>_Trophy</t>
        </is>
      </c>
      <c r="E13" s="25" t="n">
        <v>1</v>
      </c>
      <c r="F13" s="25" t="n">
        <v>20</v>
      </c>
      <c r="G13" s="25" t="n">
        <v>26</v>
      </c>
      <c r="H13" s="49">
        <f>$K13*POWER(F13, $L13)</f>
        <v/>
      </c>
      <c r="I13" s="49">
        <f>$K13*POWER(G13, $L13)</f>
        <v/>
      </c>
      <c r="J13" s="49">
        <f>$K13*(POWER(G13,$L13+1)-POWER($F13,$L13+1))/($L13+1)/($G13-$F13)</f>
        <v/>
      </c>
      <c r="K13" s="14">
        <f>VLOOKUP($C13,鱼种重量参数!$A$1:$F$32,COLUMN(鱼种重量参数!E$1), FALSE)</f>
        <v/>
      </c>
      <c r="L13" s="14">
        <f>VLOOKUP($C13,鱼种重量参数!$A$1:$F$39,COLUMN(鱼种重量参数!F$1), FALSE)</f>
        <v/>
      </c>
      <c r="M13" s="25" t="n">
        <v>6000</v>
      </c>
      <c r="N13" s="25" t="n">
        <v>428</v>
      </c>
      <c r="O13" s="28">
        <f>INT(J13*M13/1000)</f>
        <v/>
      </c>
      <c r="P13" s="26" t="n"/>
      <c r="Q13" s="25" t="n">
        <v>0.6</v>
      </c>
      <c r="R13" s="28" t="n"/>
      <c r="S13" s="26" t="n"/>
      <c r="T13" s="28">
        <f>INT(H13*M13/1000)</f>
        <v/>
      </c>
      <c r="U13" s="28">
        <f>INT(M13*1.3)</f>
        <v/>
      </c>
    </row>
    <row r="14" ht="13.5" customHeight="1" s="44">
      <c r="A14" s="27" t="n">
        <v>3</v>
      </c>
      <c r="B14" s="7">
        <f>VLOOKUP(C14,鱼种重量参数!$A$1:$D$37,4,FALSE)</f>
        <v/>
      </c>
      <c r="C14" s="24" t="inlineStr">
        <is>
          <t>Green_Sunfish</t>
        </is>
      </c>
      <c r="D14" s="24" t="inlineStr">
        <is>
          <t>_Unique</t>
        </is>
      </c>
      <c r="E14" s="25" t="n">
        <v>1</v>
      </c>
      <c r="F14" s="25" t="n">
        <v>26</v>
      </c>
      <c r="G14" s="25" t="n">
        <v>31</v>
      </c>
      <c r="H14" s="49">
        <f>$K14*POWER(F14, $L14)</f>
        <v/>
      </c>
      <c r="I14" s="49">
        <f>$K14*POWER(G14, $L14)</f>
        <v/>
      </c>
      <c r="J14" s="49">
        <f>$K14*(POWER(G14,$L14+1)-POWER($F14,$L14+1))/($L14+1)/($G14-$F14)</f>
        <v/>
      </c>
      <c r="K14" s="14">
        <f>VLOOKUP($C14,鱼种重量参数!$A$1:$F$32,COLUMN(鱼种重量参数!E$1), FALSE)</f>
        <v/>
      </c>
      <c r="L14" s="14">
        <f>VLOOKUP($C14,鱼种重量参数!$A$1:$F$39,COLUMN(鱼种重量参数!F$1), FALSE)</f>
        <v/>
      </c>
      <c r="M14" s="25" t="n">
        <v>8000</v>
      </c>
      <c r="N14" s="25" t="n">
        <v>214</v>
      </c>
      <c r="O14" s="28">
        <f>INT(J14*M14/1000)</f>
        <v/>
      </c>
      <c r="P14" s="26" t="n"/>
      <c r="Q14" s="25" t="n">
        <v>0.6</v>
      </c>
      <c r="R14" s="28" t="n"/>
      <c r="S14" s="26" t="n"/>
      <c r="T14" s="28">
        <f>INT(H14*M14/1000)</f>
        <v/>
      </c>
      <c r="U14" s="28">
        <f>INT(M14*1.3)</f>
        <v/>
      </c>
    </row>
    <row r="15" ht="13.5" customHeight="1" s="44">
      <c r="A15" s="27" t="n">
        <v>2</v>
      </c>
      <c r="B15" s="7">
        <f>VLOOKUP(C15,鱼种重量参数!$A$1:$D$37,4,FALSE)</f>
        <v/>
      </c>
      <c r="C15" s="24" t="inlineStr">
        <is>
          <t>Black_Crappie</t>
        </is>
      </c>
      <c r="D15" s="24" t="inlineStr">
        <is>
          <t>_Young</t>
        </is>
      </c>
      <c r="E15" s="25" t="n">
        <v>1</v>
      </c>
      <c r="F15" s="25" t="n">
        <v>12</v>
      </c>
      <c r="G15" s="25" t="n">
        <v>20</v>
      </c>
      <c r="H15" s="49">
        <f>$K15*POWER(F15, $L15)</f>
        <v/>
      </c>
      <c r="I15" s="49">
        <f>$K15*POWER(G15, $L15)</f>
        <v/>
      </c>
      <c r="J15" s="49">
        <f>$K15*(POWER(G15,$L15+1)-POWER($F15,$L15+1))/($L15+1)/($G15-$F15)</f>
        <v/>
      </c>
      <c r="K15" s="14">
        <f>VLOOKUP($C15,鱼种重量参数!$A$1:$F$32,COLUMN(鱼种重量参数!E$1), FALSE)</f>
        <v/>
      </c>
      <c r="L15" s="14">
        <f>VLOOKUP($C15,鱼种重量参数!$A$1:$F$39,COLUMN(鱼种重量参数!F$1), FALSE)</f>
        <v/>
      </c>
      <c r="M15" s="25" t="n">
        <v>1800</v>
      </c>
      <c r="N15" s="25" t="n">
        <v>500</v>
      </c>
      <c r="O15" s="28">
        <f>INT(J15*M15/1000)</f>
        <v/>
      </c>
      <c r="P15" s="26" t="n"/>
      <c r="Q15" s="25" t="n">
        <v>0.6</v>
      </c>
      <c r="R15" s="28" t="n"/>
      <c r="S15" s="26" t="n"/>
      <c r="T15" s="28">
        <f>INT(H15*M15/1000)</f>
        <v/>
      </c>
      <c r="U15" s="28">
        <f>INT(M15*1.3)</f>
        <v/>
      </c>
    </row>
    <row r="16" ht="13.5" customHeight="1" s="44">
      <c r="A16" s="27" t="n">
        <v>2</v>
      </c>
      <c r="B16" s="7">
        <f>VLOOKUP(C16,鱼种重量参数!$A$1:$D$37,4,FALSE)</f>
        <v/>
      </c>
      <c r="C16" s="24" t="inlineStr">
        <is>
          <t>Black_Crappie</t>
        </is>
      </c>
      <c r="D16" s="24" t="inlineStr">
        <is>
          <t>_Common</t>
        </is>
      </c>
      <c r="E16" s="25" t="n">
        <v>1</v>
      </c>
      <c r="F16" s="25" t="n">
        <v>20</v>
      </c>
      <c r="G16" s="25" t="n">
        <v>32</v>
      </c>
      <c r="H16" s="49">
        <f>$K16*POWER(F16, $L16)</f>
        <v/>
      </c>
      <c r="I16" s="49">
        <f>$K16*POWER(G16, $L16)</f>
        <v/>
      </c>
      <c r="J16" s="49">
        <f>$K16*(POWER(G16,$L16+1)-POWER($F16,$L16+1))/($L16+1)/($G16-$F16)</f>
        <v/>
      </c>
      <c r="K16" s="14">
        <f>VLOOKUP($C16,鱼种重量参数!$A$1:$F$32,COLUMN(鱼种重量参数!E$1), FALSE)</f>
        <v/>
      </c>
      <c r="L16" s="14">
        <f>VLOOKUP($C16,鱼种重量参数!$A$1:$F$39,COLUMN(鱼种重量参数!F$1), FALSE)</f>
        <v/>
      </c>
      <c r="M16" s="25" t="n">
        <v>2500</v>
      </c>
      <c r="N16" s="25" t="n">
        <v>500</v>
      </c>
      <c r="O16" s="28">
        <f>INT(J16*M16/1000)</f>
        <v/>
      </c>
      <c r="P16" s="26" t="n"/>
      <c r="Q16" s="25" t="n">
        <v>0.6</v>
      </c>
      <c r="R16" s="28" t="n"/>
      <c r="S16" s="26" t="n"/>
      <c r="T16" s="28">
        <f>INT(H16*M16/1000)</f>
        <v/>
      </c>
      <c r="U16" s="28">
        <f>INT(M16*1.3)</f>
        <v/>
      </c>
    </row>
    <row r="17" ht="13.5" customHeight="1" s="44">
      <c r="A17" s="27" t="n">
        <v>2</v>
      </c>
      <c r="B17" s="7">
        <f>VLOOKUP(C17,鱼种重量参数!$A$1:$D$37,4,FALSE)</f>
        <v/>
      </c>
      <c r="C17" s="24" t="inlineStr">
        <is>
          <t>White_Crappie</t>
        </is>
      </c>
      <c r="D17" s="24" t="inlineStr">
        <is>
          <t>_Young</t>
        </is>
      </c>
      <c r="E17" s="25" t="n">
        <v>1</v>
      </c>
      <c r="F17" s="25" t="n">
        <v>13</v>
      </c>
      <c r="G17" s="25" t="n">
        <v>21</v>
      </c>
      <c r="H17" s="49">
        <f>$K17*POWER(F17, $L17)</f>
        <v/>
      </c>
      <c r="I17" s="49">
        <f>$K17*POWER(G17, $L17)</f>
        <v/>
      </c>
      <c r="J17" s="49">
        <f>$K17*(POWER(G17,$L17+1)-POWER($F17,$L17+1))/($L17+1)/($G17-$F17)</f>
        <v/>
      </c>
      <c r="K17" s="14">
        <f>VLOOKUP($C17,鱼种重量参数!$A$1:$F$32,COLUMN(鱼种重量参数!E$1), FALSE)</f>
        <v/>
      </c>
      <c r="L17" s="14">
        <f>VLOOKUP($C17,鱼种重量参数!$A$1:$F$39,COLUMN(鱼种重量参数!F$1), FALSE)</f>
        <v/>
      </c>
      <c r="M17" s="25" t="n">
        <v>2000</v>
      </c>
      <c r="N17" s="25" t="n">
        <v>500</v>
      </c>
      <c r="O17" s="28">
        <f>INT(J17*M17/1000)</f>
        <v/>
      </c>
      <c r="P17" s="26" t="n"/>
      <c r="Q17" s="25" t="n">
        <v>0.6</v>
      </c>
      <c r="R17" s="28" t="n"/>
      <c r="S17" s="26" t="n"/>
      <c r="T17" s="28">
        <f>INT(H17*M17/1000)</f>
        <v/>
      </c>
      <c r="U17" s="28">
        <f>INT(M17*1.3)</f>
        <v/>
      </c>
    </row>
    <row r="18" ht="13.5" customHeight="1" s="44">
      <c r="A18" s="27" t="n">
        <v>2</v>
      </c>
      <c r="B18" s="7">
        <f>VLOOKUP(C18,鱼种重量参数!$A$1:$D$37,4,FALSE)</f>
        <v/>
      </c>
      <c r="C18" s="24" t="inlineStr">
        <is>
          <t>White_Crappie</t>
        </is>
      </c>
      <c r="D18" s="24" t="inlineStr">
        <is>
          <t>_Common</t>
        </is>
      </c>
      <c r="E18" s="25" t="n">
        <v>1</v>
      </c>
      <c r="F18" s="25" t="n">
        <v>21</v>
      </c>
      <c r="G18" s="25" t="n">
        <v>34</v>
      </c>
      <c r="H18" s="49">
        <f>$K18*POWER(F18, $L18)</f>
        <v/>
      </c>
      <c r="I18" s="49">
        <f>$K18*POWER(G18, $L18)</f>
        <v/>
      </c>
      <c r="J18" s="49">
        <f>$K18*(POWER(G18,$L18+1)-POWER($F18,$L18+1))/($L18+1)/($G18-$F18)</f>
        <v/>
      </c>
      <c r="K18" s="14">
        <f>VLOOKUP($C18,鱼种重量参数!$A$1:$F$32,COLUMN(鱼种重量参数!E$1), FALSE)</f>
        <v/>
      </c>
      <c r="L18" s="14">
        <f>VLOOKUP($C18,鱼种重量参数!$A$1:$F$39,COLUMN(鱼种重量参数!F$1), FALSE)</f>
        <v/>
      </c>
      <c r="M18" s="25" t="n">
        <v>3000</v>
      </c>
      <c r="N18" s="25" t="n">
        <v>500</v>
      </c>
      <c r="O18" s="28">
        <f>INT(J18*M18/1000)</f>
        <v/>
      </c>
      <c r="P18" s="26" t="n"/>
      <c r="Q18" s="25" t="n">
        <v>0.6</v>
      </c>
      <c r="R18" s="28" t="n"/>
      <c r="S18" s="26" t="n"/>
      <c r="T18" s="28">
        <f>INT(H18*M18/1000)</f>
        <v/>
      </c>
      <c r="U18" s="28">
        <f>INT(M18*1.3)</f>
        <v/>
      </c>
    </row>
    <row r="19" ht="13.5" customHeight="1" s="44">
      <c r="A19" s="27" t="n">
        <v>2</v>
      </c>
      <c r="B19" s="7">
        <f>VLOOKUP(C19,鱼种重量参数!$A$1:$D$37,4,FALSE)</f>
        <v/>
      </c>
      <c r="C19" s="24" t="inlineStr">
        <is>
          <t>Redspotted_Sunfish</t>
        </is>
      </c>
      <c r="D19" s="24" t="inlineStr">
        <is>
          <t>_Young</t>
        </is>
      </c>
      <c r="E19" s="25" t="n">
        <v>1</v>
      </c>
      <c r="F19" s="25" t="n">
        <v>10</v>
      </c>
      <c r="G19" s="25" t="n">
        <v>12</v>
      </c>
      <c r="H19" s="49">
        <f>$K19*POWER(F19, $L19)</f>
        <v/>
      </c>
      <c r="I19" s="49">
        <f>$K19*POWER(G19, $L19)</f>
        <v/>
      </c>
      <c r="J19" s="49">
        <f>$K19*(POWER(G19,$L19+1)-POWER($F19,$L19+1))/($L19+1)/($G19-$F19)</f>
        <v/>
      </c>
      <c r="K19" s="14">
        <f>VLOOKUP($C19,鱼种重量参数!$A$1:$F$32,COLUMN(鱼种重量参数!E$1), FALSE)</f>
        <v/>
      </c>
      <c r="L19" s="14">
        <f>VLOOKUP($C19,鱼种重量参数!$A$1:$F$39,COLUMN(鱼种重量参数!F$1), FALSE)</f>
        <v/>
      </c>
      <c r="M19" s="25" t="n">
        <v>15000</v>
      </c>
      <c r="N19" s="25" t="n">
        <v>500</v>
      </c>
      <c r="O19" s="28">
        <f>INT(J19*M19/1000)</f>
        <v/>
      </c>
      <c r="P19" s="26" t="n"/>
      <c r="Q19" s="25" t="n">
        <v>0.6</v>
      </c>
      <c r="R19" s="28" t="n"/>
      <c r="S19" s="26" t="n"/>
      <c r="T19" s="28">
        <f>INT(H19*M19/1000)</f>
        <v/>
      </c>
      <c r="U19" s="28">
        <f>INT(M19*1.3)</f>
        <v/>
      </c>
    </row>
    <row r="20" ht="13.5" customHeight="1" s="44">
      <c r="A20" s="27" t="n">
        <v>2</v>
      </c>
      <c r="B20" s="7">
        <f>VLOOKUP(C20,鱼种重量参数!$A$1:$D$37,4,FALSE)</f>
        <v/>
      </c>
      <c r="C20" s="24" t="inlineStr">
        <is>
          <t>Redspotted_Sunfish</t>
        </is>
      </c>
      <c r="D20" s="24" t="inlineStr">
        <is>
          <t>_Common</t>
        </is>
      </c>
      <c r="E20" s="25" t="n">
        <v>1</v>
      </c>
      <c r="F20" s="25" t="n">
        <v>12</v>
      </c>
      <c r="G20" s="25" t="n">
        <v>15</v>
      </c>
      <c r="H20" s="49">
        <f>$K20*POWER(F20, $L20)</f>
        <v/>
      </c>
      <c r="I20" s="49">
        <f>$K20*POWER(G20, $L20)</f>
        <v/>
      </c>
      <c r="J20" s="49">
        <f>$K20*(POWER(G20,$L20+1)-POWER($F20,$L20+1))/($L20+1)/($G20-$F20)</f>
        <v/>
      </c>
      <c r="K20" s="14">
        <f>VLOOKUP($C20,鱼种重量参数!$A$1:$F$32,COLUMN(鱼种重量参数!E$1), FALSE)</f>
        <v/>
      </c>
      <c r="L20" s="14">
        <f>VLOOKUP($C20,鱼种重量参数!$A$1:$F$39,COLUMN(鱼种重量参数!F$1), FALSE)</f>
        <v/>
      </c>
      <c r="M20" s="25" t="n">
        <v>18000</v>
      </c>
      <c r="N20" s="25" t="n">
        <v>500</v>
      </c>
      <c r="O20" s="28">
        <f>INT(J20*M20/1000)</f>
        <v/>
      </c>
      <c r="P20" s="26" t="n"/>
      <c r="Q20" s="25" t="n">
        <v>0.6</v>
      </c>
      <c r="R20" s="28" t="n"/>
      <c r="S20" s="26" t="n"/>
      <c r="T20" s="28">
        <f>INT(H20*M20/1000)</f>
        <v/>
      </c>
      <c r="U20" s="28">
        <f>INT(M20*1.3)</f>
        <v/>
      </c>
    </row>
    <row r="21" ht="13.5" customHeight="1" s="44">
      <c r="A21" s="27" t="n">
        <v>2</v>
      </c>
      <c r="B21" s="7">
        <f>VLOOKUP(C21,鱼种重量参数!$A$1:$D$37,4,FALSE)</f>
        <v/>
      </c>
      <c r="C21" s="24" t="inlineStr">
        <is>
          <t>Largemouth_Bass</t>
        </is>
      </c>
      <c r="D21" s="24" t="inlineStr">
        <is>
          <t>_Young</t>
        </is>
      </c>
      <c r="E21" s="25" t="n">
        <v>1</v>
      </c>
      <c r="F21" s="25" t="n">
        <v>19</v>
      </c>
      <c r="G21" s="25" t="n">
        <v>30</v>
      </c>
      <c r="H21" s="49">
        <f>$K21*POWER(F21, $L21)</f>
        <v/>
      </c>
      <c r="I21" s="49">
        <f>$K21*POWER(G21, $L21)</f>
        <v/>
      </c>
      <c r="J21" s="49">
        <f>$K21*(POWER(G21,$L21+1)-POWER($F21,$L21+1))/($L21+1)/($G21-$F21)</f>
        <v/>
      </c>
      <c r="K21" s="14">
        <f>VLOOKUP($C21,鱼种重量参数!$A$1:$F$32,COLUMN(鱼种重量参数!E$1), FALSE)</f>
        <v/>
      </c>
      <c r="L21" s="14">
        <f>VLOOKUP($C21,鱼种重量参数!$A$1:$F$39,COLUMN(鱼种重量参数!F$1), FALSE)</f>
        <v/>
      </c>
      <c r="M21" s="25" t="n">
        <v>700</v>
      </c>
      <c r="N21" s="25" t="n">
        <v>500</v>
      </c>
      <c r="O21" s="28">
        <f>INT(J21*M21/1000)</f>
        <v/>
      </c>
      <c r="P21" s="26" t="n"/>
      <c r="Q21" s="25" t="n">
        <v>0.6</v>
      </c>
      <c r="R21" s="28" t="n"/>
      <c r="S21" s="26" t="n"/>
      <c r="T21" s="28">
        <f>INT(H21*M21/1000)</f>
        <v/>
      </c>
      <c r="U21" s="28">
        <f>INT(M21*1.3)</f>
        <v/>
      </c>
    </row>
    <row r="22" ht="13.5" customHeight="1" s="44">
      <c r="A22" s="27" t="n">
        <v>2</v>
      </c>
      <c r="B22" s="7">
        <f>VLOOKUP(C22,鱼种重量参数!$A$1:$D$37,4,FALSE)</f>
        <v/>
      </c>
      <c r="C22" s="24" t="inlineStr">
        <is>
          <t>Largemouth_Bass</t>
        </is>
      </c>
      <c r="D22" s="24" t="inlineStr">
        <is>
          <t>_Common</t>
        </is>
      </c>
      <c r="E22" s="25" t="n">
        <v>1</v>
      </c>
      <c r="F22" s="25" t="n">
        <v>30</v>
      </c>
      <c r="G22" s="25" t="n">
        <v>49</v>
      </c>
      <c r="H22" s="49">
        <f>$K22*POWER(F22, $L22)</f>
        <v/>
      </c>
      <c r="I22" s="49">
        <f>$K22*POWER(G22, $L22)</f>
        <v/>
      </c>
      <c r="J22" s="49">
        <f>$K22*(POWER(G22,$L22+1)-POWER($F22,$L22+1))/($L22+1)/($G22-$F22)</f>
        <v/>
      </c>
      <c r="K22" s="14">
        <f>VLOOKUP($C22,鱼种重量参数!$A$1:$F$32,COLUMN(鱼种重量参数!E$1), FALSE)</f>
        <v/>
      </c>
      <c r="L22" s="14">
        <f>VLOOKUP($C22,鱼种重量参数!$A$1:$F$39,COLUMN(鱼种重量参数!F$1), FALSE)</f>
        <v/>
      </c>
      <c r="M22" s="25" t="n">
        <v>820</v>
      </c>
      <c r="N22" s="25" t="n">
        <v>500</v>
      </c>
      <c r="O22" s="28">
        <f>INT(J22*M22/1000)</f>
        <v/>
      </c>
      <c r="P22" s="26" t="n"/>
      <c r="Q22" s="25" t="n">
        <v>0.6</v>
      </c>
      <c r="R22" s="28" t="n"/>
      <c r="S22" s="26" t="n"/>
      <c r="T22" s="28">
        <f>INT(H22*M22/1000)</f>
        <v/>
      </c>
      <c r="U22" s="28">
        <f>INT(M22*1.3)</f>
        <v/>
      </c>
    </row>
    <row r="23" ht="13.5" customHeight="1" s="44">
      <c r="A23" s="27" t="n">
        <v>2</v>
      </c>
      <c r="B23" s="7">
        <f>VLOOKUP(C23,鱼种重量参数!$A$1:$D$37,4,FALSE)</f>
        <v/>
      </c>
      <c r="C23" s="24" t="inlineStr">
        <is>
          <t>Channel_Catfish</t>
        </is>
      </c>
      <c r="D23" s="24" t="inlineStr">
        <is>
          <t>_Young</t>
        </is>
      </c>
      <c r="E23" s="25" t="n">
        <v>1</v>
      </c>
      <c r="F23" s="25" t="n">
        <v>33</v>
      </c>
      <c r="G23" s="25" t="n">
        <v>53</v>
      </c>
      <c r="H23" s="49">
        <f>$K23*POWER(F23, $L23)</f>
        <v/>
      </c>
      <c r="I23" s="49">
        <f>$K23*POWER(G23, $L23)</f>
        <v/>
      </c>
      <c r="J23" s="49">
        <f>$K23*(POWER(G23,$L23+1)-POWER($F23,$L23+1))/($L23+1)/($G23-$F23)</f>
        <v/>
      </c>
      <c r="K23" s="14">
        <f>VLOOKUP($C23,鱼种重量参数!$A$1:$F$32,COLUMN(鱼种重量参数!E$1), FALSE)</f>
        <v/>
      </c>
      <c r="L23" s="14">
        <f>VLOOKUP($C23,鱼种重量参数!$A$1:$F$39,COLUMN(鱼种重量参数!F$1), FALSE)</f>
        <v/>
      </c>
      <c r="M23" s="25" t="n">
        <v>150</v>
      </c>
      <c r="N23" s="25" t="n">
        <v>500</v>
      </c>
      <c r="O23" s="28">
        <f>INT(J23*M23/1000)</f>
        <v/>
      </c>
      <c r="P23" s="26" t="n"/>
      <c r="Q23" s="25" t="n">
        <v>0.6</v>
      </c>
      <c r="R23" s="28" t="n"/>
      <c r="S23" s="26" t="n"/>
      <c r="T23" s="28">
        <f>INT(H23*M23/1000)</f>
        <v/>
      </c>
      <c r="U23" s="28">
        <f>INT(M23*1.3)</f>
        <v/>
      </c>
    </row>
    <row r="24" ht="13.5" customHeight="1" s="44">
      <c r="A24" s="27" t="n">
        <v>2</v>
      </c>
      <c r="B24" s="7">
        <f>VLOOKUP(C24,鱼种重量参数!$A$1:$D$37,4,FALSE)</f>
        <v/>
      </c>
      <c r="C24" s="24" t="inlineStr">
        <is>
          <t>Channel_Catfish</t>
        </is>
      </c>
      <c r="D24" s="24" t="inlineStr">
        <is>
          <t>_Common</t>
        </is>
      </c>
      <c r="E24" s="25" t="n">
        <v>1</v>
      </c>
      <c r="F24" s="25" t="n">
        <v>53</v>
      </c>
      <c r="G24" s="25" t="n">
        <v>86</v>
      </c>
      <c r="H24" s="49">
        <f>$K24*POWER(F24, $L24)</f>
        <v/>
      </c>
      <c r="I24" s="49">
        <f>$K24*POWER(G24, $L24)</f>
        <v/>
      </c>
      <c r="J24" s="49">
        <f>$K24*(POWER(G24,$L24+1)-POWER($F24,$L24+1))/($L24+1)/($G24-$F24)</f>
        <v/>
      </c>
      <c r="K24" s="14">
        <f>VLOOKUP($C24,鱼种重量参数!$A$1:$F$32,COLUMN(鱼种重量参数!E$1), FALSE)</f>
        <v/>
      </c>
      <c r="L24" s="14">
        <f>VLOOKUP($C24,鱼种重量参数!$A$1:$F$39,COLUMN(鱼种重量参数!F$1), FALSE)</f>
        <v/>
      </c>
      <c r="M24" s="25" t="n">
        <v>160</v>
      </c>
      <c r="N24" s="25" t="n">
        <v>500</v>
      </c>
      <c r="O24" s="28">
        <f>INT(J24*M24/1000)</f>
        <v/>
      </c>
      <c r="P24" s="26" t="n"/>
      <c r="Q24" s="25" t="n">
        <v>0.6</v>
      </c>
      <c r="R24" s="28" t="n"/>
      <c r="S24" s="26" t="n"/>
      <c r="T24" s="28">
        <f>INT(H24*M24/1000)</f>
        <v/>
      </c>
      <c r="U24" s="28">
        <f>INT(M24*1.3)</f>
        <v/>
      </c>
    </row>
    <row r="25" ht="13.5" customHeight="1" s="44">
      <c r="A25" s="27" t="n">
        <v>1</v>
      </c>
      <c r="B25" s="7">
        <f>VLOOKUP(C25,鱼种重量参数!$A$1:$D$37,4,FALSE)</f>
        <v/>
      </c>
      <c r="C25" s="24" t="inlineStr">
        <is>
          <t>Pumpkinseed_Sunfish</t>
        </is>
      </c>
      <c r="D25" s="24" t="inlineStr">
        <is>
          <t>_Young</t>
        </is>
      </c>
      <c r="E25" s="25" t="n">
        <v>1</v>
      </c>
      <c r="F25" s="25" t="n">
        <v>10</v>
      </c>
      <c r="G25" s="25" t="n">
        <v>16</v>
      </c>
      <c r="H25" s="49">
        <f>$K25*POWER(F25, $L25)</f>
        <v/>
      </c>
      <c r="I25" s="49">
        <f>$K25*POWER(G25, $L25)</f>
        <v/>
      </c>
      <c r="J25" s="49">
        <f>$K25*(POWER(G25,$L25+1)-POWER($F25,$L25+1))/($L25+1)/($G25-$F25)</f>
        <v/>
      </c>
      <c r="K25" s="14">
        <f>VLOOKUP($C25,鱼种重量参数!$A$1:$F$32,COLUMN(鱼种重量参数!E$1), FALSE)</f>
        <v/>
      </c>
      <c r="L25" s="14">
        <f>VLOOKUP($C25,鱼种重量参数!$A$1:$F$39,COLUMN(鱼种重量参数!F$1), FALSE)</f>
        <v/>
      </c>
      <c r="M25" s="25" t="n">
        <v>3500</v>
      </c>
      <c r="N25" s="25" t="n">
        <v>500</v>
      </c>
      <c r="O25" s="28">
        <f>INT(J25*M25/1000)</f>
        <v/>
      </c>
      <c r="P25" s="26" t="n"/>
      <c r="Q25" s="25" t="n">
        <v>0.6</v>
      </c>
      <c r="R25" s="28" t="n"/>
      <c r="S25" s="26" t="n"/>
      <c r="T25" s="28">
        <f>INT(H25*M25/1000)</f>
        <v/>
      </c>
      <c r="U25" s="28">
        <f>INT(M25*1.3)</f>
        <v/>
      </c>
    </row>
    <row r="26" ht="13.5" customHeight="1" s="44">
      <c r="A26" s="27" t="n">
        <v>1</v>
      </c>
      <c r="B26" s="7">
        <f>VLOOKUP(C26,鱼种重量参数!$A$1:$D$37,4,FALSE)</f>
        <v/>
      </c>
      <c r="C26" s="24" t="inlineStr">
        <is>
          <t>Pumpkinseed_Sunfish</t>
        </is>
      </c>
      <c r="D26" s="24" t="inlineStr">
        <is>
          <t>_Common</t>
        </is>
      </c>
      <c r="E26" s="25" t="n">
        <v>1</v>
      </c>
      <c r="F26" s="25" t="n">
        <v>16</v>
      </c>
      <c r="G26" s="25" t="n">
        <v>25</v>
      </c>
      <c r="H26" s="49">
        <f>$K26*POWER(F26, $L26)</f>
        <v/>
      </c>
      <c r="I26" s="49">
        <f>$K26*POWER(G26, $L26)</f>
        <v/>
      </c>
      <c r="J26" s="49">
        <f>$K26*(POWER(G26,$L26+1)-POWER($F26,$L26+1))/($L26+1)/($G26-$F26)</f>
        <v/>
      </c>
      <c r="K26" s="14">
        <f>VLOOKUP($C26,鱼种重量参数!$A$1:$F$32,COLUMN(鱼种重量参数!E$1), FALSE)</f>
        <v/>
      </c>
      <c r="L26" s="14">
        <f>VLOOKUP($C26,鱼种重量参数!$A$1:$F$39,COLUMN(鱼种重量参数!F$1), FALSE)</f>
        <v/>
      </c>
      <c r="M26" s="25" t="n">
        <v>5000</v>
      </c>
      <c r="N26" s="25" t="n">
        <v>500</v>
      </c>
      <c r="O26" s="28">
        <f>INT(J26*M26/1000)</f>
        <v/>
      </c>
      <c r="P26" s="26" t="n"/>
      <c r="Q26" s="25" t="n">
        <v>0.6</v>
      </c>
      <c r="R26" s="28" t="n"/>
      <c r="S26" s="26" t="n"/>
      <c r="T26" s="28">
        <f>INT(H26*M26/1000)</f>
        <v/>
      </c>
      <c r="U26" s="28">
        <f>INT(M26*1.3)</f>
        <v/>
      </c>
    </row>
    <row r="27" ht="13.5" customHeight="1" s="44">
      <c r="A27" s="27" t="n">
        <v>3</v>
      </c>
      <c r="B27" s="7">
        <f>VLOOKUP(C27,鱼种重量参数!$A$1:$D$37,4,FALSE)</f>
        <v/>
      </c>
      <c r="C27" s="24" t="inlineStr">
        <is>
          <t>Buffalofish</t>
        </is>
      </c>
      <c r="D27" s="24" t="inlineStr">
        <is>
          <t>_Young</t>
        </is>
      </c>
      <c r="E27" s="25" t="n">
        <v>1</v>
      </c>
      <c r="F27" s="25" t="n">
        <v>30</v>
      </c>
      <c r="G27" s="25" t="n">
        <v>48</v>
      </c>
      <c r="H27" s="49">
        <f>$K27*POWER(F27, $L27)</f>
        <v/>
      </c>
      <c r="I27" s="49">
        <f>$K27*POWER(G27, $L27)</f>
        <v/>
      </c>
      <c r="J27" s="49">
        <f>$K27*(POWER(G27,$L27+1)-POWER($F27,$L27+1))/($L27+1)/($G27-$F27)</f>
        <v/>
      </c>
      <c r="K27" s="14">
        <f>VLOOKUP($C27,鱼种重量参数!$A$1:$F$32,COLUMN(鱼种重量参数!E$1), FALSE)</f>
        <v/>
      </c>
      <c r="L27" s="14">
        <f>VLOOKUP($C27,鱼种重量参数!$A$1:$F$39,COLUMN(鱼种重量参数!F$1), FALSE)</f>
        <v/>
      </c>
      <c r="M27" s="25" t="n">
        <v>250</v>
      </c>
      <c r="N27" s="25" t="n">
        <v>500</v>
      </c>
      <c r="O27" s="28">
        <f>INT(J27*M27/1000)</f>
        <v/>
      </c>
      <c r="P27" s="26" t="n"/>
      <c r="Q27" s="25" t="n">
        <v>0.6</v>
      </c>
      <c r="R27" s="28" t="n"/>
      <c r="S27" s="26" t="n"/>
      <c r="T27" s="28">
        <f>INT(H27*M27/1000)</f>
        <v/>
      </c>
      <c r="U27" s="28">
        <f>INT(M27*1.3)</f>
        <v/>
      </c>
    </row>
    <row r="28" ht="13.5" customHeight="1" s="44">
      <c r="A28" s="27" t="n">
        <v>3</v>
      </c>
      <c r="B28" s="7">
        <f>VLOOKUP(C28,鱼种重量参数!$A$1:$D$37,4,FALSE)</f>
        <v/>
      </c>
      <c r="C28" s="24" t="inlineStr">
        <is>
          <t>Buffalofish</t>
        </is>
      </c>
      <c r="D28" s="24" t="inlineStr">
        <is>
          <t>_Common</t>
        </is>
      </c>
      <c r="E28" s="25" t="n">
        <v>1</v>
      </c>
      <c r="F28" s="25" t="n">
        <v>48</v>
      </c>
      <c r="G28" s="25" t="n">
        <v>78</v>
      </c>
      <c r="H28" s="49">
        <f>$K28*POWER(F28, $L28)</f>
        <v/>
      </c>
      <c r="I28" s="49">
        <f>$K28*POWER(G28, $L28)</f>
        <v/>
      </c>
      <c r="J28" s="49">
        <f>$K28*(POWER(G28,$L28+1)-POWER($F28,$L28+1))/($L28+1)/($G28-$F28)</f>
        <v/>
      </c>
      <c r="K28" s="14">
        <f>VLOOKUP($C28,鱼种重量参数!$A$1:$F$32,COLUMN(鱼种重量参数!E$1), FALSE)</f>
        <v/>
      </c>
      <c r="L28" s="14">
        <f>VLOOKUP($C28,鱼种重量参数!$A$1:$F$39,COLUMN(鱼种重量参数!F$1), FALSE)</f>
        <v/>
      </c>
      <c r="M28" s="25" t="n">
        <v>327</v>
      </c>
      <c r="N28" s="25" t="n">
        <v>500</v>
      </c>
      <c r="O28" s="28">
        <f>INT(J28*M28/1000)</f>
        <v/>
      </c>
      <c r="P28" s="26" t="n"/>
      <c r="Q28" s="25" t="n">
        <v>0.6</v>
      </c>
      <c r="R28" s="28" t="n"/>
      <c r="S28" s="26" t="n"/>
      <c r="T28" s="28">
        <f>INT(H28*M28/1000)</f>
        <v/>
      </c>
      <c r="U28" s="28">
        <f>INT(M28*1.3)</f>
        <v/>
      </c>
    </row>
    <row r="29" ht="13.5" customHeight="1" s="44">
      <c r="A29" s="27" t="n">
        <v>1</v>
      </c>
      <c r="B29" s="7">
        <f>VLOOKUP(C29,鱼种重量参数!$A$1:$D$37,4,FALSE)</f>
        <v/>
      </c>
      <c r="C29" s="24" t="inlineStr">
        <is>
          <t>Redear_Sunfish</t>
        </is>
      </c>
      <c r="D29" s="24" t="inlineStr">
        <is>
          <t>_Young</t>
        </is>
      </c>
      <c r="E29" s="25" t="n">
        <v>1</v>
      </c>
      <c r="F29" s="25" t="n">
        <v>10</v>
      </c>
      <c r="G29" s="25" t="n">
        <v>16</v>
      </c>
      <c r="H29" s="49">
        <f>$K29*POWER(F29, $L29)</f>
        <v/>
      </c>
      <c r="I29" s="49">
        <f>$K29*POWER(G29, $L29)</f>
        <v/>
      </c>
      <c r="J29" s="49">
        <f>$K29*(POWER(G29,$L29+1)-POWER($F29,$L29+1))/($L29+1)/($G29-$F29)</f>
        <v/>
      </c>
      <c r="K29" s="14">
        <f>VLOOKUP($C29,鱼种重量参数!$A$1:$F$32,COLUMN(鱼种重量参数!E$1), FALSE)</f>
        <v/>
      </c>
      <c r="L29" s="14">
        <f>VLOOKUP($C29,鱼种重量参数!$A$1:$F$39,COLUMN(鱼种重量参数!F$1), FALSE)</f>
        <v/>
      </c>
      <c r="M29" s="25" t="n">
        <v>1800</v>
      </c>
      <c r="N29" s="25" t="n">
        <v>500</v>
      </c>
      <c r="O29" s="28">
        <f>INT(J29*M29/1000)</f>
        <v/>
      </c>
      <c r="P29" s="26" t="n"/>
      <c r="Q29" s="25" t="n">
        <v>0.6</v>
      </c>
      <c r="R29" s="28" t="n"/>
      <c r="S29" s="26" t="n"/>
      <c r="T29" s="28">
        <f>INT(H29*M29/1000)</f>
        <v/>
      </c>
      <c r="U29" s="28">
        <f>INT(M29*1.3)</f>
        <v/>
      </c>
    </row>
    <row r="30" ht="13.5" customHeight="1" s="44">
      <c r="A30" s="27" t="n">
        <v>1</v>
      </c>
      <c r="B30" s="7">
        <f>VLOOKUP(C30,鱼种重量参数!$A$1:$D$37,4,FALSE)</f>
        <v/>
      </c>
      <c r="C30" s="24" t="inlineStr">
        <is>
          <t>Redear_Sunfish</t>
        </is>
      </c>
      <c r="D30" s="24" t="inlineStr">
        <is>
          <t>_Common</t>
        </is>
      </c>
      <c r="E30" s="25" t="n">
        <v>1</v>
      </c>
      <c r="F30" s="25" t="n">
        <v>16</v>
      </c>
      <c r="G30" s="25" t="n">
        <v>26</v>
      </c>
      <c r="H30" s="49">
        <f>$K30*POWER(F30, $L30)</f>
        <v/>
      </c>
      <c r="I30" s="49">
        <f>$K30*POWER(G30, $L30)</f>
        <v/>
      </c>
      <c r="J30" s="49">
        <f>$K30*(POWER(G30,$L30+1)-POWER($F30,$L30+1))/($L30+1)/($G30-$F30)</f>
        <v/>
      </c>
      <c r="K30" s="14">
        <f>VLOOKUP($C30,鱼种重量参数!$A$1:$F$32,COLUMN(鱼种重量参数!E$1), FALSE)</f>
        <v/>
      </c>
      <c r="L30" s="14">
        <f>VLOOKUP($C30,鱼种重量参数!$A$1:$F$39,COLUMN(鱼种重量参数!F$1), FALSE)</f>
        <v/>
      </c>
      <c r="M30" s="25" t="n">
        <v>2550</v>
      </c>
      <c r="N30" s="25" t="n">
        <v>500</v>
      </c>
      <c r="O30" s="28">
        <f>INT(J30*M30/1000)</f>
        <v/>
      </c>
      <c r="P30" s="26" t="n"/>
      <c r="Q30" s="25" t="n">
        <v>0.6</v>
      </c>
      <c r="R30" s="28" t="n"/>
      <c r="S30" s="26" t="n"/>
      <c r="T30" s="28">
        <f>INT(H30*M30/1000)</f>
        <v/>
      </c>
      <c r="U30" s="28">
        <f>INT(M30*1.3)</f>
        <v/>
      </c>
    </row>
    <row r="31" ht="13.5" customHeight="1" s="44">
      <c r="A31" s="27" t="n">
        <v>1</v>
      </c>
      <c r="B31" s="7">
        <f>VLOOKUP(C31,鱼种重量参数!$A$1:$D$37,4,FALSE)</f>
        <v/>
      </c>
      <c r="C31" s="24" t="inlineStr">
        <is>
          <t>Bluegill_Sunfish</t>
        </is>
      </c>
      <c r="D31" s="24" t="inlineStr">
        <is>
          <t>_Young</t>
        </is>
      </c>
      <c r="E31" s="25" t="n">
        <v>1</v>
      </c>
      <c r="F31" s="25" t="n">
        <v>10</v>
      </c>
      <c r="G31" s="25" t="n">
        <v>16</v>
      </c>
      <c r="H31" s="49">
        <f>$K31*POWER(F31, $L31)</f>
        <v/>
      </c>
      <c r="I31" s="49">
        <f>$K31*POWER(G31, $L31)</f>
        <v/>
      </c>
      <c r="J31" s="49">
        <f>$K31*(POWER(G31,$L31+1)-POWER($F31,$L31+1))/($L31+1)/($G31-$F31)</f>
        <v/>
      </c>
      <c r="K31" s="14">
        <f>VLOOKUP($C31,鱼种重量参数!$A$1:$F$32,COLUMN(鱼种重量参数!E$1), FALSE)</f>
        <v/>
      </c>
      <c r="L31" s="14">
        <f>VLOOKUP($C31,鱼种重量参数!$A$1:$F$39,COLUMN(鱼种重量参数!F$1), FALSE)</f>
        <v/>
      </c>
      <c r="M31" s="25" t="n">
        <v>1300</v>
      </c>
      <c r="N31" s="25" t="n">
        <v>500</v>
      </c>
      <c r="O31" s="28">
        <f>INT(J31*M31/1000)</f>
        <v/>
      </c>
      <c r="P31" s="26" t="n"/>
      <c r="Q31" s="25" t="n">
        <v>0.6</v>
      </c>
      <c r="R31" s="28" t="n"/>
      <c r="S31" s="26" t="n"/>
      <c r="T31" s="28">
        <f>INT(H31*M31/1000)</f>
        <v/>
      </c>
      <c r="U31" s="28">
        <f>INT(M31*1.3)</f>
        <v/>
      </c>
    </row>
    <row r="32" ht="13.5" customHeight="1" s="44">
      <c r="A32" s="27" t="n">
        <v>1</v>
      </c>
      <c r="B32" s="7">
        <f>VLOOKUP(C32,鱼种重量参数!$A$1:$D$37,4,FALSE)</f>
        <v/>
      </c>
      <c r="C32" s="24" t="inlineStr">
        <is>
          <t>Bluegill_Sunfish</t>
        </is>
      </c>
      <c r="D32" s="24" t="inlineStr">
        <is>
          <t>_Common</t>
        </is>
      </c>
      <c r="E32" s="25" t="n">
        <v>1</v>
      </c>
      <c r="F32" s="25" t="n">
        <v>16</v>
      </c>
      <c r="G32" s="25" t="n">
        <v>27</v>
      </c>
      <c r="H32" s="49">
        <f>$K32*POWER(F32, $L32)</f>
        <v/>
      </c>
      <c r="I32" s="49">
        <f>$K32*POWER(G32, $L32)</f>
        <v/>
      </c>
      <c r="J32" s="49">
        <f>$K32*(POWER(G32,$L32+1)-POWER($F32,$L32+1))/($L32+1)/($G32-$F32)</f>
        <v/>
      </c>
      <c r="K32" s="14">
        <f>VLOOKUP($C32,鱼种重量参数!$A$1:$F$32,COLUMN(鱼种重量参数!E$1), FALSE)</f>
        <v/>
      </c>
      <c r="L32" s="14">
        <f>VLOOKUP($C32,鱼种重量参数!$A$1:$F$39,COLUMN(鱼种重量参数!F$1), FALSE)</f>
        <v/>
      </c>
      <c r="M32" s="25" t="n">
        <v>2000</v>
      </c>
      <c r="N32" s="25" t="n">
        <v>500</v>
      </c>
      <c r="O32" s="28">
        <f>INT(J32*M32/1000)</f>
        <v/>
      </c>
      <c r="P32" s="26" t="n"/>
      <c r="Q32" s="25" t="n">
        <v>0.6</v>
      </c>
      <c r="R32" s="28" t="n"/>
      <c r="S32" s="26" t="n"/>
      <c r="T32" s="28">
        <f>INT(H32*M32/1000)</f>
        <v/>
      </c>
      <c r="U32" s="28">
        <f>INT(M32*1.3)</f>
        <v/>
      </c>
    </row>
    <row r="33" ht="13.5" customHeight="1" s="44">
      <c r="A33" s="27" t="n">
        <v>5</v>
      </c>
      <c r="B33" s="7">
        <f>VLOOKUP(C33,鱼种重量参数!$A$1:$D$37,4,FALSE)</f>
        <v/>
      </c>
      <c r="C33" s="24" t="inlineStr">
        <is>
          <t>White_Channel_Catfish</t>
        </is>
      </c>
      <c r="D33" s="24" t="inlineStr">
        <is>
          <t>_Common</t>
        </is>
      </c>
      <c r="E33" s="25" t="n">
        <v>2</v>
      </c>
      <c r="F33" s="25" t="n">
        <v>53</v>
      </c>
      <c r="G33" s="25" t="n">
        <v>86</v>
      </c>
      <c r="H33" s="49">
        <f>$K33*POWER(F33, $L33)</f>
        <v/>
      </c>
      <c r="I33" s="49">
        <f>$K33*POWER(G33, $L33)</f>
        <v/>
      </c>
      <c r="J33" s="49">
        <f>$K33*(POWER(G33,$L33+1)-POWER($F33,$L33+1))/($L33+1)/($G33-$F33)</f>
        <v/>
      </c>
      <c r="K33" s="14">
        <f>VLOOKUP($C33,鱼种重量参数!$A$1:$F$39,COLUMN(鱼种重量参数!E$1), FALSE)</f>
        <v/>
      </c>
      <c r="L33" s="14">
        <f>VLOOKUP($C33,鱼种重量参数!$A$1:$F$39,COLUMN(鱼种重量参数!F$1), FALSE)</f>
        <v/>
      </c>
      <c r="M33" s="25" t="n">
        <v>200</v>
      </c>
      <c r="N33" s="25" t="n">
        <v>540</v>
      </c>
      <c r="O33" s="28">
        <f>INT(J33*M33/1000)</f>
        <v/>
      </c>
      <c r="P33" s="26" t="n"/>
      <c r="Q33" s="25" t="n">
        <v>0.6</v>
      </c>
      <c r="R33" s="28" t="n"/>
      <c r="S33" s="26" t="n"/>
      <c r="T33" s="28">
        <f>INT(H33*M33/1000)</f>
        <v/>
      </c>
      <c r="U33" s="28">
        <f>INT(M33*1.3)</f>
        <v/>
      </c>
    </row>
    <row r="34" ht="13.5" customHeight="1" s="44">
      <c r="A34" s="27" t="n">
        <v>5</v>
      </c>
      <c r="B34" s="7">
        <f>VLOOKUP(C34,鱼种重量参数!$A$1:$D$37,4,FALSE)</f>
        <v/>
      </c>
      <c r="C34" s="24" t="inlineStr">
        <is>
          <t>White_Channel_Catfish</t>
        </is>
      </c>
      <c r="D34" s="24" t="inlineStr">
        <is>
          <t>_Trophy</t>
        </is>
      </c>
      <c r="E34" s="25" t="n">
        <v>2</v>
      </c>
      <c r="F34" s="25" t="n">
        <v>86</v>
      </c>
      <c r="G34" s="25" t="n">
        <v>112</v>
      </c>
      <c r="H34" s="49">
        <f>$K34*POWER(F34, $L34)</f>
        <v/>
      </c>
      <c r="I34" s="49">
        <f>$K34*POWER(G34, $L34)</f>
        <v/>
      </c>
      <c r="J34" s="49">
        <f>$K34*(POWER(G34,$L34+1)-POWER($F34,$L34+1))/($L34+1)/($G34-$F34)</f>
        <v/>
      </c>
      <c r="K34" s="14">
        <f>VLOOKUP($C34,鱼种重量参数!$A$1:$F$39,COLUMN(鱼种重量参数!E$1), FALSE)</f>
        <v/>
      </c>
      <c r="L34" s="14">
        <f>VLOOKUP($C34,鱼种重量参数!$A$1:$F$39,COLUMN(鱼种重量参数!F$1), FALSE)</f>
        <v/>
      </c>
      <c r="M34" s="25" t="n">
        <v>250</v>
      </c>
      <c r="N34" s="25" t="n">
        <v>270</v>
      </c>
      <c r="O34" s="28">
        <f>INT(J34*M34/1000)</f>
        <v/>
      </c>
      <c r="P34" s="26" t="n"/>
      <c r="Q34" s="25" t="n">
        <v>0.6</v>
      </c>
      <c r="R34" s="28" t="n"/>
      <c r="S34" s="26" t="n"/>
      <c r="T34" s="28">
        <f>INT(H34*M34/1000)</f>
        <v/>
      </c>
      <c r="U34" s="28">
        <f>INT(M34*1.3)</f>
        <v/>
      </c>
    </row>
    <row r="35" ht="13.5" customHeight="1" s="44">
      <c r="A35" s="27" t="n">
        <v>5</v>
      </c>
      <c r="B35" s="7">
        <f>VLOOKUP(C35,鱼种重量参数!$A$1:$D$37,4,FALSE)</f>
        <v/>
      </c>
      <c r="C35" s="24" t="inlineStr">
        <is>
          <t>White_Channel_Catfish</t>
        </is>
      </c>
      <c r="D35" s="24" t="inlineStr">
        <is>
          <t>_Unique</t>
        </is>
      </c>
      <c r="E35" s="25" t="n">
        <v>2</v>
      </c>
      <c r="F35" s="25" t="n">
        <v>112</v>
      </c>
      <c r="G35" s="25" t="n">
        <v>132</v>
      </c>
      <c r="H35" s="49">
        <f>$K35*POWER(F35, $L35)</f>
        <v/>
      </c>
      <c r="I35" s="49">
        <f>$K35*POWER(G35, $L35)</f>
        <v/>
      </c>
      <c r="J35" s="49">
        <f>$K35*(POWER(G35,$L35+1)-POWER($F35,$L35+1))/($L35+1)/($G35-$F35)</f>
        <v/>
      </c>
      <c r="K35" s="14">
        <f>VLOOKUP($C35,鱼种重量参数!$A$1:$F$39,COLUMN(鱼种重量参数!E$1), FALSE)</f>
        <v/>
      </c>
      <c r="L35" s="14">
        <f>VLOOKUP($C35,鱼种重量参数!$A$1:$F$39,COLUMN(鱼种重量参数!F$1), FALSE)</f>
        <v/>
      </c>
      <c r="M35" s="25" t="n">
        <v>300</v>
      </c>
      <c r="N35" s="25" t="n">
        <v>135</v>
      </c>
      <c r="O35" s="28">
        <f>INT(J35*M35/1000)</f>
        <v/>
      </c>
      <c r="P35" s="26" t="n"/>
      <c r="Q35" s="25" t="n">
        <v>0.6</v>
      </c>
      <c r="R35" s="28" t="n"/>
      <c r="S35" s="26" t="n"/>
      <c r="T35" s="28">
        <f>INT(H35*M35/1000)</f>
        <v/>
      </c>
      <c r="U35" s="28">
        <f>INT(M35*1.3)</f>
        <v/>
      </c>
    </row>
    <row r="36" ht="13.5" customHeight="1" s="44">
      <c r="A36" s="27" t="n">
        <v>5</v>
      </c>
      <c r="B36" s="7">
        <f>VLOOKUP(C36,鱼种重量参数!$A$1:$D$37,4,FALSE)</f>
        <v/>
      </c>
      <c r="C36" s="24" t="inlineStr">
        <is>
          <t>White_Channel_Catfish</t>
        </is>
      </c>
      <c r="D36" s="24" t="inlineStr">
        <is>
          <t>_Apex</t>
        </is>
      </c>
      <c r="E36" s="25" t="n">
        <v>2</v>
      </c>
      <c r="F36" s="25" t="n">
        <v>132</v>
      </c>
      <c r="G36" s="25" t="n">
        <v>145</v>
      </c>
      <c r="H36" s="49">
        <f>$K36*POWER(F36, $L36)</f>
        <v/>
      </c>
      <c r="I36" s="49">
        <f>$K36*POWER(G36, $L36)</f>
        <v/>
      </c>
      <c r="J36" s="49">
        <f>$K36*(POWER(G36,$L36+1)-POWER($F36,$L36+1))/($L36+1)/($G36-$F36)</f>
        <v/>
      </c>
      <c r="K36" s="14">
        <f>VLOOKUP($C36,鱼种重量参数!$A$1:$F$39,COLUMN(鱼种重量参数!E$1), FALSE)</f>
        <v/>
      </c>
      <c r="L36" s="14">
        <f>VLOOKUP($C36,鱼种重量参数!$A$1:$F$39,COLUMN(鱼种重量参数!F$1), FALSE)</f>
        <v/>
      </c>
      <c r="M36" s="25" t="n">
        <v>400</v>
      </c>
      <c r="N36" s="25" t="n">
        <v>54</v>
      </c>
      <c r="O36" s="28">
        <f>INT(J36*M36/1000)</f>
        <v/>
      </c>
      <c r="P36" s="26" t="n"/>
      <c r="Q36" s="25" t="n">
        <v>0.6</v>
      </c>
      <c r="R36" s="28" t="n"/>
      <c r="S36" s="26" t="n"/>
      <c r="T36" s="28">
        <f>INT(H36*M36/1000)</f>
        <v/>
      </c>
      <c r="U36" s="28">
        <f>INT(M36*1.3)</f>
        <v/>
      </c>
    </row>
    <row r="37" ht="13.5" customHeight="1" s="44">
      <c r="A37" s="27" t="n">
        <v>5</v>
      </c>
      <c r="B37" s="7">
        <f>VLOOKUP(C37,鱼种重量参数!$A$1:$D$37,4,FALSE)</f>
        <v/>
      </c>
      <c r="C37" s="24" t="inlineStr">
        <is>
          <t>Striped_Bass</t>
        </is>
      </c>
      <c r="D37" s="24" t="inlineStr">
        <is>
          <t>_Common</t>
        </is>
      </c>
      <c r="E37" s="25" t="n">
        <v>2</v>
      </c>
      <c r="F37" s="25" t="n">
        <v>40</v>
      </c>
      <c r="G37" s="25" t="n">
        <v>65</v>
      </c>
      <c r="H37" s="49">
        <f>$K37*POWER(F37, $L37)</f>
        <v/>
      </c>
      <c r="I37" s="49">
        <f>$K37*POWER(G37, $L37)</f>
        <v/>
      </c>
      <c r="J37" s="49">
        <f>$K37*(POWER(G37,$L37+1)-POWER($F37,$L37+1))/($L37+1)/($G37-$F37)</f>
        <v/>
      </c>
      <c r="K37" s="14">
        <f>VLOOKUP($C37,鱼种重量参数!$A$1:$F$39,COLUMN(鱼种重量参数!E$1), FALSE)</f>
        <v/>
      </c>
      <c r="L37" s="14">
        <f>VLOOKUP($C37,鱼种重量参数!$A$1:$F$39,COLUMN(鱼种重量参数!F$1), FALSE)</f>
        <v/>
      </c>
      <c r="M37" s="25" t="n">
        <v>300</v>
      </c>
      <c r="N37" s="25" t="n">
        <v>378</v>
      </c>
      <c r="O37" s="28">
        <f>INT(J37*M37/1000)</f>
        <v/>
      </c>
      <c r="P37" s="26" t="n"/>
      <c r="Q37" s="25" t="n">
        <v>0.6</v>
      </c>
      <c r="R37" s="28" t="n"/>
      <c r="S37" s="26" t="n"/>
      <c r="T37" s="28">
        <f>INT(H37*M37/1000)</f>
        <v/>
      </c>
      <c r="U37" s="28">
        <f>INT(M37*1.3)</f>
        <v/>
      </c>
    </row>
    <row r="38" ht="13.5" customHeight="1" s="44">
      <c r="A38" s="27" t="n">
        <v>5</v>
      </c>
      <c r="B38" s="7">
        <f>VLOOKUP(C38,鱼种重量参数!$A$1:$D$37,4,FALSE)</f>
        <v/>
      </c>
      <c r="C38" s="24" t="inlineStr">
        <is>
          <t>Striped_Bass</t>
        </is>
      </c>
      <c r="D38" s="24" t="inlineStr">
        <is>
          <t>_Trophy</t>
        </is>
      </c>
      <c r="E38" s="25" t="n">
        <v>2</v>
      </c>
      <c r="F38" s="25" t="n">
        <v>65</v>
      </c>
      <c r="G38" s="25" t="n">
        <v>85</v>
      </c>
      <c r="H38" s="49">
        <f>$K38*POWER(F38, $L38)</f>
        <v/>
      </c>
      <c r="I38" s="49">
        <f>$K38*POWER(G38, $L38)</f>
        <v/>
      </c>
      <c r="J38" s="49">
        <f>$K38*(POWER(G38,$L38+1)-POWER($F38,$L38+1))/($L38+1)/($G38-$F38)</f>
        <v/>
      </c>
      <c r="K38" s="14">
        <f>VLOOKUP($C38,鱼种重量参数!$A$1:$F$39,COLUMN(鱼种重量参数!E$1), FALSE)</f>
        <v/>
      </c>
      <c r="L38" s="14">
        <f>VLOOKUP($C38,鱼种重量参数!$A$1:$F$39,COLUMN(鱼种重量参数!F$1), FALSE)</f>
        <v/>
      </c>
      <c r="M38" s="25" t="n">
        <v>320</v>
      </c>
      <c r="N38" s="25" t="n">
        <v>189</v>
      </c>
      <c r="O38" s="28">
        <f>INT(J38*M38/1000)</f>
        <v/>
      </c>
      <c r="P38" s="26" t="n"/>
      <c r="Q38" s="25" t="n">
        <v>0.6</v>
      </c>
      <c r="R38" s="28" t="n"/>
      <c r="S38" s="26" t="n"/>
      <c r="T38" s="28">
        <f>INT(H38*M38/1000)</f>
        <v/>
      </c>
      <c r="U38" s="28">
        <f>INT(M38*1.3)</f>
        <v/>
      </c>
    </row>
    <row r="39" ht="13.5" customHeight="1" s="44">
      <c r="A39" s="27" t="n">
        <v>5</v>
      </c>
      <c r="B39" s="7">
        <f>VLOOKUP(C39,鱼种重量参数!$A$1:$D$37,4,FALSE)</f>
        <v/>
      </c>
      <c r="C39" s="24" t="inlineStr">
        <is>
          <t>Striped_Bass</t>
        </is>
      </c>
      <c r="D39" s="24" t="inlineStr">
        <is>
          <t>_Unique</t>
        </is>
      </c>
      <c r="E39" s="25" t="n">
        <v>2</v>
      </c>
      <c r="F39" s="25" t="n">
        <v>85</v>
      </c>
      <c r="G39" s="25" t="n">
        <v>100</v>
      </c>
      <c r="H39" s="49">
        <f>$K39*POWER(F39, $L39)</f>
        <v/>
      </c>
      <c r="I39" s="49">
        <f>$K39*POWER(G39, $L39)</f>
        <v/>
      </c>
      <c r="J39" s="49">
        <f>$K39*(POWER(G39,$L39+1)-POWER($F39,$L39+1))/($L39+1)/($G39-$F39)</f>
        <v/>
      </c>
      <c r="K39" s="14">
        <f>VLOOKUP($C39,鱼种重量参数!$A$1:$F$39,COLUMN(鱼种重量参数!E$1), FALSE)</f>
        <v/>
      </c>
      <c r="L39" s="14">
        <f>VLOOKUP($C39,鱼种重量参数!$A$1:$F$39,COLUMN(鱼种重量参数!F$1), FALSE)</f>
        <v/>
      </c>
      <c r="M39" s="25" t="n">
        <v>400</v>
      </c>
      <c r="N39" s="25" t="n">
        <v>94</v>
      </c>
      <c r="O39" s="28">
        <f>INT(J39*M39/1000)</f>
        <v/>
      </c>
      <c r="P39" s="26" t="n"/>
      <c r="Q39" s="25" t="n">
        <v>0.6</v>
      </c>
      <c r="R39" s="28" t="n"/>
      <c r="S39" s="26" t="n"/>
      <c r="T39" s="28">
        <f>INT(H39*M39/1000)</f>
        <v/>
      </c>
      <c r="U39" s="28">
        <f>INT(M39*1.3)</f>
        <v/>
      </c>
    </row>
    <row r="40" ht="13.5" customHeight="1" s="44">
      <c r="A40" s="27" t="n">
        <v>5</v>
      </c>
      <c r="B40" s="7">
        <f>VLOOKUP(C40,鱼种重量参数!$A$1:$D$37,4,FALSE)</f>
        <v/>
      </c>
      <c r="C40" s="24" t="inlineStr">
        <is>
          <t>Striped_Bass</t>
        </is>
      </c>
      <c r="D40" s="24" t="inlineStr">
        <is>
          <t>_Apex</t>
        </is>
      </c>
      <c r="E40" s="25" t="n">
        <v>2</v>
      </c>
      <c r="F40" s="25" t="n">
        <v>100</v>
      </c>
      <c r="G40" s="25" t="n">
        <v>110</v>
      </c>
      <c r="H40" s="49">
        <f>$K40*POWER(F40, $L40)</f>
        <v/>
      </c>
      <c r="I40" s="49">
        <f>$K40*POWER(G40, $L40)</f>
        <v/>
      </c>
      <c r="J40" s="49">
        <f>$K40*(POWER(G40,$L40+1)-POWER($F40,$L40+1))/($L40+1)/($G40-$F40)</f>
        <v/>
      </c>
      <c r="K40" s="14">
        <f>VLOOKUP($C40,鱼种重量参数!$A$1:$F$39,COLUMN(鱼种重量参数!E$1), FALSE)</f>
        <v/>
      </c>
      <c r="L40" s="14">
        <f>VLOOKUP($C40,鱼种重量参数!$A$1:$F$39,COLUMN(鱼种重量参数!F$1), FALSE)</f>
        <v/>
      </c>
      <c r="M40" s="25" t="n">
        <v>500</v>
      </c>
      <c r="N40" s="25" t="n">
        <v>37</v>
      </c>
      <c r="O40" s="28">
        <f>INT(J40*M40/1000)</f>
        <v/>
      </c>
      <c r="P40" s="26" t="n"/>
      <c r="Q40" s="25" t="n">
        <v>1.6</v>
      </c>
      <c r="R40" s="28" t="n"/>
      <c r="S40" s="26" t="n"/>
      <c r="T40" s="28">
        <f>INT(H40*M40/1000)</f>
        <v/>
      </c>
      <c r="U40" s="28">
        <f>INT(M40*1.3)</f>
        <v/>
      </c>
    </row>
    <row r="41" ht="13.5" customHeight="1" s="44">
      <c r="A41" s="27" t="n">
        <v>4</v>
      </c>
      <c r="B41" s="7">
        <f>VLOOKUP(C41,鱼种重量参数!$A$1:$D$37,4,FALSE)</f>
        <v/>
      </c>
      <c r="C41" s="24" t="inlineStr">
        <is>
          <t>Walleye</t>
        </is>
      </c>
      <c r="D41" s="24" t="inlineStr">
        <is>
          <t>_Common</t>
        </is>
      </c>
      <c r="E41" s="25" t="n">
        <v>2</v>
      </c>
      <c r="F41" s="25" t="n">
        <v>43</v>
      </c>
      <c r="G41" s="25" t="n">
        <v>70</v>
      </c>
      <c r="H41" s="49">
        <f>$K41*POWER(F41, $L41)</f>
        <v/>
      </c>
      <c r="I41" s="49">
        <f>$K41*POWER(G41, $L41)</f>
        <v/>
      </c>
      <c r="J41" s="49">
        <f>$K41*(POWER(G41,$L41+1)-POWER($F41,$L41+1))/($L41+1)/($G41-$F41)</f>
        <v/>
      </c>
      <c r="K41" s="14">
        <f>VLOOKUP($C41,鱼种重量参数!$A$1:$F$39,COLUMN(鱼种重量参数!E$1), FALSE)</f>
        <v/>
      </c>
      <c r="L41" s="14">
        <f>VLOOKUP($C41,鱼种重量参数!$A$1:$F$39,COLUMN(鱼种重量参数!F$1), FALSE)</f>
        <v/>
      </c>
      <c r="M41" s="25" t="n">
        <v>200</v>
      </c>
      <c r="N41" s="25" t="n">
        <v>800</v>
      </c>
      <c r="O41" s="28">
        <f>INT(J41*M41/1000)</f>
        <v/>
      </c>
      <c r="P41" s="26" t="n"/>
      <c r="Q41" s="25" t="n">
        <v>2.6</v>
      </c>
      <c r="R41" s="28" t="n"/>
      <c r="S41" s="26" t="n"/>
      <c r="T41" s="28">
        <f>INT(H41*M41/1000)</f>
        <v/>
      </c>
      <c r="U41" s="28">
        <f>INT(M41*1.3)</f>
        <v/>
      </c>
    </row>
    <row r="42" ht="13.5" customHeight="1" s="44">
      <c r="A42" s="27" t="n">
        <v>4</v>
      </c>
      <c r="B42" s="7">
        <f>VLOOKUP(C42,鱼种重量参数!$A$1:$D$37,4,FALSE)</f>
        <v/>
      </c>
      <c r="C42" s="24" t="inlineStr">
        <is>
          <t>Walleye</t>
        </is>
      </c>
      <c r="D42" s="24" t="inlineStr">
        <is>
          <t>_Trophy</t>
        </is>
      </c>
      <c r="E42" s="25" t="n">
        <v>2</v>
      </c>
      <c r="F42" s="25" t="n">
        <v>70</v>
      </c>
      <c r="G42" s="25" t="n">
        <v>91</v>
      </c>
      <c r="H42" s="49">
        <f>$K42*POWER(F42, $L42)</f>
        <v/>
      </c>
      <c r="I42" s="49">
        <f>$K42*POWER(G42, $L42)</f>
        <v/>
      </c>
      <c r="J42" s="49">
        <f>$K42*(POWER(G42,$L42+1)-POWER($F42,$L42+1))/($L42+1)/($G42-$F42)</f>
        <v/>
      </c>
      <c r="K42" s="14">
        <f>VLOOKUP($C42,鱼种重量参数!$A$1:$F$39,COLUMN(鱼种重量参数!E$1), FALSE)</f>
        <v/>
      </c>
      <c r="L42" s="14">
        <f>VLOOKUP($C42,鱼种重量参数!$A$1:$F$39,COLUMN(鱼种重量参数!F$1), FALSE)</f>
        <v/>
      </c>
      <c r="M42" s="25" t="n">
        <v>240</v>
      </c>
      <c r="N42" s="25" t="n">
        <v>400</v>
      </c>
      <c r="O42" s="28">
        <f>INT(J42*M42/1000)</f>
        <v/>
      </c>
      <c r="P42" s="26" t="n"/>
      <c r="Q42" s="25" t="n">
        <v>3.6</v>
      </c>
      <c r="R42" s="28" t="n"/>
      <c r="S42" s="26" t="n"/>
      <c r="T42" s="28">
        <f>INT(H42*M42/1000)</f>
        <v/>
      </c>
      <c r="U42" s="28">
        <f>INT(M42*1.3)</f>
        <v/>
      </c>
    </row>
    <row r="43" ht="13.5" customHeight="1" s="44">
      <c r="A43" s="27" t="n">
        <v>4</v>
      </c>
      <c r="B43" s="7">
        <f>VLOOKUP(C43,鱼种重量参数!$A$1:$D$37,4,FALSE)</f>
        <v/>
      </c>
      <c r="C43" s="24" t="inlineStr">
        <is>
          <t>Walleye</t>
        </is>
      </c>
      <c r="D43" s="24" t="inlineStr">
        <is>
          <t>_Unique</t>
        </is>
      </c>
      <c r="E43" s="25" t="n">
        <v>2</v>
      </c>
      <c r="F43" s="25" t="n">
        <v>91</v>
      </c>
      <c r="G43" s="25" t="n">
        <v>107</v>
      </c>
      <c r="H43" s="49">
        <f>$K43*POWER(F43, $L43)</f>
        <v/>
      </c>
      <c r="I43" s="49">
        <f>$K43*POWER(G43, $L43)</f>
        <v/>
      </c>
      <c r="J43" s="49">
        <f>$K43*(POWER(G43,$L43+1)-POWER($F43,$L43+1))/($L43+1)/($G43-$F43)</f>
        <v/>
      </c>
      <c r="K43" s="14">
        <f>VLOOKUP($C43,鱼种重量参数!$A$1:$F$39,COLUMN(鱼种重量参数!E$1), FALSE)</f>
        <v/>
      </c>
      <c r="L43" s="14">
        <f>VLOOKUP($C43,鱼种重量参数!$A$1:$F$39,COLUMN(鱼种重量参数!F$1), FALSE)</f>
        <v/>
      </c>
      <c r="M43" s="25" t="n">
        <v>300</v>
      </c>
      <c r="N43" s="25" t="n">
        <v>200</v>
      </c>
      <c r="O43" s="28">
        <f>INT(J43*M43/1000)</f>
        <v/>
      </c>
      <c r="P43" s="26" t="n"/>
      <c r="Q43" s="25" t="n">
        <v>4.6</v>
      </c>
      <c r="R43" s="28" t="n"/>
      <c r="S43" s="26" t="n"/>
      <c r="T43" s="28">
        <f>INT(H43*M43/1000)</f>
        <v/>
      </c>
      <c r="U43" s="28">
        <f>INT(M43*1.3)</f>
        <v/>
      </c>
    </row>
    <row r="44" ht="13.5" customHeight="1" s="44">
      <c r="A44" s="27" t="n">
        <v>3</v>
      </c>
      <c r="B44" s="7">
        <f>VLOOKUP(C44,鱼种重量参数!$A$1:$D$37,4,FALSE)</f>
        <v/>
      </c>
      <c r="C44" s="24" t="inlineStr">
        <is>
          <t>Muskellunge</t>
        </is>
      </c>
      <c r="D44" s="24" t="inlineStr">
        <is>
          <t>_Young</t>
        </is>
      </c>
      <c r="E44" s="25" t="n">
        <v>2</v>
      </c>
      <c r="F44" s="25" t="n">
        <v>38</v>
      </c>
      <c r="G44" s="25" t="n">
        <v>60</v>
      </c>
      <c r="H44" s="49">
        <f>$K44*POWER(F44, $L44)</f>
        <v/>
      </c>
      <c r="I44" s="49">
        <f>$K44*POWER(G44, $L44)</f>
        <v/>
      </c>
      <c r="J44" s="49">
        <f>$K44*(POWER(G44,$L44+1)-POWER($F44,$L44+1))/($L44+1)/($G44-$F44)</f>
        <v/>
      </c>
      <c r="K44" s="14">
        <f>VLOOKUP($C44,鱼种重量参数!$A$1:$F$39,COLUMN(鱼种重量参数!E$1), FALSE)</f>
        <v/>
      </c>
      <c r="L44" s="14">
        <f>VLOOKUP($C44,鱼种重量参数!$A$1:$F$39,COLUMN(鱼种重量参数!F$1), FALSE)</f>
        <v/>
      </c>
      <c r="M44" s="25" t="n">
        <v>110</v>
      </c>
      <c r="N44" s="25" t="n">
        <v>500</v>
      </c>
      <c r="O44" s="28">
        <f>INT(J44*M44/1000)</f>
        <v/>
      </c>
      <c r="P44" s="26" t="n"/>
      <c r="Q44" s="25" t="n">
        <v>5.6</v>
      </c>
      <c r="R44" s="28" t="n"/>
      <c r="S44" s="26" t="n"/>
      <c r="T44" s="28">
        <f>INT(H44*M44/1000)</f>
        <v/>
      </c>
      <c r="U44" s="28">
        <f>INT(M44*1.3)</f>
        <v/>
      </c>
    </row>
    <row r="45" ht="13.5" customHeight="1" s="44">
      <c r="A45" s="27" t="n">
        <v>3</v>
      </c>
      <c r="B45" s="7">
        <f>VLOOKUP(C45,鱼种重量参数!$A$1:$D$37,4,FALSE)</f>
        <v/>
      </c>
      <c r="C45" s="24" t="inlineStr">
        <is>
          <t>Muskellunge</t>
        </is>
      </c>
      <c r="D45" s="24" t="inlineStr">
        <is>
          <t>_Common</t>
        </is>
      </c>
      <c r="E45" s="25" t="n">
        <v>2</v>
      </c>
      <c r="F45" s="25" t="n">
        <v>60</v>
      </c>
      <c r="G45" s="25" t="n">
        <v>98</v>
      </c>
      <c r="H45" s="49">
        <f>$K45*POWER(F45, $L45)</f>
        <v/>
      </c>
      <c r="I45" s="49">
        <f>$K45*POWER(G45, $L45)</f>
        <v/>
      </c>
      <c r="J45" s="49">
        <f>$K45*(POWER(G45,$L45+1)-POWER($F45,$L45+1))/($L45+1)/($G45-$F45)</f>
        <v/>
      </c>
      <c r="K45" s="14">
        <f>VLOOKUP($C45,鱼种重量参数!$A$1:$F$39,COLUMN(鱼种重量参数!E$1), FALSE)</f>
        <v/>
      </c>
      <c r="L45" s="14">
        <f>VLOOKUP($C45,鱼种重量参数!$A$1:$F$39,COLUMN(鱼种重量参数!F$1), FALSE)</f>
        <v/>
      </c>
      <c r="M45" s="25" t="n">
        <v>130</v>
      </c>
      <c r="N45" s="25" t="n">
        <v>500</v>
      </c>
      <c r="O45" s="28">
        <f>INT(J45*M45/1000)</f>
        <v/>
      </c>
      <c r="P45" s="26" t="n"/>
      <c r="Q45" s="25" t="n">
        <v>6.6</v>
      </c>
      <c r="R45" s="28" t="n"/>
      <c r="S45" s="26" t="n"/>
      <c r="T45" s="28">
        <f>INT(H45*M45/1000)</f>
        <v/>
      </c>
      <c r="U45" s="28">
        <f>INT(M45*1.3)</f>
        <v/>
      </c>
    </row>
    <row r="46" ht="13.5" customHeight="1" s="44">
      <c r="A46" s="27" t="n">
        <v>2</v>
      </c>
      <c r="B46" s="7">
        <f>VLOOKUP(C46,鱼种重量参数!$A$1:$D$37,4,FALSE)</f>
        <v/>
      </c>
      <c r="C46" s="24" t="inlineStr">
        <is>
          <t>Bowfin</t>
        </is>
      </c>
      <c r="D46" s="24" t="inlineStr">
        <is>
          <t>_Young</t>
        </is>
      </c>
      <c r="E46" s="25" t="n">
        <v>2</v>
      </c>
      <c r="F46" s="25" t="n">
        <v>22</v>
      </c>
      <c r="G46" s="25" t="n">
        <v>35</v>
      </c>
      <c r="H46" s="49">
        <f>$K46*POWER(F46, $L46)</f>
        <v/>
      </c>
      <c r="I46" s="49">
        <f>$K46*POWER(G46, $L46)</f>
        <v/>
      </c>
      <c r="J46" s="49">
        <f>$K46*(POWER(G46,$L46+1)-POWER($F46,$L46+1))/($L46+1)/($G46-$F46)</f>
        <v/>
      </c>
      <c r="K46" s="14">
        <f>VLOOKUP($C46,鱼种重量参数!$A$1:$F$39,COLUMN(鱼种重量参数!E$1), FALSE)</f>
        <v/>
      </c>
      <c r="L46" s="14">
        <f>VLOOKUP($C46,鱼种重量参数!$A$1:$F$39,COLUMN(鱼种重量参数!F$1), FALSE)</f>
        <v/>
      </c>
      <c r="M46" s="25" t="n">
        <v>150</v>
      </c>
      <c r="N46" s="25" t="n">
        <v>500</v>
      </c>
      <c r="O46" s="28">
        <f>INT(J46*M46/1000)</f>
        <v/>
      </c>
      <c r="P46" s="26" t="n"/>
      <c r="Q46" s="25" t="n">
        <v>7.6</v>
      </c>
      <c r="R46" s="28" t="n"/>
      <c r="S46" s="26" t="n"/>
      <c r="T46" s="28">
        <f>INT(H46*M46/1000)</f>
        <v/>
      </c>
      <c r="U46" s="28">
        <f>INT(M46*1.3)</f>
        <v/>
      </c>
    </row>
    <row r="47" ht="13.5" customHeight="1" s="44">
      <c r="A47" s="27" t="n">
        <v>2</v>
      </c>
      <c r="B47" s="7">
        <f>VLOOKUP(C47,鱼种重量参数!$A$1:$D$37,4,FALSE)</f>
        <v/>
      </c>
      <c r="C47" s="24" t="inlineStr">
        <is>
          <t>Bowfin</t>
        </is>
      </c>
      <c r="D47" s="24" t="inlineStr">
        <is>
          <t>_Common</t>
        </is>
      </c>
      <c r="E47" s="25" t="n">
        <v>2</v>
      </c>
      <c r="F47" s="25" t="n">
        <v>35</v>
      </c>
      <c r="G47" s="25" t="n">
        <v>57</v>
      </c>
      <c r="H47" s="49">
        <f>$K47*POWER(F47, $L47)</f>
        <v/>
      </c>
      <c r="I47" s="49">
        <f>$K47*POWER(G47, $L47)</f>
        <v/>
      </c>
      <c r="J47" s="49">
        <f>$K47*(POWER(G47,$L47+1)-POWER($F47,$L47+1))/($L47+1)/($G47-$F47)</f>
        <v/>
      </c>
      <c r="K47" s="14">
        <f>VLOOKUP($C47,鱼种重量参数!$A$1:$F$39,COLUMN(鱼种重量参数!E$1), FALSE)</f>
        <v/>
      </c>
      <c r="L47" s="14">
        <f>VLOOKUP($C47,鱼种重量参数!$A$1:$F$39,COLUMN(鱼种重量参数!F$1), FALSE)</f>
        <v/>
      </c>
      <c r="M47" s="25" t="n">
        <v>500</v>
      </c>
      <c r="N47" s="25" t="n">
        <v>500</v>
      </c>
      <c r="O47" s="28">
        <f>INT(J47*M47/1000)</f>
        <v/>
      </c>
      <c r="P47" s="26" t="n"/>
      <c r="Q47" s="25" t="n">
        <v>8.6</v>
      </c>
      <c r="R47" s="28" t="n"/>
      <c r="S47" s="26" t="n"/>
      <c r="T47" s="28">
        <f>INT(H47*M47/1000)</f>
        <v/>
      </c>
      <c r="U47" s="28">
        <f>INT(M47*1.3)</f>
        <v/>
      </c>
    </row>
    <row r="48" ht="13.5" customHeight="1" s="44">
      <c r="A48" s="27" t="n">
        <v>2</v>
      </c>
      <c r="B48" s="7">
        <f>VLOOKUP(C48,鱼种重量参数!$A$1:$D$37,4,FALSE)</f>
        <v/>
      </c>
      <c r="C48" s="24" t="inlineStr">
        <is>
          <t>Channel_Catfish</t>
        </is>
      </c>
      <c r="D48" s="24" t="inlineStr">
        <is>
          <t>_Young</t>
        </is>
      </c>
      <c r="E48" s="25" t="n">
        <v>2</v>
      </c>
      <c r="F48" s="25" t="n">
        <v>33</v>
      </c>
      <c r="G48" s="25" t="n">
        <v>53</v>
      </c>
      <c r="H48" s="49">
        <f>$K48*POWER(F48, $L48)</f>
        <v/>
      </c>
      <c r="I48" s="49">
        <f>$K48*POWER(G48, $L48)</f>
        <v/>
      </c>
      <c r="J48" s="49">
        <f>$K48*(POWER(G48,$L48+1)-POWER($F48,$L48+1))/($L48+1)/($G48-$F48)</f>
        <v/>
      </c>
      <c r="K48" s="14">
        <f>VLOOKUP($C48,鱼种重量参数!$A$1:$F$39,COLUMN(鱼种重量参数!E$1), FALSE)</f>
        <v/>
      </c>
      <c r="L48" s="14">
        <f>VLOOKUP($C48,鱼种重量参数!$A$1:$F$39,COLUMN(鱼种重量参数!F$1), FALSE)</f>
        <v/>
      </c>
      <c r="M48" s="25" t="n">
        <v>100</v>
      </c>
      <c r="N48" s="25" t="n">
        <v>500</v>
      </c>
      <c r="O48" s="28">
        <f>INT(J48*M48/1000)</f>
        <v/>
      </c>
      <c r="P48" s="26" t="n"/>
      <c r="Q48" s="25" t="n">
        <v>9.6</v>
      </c>
      <c r="R48" s="28" t="n"/>
      <c r="S48" s="26" t="n"/>
      <c r="T48" s="28">
        <f>INT(H48*M48/1000)</f>
        <v/>
      </c>
      <c r="U48" s="28">
        <f>INT(M48*1.3)</f>
        <v/>
      </c>
    </row>
    <row r="49" ht="13.5" customHeight="1" s="44">
      <c r="A49" s="27" t="n">
        <v>2</v>
      </c>
      <c r="B49" s="7">
        <f>VLOOKUP(C49,鱼种重量参数!$A$1:$D$37,4,FALSE)</f>
        <v/>
      </c>
      <c r="C49" s="24" t="inlineStr">
        <is>
          <t>Channel_Catfish</t>
        </is>
      </c>
      <c r="D49" s="24" t="inlineStr">
        <is>
          <t>_Common</t>
        </is>
      </c>
      <c r="E49" s="25" t="n">
        <v>2</v>
      </c>
      <c r="F49" s="25" t="n">
        <v>53</v>
      </c>
      <c r="G49" s="25" t="n">
        <v>86</v>
      </c>
      <c r="H49" s="49">
        <f>$K49*POWER(F49, $L49)</f>
        <v/>
      </c>
      <c r="I49" s="49">
        <f>$K49*POWER(G49, $L49)</f>
        <v/>
      </c>
      <c r="J49" s="49">
        <f>$K49*(POWER(G49,$L49+1)-POWER($F49,$L49+1))/($L49+1)/($G49-$F49)</f>
        <v/>
      </c>
      <c r="K49" s="14">
        <f>VLOOKUP($C49,鱼种重量参数!$A$1:$F$39,COLUMN(鱼种重量参数!E$1), FALSE)</f>
        <v/>
      </c>
      <c r="L49" s="14">
        <f>VLOOKUP($C49,鱼种重量参数!$A$1:$F$39,COLUMN(鱼种重量参数!F$1), FALSE)</f>
        <v/>
      </c>
      <c r="M49" s="25" t="n">
        <v>150</v>
      </c>
      <c r="N49" s="25" t="n">
        <v>500</v>
      </c>
      <c r="O49" s="28">
        <f>INT(J49*M49/1000)</f>
        <v/>
      </c>
      <c r="P49" s="26" t="n"/>
      <c r="Q49" s="25" t="n">
        <v>10.6</v>
      </c>
      <c r="R49" s="28" t="n"/>
      <c r="S49" s="26" t="n"/>
      <c r="T49" s="28">
        <f>INT(H49*M49/1000)</f>
        <v/>
      </c>
      <c r="U49" s="28">
        <f>INT(M49*1.3)</f>
        <v/>
      </c>
    </row>
    <row r="50" ht="13.5" customHeight="1" s="44">
      <c r="A50" s="27" t="n">
        <v>2</v>
      </c>
      <c r="B50" s="7">
        <f>VLOOKUP(C50,鱼种重量参数!$A$1:$D$37,4,FALSE)</f>
        <v/>
      </c>
      <c r="C50" s="24" t="inlineStr">
        <is>
          <t>Largemouth_Bass</t>
        </is>
      </c>
      <c r="D50" s="24" t="inlineStr">
        <is>
          <t>_Young</t>
        </is>
      </c>
      <c r="E50" s="25" t="n">
        <v>2</v>
      </c>
      <c r="F50" s="25" t="n">
        <v>19</v>
      </c>
      <c r="G50" s="25" t="n">
        <v>30</v>
      </c>
      <c r="H50" s="49">
        <f>$K50*POWER(F50, $L50)</f>
        <v/>
      </c>
      <c r="I50" s="49">
        <f>$K50*POWER(G50, $L50)</f>
        <v/>
      </c>
      <c r="J50" s="49">
        <f>$K50*(POWER(G50,$L50+1)-POWER($F50,$L50+1))/($L50+1)/($G50-$F50)</f>
        <v/>
      </c>
      <c r="K50" s="14">
        <f>VLOOKUP($C50,鱼种重量参数!$A$1:$F$39,COLUMN(鱼种重量参数!E$1), FALSE)</f>
        <v/>
      </c>
      <c r="L50" s="14">
        <f>VLOOKUP($C50,鱼种重量参数!$A$1:$F$39,COLUMN(鱼种重量参数!F$1), FALSE)</f>
        <v/>
      </c>
      <c r="M50" s="25" t="n">
        <v>700</v>
      </c>
      <c r="N50" s="25" t="n">
        <v>500</v>
      </c>
      <c r="O50" s="28">
        <f>INT(J50*M50/1000)</f>
        <v/>
      </c>
      <c r="P50" s="26" t="n"/>
      <c r="Q50" s="25" t="n">
        <v>11.6</v>
      </c>
      <c r="R50" s="28" t="n"/>
      <c r="S50" s="26" t="n"/>
      <c r="T50" s="28">
        <f>INT(H50*M50/1000)</f>
        <v/>
      </c>
      <c r="U50" s="28">
        <f>INT(M50*1.3)</f>
        <v/>
      </c>
    </row>
    <row r="51" ht="13.5" customHeight="1" s="44">
      <c r="A51" s="27" t="n">
        <v>2</v>
      </c>
      <c r="B51" s="7">
        <f>VLOOKUP(C51,鱼种重量参数!$A$1:$D$37,4,FALSE)</f>
        <v/>
      </c>
      <c r="C51" s="24" t="inlineStr">
        <is>
          <t>Largemouth_Bass</t>
        </is>
      </c>
      <c r="D51" s="24" t="inlineStr">
        <is>
          <t>_Common</t>
        </is>
      </c>
      <c r="E51" s="25" t="n">
        <v>2</v>
      </c>
      <c r="F51" s="25" t="n">
        <v>30</v>
      </c>
      <c r="G51" s="25" t="n">
        <v>49</v>
      </c>
      <c r="H51" s="49">
        <f>$K51*POWER(F51, $L51)</f>
        <v/>
      </c>
      <c r="I51" s="49">
        <f>$K51*POWER(G51, $L51)</f>
        <v/>
      </c>
      <c r="J51" s="49">
        <f>$K51*(POWER(G51,$L51+1)-POWER($F51,$L51+1))/($L51+1)/($G51-$F51)</f>
        <v/>
      </c>
      <c r="K51" s="14">
        <f>VLOOKUP($C51,鱼种重量参数!$A$1:$F$39,COLUMN(鱼种重量参数!E$1), FALSE)</f>
        <v/>
      </c>
      <c r="L51" s="14">
        <f>VLOOKUP($C51,鱼种重量参数!$A$1:$F$39,COLUMN(鱼种重量参数!F$1), FALSE)</f>
        <v/>
      </c>
      <c r="M51" s="25" t="n">
        <v>820</v>
      </c>
      <c r="N51" s="25" t="n">
        <v>500</v>
      </c>
      <c r="O51" s="28">
        <f>INT(J51*M51/1000)</f>
        <v/>
      </c>
      <c r="P51" s="26" t="n"/>
      <c r="Q51" s="25" t="n">
        <v>12.6</v>
      </c>
      <c r="R51" s="28" t="n"/>
      <c r="S51" s="26" t="n"/>
      <c r="T51" s="28">
        <f>INT(H51*M51/1000)</f>
        <v/>
      </c>
      <c r="U51" s="28">
        <f>INT(M51*1.3)</f>
        <v/>
      </c>
    </row>
    <row r="52" ht="13.5" customHeight="1" s="44">
      <c r="A52" s="27" t="n">
        <v>2</v>
      </c>
      <c r="B52" s="7">
        <f>VLOOKUP(C52,鱼种重量参数!$A$1:$D$37,4,FALSE)</f>
        <v/>
      </c>
      <c r="C52" s="24" t="inlineStr">
        <is>
          <t>Black_Crappie</t>
        </is>
      </c>
      <c r="D52" s="24" t="inlineStr">
        <is>
          <t>_Young</t>
        </is>
      </c>
      <c r="E52" s="25" t="n">
        <v>2</v>
      </c>
      <c r="F52" s="25" t="n">
        <v>12</v>
      </c>
      <c r="G52" s="25" t="n">
        <v>20</v>
      </c>
      <c r="H52" s="49">
        <f>$K52*POWER(F52, $L52)</f>
        <v/>
      </c>
      <c r="I52" s="49">
        <f>$K52*POWER(G52, $L52)</f>
        <v/>
      </c>
      <c r="J52" s="49">
        <f>$K52*(POWER(G52,$L52+1)-POWER($F52,$L52+1))/($L52+1)/($G52-$F52)</f>
        <v/>
      </c>
      <c r="K52" s="14">
        <f>VLOOKUP($C52,鱼种重量参数!$A$1:$F$39,COLUMN(鱼种重量参数!E$1), FALSE)</f>
        <v/>
      </c>
      <c r="L52" s="14">
        <f>VLOOKUP($C52,鱼种重量参数!$A$1:$F$39,COLUMN(鱼种重量参数!F$1), FALSE)</f>
        <v/>
      </c>
      <c r="M52" s="25" t="n">
        <v>1800</v>
      </c>
      <c r="N52" s="25" t="n">
        <v>500</v>
      </c>
      <c r="O52" s="28">
        <f>INT(J52*M52/1000)</f>
        <v/>
      </c>
      <c r="P52" s="26" t="n"/>
      <c r="Q52" s="25" t="n">
        <v>13.6</v>
      </c>
      <c r="R52" s="28" t="n"/>
      <c r="S52" s="26" t="n"/>
      <c r="T52" s="28">
        <f>INT(H52*M52/1000)</f>
        <v/>
      </c>
      <c r="U52" s="28">
        <f>INT(M52*1.3)</f>
        <v/>
      </c>
    </row>
    <row r="53" ht="13.5" customHeight="1" s="44">
      <c r="A53" s="27" t="n">
        <v>2</v>
      </c>
      <c r="B53" s="7">
        <f>VLOOKUP(C53,鱼种重量参数!$A$1:$D$37,4,FALSE)</f>
        <v/>
      </c>
      <c r="C53" s="24" t="inlineStr">
        <is>
          <t>Black_Crappie</t>
        </is>
      </c>
      <c r="D53" s="24" t="inlineStr">
        <is>
          <t>_Common</t>
        </is>
      </c>
      <c r="E53" s="25" t="n">
        <v>2</v>
      </c>
      <c r="F53" s="25" t="n">
        <v>20</v>
      </c>
      <c r="G53" s="25" t="n">
        <v>32</v>
      </c>
      <c r="H53" s="49">
        <f>$K53*POWER(F53, $L53)</f>
        <v/>
      </c>
      <c r="I53" s="49">
        <f>$K53*POWER(G53, $L53)</f>
        <v/>
      </c>
      <c r="J53" s="49">
        <f>$K53*(POWER(G53,$L53+1)-POWER($F53,$L53+1))/($L53+1)/($G53-$F53)</f>
        <v/>
      </c>
      <c r="K53" s="14">
        <f>VLOOKUP($C53,鱼种重量参数!$A$1:$F$39,COLUMN(鱼种重量参数!E$1), FALSE)</f>
        <v/>
      </c>
      <c r="L53" s="14">
        <f>VLOOKUP($C53,鱼种重量参数!$A$1:$F$39,COLUMN(鱼种重量参数!F$1), FALSE)</f>
        <v/>
      </c>
      <c r="M53" s="25" t="n">
        <v>2500</v>
      </c>
      <c r="N53" s="25" t="n">
        <v>500</v>
      </c>
      <c r="O53" s="28">
        <f>INT(J53*M53/1000)</f>
        <v/>
      </c>
      <c r="P53" s="26" t="n"/>
      <c r="Q53" s="25" t="n">
        <v>14.6</v>
      </c>
      <c r="R53" s="28" t="n"/>
      <c r="S53" s="26" t="n"/>
      <c r="T53" s="28">
        <f>INT(H53*M53/1000)</f>
        <v/>
      </c>
      <c r="U53" s="28">
        <f>INT(M53*1.3)</f>
        <v/>
      </c>
    </row>
    <row r="54" ht="13.5" customHeight="1" s="44">
      <c r="A54" s="27" t="n">
        <v>2</v>
      </c>
      <c r="B54" s="7">
        <f>VLOOKUP(C54,鱼种重量参数!$A$1:$D$37,4,FALSE)</f>
        <v/>
      </c>
      <c r="C54" s="24" t="inlineStr">
        <is>
          <t>Yellow_Perch</t>
        </is>
      </c>
      <c r="D54" s="24" t="inlineStr">
        <is>
          <t>_Young</t>
        </is>
      </c>
      <c r="E54" s="25" t="n">
        <v>2</v>
      </c>
      <c r="F54" s="25" t="n">
        <v>10</v>
      </c>
      <c r="G54" s="25" t="n">
        <v>16</v>
      </c>
      <c r="H54" s="49">
        <f>$K54*POWER(F54, $L54)</f>
        <v/>
      </c>
      <c r="I54" s="49">
        <f>$K54*POWER(G54, $L54)</f>
        <v/>
      </c>
      <c r="J54" s="49">
        <f>$K54*(POWER(G54,$L54+1)-POWER($F54,$L54+1))/($L54+1)/($G54-$F54)</f>
        <v/>
      </c>
      <c r="K54" s="14">
        <f>VLOOKUP($C54,鱼种重量参数!$A$1:$F$39,COLUMN(鱼种重量参数!E$1), FALSE)</f>
        <v/>
      </c>
      <c r="L54" s="14">
        <f>VLOOKUP($C54,鱼种重量参数!$A$1:$F$39,COLUMN(鱼种重量参数!F$1), FALSE)</f>
        <v/>
      </c>
      <c r="M54" s="25" t="n">
        <v>3250</v>
      </c>
      <c r="N54" s="25" t="n">
        <v>500</v>
      </c>
      <c r="O54" s="28">
        <f>INT(J54*M54/1000)</f>
        <v/>
      </c>
      <c r="P54" s="26" t="n"/>
      <c r="Q54" s="25" t="n">
        <v>15.6</v>
      </c>
      <c r="R54" s="28" t="n"/>
      <c r="S54" s="26" t="n"/>
      <c r="T54" s="28">
        <f>INT(H54*M54/1000)</f>
        <v/>
      </c>
      <c r="U54" s="28">
        <f>INT(M54*1.3)</f>
        <v/>
      </c>
    </row>
    <row r="55" ht="13.5" customHeight="1" s="44">
      <c r="A55" s="27" t="n">
        <v>2</v>
      </c>
      <c r="B55" s="7">
        <f>VLOOKUP(C55,鱼种重量参数!$A$1:$D$37,4,FALSE)</f>
        <v/>
      </c>
      <c r="C55" s="24" t="inlineStr">
        <is>
          <t>Yellow_Perch</t>
        </is>
      </c>
      <c r="D55" s="24" t="inlineStr">
        <is>
          <t>_Common</t>
        </is>
      </c>
      <c r="E55" s="25" t="n">
        <v>2</v>
      </c>
      <c r="F55" s="25" t="n">
        <v>16</v>
      </c>
      <c r="G55" s="25" t="n">
        <v>26</v>
      </c>
      <c r="H55" s="49">
        <f>$K55*POWER(F55, $L55)</f>
        <v/>
      </c>
      <c r="I55" s="49">
        <f>$K55*POWER(G55, $L55)</f>
        <v/>
      </c>
      <c r="J55" s="49">
        <f>$K55*(POWER(G55,$L55+1)-POWER($F55,$L55+1))/($L55+1)/($G55-$F55)</f>
        <v/>
      </c>
      <c r="K55" s="14">
        <f>VLOOKUP($C55,鱼种重量参数!$A$1:$F$39,COLUMN(鱼种重量参数!E$1), FALSE)</f>
        <v/>
      </c>
      <c r="L55" s="14">
        <f>VLOOKUP($C55,鱼种重量参数!$A$1:$F$39,COLUMN(鱼种重量参数!F$1), FALSE)</f>
        <v/>
      </c>
      <c r="M55" s="25" t="n">
        <v>4000</v>
      </c>
      <c r="N55" s="25" t="n">
        <v>500</v>
      </c>
      <c r="O55" s="28">
        <f>INT(J55*M55/1000)</f>
        <v/>
      </c>
      <c r="P55" s="26" t="n"/>
      <c r="Q55" s="25" t="n">
        <v>16.6</v>
      </c>
      <c r="R55" s="28" t="n"/>
      <c r="S55" s="26" t="n"/>
      <c r="T55" s="28">
        <f>INT(H55*M55/1000)</f>
        <v/>
      </c>
      <c r="U55" s="28">
        <f>INT(M55*1.3)</f>
        <v/>
      </c>
    </row>
    <row r="56" ht="13.5" customHeight="1" s="44">
      <c r="A56" s="27" t="n">
        <v>2</v>
      </c>
      <c r="B56" s="7">
        <f>VLOOKUP(C56,鱼种重量参数!$A$1:$D$37,4,FALSE)</f>
        <v/>
      </c>
      <c r="C56" s="24" t="inlineStr">
        <is>
          <t>Rock_Bass</t>
        </is>
      </c>
      <c r="D56" s="24" t="inlineStr">
        <is>
          <t>_Young</t>
        </is>
      </c>
      <c r="E56" s="25" t="n">
        <v>2</v>
      </c>
      <c r="F56" s="25" t="n">
        <v>10</v>
      </c>
      <c r="G56" s="25" t="n">
        <v>18</v>
      </c>
      <c r="H56" s="49">
        <f>$K56*POWER(F56, $L56)</f>
        <v/>
      </c>
      <c r="I56" s="49">
        <f>$K56*POWER(G56, $L56)</f>
        <v/>
      </c>
      <c r="J56" s="49">
        <f>$K56*(POWER(G56,$L56+1)-POWER($F56,$L56+1))/($L56+1)/($G56-$F56)</f>
        <v/>
      </c>
      <c r="K56" s="14">
        <f>VLOOKUP($C56,鱼种重量参数!$A$1:$F$39,COLUMN(鱼种重量参数!E$1), FALSE)</f>
        <v/>
      </c>
      <c r="L56" s="14">
        <f>VLOOKUP($C56,鱼种重量参数!$A$1:$F$39,COLUMN(鱼种重量参数!F$1), FALSE)</f>
        <v/>
      </c>
      <c r="M56" s="25" t="n">
        <v>2750</v>
      </c>
      <c r="N56" s="25" t="n">
        <v>500</v>
      </c>
      <c r="O56" s="28">
        <f>INT(J56*M56/1000)</f>
        <v/>
      </c>
      <c r="P56" s="26" t="n"/>
      <c r="Q56" s="25" t="n">
        <v>17.6</v>
      </c>
      <c r="R56" s="28" t="n"/>
      <c r="S56" s="26" t="n"/>
      <c r="T56" s="28">
        <f>INT(H56*M56/1000)</f>
        <v/>
      </c>
      <c r="U56" s="28">
        <f>INT(M56*1.3)</f>
        <v/>
      </c>
    </row>
    <row r="57" ht="13.5" customHeight="1" s="44">
      <c r="A57" s="27" t="n">
        <v>2</v>
      </c>
      <c r="B57" s="7">
        <f>VLOOKUP(C57,鱼种重量参数!$A$1:$D$37,4,FALSE)</f>
        <v/>
      </c>
      <c r="C57" s="24" t="inlineStr">
        <is>
          <t>Rock_Bass</t>
        </is>
      </c>
      <c r="D57" s="24" t="inlineStr">
        <is>
          <t>_Common</t>
        </is>
      </c>
      <c r="E57" s="25" t="n">
        <v>2</v>
      </c>
      <c r="F57" s="25" t="n">
        <v>18</v>
      </c>
      <c r="G57" s="25" t="n">
        <v>30</v>
      </c>
      <c r="H57" s="49">
        <f>$K57*POWER(F57, $L57)</f>
        <v/>
      </c>
      <c r="I57" s="49">
        <f>$K57*POWER(G57, $L57)</f>
        <v/>
      </c>
      <c r="J57" s="49">
        <f>$K57*(POWER(G57,$L57+1)-POWER($F57,$L57+1))/($L57+1)/($G57-$F57)</f>
        <v/>
      </c>
      <c r="K57" s="14">
        <f>VLOOKUP($C57,鱼种重量参数!$A$1:$F$39,COLUMN(鱼种重量参数!E$1), FALSE)</f>
        <v/>
      </c>
      <c r="L57" s="14">
        <f>VLOOKUP($C57,鱼种重量参数!$A$1:$F$39,COLUMN(鱼种重量参数!F$1), FALSE)</f>
        <v/>
      </c>
      <c r="M57" s="25" t="n">
        <v>3250</v>
      </c>
      <c r="N57" s="25" t="n">
        <v>500</v>
      </c>
      <c r="O57" s="28">
        <f>INT(J57*M57/1000)</f>
        <v/>
      </c>
      <c r="P57" s="26" t="n"/>
      <c r="Q57" s="25" t="n">
        <v>18.6</v>
      </c>
      <c r="R57" s="28" t="n"/>
      <c r="S57" s="26" t="n"/>
      <c r="T57" s="28">
        <f>INT(H57*M57/1000)</f>
        <v/>
      </c>
      <c r="U57" s="28">
        <f>INT(M57*1.3)</f>
        <v/>
      </c>
    </row>
    <row r="58">
      <c r="B58" s="14" t="n"/>
      <c r="C58" s="14" t="n"/>
      <c r="D58" s="14" t="n"/>
      <c r="E58" s="14" t="n"/>
      <c r="F58" s="14" t="n"/>
      <c r="G58" s="14" t="n"/>
      <c r="H58" s="49" t="n"/>
      <c r="I58" s="49" t="n"/>
      <c r="J58" s="49" t="n"/>
      <c r="K58" s="14" t="n"/>
      <c r="L58" s="14" t="n"/>
      <c r="M58" s="14" t="n"/>
      <c r="T58" s="1" t="n"/>
      <c r="U58" s="1" t="n"/>
    </row>
    <row r="59">
      <c r="B59" s="14" t="n"/>
      <c r="C59" s="14" t="n"/>
      <c r="D59" s="14" t="n"/>
      <c r="E59" s="14" t="n"/>
      <c r="F59" s="14" t="n"/>
      <c r="G59" s="14" t="n"/>
      <c r="H59" s="49" t="n"/>
      <c r="I59" s="49" t="n"/>
      <c r="J59" s="49" t="n"/>
      <c r="K59" s="14" t="n"/>
      <c r="L59" s="14" t="n"/>
      <c r="M59" s="14" t="n"/>
      <c r="T59" s="1" t="n"/>
      <c r="U59" s="1" t="n"/>
    </row>
    <row r="60">
      <c r="B60" s="14" t="n"/>
      <c r="C60" s="14" t="n"/>
      <c r="D60" s="14" t="n"/>
      <c r="E60" s="14" t="n"/>
      <c r="F60" s="14" t="n"/>
      <c r="G60" s="14" t="n"/>
      <c r="H60" s="49" t="n"/>
      <c r="I60" s="49" t="n"/>
      <c r="J60" s="49" t="n"/>
      <c r="K60" s="14" t="n"/>
      <c r="L60" s="14" t="n"/>
      <c r="M60" s="14" t="n"/>
      <c r="T60" s="1" t="n"/>
      <c r="U60" s="1" t="n"/>
    </row>
    <row r="61">
      <c r="B61" s="14" t="n"/>
      <c r="C61" s="14" t="n"/>
      <c r="D61" s="14" t="n"/>
      <c r="E61" s="14" t="n"/>
      <c r="F61" s="14" t="n"/>
      <c r="G61" s="14" t="n"/>
      <c r="H61" s="49" t="n"/>
      <c r="I61" s="49" t="n"/>
      <c r="J61" s="49" t="n"/>
      <c r="K61" s="14" t="n"/>
      <c r="L61" s="14" t="n"/>
      <c r="M61" s="14" t="n"/>
      <c r="T61" s="1" t="n"/>
      <c r="U61" s="1" t="n"/>
    </row>
    <row r="62">
      <c r="B62" s="14" t="n"/>
      <c r="C62" s="14" t="n"/>
      <c r="D62" s="14" t="n"/>
      <c r="E62" s="14" t="n"/>
      <c r="F62" s="14" t="n"/>
      <c r="G62" s="14" t="n"/>
      <c r="H62" s="49" t="n"/>
      <c r="I62" s="49" t="n"/>
      <c r="J62" s="49" t="n"/>
      <c r="K62" s="14" t="n"/>
      <c r="L62" s="14" t="n"/>
      <c r="M62" s="14" t="n"/>
      <c r="T62" s="1" t="n"/>
      <c r="U62" s="1" t="n"/>
    </row>
    <row r="63">
      <c r="B63" s="14" t="n"/>
      <c r="C63" s="14" t="n"/>
      <c r="D63" s="14" t="n"/>
      <c r="E63" s="14" t="n"/>
      <c r="F63" s="14" t="n"/>
      <c r="G63" s="14" t="n"/>
      <c r="H63" s="49" t="n"/>
      <c r="I63" s="49" t="n"/>
      <c r="J63" s="49" t="n"/>
      <c r="K63" s="14" t="n"/>
      <c r="L63" s="14" t="n"/>
      <c r="M63" s="14" t="n"/>
      <c r="T63" s="1" t="n"/>
      <c r="U63" s="1" t="n"/>
    </row>
    <row r="64">
      <c r="B64" s="14" t="n"/>
      <c r="C64" s="14" t="n"/>
      <c r="D64" s="14" t="n"/>
      <c r="E64" s="14" t="n"/>
      <c r="F64" s="14" t="n"/>
      <c r="G64" s="14" t="n"/>
      <c r="H64" s="49" t="n"/>
      <c r="I64" s="49" t="n"/>
      <c r="J64" s="49" t="n"/>
      <c r="K64" s="14" t="n"/>
      <c r="L64" s="14" t="n"/>
      <c r="M64" s="14" t="n"/>
      <c r="T64" s="1" t="n"/>
      <c r="U64" s="1" t="n"/>
    </row>
    <row r="65">
      <c r="B65" s="14" t="n"/>
      <c r="C65" s="14" t="n"/>
      <c r="D65" s="14" t="n"/>
      <c r="E65" s="14" t="n"/>
      <c r="F65" s="14" t="n"/>
      <c r="G65" s="14" t="n"/>
      <c r="H65" s="49" t="n"/>
      <c r="I65" s="49" t="n"/>
      <c r="J65" s="49" t="n"/>
      <c r="K65" s="14" t="n"/>
      <c r="L65" s="14" t="n"/>
      <c r="M65" s="14" t="n"/>
      <c r="T65" s="1" t="n"/>
      <c r="U65" s="1" t="n"/>
    </row>
    <row r="66">
      <c r="B66" s="14" t="n"/>
      <c r="C66" s="14" t="n"/>
      <c r="D66" s="14" t="n"/>
      <c r="E66" s="14" t="n"/>
      <c r="F66" s="14" t="n"/>
      <c r="G66" s="14" t="n"/>
      <c r="H66" s="49" t="n"/>
      <c r="I66" s="49" t="n"/>
      <c r="J66" s="49" t="n"/>
      <c r="K66" s="14" t="n"/>
      <c r="L66" s="14" t="n"/>
      <c r="M66" s="14" t="n"/>
      <c r="T66" s="1" t="n"/>
      <c r="U66" s="1" t="n"/>
    </row>
    <row r="67">
      <c r="B67" s="14" t="n"/>
      <c r="C67" s="14" t="n"/>
      <c r="D67" s="14" t="n"/>
      <c r="E67" s="14" t="n"/>
      <c r="F67" s="14" t="n"/>
      <c r="G67" s="14" t="n"/>
      <c r="H67" s="49" t="n"/>
      <c r="I67" s="49" t="n"/>
      <c r="J67" s="49" t="n"/>
      <c r="K67" s="14" t="n"/>
      <c r="L67" s="14" t="n"/>
      <c r="M67" s="14" t="n"/>
      <c r="T67" s="1" t="n"/>
      <c r="U67" s="1" t="n"/>
    </row>
    <row r="68">
      <c r="B68" s="14" t="n"/>
      <c r="C68" s="14" t="n"/>
      <c r="D68" s="14" t="n"/>
      <c r="E68" s="14" t="n"/>
      <c r="F68" s="14" t="n"/>
      <c r="G68" s="14" t="n"/>
      <c r="H68" s="49" t="n"/>
      <c r="I68" s="49" t="n"/>
      <c r="J68" s="49" t="n"/>
      <c r="K68" s="14" t="n"/>
      <c r="L68" s="14" t="n"/>
      <c r="M68" s="14" t="n"/>
      <c r="T68" s="1" t="n"/>
      <c r="U68" s="1" t="n"/>
    </row>
    <row r="69">
      <c r="B69" s="14" t="n"/>
      <c r="C69" s="14" t="n"/>
      <c r="D69" s="14" t="n"/>
      <c r="E69" s="14" t="n"/>
      <c r="F69" s="14" t="n"/>
      <c r="G69" s="14" t="n"/>
      <c r="H69" s="49" t="n"/>
      <c r="I69" s="49" t="n"/>
      <c r="J69" s="49" t="n"/>
      <c r="K69" s="14" t="n"/>
      <c r="L69" s="14" t="n"/>
      <c r="M69" s="14" t="n"/>
      <c r="T69" s="1" t="n"/>
      <c r="U69" s="1" t="n"/>
    </row>
    <row r="70">
      <c r="B70" s="14" t="n"/>
      <c r="C70" s="14" t="n"/>
      <c r="D70" s="14" t="n"/>
      <c r="E70" s="14" t="n"/>
      <c r="F70" s="14" t="n"/>
      <c r="G70" s="14" t="n"/>
      <c r="H70" s="49" t="n"/>
      <c r="I70" s="49" t="n"/>
      <c r="J70" s="49" t="n"/>
      <c r="K70" s="14" t="n"/>
      <c r="L70" s="14" t="n"/>
      <c r="M70" s="14" t="n"/>
      <c r="T70" s="1" t="n"/>
      <c r="U70" s="1" t="n"/>
    </row>
    <row r="71">
      <c r="B71" s="14" t="n"/>
      <c r="C71" s="14" t="n"/>
      <c r="D71" s="14" t="n"/>
      <c r="E71" s="14" t="n"/>
      <c r="F71" s="14" t="n"/>
      <c r="G71" s="14" t="n"/>
      <c r="H71" s="49" t="n"/>
      <c r="I71" s="49" t="n"/>
      <c r="J71" s="49" t="n"/>
      <c r="K71" s="14" t="n"/>
      <c r="L71" s="14" t="n"/>
      <c r="M71" s="14" t="n"/>
      <c r="T71" s="1" t="n"/>
      <c r="U71" s="1" t="n"/>
    </row>
    <row r="72">
      <c r="B72" s="14" t="n"/>
      <c r="C72" s="14" t="n"/>
      <c r="D72" s="14" t="n"/>
      <c r="E72" s="14" t="n"/>
      <c r="F72" s="14" t="n"/>
      <c r="G72" s="14" t="n"/>
      <c r="H72" s="49" t="n"/>
      <c r="I72" s="49" t="n"/>
      <c r="J72" s="49" t="n"/>
      <c r="K72" s="14" t="n"/>
      <c r="L72" s="14" t="n"/>
      <c r="M72" s="14" t="n"/>
      <c r="T72" s="1" t="n"/>
      <c r="U72" s="1" t="n"/>
    </row>
    <row r="73">
      <c r="B73" s="14" t="n"/>
      <c r="C73" s="14" t="n"/>
      <c r="D73" s="14" t="n"/>
      <c r="E73" s="14" t="n"/>
      <c r="F73" s="14" t="n"/>
      <c r="G73" s="14" t="n"/>
      <c r="H73" s="49" t="n"/>
      <c r="I73" s="49" t="n"/>
      <c r="J73" s="49" t="n"/>
      <c r="K73" s="14" t="n"/>
      <c r="L73" s="14" t="n"/>
      <c r="M73" s="14" t="n"/>
      <c r="T73" s="1" t="n"/>
      <c r="U73" s="1" t="n"/>
    </row>
    <row r="74">
      <c r="B74" s="14" t="n"/>
      <c r="C74" s="14" t="n"/>
      <c r="D74" s="14" t="n"/>
      <c r="E74" s="14" t="n"/>
      <c r="F74" s="14" t="n"/>
      <c r="G74" s="14" t="n"/>
      <c r="H74" s="49" t="n"/>
      <c r="I74" s="49" t="n"/>
      <c r="J74" s="49" t="n"/>
      <c r="K74" s="14" t="n"/>
      <c r="L74" s="14" t="n"/>
      <c r="M74" s="14" t="n"/>
      <c r="T74" s="1" t="n"/>
      <c r="U74" s="1" t="n"/>
    </row>
    <row r="75">
      <c r="B75" s="14" t="n"/>
      <c r="C75" s="14" t="n"/>
      <c r="D75" s="14" t="n"/>
      <c r="E75" s="14" t="n"/>
      <c r="F75" s="14" t="n"/>
      <c r="G75" s="14" t="n"/>
      <c r="H75" s="49" t="n"/>
      <c r="I75" s="49" t="n"/>
      <c r="J75" s="49" t="n"/>
      <c r="K75" s="14" t="n"/>
      <c r="L75" s="14" t="n"/>
      <c r="M75" s="14" t="n"/>
      <c r="T75" s="1" t="n"/>
      <c r="U75" s="1" t="n"/>
    </row>
    <row r="76">
      <c r="B76" s="14" t="n"/>
      <c r="C76" s="14" t="n"/>
      <c r="D76" s="14" t="n"/>
      <c r="E76" s="14" t="n"/>
      <c r="F76" s="14" t="n"/>
      <c r="G76" s="14" t="n"/>
      <c r="H76" s="49" t="n"/>
      <c r="I76" s="49" t="n"/>
      <c r="J76" s="49" t="n"/>
      <c r="K76" s="14" t="n"/>
      <c r="L76" s="14" t="n"/>
      <c r="M76" s="14" t="n"/>
      <c r="T76" s="1" t="n"/>
      <c r="U76" s="1" t="n"/>
    </row>
    <row r="77">
      <c r="B77" s="14" t="n"/>
      <c r="C77" s="14" t="n"/>
      <c r="D77" s="14" t="n"/>
      <c r="E77" s="14" t="n"/>
      <c r="F77" s="14" t="n"/>
      <c r="G77" s="14" t="n"/>
      <c r="H77" s="49" t="n"/>
      <c r="I77" s="49" t="n"/>
      <c r="J77" s="49" t="n"/>
      <c r="K77" s="14" t="n"/>
      <c r="L77" s="14" t="n"/>
      <c r="M77" s="14" t="n"/>
      <c r="T77" s="1" t="n"/>
      <c r="U77" s="1" t="n"/>
    </row>
    <row r="78">
      <c r="B78" s="14" t="n"/>
      <c r="C78" s="14" t="n"/>
      <c r="D78" s="14" t="n"/>
      <c r="E78" s="14" t="n"/>
      <c r="F78" s="14" t="n"/>
      <c r="G78" s="14" t="n"/>
      <c r="H78" s="49" t="n"/>
      <c r="I78" s="49" t="n"/>
      <c r="J78" s="49" t="n"/>
      <c r="K78" s="14" t="n"/>
      <c r="L78" s="14" t="n"/>
      <c r="M78" s="14" t="n"/>
      <c r="T78" s="1" t="n"/>
      <c r="U78" s="1" t="n"/>
    </row>
    <row r="79">
      <c r="B79" s="14" t="n"/>
      <c r="C79" s="14" t="n"/>
      <c r="D79" s="14" t="n"/>
      <c r="E79" s="14" t="n"/>
      <c r="F79" s="14" t="n"/>
      <c r="G79" s="14" t="n"/>
      <c r="H79" s="49" t="n"/>
      <c r="I79" s="49" t="n"/>
      <c r="J79" s="49" t="n"/>
      <c r="K79" s="14" t="n"/>
      <c r="L79" s="14" t="n"/>
      <c r="M79" s="14" t="n"/>
      <c r="T79" s="1" t="n"/>
      <c r="U79" s="1" t="n"/>
    </row>
    <row r="80">
      <c r="B80" s="14" t="n"/>
      <c r="C80" s="14" t="n"/>
      <c r="D80" s="14" t="n"/>
      <c r="E80" s="14" t="n"/>
      <c r="F80" s="14" t="n"/>
      <c r="G80" s="14" t="n"/>
      <c r="H80" s="49" t="n"/>
      <c r="I80" s="49" t="n"/>
      <c r="J80" s="49" t="n"/>
      <c r="K80" s="14" t="n"/>
      <c r="L80" s="14" t="n"/>
      <c r="M80" s="14" t="n"/>
      <c r="T80" s="1" t="n"/>
      <c r="U80" s="1" t="n"/>
    </row>
    <row r="81">
      <c r="B81" s="14" t="n"/>
      <c r="C81" s="14" t="n"/>
      <c r="D81" s="14" t="n"/>
      <c r="E81" s="14" t="n"/>
      <c r="F81" s="14" t="n"/>
      <c r="G81" s="14" t="n"/>
      <c r="H81" s="49" t="n"/>
      <c r="I81" s="49" t="n"/>
      <c r="J81" s="49" t="n"/>
      <c r="K81" s="14" t="n"/>
      <c r="L81" s="14" t="n"/>
      <c r="M81" s="14" t="n"/>
      <c r="T81" s="1" t="n"/>
      <c r="U81" s="1" t="n"/>
    </row>
    <row r="82">
      <c r="B82" s="14" t="n"/>
      <c r="C82" s="14" t="n"/>
      <c r="D82" s="14" t="n"/>
      <c r="E82" s="14" t="n"/>
      <c r="F82" s="14" t="n"/>
      <c r="G82" s="14" t="n"/>
      <c r="H82" s="49" t="n"/>
      <c r="I82" s="49" t="n"/>
      <c r="J82" s="49" t="n"/>
      <c r="K82" s="14" t="n"/>
      <c r="L82" s="14" t="n"/>
      <c r="M82" s="14" t="n"/>
      <c r="T82" s="1" t="n"/>
      <c r="U82" s="1" t="n"/>
    </row>
    <row r="83">
      <c r="B83" s="14" t="n"/>
      <c r="C83" s="14" t="n"/>
      <c r="D83" s="14" t="n"/>
      <c r="E83" s="14" t="n"/>
      <c r="F83" s="14" t="n"/>
      <c r="G83" s="14" t="n"/>
      <c r="H83" s="49" t="n"/>
      <c r="I83" s="49" t="n"/>
      <c r="J83" s="49" t="n"/>
      <c r="K83" s="14" t="n"/>
      <c r="L83" s="14" t="n"/>
      <c r="M83" s="14" t="n"/>
      <c r="T83" s="1" t="n"/>
      <c r="U83" s="1" t="n"/>
    </row>
    <row r="84">
      <c r="B84" s="14" t="n"/>
      <c r="C84" s="14" t="n"/>
      <c r="D84" s="14" t="n"/>
      <c r="E84" s="14" t="n"/>
      <c r="F84" s="14" t="n"/>
      <c r="G84" s="14" t="n"/>
      <c r="H84" s="49" t="n"/>
      <c r="I84" s="49" t="n"/>
      <c r="J84" s="49" t="n"/>
      <c r="K84" s="14" t="n"/>
      <c r="L84" s="14" t="n"/>
      <c r="M84" s="14" t="n"/>
      <c r="T84" s="1" t="n"/>
      <c r="U84" s="1" t="n"/>
    </row>
    <row r="85">
      <c r="B85" s="14" t="n"/>
      <c r="C85" s="14" t="n"/>
      <c r="D85" s="14" t="n"/>
      <c r="E85" s="14" t="n"/>
      <c r="F85" s="14" t="n"/>
      <c r="G85" s="14" t="n"/>
      <c r="H85" s="49" t="n"/>
      <c r="I85" s="49" t="n"/>
      <c r="J85" s="49" t="n"/>
      <c r="K85" s="14" t="n"/>
      <c r="L85" s="14" t="n"/>
      <c r="M85" s="14" t="n"/>
      <c r="T85" s="1" t="n"/>
      <c r="U85" s="1" t="n"/>
    </row>
    <row r="86">
      <c r="B86" s="14" t="n"/>
      <c r="C86" s="14" t="n"/>
      <c r="D86" s="14" t="n"/>
      <c r="E86" s="14" t="n"/>
      <c r="F86" s="14" t="n"/>
      <c r="G86" s="14" t="n"/>
      <c r="H86" s="49" t="n"/>
      <c r="I86" s="49" t="n"/>
      <c r="J86" s="49" t="n"/>
      <c r="K86" s="14" t="n"/>
      <c r="L86" s="14" t="n"/>
      <c r="M86" s="14" t="n"/>
      <c r="T86" s="1" t="n"/>
      <c r="U86" s="1" t="n"/>
    </row>
    <row r="87">
      <c r="B87" s="14" t="n"/>
      <c r="C87" s="14" t="n"/>
      <c r="D87" s="14" t="n"/>
      <c r="E87" s="14" t="n"/>
      <c r="F87" s="14" t="n"/>
      <c r="G87" s="14" t="n"/>
      <c r="H87" s="49" t="n"/>
      <c r="I87" s="49" t="n"/>
      <c r="J87" s="49" t="n"/>
      <c r="K87" s="14" t="n"/>
      <c r="L87" s="14" t="n"/>
      <c r="M87" s="14" t="n"/>
      <c r="T87" s="1" t="n"/>
      <c r="U87" s="1" t="n"/>
    </row>
    <row r="88">
      <c r="B88" s="14" t="n"/>
      <c r="C88" s="14" t="n"/>
      <c r="D88" s="14" t="n"/>
      <c r="E88" s="14" t="n"/>
      <c r="F88" s="14" t="n"/>
      <c r="G88" s="14" t="n"/>
      <c r="H88" s="49" t="n"/>
      <c r="I88" s="49" t="n"/>
      <c r="J88" s="49" t="n"/>
      <c r="K88" s="14" t="n"/>
      <c r="L88" s="14" t="n"/>
      <c r="M88" s="14" t="n"/>
      <c r="T88" s="1" t="n"/>
      <c r="U88" s="1" t="n"/>
    </row>
    <row r="89">
      <c r="B89" s="14" t="n"/>
      <c r="C89" s="14" t="n"/>
      <c r="D89" s="14" t="n"/>
      <c r="E89" s="14" t="n"/>
      <c r="F89" s="14" t="n"/>
      <c r="G89" s="14" t="n"/>
      <c r="H89" s="49" t="n"/>
      <c r="I89" s="49" t="n"/>
      <c r="J89" s="49" t="n"/>
      <c r="K89" s="14" t="n"/>
      <c r="L89" s="14" t="n"/>
      <c r="M89" s="14" t="n"/>
      <c r="T89" s="1" t="n"/>
      <c r="U89" s="1" t="n"/>
    </row>
    <row r="90">
      <c r="B90" s="14" t="n"/>
      <c r="C90" s="14" t="n"/>
      <c r="D90" s="14" t="n"/>
      <c r="E90" s="14" t="n"/>
      <c r="F90" s="14" t="n"/>
      <c r="G90" s="14" t="n"/>
      <c r="H90" s="49" t="n"/>
      <c r="I90" s="49" t="n"/>
      <c r="J90" s="49" t="n"/>
      <c r="K90" s="14" t="n"/>
      <c r="L90" s="14" t="n"/>
      <c r="M90" s="14" t="n"/>
      <c r="T90" s="1" t="n"/>
      <c r="U90" s="1" t="n"/>
    </row>
    <row r="91">
      <c r="B91" s="14" t="n"/>
      <c r="C91" s="14" t="n"/>
      <c r="D91" s="14" t="n"/>
      <c r="E91" s="14" t="n"/>
      <c r="F91" s="14" t="n"/>
      <c r="G91" s="14" t="n"/>
      <c r="H91" s="49" t="n"/>
      <c r="I91" s="49" t="n"/>
      <c r="J91" s="49" t="n"/>
      <c r="K91" s="14" t="n"/>
      <c r="L91" s="14" t="n"/>
      <c r="M91" s="14" t="n"/>
      <c r="T91" s="1" t="n"/>
      <c r="U91" s="1" t="n"/>
    </row>
    <row r="92">
      <c r="B92" s="14" t="n"/>
      <c r="C92" s="14" t="n"/>
      <c r="D92" s="14" t="n"/>
      <c r="E92" s="14" t="n"/>
      <c r="F92" s="14" t="n"/>
      <c r="G92" s="14" t="n"/>
      <c r="H92" s="49" t="n"/>
      <c r="I92" s="49" t="n"/>
      <c r="J92" s="49" t="n"/>
      <c r="K92" s="14" t="n"/>
      <c r="L92" s="14" t="n"/>
      <c r="M92" s="14" t="n"/>
      <c r="T92" s="1" t="n"/>
      <c r="U92" s="1" t="n"/>
    </row>
    <row r="93">
      <c r="B93" s="14" t="n"/>
      <c r="C93" s="14" t="n"/>
      <c r="D93" s="14" t="n"/>
      <c r="E93" s="14" t="n"/>
      <c r="F93" s="14" t="n"/>
      <c r="G93" s="14" t="n"/>
      <c r="H93" s="49" t="n"/>
      <c r="I93" s="49" t="n"/>
      <c r="J93" s="49" t="n"/>
      <c r="K93" s="14" t="n"/>
      <c r="L93" s="14" t="n"/>
      <c r="M93" s="14" t="n"/>
      <c r="T93" s="1" t="n"/>
      <c r="U93" s="1" t="n"/>
    </row>
    <row r="94">
      <c r="B94" s="14" t="n"/>
      <c r="C94" s="14" t="n"/>
      <c r="D94" s="14" t="n"/>
      <c r="E94" s="14" t="n"/>
      <c r="F94" s="14" t="n"/>
      <c r="G94" s="14" t="n"/>
      <c r="H94" s="49" t="n"/>
      <c r="I94" s="49" t="n"/>
      <c r="J94" s="49" t="n"/>
      <c r="K94" s="14" t="n"/>
      <c r="L94" s="14" t="n"/>
      <c r="M94" s="14" t="n"/>
      <c r="T94" s="1" t="n"/>
      <c r="U94" s="1" t="n"/>
    </row>
    <row r="95">
      <c r="B95" s="14" t="n"/>
      <c r="C95" s="14" t="n"/>
      <c r="D95" s="14" t="n"/>
      <c r="E95" s="14" t="n"/>
      <c r="F95" s="14" t="n"/>
      <c r="G95" s="14" t="n"/>
      <c r="H95" s="49" t="n"/>
      <c r="I95" s="49" t="n"/>
      <c r="J95" s="49" t="n"/>
      <c r="K95" s="14" t="n"/>
      <c r="L95" s="14" t="n"/>
      <c r="M95" s="14" t="n"/>
      <c r="T95" s="1" t="n"/>
      <c r="U95" s="1" t="n"/>
    </row>
    <row r="96">
      <c r="B96" s="14" t="n"/>
      <c r="C96" s="14" t="n"/>
      <c r="D96" s="14" t="n"/>
      <c r="E96" s="14" t="n"/>
      <c r="F96" s="14" t="n"/>
      <c r="G96" s="14" t="n"/>
      <c r="H96" s="49" t="n"/>
      <c r="I96" s="49" t="n"/>
      <c r="J96" s="49" t="n"/>
      <c r="K96" s="14" t="n"/>
      <c r="L96" s="14" t="n"/>
      <c r="M96" s="14" t="n"/>
      <c r="T96" s="1" t="n"/>
      <c r="U96" s="1" t="n"/>
    </row>
    <row r="97">
      <c r="B97" s="14" t="n"/>
      <c r="C97" s="14" t="n"/>
      <c r="D97" s="14" t="n"/>
      <c r="E97" s="14" t="n"/>
      <c r="F97" s="14" t="n"/>
      <c r="G97" s="14" t="n"/>
      <c r="H97" s="49" t="n"/>
      <c r="I97" s="49" t="n"/>
      <c r="J97" s="49" t="n"/>
      <c r="K97" s="14" t="n"/>
      <c r="L97" s="14" t="n"/>
      <c r="M97" s="14" t="n"/>
      <c r="T97" s="1" t="n"/>
      <c r="U97" s="1" t="n"/>
    </row>
    <row r="98">
      <c r="B98" s="14" t="n"/>
      <c r="C98" s="14" t="n"/>
      <c r="D98" s="14" t="n"/>
      <c r="E98" s="14" t="n"/>
      <c r="F98" s="14" t="n"/>
      <c r="G98" s="14" t="n"/>
      <c r="H98" s="49" t="n"/>
      <c r="I98" s="49" t="n"/>
      <c r="J98" s="49" t="n"/>
      <c r="K98" s="14" t="n"/>
      <c r="L98" s="14" t="n"/>
      <c r="M98" s="14" t="n"/>
      <c r="T98" s="1" t="n"/>
      <c r="U98" s="1" t="n"/>
    </row>
    <row r="99">
      <c r="B99" s="14" t="n"/>
      <c r="C99" s="14" t="n"/>
      <c r="D99" s="14" t="n"/>
      <c r="E99" s="14" t="n"/>
      <c r="F99" s="14" t="n"/>
      <c r="G99" s="14" t="n"/>
      <c r="H99" s="49" t="n"/>
      <c r="I99" s="49" t="n"/>
      <c r="J99" s="49" t="n"/>
      <c r="K99" s="14" t="n"/>
      <c r="L99" s="14" t="n"/>
      <c r="M99" s="14" t="n"/>
      <c r="T99" s="1" t="n"/>
      <c r="U99" s="1" t="n"/>
    </row>
    <row r="100">
      <c r="B100" s="14" t="n"/>
      <c r="C100" s="14" t="n"/>
      <c r="D100" s="14" t="n"/>
      <c r="E100" s="14" t="n"/>
      <c r="F100" s="14" t="n"/>
      <c r="G100" s="14" t="n"/>
      <c r="H100" s="49" t="n"/>
      <c r="I100" s="49" t="n"/>
      <c r="J100" s="49" t="n"/>
      <c r="K100" s="14" t="n"/>
      <c r="L100" s="14" t="n"/>
      <c r="M100" s="14" t="n"/>
      <c r="T100" s="1" t="n"/>
      <c r="U100" s="1" t="n"/>
    </row>
    <row r="101">
      <c r="B101" s="14" t="n"/>
      <c r="C101" s="14" t="n"/>
      <c r="D101" s="14" t="n"/>
      <c r="E101" s="14" t="n"/>
      <c r="F101" s="14" t="n"/>
      <c r="G101" s="14" t="n"/>
      <c r="H101" s="49" t="n"/>
      <c r="I101" s="49" t="n"/>
      <c r="J101" s="49" t="n"/>
      <c r="K101" s="14" t="n"/>
      <c r="L101" s="14" t="n"/>
      <c r="M101" s="14" t="n"/>
      <c r="T101" s="1" t="n"/>
      <c r="U101" s="1" t="n"/>
    </row>
    <row r="102">
      <c r="B102" s="14" t="n"/>
      <c r="C102" s="14" t="n"/>
      <c r="D102" s="14" t="n"/>
      <c r="E102" s="14" t="n"/>
      <c r="F102" s="14" t="n"/>
      <c r="G102" s="14" t="n"/>
      <c r="H102" s="49" t="n"/>
      <c r="I102" s="49" t="n"/>
      <c r="J102" s="49" t="n"/>
      <c r="K102" s="14" t="n"/>
      <c r="L102" s="14" t="n"/>
      <c r="M102" s="14" t="n"/>
      <c r="T102" s="1" t="n"/>
      <c r="U102" s="1" t="n"/>
    </row>
    <row r="103">
      <c r="B103" s="14" t="n"/>
      <c r="C103" s="14" t="n"/>
      <c r="D103" s="14" t="n"/>
      <c r="E103" s="14" t="n"/>
      <c r="F103" s="14" t="n"/>
      <c r="G103" s="14" t="n"/>
      <c r="H103" s="49" t="n"/>
      <c r="I103" s="49" t="n"/>
      <c r="J103" s="49" t="n"/>
      <c r="K103" s="14" t="n"/>
      <c r="L103" s="14" t="n"/>
      <c r="M103" s="14" t="n"/>
      <c r="T103" s="1" t="n"/>
      <c r="U103" s="1" t="n"/>
    </row>
    <row r="104">
      <c r="B104" s="14" t="n"/>
      <c r="C104" s="14" t="n"/>
      <c r="D104" s="14" t="n"/>
      <c r="E104" s="14" t="n"/>
      <c r="F104" s="14" t="n"/>
      <c r="G104" s="14" t="n"/>
      <c r="H104" s="49" t="n"/>
      <c r="I104" s="49" t="n"/>
      <c r="J104" s="49" t="n"/>
      <c r="K104" s="14" t="n"/>
      <c r="L104" s="14" t="n"/>
      <c r="M104" s="14" t="n"/>
      <c r="T104" s="1" t="n"/>
      <c r="U104" s="1" t="n"/>
    </row>
    <row r="105">
      <c r="B105" s="14" t="n"/>
      <c r="C105" s="14" t="n"/>
      <c r="D105" s="14" t="n"/>
      <c r="E105" s="14" t="n"/>
      <c r="F105" s="14" t="n"/>
      <c r="G105" s="14" t="n"/>
      <c r="H105" s="49" t="n"/>
      <c r="I105" s="49" t="n"/>
      <c r="J105" s="49" t="n"/>
      <c r="K105" s="14" t="n"/>
      <c r="L105" s="14" t="n"/>
      <c r="M105" s="14" t="n"/>
      <c r="T105" s="1" t="n"/>
      <c r="U105" s="1" t="n"/>
    </row>
    <row r="106">
      <c r="B106" s="14" t="n"/>
      <c r="C106" s="14" t="n"/>
      <c r="D106" s="14" t="n"/>
      <c r="E106" s="14" t="n"/>
      <c r="F106" s="14" t="n"/>
      <c r="G106" s="14" t="n"/>
      <c r="H106" s="49" t="n"/>
      <c r="I106" s="49" t="n"/>
      <c r="J106" s="49" t="n"/>
      <c r="K106" s="14" t="n"/>
      <c r="L106" s="14" t="n"/>
      <c r="M106" s="14" t="n"/>
      <c r="T106" s="1" t="n"/>
      <c r="U106" s="1" t="n"/>
    </row>
    <row r="107">
      <c r="B107" s="14" t="n"/>
      <c r="C107" s="14" t="n"/>
      <c r="D107" s="14" t="n"/>
      <c r="E107" s="14" t="n"/>
      <c r="F107" s="14" t="n"/>
      <c r="G107" s="14" t="n"/>
      <c r="H107" s="49" t="n"/>
      <c r="I107" s="49" t="n"/>
      <c r="J107" s="49" t="n"/>
      <c r="K107" s="14" t="n"/>
      <c r="L107" s="14" t="n"/>
      <c r="M107" s="14" t="n"/>
      <c r="T107" s="1" t="n"/>
      <c r="U107" s="1" t="n"/>
    </row>
    <row r="108">
      <c r="B108" s="14" t="n"/>
      <c r="C108" s="14" t="n"/>
      <c r="D108" s="14" t="n"/>
      <c r="E108" s="14" t="n"/>
      <c r="F108" s="14" t="n"/>
      <c r="G108" s="14" t="n"/>
      <c r="H108" s="49" t="n"/>
      <c r="I108" s="49" t="n"/>
      <c r="J108" s="49" t="n"/>
      <c r="K108" s="14" t="n"/>
      <c r="L108" s="14" t="n"/>
      <c r="M108" s="14" t="n"/>
      <c r="T108" s="1" t="n"/>
      <c r="U108" s="1" t="n"/>
    </row>
    <row r="109">
      <c r="B109" s="14" t="n"/>
      <c r="C109" s="14" t="n"/>
      <c r="D109" s="14" t="n"/>
      <c r="E109" s="14" t="n"/>
      <c r="F109" s="14" t="n"/>
      <c r="G109" s="14" t="n"/>
      <c r="H109" s="49" t="n"/>
      <c r="I109" s="49" t="n"/>
      <c r="J109" s="49" t="n"/>
      <c r="K109" s="14" t="n"/>
      <c r="L109" s="14" t="n"/>
      <c r="M109" s="14" t="n"/>
      <c r="T109" s="1" t="n"/>
      <c r="U109" s="1" t="n"/>
    </row>
    <row r="110">
      <c r="B110" s="14" t="n"/>
      <c r="C110" s="14" t="n"/>
      <c r="D110" s="14" t="n"/>
      <c r="E110" s="14" t="n"/>
      <c r="F110" s="14" t="n"/>
      <c r="G110" s="14" t="n"/>
      <c r="H110" s="49" t="n"/>
      <c r="I110" s="49" t="n"/>
      <c r="J110" s="49" t="n"/>
      <c r="K110" s="14" t="n"/>
      <c r="L110" s="14" t="n"/>
      <c r="M110" s="14" t="n"/>
      <c r="T110" s="1" t="n"/>
      <c r="U110" s="1" t="n"/>
    </row>
    <row r="111">
      <c r="B111" s="14" t="n"/>
      <c r="C111" s="14" t="n"/>
      <c r="D111" s="14" t="n"/>
      <c r="E111" s="14" t="n"/>
      <c r="F111" s="14" t="n"/>
      <c r="G111" s="14" t="n"/>
      <c r="H111" s="49" t="n"/>
      <c r="I111" s="49" t="n"/>
      <c r="J111" s="49" t="n"/>
      <c r="K111" s="14" t="n"/>
      <c r="L111" s="14" t="n"/>
      <c r="M111" s="14" t="n"/>
      <c r="T111" s="1" t="n"/>
      <c r="U111" s="1" t="n"/>
    </row>
    <row r="112">
      <c r="B112" s="14" t="n"/>
      <c r="C112" s="14" t="n"/>
      <c r="D112" s="14" t="n"/>
      <c r="E112" s="14" t="n"/>
      <c r="F112" s="14" t="n"/>
      <c r="G112" s="14" t="n"/>
      <c r="H112" s="49" t="n"/>
      <c r="I112" s="49" t="n"/>
      <c r="J112" s="49" t="n"/>
      <c r="K112" s="14" t="n"/>
      <c r="L112" s="14" t="n"/>
      <c r="M112" s="14" t="n"/>
      <c r="T112" s="1" t="n"/>
      <c r="U112" s="1" t="n"/>
    </row>
    <row r="113">
      <c r="B113" s="14" t="n"/>
      <c r="C113" s="14" t="n"/>
      <c r="D113" s="14" t="n"/>
      <c r="E113" s="14" t="n"/>
      <c r="F113" s="14" t="n"/>
      <c r="G113" s="14" t="n"/>
      <c r="H113" s="49" t="n"/>
      <c r="I113" s="49" t="n"/>
      <c r="J113" s="49" t="n"/>
      <c r="K113" s="14" t="n"/>
      <c r="L113" s="14" t="n"/>
      <c r="M113" s="14" t="n"/>
      <c r="T113" s="1" t="n"/>
      <c r="U113" s="1" t="n"/>
    </row>
    <row r="114">
      <c r="B114" s="14" t="n"/>
      <c r="C114" s="14" t="n"/>
      <c r="D114" s="14" t="n"/>
      <c r="E114" s="14" t="n"/>
      <c r="F114" s="14" t="n"/>
      <c r="G114" s="14" t="n"/>
      <c r="H114" s="49" t="n"/>
      <c r="I114" s="49" t="n"/>
      <c r="J114" s="49" t="n"/>
      <c r="K114" s="14" t="n"/>
      <c r="L114" s="14" t="n"/>
      <c r="M114" s="14" t="n"/>
      <c r="T114" s="1" t="n"/>
      <c r="U114" s="1" t="n"/>
    </row>
    <row r="115">
      <c r="B115" s="14" t="n"/>
      <c r="C115" s="14" t="n"/>
      <c r="D115" s="14" t="n"/>
      <c r="E115" s="14" t="n"/>
      <c r="F115" s="14" t="n"/>
      <c r="G115" s="14" t="n"/>
      <c r="H115" s="49" t="n"/>
      <c r="I115" s="49" t="n"/>
      <c r="J115" s="49" t="n"/>
      <c r="K115" s="14" t="n"/>
      <c r="L115" s="14" t="n"/>
      <c r="M115" s="14" t="n"/>
      <c r="T115" s="1" t="n"/>
      <c r="U115" s="1" t="n"/>
    </row>
    <row r="116">
      <c r="B116" s="14" t="n"/>
      <c r="C116" s="14" t="n"/>
      <c r="D116" s="14" t="n"/>
      <c r="E116" s="14" t="n"/>
      <c r="F116" s="14" t="n"/>
      <c r="G116" s="14" t="n"/>
      <c r="H116" s="49" t="n"/>
      <c r="I116" s="49" t="n"/>
      <c r="J116" s="49" t="n"/>
      <c r="K116" s="14" t="n"/>
      <c r="L116" s="14" t="n"/>
      <c r="M116" s="14" t="n"/>
      <c r="T116" s="1" t="n"/>
      <c r="U116" s="1" t="n"/>
    </row>
    <row r="117">
      <c r="B117" s="14" t="n"/>
      <c r="C117" s="14" t="n"/>
      <c r="D117" s="14" t="n"/>
      <c r="E117" s="14" t="n"/>
      <c r="F117" s="14" t="n"/>
      <c r="G117" s="14" t="n"/>
      <c r="H117" s="49" t="n"/>
      <c r="I117" s="49" t="n"/>
      <c r="J117" s="49" t="n"/>
      <c r="K117" s="14" t="n"/>
      <c r="L117" s="14" t="n"/>
      <c r="M117" s="14" t="n"/>
      <c r="T117" s="1" t="n"/>
      <c r="U117" s="1" t="n"/>
    </row>
    <row r="118">
      <c r="B118" s="14" t="n"/>
      <c r="C118" s="14" t="n"/>
      <c r="D118" s="14" t="n"/>
      <c r="E118" s="14" t="n"/>
      <c r="F118" s="14" t="n"/>
      <c r="G118" s="14" t="n"/>
      <c r="H118" s="49" t="n"/>
      <c r="I118" s="49" t="n"/>
      <c r="J118" s="49" t="n"/>
      <c r="K118" s="14" t="n"/>
      <c r="L118" s="14" t="n"/>
      <c r="M118" s="14" t="n"/>
      <c r="T118" s="1" t="n"/>
      <c r="U118" s="1" t="n"/>
    </row>
    <row r="119">
      <c r="B119" s="14" t="n"/>
      <c r="C119" s="14" t="n"/>
      <c r="D119" s="14" t="n"/>
      <c r="E119" s="14" t="n"/>
      <c r="F119" s="14" t="n"/>
      <c r="G119" s="14" t="n"/>
      <c r="H119" s="49" t="n"/>
      <c r="I119" s="49" t="n"/>
      <c r="J119" s="49" t="n"/>
      <c r="K119" s="14" t="n"/>
      <c r="L119" s="14" t="n"/>
      <c r="M119" s="14" t="n"/>
      <c r="T119" s="1" t="n"/>
      <c r="U119" s="1" t="n"/>
    </row>
    <row r="120">
      <c r="B120" s="14" t="n"/>
      <c r="C120" s="14" t="n"/>
      <c r="D120" s="14" t="n"/>
      <c r="E120" s="14" t="n"/>
      <c r="F120" s="14" t="n"/>
      <c r="G120" s="14" t="n"/>
      <c r="H120" s="49" t="n"/>
      <c r="I120" s="49" t="n"/>
      <c r="J120" s="49" t="n"/>
      <c r="K120" s="14" t="n"/>
      <c r="L120" s="14" t="n"/>
      <c r="M120" s="14" t="n"/>
      <c r="T120" s="1" t="n"/>
      <c r="U120" s="1" t="n"/>
    </row>
    <row r="121">
      <c r="B121" s="14" t="n"/>
      <c r="C121" s="14" t="n"/>
      <c r="D121" s="14" t="n"/>
      <c r="E121" s="14" t="n"/>
      <c r="F121" s="14" t="n"/>
      <c r="G121" s="14" t="n"/>
      <c r="H121" s="49" t="n"/>
      <c r="I121" s="49" t="n"/>
      <c r="J121" s="49" t="n"/>
      <c r="K121" s="14" t="n"/>
      <c r="L121" s="14" t="n"/>
      <c r="M121" s="14" t="n"/>
      <c r="T121" s="1" t="n"/>
      <c r="U121" s="1" t="n"/>
    </row>
    <row r="122">
      <c r="B122" s="14" t="n"/>
      <c r="C122" s="14" t="n"/>
      <c r="D122" s="14" t="n"/>
      <c r="E122" s="14" t="n"/>
      <c r="F122" s="14" t="n"/>
      <c r="G122" s="14" t="n"/>
      <c r="H122" s="49" t="n"/>
      <c r="I122" s="49" t="n"/>
      <c r="J122" s="49" t="n"/>
      <c r="K122" s="14" t="n"/>
      <c r="L122" s="14" t="n"/>
      <c r="M122" s="14" t="n"/>
      <c r="T122" s="1" t="n"/>
      <c r="U122" s="1" t="n"/>
    </row>
    <row r="123">
      <c r="B123" s="14" t="n"/>
      <c r="C123" s="14" t="n"/>
      <c r="D123" s="14" t="n"/>
      <c r="E123" s="14" t="n"/>
      <c r="F123" s="14" t="n"/>
      <c r="G123" s="14" t="n"/>
      <c r="H123" s="49" t="n"/>
      <c r="I123" s="49" t="n"/>
      <c r="J123" s="49" t="n"/>
      <c r="K123" s="14" t="n"/>
      <c r="L123" s="14" t="n"/>
      <c r="M123" s="14" t="n"/>
      <c r="T123" s="1" t="n"/>
      <c r="U123" s="1" t="n"/>
    </row>
    <row r="124">
      <c r="B124" s="14" t="n"/>
      <c r="C124" s="14" t="n"/>
      <c r="D124" s="14" t="n"/>
      <c r="E124" s="14" t="n"/>
      <c r="F124" s="14" t="n"/>
      <c r="G124" s="14" t="n"/>
      <c r="H124" s="49" t="n"/>
      <c r="I124" s="49" t="n"/>
      <c r="J124" s="49" t="n"/>
      <c r="K124" s="14" t="n"/>
      <c r="L124" s="14" t="n"/>
      <c r="M124" s="14" t="n"/>
      <c r="T124" s="1" t="n"/>
      <c r="U124" s="1" t="n"/>
    </row>
    <row r="125">
      <c r="B125" s="14" t="n"/>
      <c r="C125" s="14" t="n"/>
      <c r="D125" s="14" t="n"/>
      <c r="E125" s="14" t="n"/>
      <c r="F125" s="14" t="n"/>
      <c r="G125" s="14" t="n"/>
      <c r="H125" s="49" t="n"/>
      <c r="I125" s="49" t="n"/>
      <c r="J125" s="49" t="n"/>
      <c r="K125" s="14" t="n"/>
      <c r="L125" s="14" t="n"/>
      <c r="M125" s="14" t="n"/>
      <c r="T125" s="1" t="n"/>
      <c r="U125" s="1" t="n"/>
    </row>
    <row r="126">
      <c r="B126" s="14" t="n"/>
      <c r="C126" s="14" t="n"/>
      <c r="D126" s="14" t="n"/>
      <c r="E126" s="14" t="n"/>
      <c r="F126" s="14" t="n"/>
      <c r="G126" s="14" t="n"/>
      <c r="H126" s="49" t="n"/>
      <c r="I126" s="49" t="n"/>
      <c r="J126" s="49" t="n"/>
      <c r="K126" s="14" t="n"/>
      <c r="L126" s="14" t="n"/>
      <c r="M126" s="14" t="n"/>
      <c r="T126" s="1" t="n"/>
      <c r="U126" s="1" t="n"/>
    </row>
    <row r="127">
      <c r="B127" s="14" t="n"/>
      <c r="C127" s="14" t="n"/>
      <c r="D127" s="14" t="n"/>
      <c r="E127" s="14" t="n"/>
      <c r="F127" s="14" t="n"/>
      <c r="G127" s="14" t="n"/>
      <c r="H127" s="49" t="n"/>
      <c r="I127" s="49" t="n"/>
      <c r="J127" s="49" t="n"/>
      <c r="K127" s="14" t="n"/>
      <c r="L127" s="14" t="n"/>
      <c r="M127" s="14" t="n"/>
      <c r="T127" s="1" t="n"/>
      <c r="U127" s="1" t="n"/>
    </row>
    <row r="128">
      <c r="B128" s="14" t="n"/>
      <c r="C128" s="14" t="n"/>
      <c r="D128" s="14" t="n"/>
      <c r="E128" s="14" t="n"/>
      <c r="F128" s="14" t="n"/>
      <c r="G128" s="14" t="n"/>
      <c r="H128" s="49" t="n"/>
      <c r="I128" s="49" t="n"/>
      <c r="J128" s="49" t="n"/>
      <c r="K128" s="14" t="n"/>
      <c r="L128" s="14" t="n"/>
      <c r="M128" s="14" t="n"/>
      <c r="T128" s="1" t="n"/>
      <c r="U128" s="1" t="n"/>
    </row>
    <row r="129">
      <c r="B129" s="14" t="n"/>
      <c r="C129" s="14" t="n"/>
      <c r="D129" s="14" t="n"/>
      <c r="E129" s="14" t="n"/>
      <c r="F129" s="14" t="n"/>
      <c r="G129" s="14" t="n"/>
      <c r="H129" s="49" t="n"/>
      <c r="I129" s="49" t="n"/>
      <c r="J129" s="49" t="n"/>
      <c r="K129" s="14" t="n"/>
      <c r="L129" s="14" t="n"/>
      <c r="M129" s="14" t="n"/>
      <c r="T129" s="1" t="n"/>
      <c r="U129" s="1" t="n"/>
    </row>
    <row r="130">
      <c r="B130" s="14" t="n"/>
      <c r="C130" s="14" t="n"/>
      <c r="D130" s="14" t="n"/>
      <c r="E130" s="14" t="n"/>
      <c r="F130" s="14" t="n"/>
      <c r="G130" s="14" t="n"/>
      <c r="H130" s="49" t="n"/>
      <c r="I130" s="49" t="n"/>
      <c r="J130" s="49" t="n"/>
      <c r="K130" s="14" t="n"/>
      <c r="L130" s="14" t="n"/>
      <c r="M130" s="14" t="n"/>
      <c r="T130" s="1" t="n"/>
      <c r="U130" s="1" t="n"/>
    </row>
    <row r="131">
      <c r="B131" s="14" t="n"/>
      <c r="C131" s="14" t="n"/>
      <c r="D131" s="14" t="n"/>
      <c r="E131" s="14" t="n"/>
      <c r="F131" s="14" t="n"/>
      <c r="G131" s="14" t="n"/>
      <c r="H131" s="49" t="n"/>
      <c r="I131" s="49" t="n"/>
      <c r="J131" s="49" t="n"/>
      <c r="K131" s="14" t="n"/>
      <c r="L131" s="14" t="n"/>
      <c r="M131" s="14" t="n"/>
      <c r="T131" s="1" t="n"/>
      <c r="U131" s="1" t="n"/>
    </row>
    <row r="132">
      <c r="B132" s="14" t="n"/>
      <c r="C132" s="14" t="n"/>
      <c r="D132" s="14" t="n"/>
      <c r="E132" s="14" t="n"/>
      <c r="F132" s="14" t="n"/>
      <c r="G132" s="14" t="n"/>
      <c r="H132" s="49" t="n"/>
      <c r="I132" s="49" t="n"/>
      <c r="J132" s="49" t="n"/>
      <c r="K132" s="14" t="n"/>
      <c r="L132" s="14" t="n"/>
      <c r="M132" s="14" t="n"/>
      <c r="T132" s="1" t="n"/>
      <c r="U132" s="1" t="n"/>
    </row>
    <row r="133">
      <c r="B133" s="14" t="n"/>
      <c r="C133" s="14" t="n"/>
      <c r="D133" s="14" t="n"/>
      <c r="E133" s="14" t="n"/>
      <c r="F133" s="14" t="n"/>
      <c r="G133" s="14" t="n"/>
      <c r="H133" s="49" t="n"/>
      <c r="I133" s="49" t="n"/>
      <c r="J133" s="49" t="n"/>
      <c r="K133" s="14" t="n"/>
      <c r="L133" s="14" t="n"/>
      <c r="M133" s="14" t="n"/>
      <c r="T133" s="1" t="n"/>
      <c r="U133" s="1" t="n"/>
    </row>
    <row r="134">
      <c r="B134" s="14" t="n"/>
      <c r="C134" s="14" t="n"/>
      <c r="D134" s="14" t="n"/>
      <c r="E134" s="14" t="n"/>
      <c r="F134" s="14" t="n"/>
      <c r="G134" s="14" t="n"/>
      <c r="H134" s="49" t="n"/>
      <c r="I134" s="49" t="n"/>
      <c r="J134" s="49" t="n"/>
      <c r="K134" s="14" t="n"/>
      <c r="L134" s="14" t="n"/>
      <c r="M134" s="14" t="n"/>
      <c r="T134" s="1" t="n"/>
      <c r="U134" s="1" t="n"/>
    </row>
    <row r="135">
      <c r="B135" s="14" t="n"/>
      <c r="C135" s="14" t="n"/>
      <c r="D135" s="14" t="n"/>
      <c r="E135" s="14" t="n"/>
      <c r="F135" s="14" t="n"/>
      <c r="G135" s="14" t="n"/>
      <c r="H135" s="49" t="n"/>
      <c r="I135" s="49" t="n"/>
      <c r="J135" s="49" t="n"/>
      <c r="K135" s="14" t="n"/>
      <c r="L135" s="14" t="n"/>
      <c r="M135" s="14" t="n"/>
      <c r="T135" s="1" t="n"/>
      <c r="U135" s="1" t="n"/>
    </row>
    <row r="136">
      <c r="B136" s="14" t="n"/>
      <c r="C136" s="14" t="n"/>
      <c r="D136" s="14" t="n"/>
      <c r="E136" s="14" t="n"/>
      <c r="F136" s="14" t="n"/>
      <c r="G136" s="14" t="n"/>
      <c r="H136" s="49" t="n"/>
      <c r="I136" s="49" t="n"/>
      <c r="J136" s="49" t="n"/>
      <c r="K136" s="14" t="n"/>
      <c r="L136" s="14" t="n"/>
      <c r="M136" s="14" t="n"/>
      <c r="T136" s="1" t="n"/>
      <c r="U136" s="1" t="n"/>
    </row>
    <row r="137">
      <c r="B137" s="14" t="n"/>
      <c r="C137" s="14" t="n"/>
      <c r="D137" s="14" t="n"/>
      <c r="E137" s="14" t="n"/>
      <c r="F137" s="14" t="n"/>
      <c r="G137" s="14" t="n"/>
      <c r="H137" s="49" t="n"/>
      <c r="I137" s="49" t="n"/>
      <c r="J137" s="49" t="n"/>
      <c r="K137" s="14" t="n"/>
      <c r="L137" s="14" t="n"/>
      <c r="M137" s="14" t="n"/>
      <c r="T137" s="1" t="n"/>
      <c r="U137" s="1" t="n"/>
    </row>
    <row r="138">
      <c r="B138" s="14" t="n"/>
      <c r="C138" s="14" t="n"/>
      <c r="D138" s="14" t="n"/>
      <c r="E138" s="14" t="n"/>
      <c r="F138" s="14" t="n"/>
      <c r="G138" s="14" t="n"/>
      <c r="H138" s="49" t="n"/>
      <c r="I138" s="49" t="n"/>
      <c r="J138" s="49" t="n"/>
      <c r="K138" s="14" t="n"/>
      <c r="L138" s="14" t="n"/>
      <c r="M138" s="14" t="n"/>
      <c r="T138" s="1" t="n"/>
      <c r="U138" s="1" t="n"/>
    </row>
    <row r="139">
      <c r="B139" s="14" t="n"/>
      <c r="C139" s="14" t="n"/>
      <c r="D139" s="14" t="n"/>
      <c r="E139" s="14" t="n"/>
      <c r="F139" s="14" t="n"/>
      <c r="G139" s="14" t="n"/>
      <c r="H139" s="49" t="n"/>
      <c r="I139" s="49" t="n"/>
      <c r="J139" s="49" t="n"/>
      <c r="K139" s="14" t="n"/>
      <c r="L139" s="14" t="n"/>
      <c r="M139" s="14" t="n"/>
      <c r="T139" s="1" t="n"/>
      <c r="U139" s="1" t="n"/>
    </row>
    <row r="140">
      <c r="B140" s="14" t="n"/>
      <c r="C140" s="14" t="n"/>
      <c r="D140" s="14" t="n"/>
      <c r="E140" s="14" t="n"/>
      <c r="F140" s="14" t="n"/>
      <c r="G140" s="14" t="n"/>
      <c r="H140" s="49" t="n"/>
      <c r="I140" s="49" t="n"/>
      <c r="J140" s="49" t="n"/>
      <c r="K140" s="14" t="n"/>
      <c r="L140" s="14" t="n"/>
      <c r="M140" s="14" t="n"/>
      <c r="T140" s="1" t="n"/>
      <c r="U140" s="1" t="n"/>
    </row>
    <row r="141">
      <c r="B141" s="14" t="n"/>
      <c r="C141" s="14" t="n"/>
      <c r="D141" s="14" t="n"/>
      <c r="E141" s="14" t="n"/>
      <c r="F141" s="14" t="n"/>
      <c r="G141" s="14" t="n"/>
      <c r="H141" s="49" t="n"/>
      <c r="I141" s="49" t="n"/>
      <c r="J141" s="49" t="n"/>
      <c r="K141" s="14" t="n"/>
      <c r="L141" s="14" t="n"/>
      <c r="M141" s="14" t="n"/>
      <c r="T141" s="1" t="n"/>
      <c r="U141" s="1" t="n"/>
    </row>
    <row r="142">
      <c r="B142" s="14" t="n"/>
      <c r="C142" s="14" t="n"/>
      <c r="D142" s="14" t="n"/>
      <c r="E142" s="14" t="n"/>
      <c r="F142" s="14" t="n"/>
      <c r="G142" s="14" t="n"/>
      <c r="H142" s="49" t="n"/>
      <c r="I142" s="49" t="n"/>
      <c r="J142" s="49" t="n"/>
      <c r="K142" s="14" t="n"/>
      <c r="L142" s="14" t="n"/>
      <c r="M142" s="14" t="n"/>
      <c r="T142" s="1" t="n"/>
      <c r="U142" s="1" t="n"/>
    </row>
    <row r="143">
      <c r="B143" s="14" t="n"/>
      <c r="C143" s="14" t="n"/>
      <c r="D143" s="14" t="n"/>
      <c r="E143" s="14" t="n"/>
      <c r="F143" s="14" t="n"/>
      <c r="G143" s="14" t="n"/>
      <c r="H143" s="49" t="n"/>
      <c r="I143" s="49" t="n"/>
      <c r="J143" s="49" t="n"/>
      <c r="K143" s="14" t="n"/>
      <c r="L143" s="14" t="n"/>
      <c r="M143" s="14" t="n"/>
      <c r="T143" s="1" t="n"/>
      <c r="U143" s="1" t="n"/>
    </row>
    <row r="144">
      <c r="B144" s="14" t="n"/>
      <c r="C144" s="14" t="n"/>
      <c r="D144" s="14" t="n"/>
      <c r="E144" s="14" t="n"/>
      <c r="F144" s="14" t="n"/>
      <c r="G144" s="14" t="n"/>
      <c r="H144" s="49" t="n"/>
      <c r="I144" s="49" t="n"/>
      <c r="J144" s="49" t="n"/>
      <c r="K144" s="14" t="n"/>
      <c r="L144" s="14" t="n"/>
      <c r="M144" s="14" t="n"/>
      <c r="T144" s="1" t="n"/>
      <c r="U144" s="1" t="n"/>
    </row>
    <row r="145">
      <c r="B145" s="14" t="n"/>
      <c r="C145" s="14" t="n"/>
      <c r="D145" s="14" t="n"/>
      <c r="E145" s="14" t="n"/>
      <c r="F145" s="14" t="n"/>
      <c r="G145" s="14" t="n"/>
      <c r="H145" s="49" t="n"/>
      <c r="I145" s="49" t="n"/>
      <c r="J145" s="49" t="n"/>
      <c r="K145" s="14" t="n"/>
      <c r="L145" s="14" t="n"/>
      <c r="M145" s="14" t="n"/>
      <c r="T145" s="1" t="n"/>
      <c r="U145" s="1" t="n"/>
    </row>
    <row r="146">
      <c r="B146" s="14" t="n"/>
      <c r="C146" s="14" t="n"/>
      <c r="D146" s="14" t="n"/>
      <c r="E146" s="14" t="n"/>
      <c r="F146" s="14" t="n"/>
      <c r="G146" s="14" t="n"/>
      <c r="H146" s="49" t="n"/>
      <c r="I146" s="49" t="n"/>
      <c r="J146" s="49" t="n"/>
      <c r="K146" s="14" t="n"/>
      <c r="L146" s="14" t="n"/>
      <c r="M146" s="14" t="n"/>
      <c r="T146" s="1" t="n"/>
      <c r="U146" s="1" t="n"/>
    </row>
    <row r="147">
      <c r="B147" s="14" t="n"/>
      <c r="C147" s="14" t="n"/>
      <c r="D147" s="14" t="n"/>
      <c r="E147" s="14" t="n"/>
      <c r="F147" s="14" t="n"/>
      <c r="G147" s="14" t="n"/>
      <c r="H147" s="49" t="n"/>
      <c r="I147" s="49" t="n"/>
      <c r="J147" s="49" t="n"/>
      <c r="K147" s="14" t="n"/>
      <c r="L147" s="14" t="n"/>
      <c r="M147" s="14" t="n"/>
      <c r="T147" s="1" t="n"/>
      <c r="U147" s="1" t="n"/>
    </row>
    <row r="148">
      <c r="B148" s="14" t="n"/>
      <c r="C148" s="14" t="n"/>
      <c r="D148" s="14" t="n"/>
      <c r="E148" s="14" t="n"/>
      <c r="F148" s="14" t="n"/>
      <c r="G148" s="14" t="n"/>
      <c r="H148" s="49" t="n"/>
      <c r="I148" s="49" t="n"/>
      <c r="J148" s="49" t="n"/>
      <c r="K148" s="14" t="n"/>
      <c r="L148" s="14" t="n"/>
      <c r="M148" s="14" t="n"/>
      <c r="T148" s="1" t="n"/>
      <c r="U148" s="1" t="n"/>
    </row>
    <row r="149">
      <c r="B149" s="14" t="n"/>
      <c r="C149" s="14" t="n"/>
      <c r="D149" s="14" t="n"/>
      <c r="E149" s="14" t="n"/>
      <c r="F149" s="14" t="n"/>
      <c r="G149" s="14" t="n"/>
      <c r="H149" s="49" t="n"/>
      <c r="I149" s="49" t="n"/>
      <c r="J149" s="49" t="n"/>
      <c r="K149" s="14" t="n"/>
      <c r="L149" s="14" t="n"/>
      <c r="M149" s="14" t="n"/>
      <c r="T149" s="1" t="n"/>
      <c r="U149" s="1" t="n"/>
    </row>
    <row r="150">
      <c r="B150" s="14" t="n"/>
      <c r="C150" s="14" t="n"/>
      <c r="D150" s="14" t="n"/>
      <c r="E150" s="14" t="n"/>
      <c r="F150" s="14" t="n"/>
      <c r="G150" s="14" t="n"/>
      <c r="H150" s="49" t="n"/>
      <c r="I150" s="49" t="n"/>
      <c r="J150" s="49" t="n"/>
      <c r="K150" s="14" t="n"/>
      <c r="L150" s="14" t="n"/>
      <c r="M150" s="14" t="n"/>
      <c r="T150" s="1" t="n"/>
      <c r="U150" s="1" t="n"/>
    </row>
    <row r="151">
      <c r="B151" s="14" t="n"/>
      <c r="C151" s="14" t="n"/>
      <c r="D151" s="14" t="n"/>
      <c r="E151" s="14" t="n"/>
      <c r="F151" s="14" t="n"/>
      <c r="G151" s="14" t="n"/>
      <c r="H151" s="49" t="n"/>
      <c r="I151" s="49" t="n"/>
      <c r="J151" s="49" t="n"/>
      <c r="K151" s="14" t="n"/>
      <c r="L151" s="14" t="n"/>
      <c r="M151" s="14" t="n"/>
      <c r="T151" s="1" t="n"/>
      <c r="U151" s="1" t="n"/>
    </row>
    <row r="152">
      <c r="B152" s="14" t="n"/>
      <c r="C152" s="14" t="n"/>
      <c r="D152" s="14" t="n"/>
      <c r="E152" s="14" t="n"/>
      <c r="F152" s="14" t="n"/>
      <c r="G152" s="14" t="n"/>
      <c r="H152" s="49" t="n"/>
      <c r="I152" s="49" t="n"/>
      <c r="J152" s="49" t="n"/>
      <c r="K152" s="14" t="n"/>
      <c r="L152" s="14" t="n"/>
      <c r="M152" s="14" t="n"/>
      <c r="T152" s="1" t="n"/>
      <c r="U152" s="1" t="n"/>
    </row>
    <row r="153">
      <c r="B153" s="14" t="n"/>
      <c r="C153" s="14" t="n"/>
      <c r="D153" s="14" t="n"/>
      <c r="E153" s="14" t="n"/>
      <c r="F153" s="14" t="n"/>
      <c r="G153" s="14" t="n"/>
      <c r="H153" s="49" t="n"/>
      <c r="I153" s="49" t="n"/>
      <c r="J153" s="49" t="n"/>
      <c r="K153" s="14" t="n"/>
      <c r="L153" s="14" t="n"/>
      <c r="M153" s="14" t="n"/>
      <c r="T153" s="1" t="n"/>
      <c r="U153" s="1" t="n"/>
    </row>
    <row r="154">
      <c r="B154" s="14" t="n"/>
      <c r="C154" s="14" t="n"/>
      <c r="D154" s="14" t="n"/>
      <c r="E154" s="14" t="n"/>
      <c r="F154" s="14" t="n"/>
      <c r="G154" s="14" t="n"/>
      <c r="H154" s="49" t="n"/>
      <c r="I154" s="49" t="n"/>
      <c r="J154" s="49" t="n"/>
      <c r="K154" s="14" t="n"/>
      <c r="L154" s="14" t="n"/>
      <c r="M154" s="14" t="n"/>
      <c r="T154" s="1" t="n"/>
      <c r="U154" s="1" t="n"/>
    </row>
    <row r="155">
      <c r="B155" s="14" t="n"/>
      <c r="C155" s="14" t="n"/>
      <c r="D155" s="14" t="n"/>
      <c r="E155" s="14" t="n"/>
      <c r="F155" s="14" t="n"/>
      <c r="G155" s="14" t="n"/>
      <c r="H155" s="49" t="n"/>
      <c r="I155" s="49" t="n"/>
      <c r="J155" s="49" t="n"/>
      <c r="K155" s="14" t="n"/>
      <c r="L155" s="14" t="n"/>
      <c r="M155" s="14" t="n"/>
      <c r="T155" s="1" t="n"/>
      <c r="U155" s="1" t="n"/>
    </row>
    <row r="156">
      <c r="B156" s="14" t="n"/>
      <c r="C156" s="14" t="n"/>
      <c r="D156" s="14" t="n"/>
      <c r="E156" s="14" t="n"/>
      <c r="F156" s="14" t="n"/>
      <c r="G156" s="14" t="n"/>
      <c r="H156" s="49" t="n"/>
      <c r="I156" s="49" t="n"/>
      <c r="J156" s="49" t="n"/>
      <c r="K156" s="14" t="n"/>
      <c r="L156" s="14" t="n"/>
      <c r="M156" s="14" t="n"/>
      <c r="T156" s="1" t="n"/>
      <c r="U156" s="1" t="n"/>
    </row>
    <row r="157">
      <c r="B157" s="14" t="n"/>
      <c r="C157" s="14" t="n"/>
      <c r="D157" s="14" t="n"/>
      <c r="E157" s="14" t="n"/>
      <c r="F157" s="14" t="n"/>
      <c r="G157" s="14" t="n"/>
      <c r="H157" s="49" t="n"/>
      <c r="I157" s="49" t="n"/>
      <c r="J157" s="49" t="n"/>
      <c r="K157" s="14" t="n"/>
      <c r="L157" s="14" t="n"/>
      <c r="M157" s="14" t="n"/>
      <c r="T157" s="1" t="n"/>
      <c r="U157" s="1" t="n"/>
    </row>
    <row r="158">
      <c r="B158" s="14" t="n"/>
      <c r="C158" s="14" t="n"/>
      <c r="D158" s="14" t="n"/>
      <c r="E158" s="14" t="n"/>
      <c r="F158" s="14" t="n"/>
      <c r="G158" s="14" t="n"/>
      <c r="H158" s="49" t="n"/>
      <c r="I158" s="49" t="n"/>
      <c r="J158" s="49" t="n"/>
      <c r="K158" s="14" t="n"/>
      <c r="L158" s="14" t="n"/>
      <c r="M158" s="14" t="n"/>
      <c r="T158" s="1" t="n"/>
      <c r="U158" s="1" t="n"/>
    </row>
    <row r="159">
      <c r="B159" s="14" t="n"/>
      <c r="C159" s="14" t="n"/>
      <c r="D159" s="14" t="n"/>
      <c r="E159" s="14" t="n"/>
      <c r="F159" s="14" t="n"/>
      <c r="G159" s="14" t="n"/>
      <c r="H159" s="49" t="n"/>
      <c r="I159" s="49" t="n"/>
      <c r="J159" s="49" t="n"/>
      <c r="K159" s="14" t="n"/>
      <c r="L159" s="14" t="n"/>
      <c r="M159" s="14" t="n"/>
      <c r="T159" s="1" t="n"/>
      <c r="U159" s="1" t="n"/>
    </row>
    <row r="160">
      <c r="B160" s="14" t="n"/>
      <c r="C160" s="14" t="n"/>
      <c r="D160" s="14" t="n"/>
      <c r="E160" s="14" t="n"/>
      <c r="F160" s="14" t="n"/>
      <c r="G160" s="14" t="n"/>
      <c r="H160" s="49" t="n"/>
      <c r="I160" s="49" t="n"/>
      <c r="J160" s="49" t="n"/>
      <c r="K160" s="14" t="n"/>
      <c r="L160" s="14" t="n"/>
      <c r="M160" s="14" t="n"/>
      <c r="T160" s="1" t="n"/>
      <c r="U160" s="1" t="n"/>
    </row>
    <row r="161">
      <c r="B161" s="14" t="n"/>
      <c r="C161" s="14" t="n"/>
      <c r="D161" s="14" t="n"/>
      <c r="E161" s="14" t="n"/>
      <c r="F161" s="14" t="n"/>
      <c r="G161" s="14" t="n"/>
      <c r="H161" s="49" t="n"/>
      <c r="I161" s="49" t="n"/>
      <c r="J161" s="49" t="n"/>
      <c r="K161" s="14" t="n"/>
      <c r="L161" s="14" t="n"/>
      <c r="M161" s="14" t="n"/>
      <c r="T161" s="1" t="n"/>
      <c r="U161" s="1" t="n"/>
    </row>
    <row r="162">
      <c r="B162" s="14" t="n"/>
      <c r="C162" s="14" t="n"/>
      <c r="D162" s="14" t="n"/>
      <c r="E162" s="14" t="n"/>
      <c r="F162" s="14" t="n"/>
      <c r="G162" s="14" t="n"/>
      <c r="H162" s="49" t="n"/>
      <c r="I162" s="49" t="n"/>
      <c r="J162" s="49" t="n"/>
      <c r="K162" s="14" t="n"/>
      <c r="L162" s="14" t="n"/>
      <c r="M162" s="14" t="n"/>
      <c r="T162" s="1" t="n"/>
      <c r="U162" s="1" t="n"/>
    </row>
    <row r="163">
      <c r="B163" s="14" t="n"/>
      <c r="C163" s="14" t="n"/>
      <c r="D163" s="14" t="n"/>
      <c r="E163" s="14" t="n"/>
      <c r="F163" s="14" t="n"/>
      <c r="G163" s="14" t="n"/>
      <c r="H163" s="49" t="n"/>
      <c r="I163" s="49" t="n"/>
      <c r="J163" s="49" t="n"/>
      <c r="K163" s="14" t="n"/>
      <c r="L163" s="14" t="n"/>
      <c r="M163" s="14" t="n"/>
      <c r="T163" s="1" t="n"/>
      <c r="U163" s="1" t="n"/>
    </row>
    <row r="164">
      <c r="B164" s="14" t="n"/>
      <c r="C164" s="14" t="n"/>
      <c r="D164" s="14" t="n"/>
      <c r="E164" s="14" t="n"/>
      <c r="F164" s="14" t="n"/>
      <c r="G164" s="14" t="n"/>
      <c r="H164" s="49" t="n"/>
      <c r="I164" s="49" t="n"/>
      <c r="J164" s="49" t="n"/>
      <c r="K164" s="14" t="n"/>
      <c r="L164" s="14" t="n"/>
      <c r="M164" s="14" t="n"/>
      <c r="T164" s="1" t="n"/>
      <c r="U164" s="1" t="n"/>
    </row>
    <row r="165">
      <c r="B165" s="14" t="n"/>
      <c r="C165" s="14" t="n"/>
      <c r="D165" s="14" t="n"/>
      <c r="E165" s="14" t="n"/>
      <c r="F165" s="14" t="n"/>
      <c r="G165" s="14" t="n"/>
      <c r="H165" s="49" t="n"/>
      <c r="I165" s="49" t="n"/>
      <c r="J165" s="49" t="n"/>
      <c r="K165" s="14" t="n"/>
      <c r="L165" s="14" t="n"/>
      <c r="M165" s="14" t="n"/>
      <c r="T165" s="1" t="n"/>
      <c r="U165" s="1" t="n"/>
    </row>
    <row r="166">
      <c r="B166" s="14" t="n"/>
      <c r="C166" s="14" t="n"/>
      <c r="D166" s="14" t="n"/>
      <c r="E166" s="14" t="n"/>
      <c r="F166" s="14" t="n"/>
      <c r="G166" s="14" t="n"/>
      <c r="H166" s="49" t="n"/>
      <c r="I166" s="49" t="n"/>
      <c r="J166" s="49" t="n"/>
      <c r="K166" s="14" t="n"/>
      <c r="L166" s="14" t="n"/>
      <c r="M166" s="14" t="n"/>
      <c r="T166" s="1" t="n"/>
      <c r="U166" s="1" t="n"/>
    </row>
    <row r="167">
      <c r="B167" s="14" t="n"/>
      <c r="C167" s="14" t="n"/>
      <c r="D167" s="14" t="n"/>
      <c r="E167" s="14" t="n"/>
      <c r="F167" s="14" t="n"/>
      <c r="G167" s="14" t="n"/>
      <c r="H167" s="49" t="n"/>
      <c r="I167" s="49" t="n"/>
      <c r="J167" s="49" t="n"/>
      <c r="K167" s="14" t="n"/>
      <c r="L167" s="14" t="n"/>
      <c r="M167" s="14" t="n"/>
      <c r="T167" s="1" t="n"/>
      <c r="U167" s="1" t="n"/>
    </row>
    <row r="168">
      <c r="B168" s="14" t="n"/>
      <c r="C168" s="14" t="n"/>
      <c r="D168" s="14" t="n"/>
      <c r="E168" s="14" t="n"/>
      <c r="F168" s="14" t="n"/>
      <c r="G168" s="14" t="n"/>
      <c r="H168" s="49" t="n"/>
      <c r="I168" s="49" t="n"/>
      <c r="J168" s="49" t="n"/>
      <c r="K168" s="14" t="n"/>
      <c r="L168" s="14" t="n"/>
      <c r="M168" s="14" t="n"/>
      <c r="T168" s="1" t="n"/>
      <c r="U168" s="1" t="n"/>
    </row>
    <row r="169">
      <c r="B169" s="14" t="n"/>
      <c r="C169" s="14" t="n"/>
      <c r="D169" s="14" t="n"/>
      <c r="E169" s="14" t="n"/>
      <c r="F169" s="14" t="n"/>
      <c r="G169" s="14" t="n"/>
      <c r="H169" s="49" t="n"/>
      <c r="I169" s="49" t="n"/>
      <c r="J169" s="49" t="n"/>
      <c r="K169" s="14" t="n"/>
      <c r="L169" s="14" t="n"/>
      <c r="M169" s="14" t="n"/>
      <c r="T169" s="1" t="n"/>
      <c r="U169" s="1" t="n"/>
    </row>
    <row r="170">
      <c r="B170" s="14" t="n"/>
      <c r="C170" s="14" t="n"/>
      <c r="D170" s="14" t="n"/>
      <c r="E170" s="14" t="n"/>
      <c r="F170" s="14" t="n"/>
      <c r="G170" s="14" t="n"/>
      <c r="H170" s="49" t="n"/>
      <c r="I170" s="49" t="n"/>
      <c r="J170" s="49" t="n"/>
      <c r="K170" s="14" t="n"/>
      <c r="L170" s="14" t="n"/>
      <c r="M170" s="14" t="n"/>
      <c r="T170" s="1" t="n"/>
      <c r="U170" s="1" t="n"/>
    </row>
    <row r="171">
      <c r="B171" s="14" t="n"/>
      <c r="C171" s="14" t="n"/>
      <c r="D171" s="14" t="n"/>
      <c r="E171" s="14" t="n"/>
      <c r="F171" s="14" t="n"/>
      <c r="G171" s="14" t="n"/>
      <c r="H171" s="49" t="n"/>
      <c r="I171" s="49" t="n"/>
      <c r="J171" s="49" t="n"/>
      <c r="K171" s="14" t="n"/>
      <c r="L171" s="14" t="n"/>
      <c r="M171" s="14" t="n"/>
      <c r="T171" s="1" t="n"/>
      <c r="U171" s="1" t="n"/>
    </row>
    <row r="172">
      <c r="B172" s="14" t="n"/>
      <c r="C172" s="14" t="n"/>
      <c r="D172" s="14" t="n"/>
      <c r="E172" s="14" t="n"/>
      <c r="F172" s="14" t="n"/>
      <c r="G172" s="14" t="n"/>
      <c r="H172" s="49" t="n"/>
      <c r="I172" s="49" t="n"/>
      <c r="J172" s="49" t="n"/>
      <c r="K172" s="14" t="n"/>
      <c r="L172" s="14" t="n"/>
      <c r="M172" s="14" t="n"/>
      <c r="T172" s="1" t="n"/>
      <c r="U172" s="1" t="n"/>
    </row>
    <row r="173">
      <c r="B173" s="14" t="n"/>
      <c r="C173" s="14" t="n"/>
      <c r="D173" s="14" t="n"/>
      <c r="E173" s="14" t="n"/>
      <c r="F173" s="14" t="n"/>
      <c r="G173" s="14" t="n"/>
      <c r="H173" s="49" t="n"/>
      <c r="I173" s="49" t="n"/>
      <c r="J173" s="49" t="n"/>
      <c r="K173" s="14" t="n"/>
      <c r="L173" s="14" t="n"/>
      <c r="M173" s="14" t="n"/>
      <c r="T173" s="1" t="n"/>
      <c r="U173" s="1" t="n"/>
    </row>
    <row r="174">
      <c r="B174" s="14" t="n"/>
      <c r="C174" s="14" t="n"/>
      <c r="D174" s="14" t="n"/>
      <c r="E174" s="14" t="n"/>
      <c r="F174" s="14" t="n"/>
      <c r="G174" s="14" t="n"/>
      <c r="H174" s="49" t="n"/>
      <c r="I174" s="49" t="n"/>
      <c r="J174" s="49" t="n"/>
      <c r="K174" s="14" t="n"/>
      <c r="L174" s="14" t="n"/>
      <c r="M174" s="14" t="n"/>
      <c r="T174" s="1" t="n"/>
      <c r="U174" s="1" t="n"/>
    </row>
    <row r="175">
      <c r="B175" s="14" t="n"/>
      <c r="C175" s="14" t="n"/>
      <c r="D175" s="14" t="n"/>
      <c r="E175" s="14" t="n"/>
      <c r="F175" s="14" t="n"/>
      <c r="G175" s="14" t="n"/>
      <c r="H175" s="49" t="n"/>
      <c r="I175" s="49" t="n"/>
      <c r="J175" s="49" t="n"/>
      <c r="K175" s="14" t="n"/>
      <c r="L175" s="14" t="n"/>
      <c r="M175" s="14" t="n"/>
      <c r="T175" s="1" t="n"/>
      <c r="U175" s="1" t="n"/>
    </row>
    <row r="176">
      <c r="B176" s="14" t="n"/>
      <c r="C176" s="14" t="n"/>
      <c r="D176" s="14" t="n"/>
      <c r="E176" s="14" t="n"/>
      <c r="F176" s="14" t="n"/>
      <c r="G176" s="14" t="n"/>
      <c r="H176" s="49" t="n"/>
      <c r="I176" s="49" t="n"/>
      <c r="J176" s="49" t="n"/>
      <c r="K176" s="14" t="n"/>
      <c r="L176" s="14" t="n"/>
      <c r="M176" s="14" t="n"/>
      <c r="T176" s="1" t="n"/>
      <c r="U176" s="1" t="n"/>
    </row>
    <row r="177">
      <c r="B177" s="14" t="n"/>
      <c r="C177" s="14" t="n"/>
      <c r="D177" s="14" t="n"/>
      <c r="E177" s="14" t="n"/>
      <c r="F177" s="14" t="n"/>
      <c r="G177" s="14" t="n"/>
      <c r="H177" s="49" t="n"/>
      <c r="I177" s="49" t="n"/>
      <c r="J177" s="49" t="n"/>
      <c r="K177" s="14" t="n"/>
      <c r="L177" s="14" t="n"/>
      <c r="M177" s="14" t="n"/>
      <c r="T177" s="1" t="n"/>
      <c r="U177" s="1" t="n"/>
    </row>
    <row r="178">
      <c r="B178" s="14" t="n"/>
      <c r="C178" s="14" t="n"/>
      <c r="D178" s="14" t="n"/>
      <c r="E178" s="14" t="n"/>
      <c r="F178" s="14" t="n"/>
      <c r="G178" s="14" t="n"/>
      <c r="H178" s="49" t="n"/>
      <c r="I178" s="49" t="n"/>
      <c r="J178" s="49" t="n"/>
      <c r="K178" s="14" t="n"/>
      <c r="L178" s="14" t="n"/>
      <c r="M178" s="14" t="n"/>
      <c r="T178" s="1" t="n"/>
      <c r="U178" s="1" t="n"/>
    </row>
    <row r="179">
      <c r="B179" s="14" t="n"/>
      <c r="C179" s="14" t="n"/>
      <c r="D179" s="14" t="n"/>
      <c r="E179" s="14" t="n"/>
      <c r="F179" s="14" t="n"/>
      <c r="G179" s="14" t="n"/>
      <c r="H179" s="49" t="n"/>
      <c r="I179" s="49" t="n"/>
      <c r="J179" s="49" t="n"/>
      <c r="K179" s="14" t="n"/>
      <c r="L179" s="14" t="n"/>
      <c r="M179" s="14" t="n"/>
      <c r="T179" s="1" t="n"/>
      <c r="U179" s="1" t="n"/>
    </row>
    <row r="180">
      <c r="T180" s="1" t="n"/>
      <c r="U180" s="1" t="n"/>
    </row>
    <row r="181">
      <c r="T181" s="1" t="n"/>
      <c r="U181" s="1" t="n"/>
    </row>
    <row r="182">
      <c r="T182" s="1" t="n"/>
      <c r="U182" s="1" t="n"/>
    </row>
    <row r="183">
      <c r="T183" s="1" t="n"/>
      <c r="U183" s="1" t="n"/>
    </row>
    <row r="184">
      <c r="T184" s="1" t="n"/>
      <c r="U184" s="1" t="n"/>
    </row>
    <row r="185">
      <c r="T185" s="1" t="n"/>
      <c r="U185" s="1" t="n"/>
    </row>
    <row r="186">
      <c r="T186" s="1" t="n"/>
      <c r="U186" s="1" t="n"/>
    </row>
    <row r="187">
      <c r="T187" s="1" t="n"/>
      <c r="U187" s="1" t="n"/>
    </row>
    <row r="188">
      <c r="T188" s="1" t="n"/>
      <c r="U188" s="1" t="n"/>
    </row>
    <row r="189">
      <c r="T189" s="1" t="n"/>
      <c r="U189" s="1" t="n"/>
    </row>
    <row r="190">
      <c r="T190" s="1" t="n"/>
      <c r="U190" s="1" t="n"/>
    </row>
    <row r="191">
      <c r="T191" s="1" t="n"/>
      <c r="U191" s="1" t="n"/>
    </row>
    <row r="192">
      <c r="T192" s="1" t="n"/>
      <c r="U192" s="1" t="n"/>
    </row>
    <row r="193">
      <c r="T193" s="1" t="n"/>
      <c r="U193" s="1" t="n"/>
    </row>
    <row r="194">
      <c r="T194" s="1" t="n"/>
      <c r="U194" s="1" t="n"/>
    </row>
    <row r="195">
      <c r="T195" s="1" t="n"/>
      <c r="U195" s="1" t="n"/>
    </row>
    <row r="196">
      <c r="T196" s="1" t="n"/>
      <c r="U196" s="1" t="n"/>
    </row>
    <row r="197">
      <c r="T197" s="1" t="n"/>
      <c r="U197" s="1" t="n"/>
    </row>
    <row r="198">
      <c r="T198" s="1" t="n"/>
      <c r="U198" s="1" t="n"/>
    </row>
    <row r="199">
      <c r="T199" s="1" t="n"/>
      <c r="U199" s="1" t="n"/>
    </row>
    <row r="200">
      <c r="T200" s="1" t="n"/>
      <c r="U200" s="1" t="n"/>
    </row>
  </sheetData>
  <mergeCells count="1">
    <mergeCell ref="N1:O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F33"/>
  <sheetViews>
    <sheetView workbookViewId="0">
      <selection activeCell="A1" sqref="A1"/>
    </sheetView>
  </sheetViews>
  <sheetFormatPr baseColWidth="8" defaultColWidth="14" defaultRowHeight="12.75"/>
  <cols>
    <col width="19" customWidth="1" style="44" min="1" max="2"/>
  </cols>
  <sheetData>
    <row r="1" ht="13.5" customHeight="1" s="44">
      <c r="A1" s="36" t="inlineStr">
        <is>
          <t>手调鱼种string</t>
        </is>
      </c>
      <c r="B1" s="36" t="inlineStr">
        <is>
          <t>鱼种string</t>
        </is>
      </c>
      <c r="C1" s="36" t="inlineStr">
        <is>
          <t>鱼种类</t>
        </is>
      </c>
      <c r="D1" s="37" t="inlineStr">
        <is>
          <t>STRING</t>
        </is>
      </c>
      <c r="E1" s="36" t="inlineStr">
        <is>
          <t>重量参数a</t>
        </is>
      </c>
      <c r="F1" s="36" t="inlineStr">
        <is>
          <t>重量参数b</t>
        </is>
      </c>
    </row>
    <row r="2" ht="13.5" customHeight="1" s="44">
      <c r="A2" s="32" t="inlineStr">
        <is>
          <t>Redear_Sunfish</t>
        </is>
      </c>
      <c r="B2" s="32">
        <f>SUBSTITUTE(C2, " ", "_")</f>
        <v/>
      </c>
      <c r="C2" s="32" t="inlineStr">
        <is>
          <t>Redear Sunfish</t>
        </is>
      </c>
      <c r="D2" s="32" t="inlineStr">
        <is>
          <t>小冠太阳鱼</t>
        </is>
      </c>
      <c r="E2" s="31" t="n">
        <v>0.0124</v>
      </c>
      <c r="F2" s="31" t="n">
        <v>3.11</v>
      </c>
    </row>
    <row r="3" ht="13.5" customHeight="1" s="44">
      <c r="A3" s="32" t="inlineStr">
        <is>
          <t>Buffalofish</t>
        </is>
      </c>
      <c r="B3" s="32">
        <f>SUBSTITUTE(C3, " ", "_")</f>
        <v/>
      </c>
      <c r="C3" s="32" t="inlineStr">
        <is>
          <t>Buffalo</t>
        </is>
      </c>
      <c r="D3" s="32" t="inlineStr">
        <is>
          <t>水牛鱼</t>
        </is>
      </c>
      <c r="E3" s="31" t="n">
        <v>0.0128</v>
      </c>
      <c r="F3" s="31" t="n">
        <v>3.05</v>
      </c>
    </row>
    <row r="4" ht="13.5" customHeight="1" s="44">
      <c r="A4" s="32" t="inlineStr">
        <is>
          <t>Bowfin</t>
        </is>
      </c>
      <c r="B4" s="32">
        <f>SUBSTITUTE(C4, " ", "_")</f>
        <v/>
      </c>
      <c r="C4" s="32" t="inlineStr">
        <is>
          <t>Bowfin</t>
        </is>
      </c>
      <c r="D4" s="32" t="inlineStr">
        <is>
          <t>弓鳍鱼</t>
        </is>
      </c>
      <c r="E4" s="31" t="n">
        <v>0.0061</v>
      </c>
      <c r="F4" s="31" t="n">
        <v>3.28</v>
      </c>
    </row>
    <row r="5" ht="13.5" customHeight="1" s="44">
      <c r="A5" s="32" t="inlineStr">
        <is>
          <t>Yellow_Perch</t>
        </is>
      </c>
      <c r="B5" s="32">
        <f>SUBSTITUTE(C5, " ", "_")</f>
        <v/>
      </c>
      <c r="C5" s="32" t="inlineStr">
        <is>
          <t>Yellow Perch</t>
        </is>
      </c>
      <c r="D5" s="32" t="inlineStr">
        <is>
          <t>黄鲈</t>
        </is>
      </c>
      <c r="E5" s="31" t="n">
        <v>0.007900000000000001</v>
      </c>
      <c r="F5" s="31" t="n">
        <v>3.24</v>
      </c>
    </row>
    <row r="6" ht="13.5" customHeight="1" s="44">
      <c r="A6" s="32" t="inlineStr">
        <is>
          <t>Channel_Catfish</t>
        </is>
      </c>
      <c r="B6" s="32">
        <f>SUBSTITUTE(C6, " ", "_")</f>
        <v/>
      </c>
      <c r="C6" s="32" t="inlineStr">
        <is>
          <t>Channel Catfish</t>
        </is>
      </c>
      <c r="D6" s="32" t="inlineStr">
        <is>
          <t>斑点叉尾鮰</t>
        </is>
      </c>
      <c r="E6" s="31" t="n">
        <v>0.0081</v>
      </c>
      <c r="F6" s="31" t="n">
        <v>3.11</v>
      </c>
    </row>
    <row r="7" ht="13.5" customHeight="1" s="44">
      <c r="A7" s="32" t="inlineStr">
        <is>
          <t>Muskellunge</t>
        </is>
      </c>
      <c r="B7" s="32">
        <f>SUBSTITUTE(C7, " ", "_")</f>
        <v/>
      </c>
      <c r="C7" s="32" t="inlineStr">
        <is>
          <t>Muskellunge</t>
        </is>
      </c>
      <c r="D7" s="32" t="inlineStr">
        <is>
          <t>北美狗鱼</t>
        </is>
      </c>
      <c r="E7" s="31" t="n">
        <v>0.0056</v>
      </c>
      <c r="F7" s="31" t="n">
        <v>3.29</v>
      </c>
    </row>
    <row r="8" ht="13.5" customHeight="1" s="44">
      <c r="A8" s="32" t="inlineStr">
        <is>
          <t>Alewife</t>
        </is>
      </c>
      <c r="B8" s="32">
        <f>SUBSTITUTE(C8, " ", "_")</f>
        <v/>
      </c>
      <c r="C8" s="35" t="inlineStr">
        <is>
          <t>Alewife</t>
        </is>
      </c>
      <c r="D8" s="32" t="inlineStr">
        <is>
          <t>灰西鲱</t>
        </is>
      </c>
      <c r="E8" s="31" t="n">
        <v>0.0054</v>
      </c>
      <c r="F8" s="31" t="n">
        <v>3.14</v>
      </c>
    </row>
    <row r="9" ht="13.5" customHeight="1" s="44">
      <c r="A9" s="32" t="inlineStr">
        <is>
          <t>Striped_Bass</t>
        </is>
      </c>
      <c r="B9" s="32">
        <f>SUBSTITUTE(C9, " ", "_")</f>
        <v/>
      </c>
      <c r="C9" s="32" t="inlineStr">
        <is>
          <t>Striped Bass</t>
        </is>
      </c>
      <c r="D9" s="32" t="inlineStr">
        <is>
          <t>美洲条纹狼鲈</t>
        </is>
      </c>
      <c r="E9" s="31" t="n">
        <v>0.0077</v>
      </c>
      <c r="F9" s="31" t="n">
        <v>3.28</v>
      </c>
    </row>
    <row r="10" ht="13.5" customHeight="1" s="44">
      <c r="A10" s="32" t="inlineStr">
        <is>
          <t>Blacktail_Shiner</t>
        </is>
      </c>
      <c r="B10" s="32">
        <f>SUBSTITUTE(C10, " ", "_")</f>
        <v/>
      </c>
      <c r="C10" s="32" t="inlineStr">
        <is>
          <t>Blacktail Shiner</t>
        </is>
      </c>
      <c r="D10" s="32" t="inlineStr">
        <is>
          <t>黑尾沙丁鱼</t>
        </is>
      </c>
      <c r="E10" s="31" t="n">
        <v>0.0072</v>
      </c>
      <c r="F10" s="31" t="n">
        <v>3.2</v>
      </c>
    </row>
    <row r="11" ht="13.5" customHeight="1" s="44">
      <c r="A11" s="32" t="inlineStr">
        <is>
          <t>Brook_Trout</t>
        </is>
      </c>
      <c r="B11" s="32">
        <f>SUBSTITUTE(C11, " ", "_")</f>
        <v/>
      </c>
      <c r="C11" s="32" t="inlineStr">
        <is>
          <t>Brook Trout</t>
        </is>
      </c>
      <c r="D11" s="32" t="inlineStr">
        <is>
          <t>美洲红点鲑</t>
        </is>
      </c>
      <c r="E11" s="31" t="n">
        <v>0.0101</v>
      </c>
      <c r="F11" s="31" t="n">
        <v>3.01</v>
      </c>
    </row>
    <row r="12" ht="13.5" customHeight="1" s="44">
      <c r="A12" s="32" t="inlineStr">
        <is>
          <t>Tench</t>
        </is>
      </c>
      <c r="B12" s="32">
        <f>SUBSTITUTE(C12, " ", "_")</f>
        <v/>
      </c>
      <c r="C12" s="32" t="inlineStr">
        <is>
          <t>Tench</t>
        </is>
      </c>
      <c r="D12" s="32" t="inlineStr">
        <is>
          <t>丁鱥</t>
        </is>
      </c>
      <c r="E12" s="31" t="n">
        <v>0.0123</v>
      </c>
      <c r="F12" s="31" t="n">
        <v>3</v>
      </c>
    </row>
    <row r="13" ht="13.5" customHeight="1" s="44">
      <c r="A13" s="32" t="inlineStr">
        <is>
          <t>Freshwater_Drum</t>
        </is>
      </c>
      <c r="B13" s="32">
        <f>SUBSTITUTE(C13, " ", "_")</f>
        <v/>
      </c>
      <c r="C13" s="32" t="inlineStr">
        <is>
          <t>Freshwater Drum</t>
        </is>
      </c>
      <c r="D13" s="32" t="inlineStr">
        <is>
          <t>淡水石首鱼</t>
        </is>
      </c>
      <c r="E13" s="31" t="n">
        <v>0.008500000000000001</v>
      </c>
      <c r="F13" s="31" t="n">
        <v>3.12</v>
      </c>
    </row>
    <row r="14" ht="13.5" customHeight="1" s="44">
      <c r="A14" s="32" t="inlineStr">
        <is>
          <t>Largemouth_Bass</t>
        </is>
      </c>
      <c r="B14" s="32">
        <f>SUBSTITUTE(C14, " ", "_")</f>
        <v/>
      </c>
      <c r="C14" s="33" t="inlineStr">
        <is>
          <t>Largemouth Bass</t>
        </is>
      </c>
      <c r="D14" s="33" t="inlineStr">
        <is>
          <t>大口黑鲈</t>
        </is>
      </c>
      <c r="E14" s="31" t="n">
        <v>0.0054</v>
      </c>
      <c r="F14" s="31" t="n">
        <v>3.23</v>
      </c>
    </row>
    <row r="15" ht="13.5" customHeight="1" s="44">
      <c r="A15" s="32" t="inlineStr">
        <is>
          <t>Spotted_Bass</t>
        </is>
      </c>
      <c r="B15" s="32">
        <f>SUBSTITUTE(C15, " ", "_")</f>
        <v/>
      </c>
      <c r="C15" s="33" t="inlineStr">
        <is>
          <t>Spotted Bass</t>
        </is>
      </c>
      <c r="D15" s="33" t="inlineStr">
        <is>
          <t>斑点黑鲈</t>
        </is>
      </c>
      <c r="E15" s="31" t="n">
        <v>0.006</v>
      </c>
      <c r="F15" s="31" t="n">
        <v>3.22</v>
      </c>
    </row>
    <row r="16" ht="13.5" customHeight="1" s="44">
      <c r="A16" s="32" t="inlineStr">
        <is>
          <t>White_Crappie</t>
        </is>
      </c>
      <c r="B16" s="32">
        <f>SUBSTITUTE(C16, " ", "_")</f>
        <v/>
      </c>
      <c r="C16" s="33" t="inlineStr">
        <is>
          <t>White Crappie</t>
        </is>
      </c>
      <c r="D16" s="33" t="inlineStr">
        <is>
          <t>白斑刺盖太阳鱼</t>
        </is>
      </c>
      <c r="E16" s="31" t="n">
        <v>0.013</v>
      </c>
      <c r="F16" s="31" t="n">
        <v>2.96</v>
      </c>
    </row>
    <row r="17" ht="13.5" customHeight="1" s="44">
      <c r="A17" s="32" t="inlineStr">
        <is>
          <t>Rock_Bass</t>
        </is>
      </c>
      <c r="B17" s="32">
        <f>SUBSTITUTE(C17, " ", "_")</f>
        <v/>
      </c>
      <c r="C17" s="33" t="inlineStr">
        <is>
          <t>Rock Bass</t>
        </is>
      </c>
      <c r="D17" s="33" t="inlineStr">
        <is>
          <t>岩钝鲈</t>
        </is>
      </c>
      <c r="E17" s="31" t="n">
        <v>0.0125</v>
      </c>
      <c r="F17" s="31" t="n">
        <v>3</v>
      </c>
    </row>
    <row r="18" ht="13.5" customHeight="1" s="44">
      <c r="A18" s="32" t="inlineStr">
        <is>
          <t>Smallmouth_Bass</t>
        </is>
      </c>
      <c r="B18" s="32">
        <f>SUBSTITUTE(C18, " ", "_")</f>
        <v/>
      </c>
      <c r="C18" s="34" t="inlineStr">
        <is>
          <t>Smallmouth Bass</t>
        </is>
      </c>
      <c r="D18" s="34" t="inlineStr">
        <is>
          <t>小口黑鲈</t>
        </is>
      </c>
      <c r="E18" s="31" t="n">
        <v>0.0052</v>
      </c>
      <c r="F18" s="31" t="n">
        <v>3.23</v>
      </c>
    </row>
    <row r="19" ht="13.5" customHeight="1" s="44">
      <c r="A19" s="32" t="inlineStr">
        <is>
          <t>Black_Crappie</t>
        </is>
      </c>
      <c r="B19" s="32">
        <f>SUBSTITUTE(C19, " ", "_")</f>
        <v/>
      </c>
      <c r="C19" s="34" t="inlineStr">
        <is>
          <t>Black Crappie</t>
        </is>
      </c>
      <c r="D19" s="34" t="inlineStr">
        <is>
          <t>黑斑刺盖太阳鱼</t>
        </is>
      </c>
      <c r="E19" s="31" t="n">
        <v>0.009599999999999999</v>
      </c>
      <c r="F19" s="31" t="n">
        <v>3.1</v>
      </c>
    </row>
    <row r="20" ht="13.5" customHeight="1" s="44">
      <c r="A20" s="32" t="inlineStr">
        <is>
          <t>Pumpkinseed_Sunfish</t>
        </is>
      </c>
      <c r="B20" s="32">
        <f>SUBSTITUTE(C20, " ", "_")</f>
        <v/>
      </c>
      <c r="C20" s="33" t="inlineStr">
        <is>
          <t>Pumpkinseed Sunfish</t>
        </is>
      </c>
      <c r="D20" s="33" t="inlineStr">
        <is>
          <t>驼背太阳鱼</t>
        </is>
      </c>
      <c r="E20" s="31" t="n">
        <v>0.0135</v>
      </c>
      <c r="F20" s="31" t="n">
        <v>2.94</v>
      </c>
    </row>
    <row r="21" ht="13.5" customHeight="1" s="44">
      <c r="A21" s="32" t="inlineStr">
        <is>
          <t>Green_Sunfish</t>
        </is>
      </c>
      <c r="B21" s="32">
        <f>SUBSTITUTE(C21, " ", "_")</f>
        <v/>
      </c>
      <c r="C21" s="33" t="inlineStr">
        <is>
          <t>Green Sunfish</t>
        </is>
      </c>
      <c r="D21" s="33" t="inlineStr">
        <is>
          <t>绿太阳鱼</t>
        </is>
      </c>
      <c r="E21" s="31" t="n">
        <v>0.012</v>
      </c>
      <c r="F21" s="31" t="n">
        <v>3</v>
      </c>
    </row>
    <row r="22" ht="13.5" customHeight="1" s="44">
      <c r="A22" s="32" t="inlineStr">
        <is>
          <t>Redspotted_Sunfish</t>
        </is>
      </c>
      <c r="B22" s="32">
        <f>SUBSTITUTE(C22, " ", "_")</f>
        <v/>
      </c>
      <c r="C22" s="33" t="inlineStr">
        <is>
          <t>Redspotted Sunfish</t>
        </is>
      </c>
      <c r="D22" s="33" t="inlineStr">
        <is>
          <t>红斑太阳鱼</t>
        </is>
      </c>
      <c r="E22" s="31" t="n">
        <v>0.0118</v>
      </c>
      <c r="F22" s="31" t="n">
        <v>3.02</v>
      </c>
    </row>
    <row r="23" ht="13.5" customHeight="1" s="44">
      <c r="A23" s="32" t="inlineStr">
        <is>
          <t>Chain_Pickerel</t>
        </is>
      </c>
      <c r="B23" s="32">
        <f>SUBSTITUTE(C23, " ", "_")</f>
        <v/>
      </c>
      <c r="C23" s="32" t="inlineStr">
        <is>
          <t>Chain Pickerel</t>
        </is>
      </c>
      <c r="D23" s="32" t="inlineStr">
        <is>
          <t>链纹狗鱼</t>
        </is>
      </c>
      <c r="E23" s="31" t="n">
        <v>0.0057</v>
      </c>
      <c r="F23" s="31" t="n">
        <v>3.27</v>
      </c>
    </row>
    <row r="24" ht="13.5" customHeight="1" s="44">
      <c r="A24" s="32" t="inlineStr">
        <is>
          <t>Sauger</t>
        </is>
      </c>
      <c r="B24" s="32">
        <f>SUBSTITUTE(C24, " ", "_")</f>
        <v/>
      </c>
      <c r="C24" s="32" t="inlineStr">
        <is>
          <t>Sauger</t>
        </is>
      </c>
      <c r="D24" s="32" t="inlineStr">
        <is>
          <t>加拿大梭鲈</t>
        </is>
      </c>
      <c r="E24" s="31" t="n">
        <v>0.0048</v>
      </c>
      <c r="F24" s="31" t="n">
        <v>3.32</v>
      </c>
    </row>
    <row r="25" ht="13.5" customHeight="1" s="44">
      <c r="A25" s="32" t="inlineStr">
        <is>
          <t>Walleye</t>
        </is>
      </c>
      <c r="B25" s="32">
        <f>SUBSTITUTE(C25, " ", "_")</f>
        <v/>
      </c>
      <c r="C25" s="32" t="inlineStr">
        <is>
          <t>Walleye</t>
        </is>
      </c>
      <c r="D25" s="32" t="inlineStr">
        <is>
          <t>玻璃梭鲈</t>
        </is>
      </c>
      <c r="E25" s="31" t="n">
        <v>0.0051</v>
      </c>
      <c r="F25" s="31" t="n">
        <v>3.27</v>
      </c>
    </row>
    <row r="26" ht="13.5" customHeight="1" s="44">
      <c r="A26" s="32" t="inlineStr">
        <is>
          <t>Rainbow_Trout</t>
        </is>
      </c>
      <c r="B26" s="32">
        <f>SUBSTITUTE(C26, " ", "_")</f>
        <v/>
      </c>
      <c r="C26" s="32" t="inlineStr">
        <is>
          <t>Rainbow Trout</t>
        </is>
      </c>
      <c r="D26" s="32" t="inlineStr">
        <is>
          <t>虹鳟</t>
        </is>
      </c>
      <c r="E26" s="31" t="n">
        <v>0.01</v>
      </c>
      <c r="F26" s="31" t="n">
        <v>3</v>
      </c>
    </row>
    <row r="27" ht="13.5" customHeight="1" s="44">
      <c r="A27" s="32" t="inlineStr">
        <is>
          <t>Golden_Trout</t>
        </is>
      </c>
      <c r="B27" s="32">
        <f>SUBSTITUTE(C27, " ", "_")</f>
        <v/>
      </c>
      <c r="C27" s="32" t="inlineStr">
        <is>
          <t>Golden Trout</t>
        </is>
      </c>
      <c r="D27" s="32" t="inlineStr">
        <is>
          <t>金鳟</t>
        </is>
      </c>
      <c r="E27" s="31" t="n">
        <v>0.0098</v>
      </c>
      <c r="F27" s="31" t="n">
        <v>3.02</v>
      </c>
    </row>
    <row r="28" ht="13.5" customHeight="1" s="44">
      <c r="A28" s="32" t="inlineStr">
        <is>
          <t>Bluegill_Sunfish</t>
        </is>
      </c>
      <c r="B28" s="32">
        <f>SUBSTITUTE(C28, " ", "_")</f>
        <v/>
      </c>
      <c r="C28" s="35" t="inlineStr">
        <is>
          <t>Bluegill Sunfish</t>
        </is>
      </c>
      <c r="D28" s="32" t="inlineStr">
        <is>
          <t>蓝鳃太阳鱼</t>
        </is>
      </c>
      <c r="E28" s="31" t="n">
        <v>0.0102</v>
      </c>
      <c r="F28" s="31" t="n">
        <v>3.16</v>
      </c>
    </row>
    <row r="29" ht="13.5" customHeight="1" s="44">
      <c r="A29" s="32" t="inlineStr">
        <is>
          <t>American_Eel</t>
        </is>
      </c>
      <c r="B29" s="32">
        <f>SUBSTITUTE(C29, " ", "_")</f>
        <v/>
      </c>
      <c r="C29" s="32" t="inlineStr">
        <is>
          <t>American Eel</t>
        </is>
      </c>
      <c r="D29" s="32" t="inlineStr">
        <is>
          <t>美洲鳗鲡</t>
        </is>
      </c>
      <c r="E29" s="31" t="n">
        <v>0.0009</v>
      </c>
      <c r="F29" s="31" t="n">
        <v>3.49</v>
      </c>
    </row>
    <row r="30" ht="13.5" customHeight="1" s="44">
      <c r="A30" s="32" t="inlineStr">
        <is>
          <t>Bream</t>
        </is>
      </c>
      <c r="B30" s="32">
        <f>SUBSTITUTE(C30, " ", "_")</f>
        <v/>
      </c>
      <c r="C30" s="32" t="inlineStr">
        <is>
          <t>Bream</t>
        </is>
      </c>
      <c r="D30" s="32" t="inlineStr">
        <is>
          <t>美鳊</t>
        </is>
      </c>
      <c r="E30" s="31" t="n">
        <v>0.0128</v>
      </c>
      <c r="F30" s="31" t="n">
        <v>3.11</v>
      </c>
    </row>
    <row r="31" ht="13.5" customHeight="1" s="44">
      <c r="A31" s="32" t="inlineStr">
        <is>
          <t>Golden_Bream</t>
        </is>
      </c>
      <c r="B31" s="32">
        <f>SUBSTITUTE(C31, " ", "_")</f>
        <v/>
      </c>
      <c r="C31" s="32" t="inlineStr">
        <is>
          <t>Golden Bream</t>
        </is>
      </c>
      <c r="D31" s="32" t="inlineStr">
        <is>
          <t>金体美鳊</t>
        </is>
      </c>
      <c r="E31" s="31" t="n">
        <v>0.0132</v>
      </c>
      <c r="F31" s="31" t="n">
        <v>3.09</v>
      </c>
    </row>
    <row r="32" ht="13.5" customHeight="1" s="44">
      <c r="A32" s="32" t="inlineStr">
        <is>
          <t>Longback_Dace</t>
        </is>
      </c>
      <c r="B32" s="32">
        <f>SUBSTITUTE(C32, " ", "_")</f>
        <v/>
      </c>
      <c r="C32" s="32" t="inlineStr">
        <is>
          <t>Longback Dace</t>
        </is>
      </c>
      <c r="D32" s="32" t="inlineStr">
        <is>
          <t>长背亚口鱼</t>
        </is>
      </c>
      <c r="E32" s="31" t="n">
        <v>0.008</v>
      </c>
      <c r="F32" s="31" t="n">
        <v>3.2</v>
      </c>
    </row>
    <row r="33" ht="13.5" customHeight="1" s="44">
      <c r="A33" s="32" t="inlineStr">
        <is>
          <t>White_Channel_Catfish</t>
        </is>
      </c>
      <c r="B33" s="32">
        <f>SUBSTITUTE(C33, " ", "_")</f>
        <v/>
      </c>
      <c r="C33" s="32" t="inlineStr">
        <is>
          <t>White Channel Catfish</t>
        </is>
      </c>
      <c r="D33" s="32" t="inlineStr">
        <is>
          <t>白化叉尾鮰</t>
        </is>
      </c>
      <c r="E33" s="31" t="n">
        <v>0.0081</v>
      </c>
      <c r="F33" s="31" t="n">
        <v>3.11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K39"/>
  <sheetViews>
    <sheetView workbookViewId="0">
      <selection activeCell="A1" sqref="A1"/>
    </sheetView>
  </sheetViews>
  <sheetFormatPr baseColWidth="8" defaultColWidth="14" defaultRowHeight="12.75"/>
  <sheetData>
    <row r="1">
      <c r="A1" s="23" t="inlineStr">
        <is>
          <t>填写绿色格子，勿动白色、蓝色单元格！</t>
        </is>
      </c>
      <c r="B1" s="21" t="n"/>
      <c r="C1" s="21" t="n"/>
      <c r="D1" s="21" t="n"/>
      <c r="E1" s="21" t="inlineStr">
        <is>
          <t>cm</t>
        </is>
      </c>
      <c r="F1" s="21" t="inlineStr">
        <is>
          <t>cm</t>
        </is>
      </c>
    </row>
    <row r="2">
      <c r="A2" s="21" t="inlineStr">
        <is>
          <t>阶段</t>
        </is>
      </c>
      <c r="B2" s="21" t="inlineStr">
        <is>
          <t>中文名</t>
        </is>
      </c>
      <c r="C2" s="21" t="inlineStr">
        <is>
          <t>鱼种</t>
        </is>
      </c>
      <c r="D2" s="21" t="inlineStr">
        <is>
          <t>稀有度</t>
        </is>
      </c>
      <c r="E2" s="21" t="inlineStr">
        <is>
          <t>最小长度</t>
        </is>
      </c>
      <c r="F2" s="21" t="inlineStr">
        <is>
          <t>最大长度</t>
        </is>
      </c>
    </row>
    <row r="3">
      <c r="A3" s="29" t="n"/>
      <c r="B3" s="29" t="n"/>
      <c r="C3" s="29" t="n"/>
      <c r="D3" s="29" t="n"/>
      <c r="E3" s="29" t="n"/>
      <c r="F3" s="29" t="n"/>
    </row>
    <row r="4" ht="13.5" customHeight="1" s="44">
      <c r="A4" s="1">
        <f>鱼单价工具!A4</f>
        <v/>
      </c>
      <c r="B4" s="7">
        <f>鱼单价工具!B4</f>
        <v/>
      </c>
      <c r="C4" s="24">
        <f>鱼单价工具!C4</f>
        <v/>
      </c>
      <c r="D4" s="24">
        <f>鱼单价工具!D4</f>
        <v/>
      </c>
      <c r="E4" s="38">
        <f>鱼单价工具!F4</f>
        <v/>
      </c>
      <c r="F4" s="38">
        <f>鱼单价工具!G4</f>
        <v/>
      </c>
      <c r="G4" s="24" t="n"/>
      <c r="H4" s="24" t="n"/>
      <c r="I4" s="24" t="n"/>
      <c r="J4" s="24" t="n"/>
      <c r="K4" s="24" t="n"/>
    </row>
    <row r="5" ht="13.5" customHeight="1" s="44">
      <c r="A5" s="1">
        <f>鱼单价工具!A5</f>
        <v/>
      </c>
      <c r="B5" s="7">
        <f>鱼单价工具!B5</f>
        <v/>
      </c>
      <c r="C5" s="24">
        <f>鱼单价工具!C5</f>
        <v/>
      </c>
      <c r="D5" s="24">
        <f>鱼单价工具!D5</f>
        <v/>
      </c>
      <c r="E5" s="38">
        <f>鱼单价工具!F5</f>
        <v/>
      </c>
      <c r="F5" s="38">
        <f>鱼单价工具!G5</f>
        <v/>
      </c>
      <c r="G5" s="24" t="n"/>
      <c r="H5" s="24" t="n"/>
      <c r="I5" s="24" t="n"/>
      <c r="J5" s="24" t="n"/>
      <c r="K5" s="24" t="n"/>
    </row>
    <row r="6" ht="13.5" customHeight="1" s="44">
      <c r="A6" s="1">
        <f>鱼单价工具!A6</f>
        <v/>
      </c>
      <c r="B6" s="7">
        <f>鱼单价工具!B6</f>
        <v/>
      </c>
      <c r="C6" s="24">
        <f>鱼单价工具!C6</f>
        <v/>
      </c>
      <c r="D6" s="24">
        <f>鱼单价工具!D6</f>
        <v/>
      </c>
      <c r="E6" s="38">
        <f>鱼单价工具!F6</f>
        <v/>
      </c>
      <c r="F6" s="38">
        <f>鱼单价工具!G6</f>
        <v/>
      </c>
      <c r="G6" s="24" t="n"/>
      <c r="H6" s="24" t="n"/>
      <c r="I6" s="24" t="n"/>
      <c r="J6" s="24" t="n"/>
      <c r="K6" s="24" t="n"/>
    </row>
    <row r="7" ht="13.5" customHeight="1" s="44">
      <c r="A7" s="1">
        <f>鱼单价工具!A7</f>
        <v/>
      </c>
      <c r="B7" s="7">
        <f>鱼单价工具!B7</f>
        <v/>
      </c>
      <c r="C7" s="24">
        <f>鱼单价工具!C7</f>
        <v/>
      </c>
      <c r="D7" s="24">
        <f>鱼单价工具!D7</f>
        <v/>
      </c>
      <c r="E7" s="38">
        <f>鱼单价工具!F7</f>
        <v/>
      </c>
      <c r="F7" s="38">
        <f>鱼单价工具!G7</f>
        <v/>
      </c>
      <c r="G7" s="24" t="n"/>
      <c r="H7" s="24" t="n"/>
      <c r="I7" s="24" t="n"/>
      <c r="J7" s="24" t="n"/>
      <c r="K7" s="24" t="n"/>
    </row>
    <row r="8" ht="13.5" customHeight="1" s="44">
      <c r="A8" s="1">
        <f>鱼单价工具!A8</f>
        <v/>
      </c>
      <c r="B8" s="7">
        <f>鱼单价工具!B8</f>
        <v/>
      </c>
      <c r="C8" s="24">
        <f>鱼单价工具!C8</f>
        <v/>
      </c>
      <c r="D8" s="24">
        <f>鱼单价工具!D8</f>
        <v/>
      </c>
      <c r="E8" s="38">
        <f>鱼单价工具!F8</f>
        <v/>
      </c>
      <c r="F8" s="38">
        <f>鱼单价工具!G8</f>
        <v/>
      </c>
      <c r="G8" s="24" t="n"/>
      <c r="H8" s="24" t="n"/>
      <c r="I8" s="24" t="n"/>
      <c r="J8" s="24" t="n"/>
      <c r="K8" s="24" t="n"/>
    </row>
    <row r="9" ht="13.5" customHeight="1" s="44">
      <c r="A9" s="1">
        <f>鱼单价工具!A9</f>
        <v/>
      </c>
      <c r="B9" s="7">
        <f>鱼单价工具!B9</f>
        <v/>
      </c>
      <c r="C9" s="24">
        <f>鱼单价工具!C9</f>
        <v/>
      </c>
      <c r="D9" s="24">
        <f>鱼单价工具!D9</f>
        <v/>
      </c>
      <c r="E9" s="38">
        <f>鱼单价工具!F9</f>
        <v/>
      </c>
      <c r="F9" s="38">
        <f>鱼单价工具!G9</f>
        <v/>
      </c>
      <c r="G9" s="24" t="n"/>
      <c r="H9" s="24" t="n"/>
      <c r="I9" s="24" t="n"/>
      <c r="J9" s="24" t="n"/>
      <c r="K9" s="24" t="n"/>
    </row>
    <row r="10" ht="13.5" customHeight="1" s="44">
      <c r="A10" s="1">
        <f>鱼单价工具!A10</f>
        <v/>
      </c>
      <c r="B10" s="7">
        <f>鱼单价工具!B10</f>
        <v/>
      </c>
      <c r="C10" s="24">
        <f>鱼单价工具!C10</f>
        <v/>
      </c>
      <c r="D10" s="24">
        <f>鱼单价工具!D10</f>
        <v/>
      </c>
      <c r="E10" s="38">
        <f>鱼单价工具!F10</f>
        <v/>
      </c>
      <c r="F10" s="38">
        <f>鱼单价工具!G10</f>
        <v/>
      </c>
      <c r="G10" s="24" t="n"/>
      <c r="H10" s="24" t="n"/>
      <c r="I10" s="24" t="n"/>
      <c r="J10" s="24" t="n"/>
      <c r="K10" s="24" t="n"/>
    </row>
    <row r="11" ht="13.5" customHeight="1" s="44">
      <c r="A11" s="1">
        <f>鱼单价工具!A11</f>
        <v/>
      </c>
      <c r="B11" s="7">
        <f>鱼单价工具!B11</f>
        <v/>
      </c>
      <c r="C11" s="24">
        <f>鱼单价工具!C11</f>
        <v/>
      </c>
      <c r="D11" s="24">
        <f>鱼单价工具!D11</f>
        <v/>
      </c>
      <c r="E11" s="38">
        <f>鱼单价工具!F11</f>
        <v/>
      </c>
      <c r="F11" s="38">
        <f>鱼单价工具!G11</f>
        <v/>
      </c>
      <c r="G11" s="24" t="n"/>
      <c r="H11" s="24" t="n"/>
      <c r="I11" s="24" t="n"/>
      <c r="J11" s="24" t="n"/>
      <c r="K11" s="24" t="n"/>
    </row>
    <row r="12" ht="13.5" customHeight="1" s="44">
      <c r="A12" s="1">
        <f>鱼单价工具!A12</f>
        <v/>
      </c>
      <c r="B12" s="7">
        <f>鱼单价工具!B12</f>
        <v/>
      </c>
      <c r="C12" s="24">
        <f>鱼单价工具!C12</f>
        <v/>
      </c>
      <c r="D12" s="24">
        <f>鱼单价工具!D12</f>
        <v/>
      </c>
      <c r="E12" s="38">
        <f>鱼单价工具!F12</f>
        <v/>
      </c>
      <c r="F12" s="38">
        <f>鱼单价工具!G12</f>
        <v/>
      </c>
      <c r="G12" s="24" t="n"/>
      <c r="H12" s="24" t="n"/>
      <c r="I12" s="24" t="n"/>
      <c r="J12" s="24" t="n"/>
      <c r="K12" s="24" t="n"/>
    </row>
    <row r="13" ht="13.5" customHeight="1" s="44">
      <c r="A13" s="1">
        <f>鱼单价工具!A13</f>
        <v/>
      </c>
      <c r="B13" s="7">
        <f>鱼单价工具!B13</f>
        <v/>
      </c>
      <c r="C13" s="24">
        <f>鱼单价工具!C13</f>
        <v/>
      </c>
      <c r="D13" s="24">
        <f>鱼单价工具!D13</f>
        <v/>
      </c>
      <c r="E13" s="38">
        <f>鱼单价工具!F13</f>
        <v/>
      </c>
      <c r="F13" s="38">
        <f>鱼单价工具!G13</f>
        <v/>
      </c>
      <c r="G13" s="24" t="n"/>
      <c r="H13" s="24" t="n"/>
      <c r="I13" s="24" t="n"/>
      <c r="J13" s="24" t="n"/>
      <c r="K13" s="24" t="n"/>
    </row>
    <row r="14" ht="13.5" customHeight="1" s="44">
      <c r="A14" s="1">
        <f>鱼单价工具!A14</f>
        <v/>
      </c>
      <c r="B14" s="7">
        <f>鱼单价工具!B14</f>
        <v/>
      </c>
      <c r="C14" s="24">
        <f>鱼单价工具!C14</f>
        <v/>
      </c>
      <c r="D14" s="24">
        <f>鱼单价工具!D14</f>
        <v/>
      </c>
      <c r="E14" s="38">
        <f>鱼单价工具!F14</f>
        <v/>
      </c>
      <c r="F14" s="38">
        <f>鱼单价工具!G14</f>
        <v/>
      </c>
      <c r="G14" s="24" t="n"/>
      <c r="H14" s="24" t="n"/>
      <c r="I14" s="24" t="n"/>
      <c r="J14" s="24" t="n"/>
      <c r="K14" s="24" t="n"/>
    </row>
    <row r="15" ht="13.5" customHeight="1" s="44">
      <c r="A15" s="1">
        <f>鱼单价工具!A15</f>
        <v/>
      </c>
      <c r="B15" s="7">
        <f>鱼单价工具!B15</f>
        <v/>
      </c>
      <c r="C15" s="24">
        <f>鱼单价工具!C15</f>
        <v/>
      </c>
      <c r="D15" s="24">
        <f>鱼单价工具!D15</f>
        <v/>
      </c>
      <c r="E15" s="38">
        <f>鱼单价工具!F15</f>
        <v/>
      </c>
      <c r="F15" s="38">
        <f>鱼单价工具!G15</f>
        <v/>
      </c>
      <c r="G15" s="24" t="n"/>
      <c r="H15" s="24" t="n"/>
      <c r="I15" s="24" t="n"/>
      <c r="J15" s="24" t="n"/>
      <c r="K15" s="24" t="n"/>
    </row>
    <row r="16" ht="13.5" customHeight="1" s="44">
      <c r="A16" s="1">
        <f>鱼单价工具!A16</f>
        <v/>
      </c>
      <c r="B16" s="7">
        <f>鱼单价工具!B16</f>
        <v/>
      </c>
      <c r="C16" s="24">
        <f>鱼单价工具!C16</f>
        <v/>
      </c>
      <c r="D16" s="24">
        <f>鱼单价工具!D16</f>
        <v/>
      </c>
      <c r="E16" s="38">
        <f>鱼单价工具!F16</f>
        <v/>
      </c>
      <c r="F16" s="38">
        <f>鱼单价工具!G16</f>
        <v/>
      </c>
      <c r="G16" s="24" t="n"/>
      <c r="H16" s="24" t="n"/>
      <c r="I16" s="24" t="n"/>
      <c r="J16" s="24" t="n"/>
      <c r="K16" s="24" t="n"/>
    </row>
    <row r="17" ht="13.5" customHeight="1" s="44">
      <c r="A17" s="1">
        <f>鱼单价工具!A17</f>
        <v/>
      </c>
      <c r="B17" s="7">
        <f>鱼单价工具!B17</f>
        <v/>
      </c>
      <c r="C17" s="24">
        <f>鱼单价工具!C17</f>
        <v/>
      </c>
      <c r="D17" s="24">
        <f>鱼单价工具!D17</f>
        <v/>
      </c>
      <c r="E17" s="38">
        <f>鱼单价工具!F17</f>
        <v/>
      </c>
      <c r="F17" s="38">
        <f>鱼单价工具!G17</f>
        <v/>
      </c>
      <c r="G17" s="24" t="n"/>
      <c r="H17" s="24" t="n"/>
      <c r="I17" s="24" t="n"/>
      <c r="J17" s="24" t="n"/>
      <c r="K17" s="24" t="n"/>
    </row>
    <row r="18" ht="13.5" customHeight="1" s="44">
      <c r="A18" s="1">
        <f>鱼单价工具!A18</f>
        <v/>
      </c>
      <c r="B18" s="7">
        <f>鱼单价工具!B18</f>
        <v/>
      </c>
      <c r="C18" s="24">
        <f>鱼单价工具!C18</f>
        <v/>
      </c>
      <c r="D18" s="24">
        <f>鱼单价工具!D18</f>
        <v/>
      </c>
      <c r="E18" s="38">
        <f>鱼单价工具!F18</f>
        <v/>
      </c>
      <c r="F18" s="38">
        <f>鱼单价工具!G18</f>
        <v/>
      </c>
      <c r="G18" s="24" t="n"/>
      <c r="H18" s="24" t="n"/>
      <c r="I18" s="24" t="n"/>
      <c r="J18" s="24" t="n"/>
      <c r="K18" s="24" t="n"/>
    </row>
    <row r="19" ht="13.5" customHeight="1" s="44">
      <c r="A19" s="1">
        <f>鱼单价工具!A19</f>
        <v/>
      </c>
      <c r="B19" s="7">
        <f>鱼单价工具!B19</f>
        <v/>
      </c>
      <c r="C19" s="24">
        <f>鱼单价工具!C19</f>
        <v/>
      </c>
      <c r="D19" s="24">
        <f>鱼单价工具!D19</f>
        <v/>
      </c>
      <c r="E19" s="38">
        <f>鱼单价工具!F19</f>
        <v/>
      </c>
      <c r="F19" s="38">
        <f>鱼单价工具!G19</f>
        <v/>
      </c>
      <c r="G19" s="24" t="n"/>
      <c r="H19" s="24" t="n"/>
      <c r="I19" s="24" t="n"/>
      <c r="J19" s="24" t="n"/>
      <c r="K19" s="24" t="n"/>
    </row>
    <row r="20" ht="13.5" customHeight="1" s="44">
      <c r="A20" s="1">
        <f>鱼单价工具!A20</f>
        <v/>
      </c>
      <c r="B20" s="7">
        <f>鱼单价工具!B20</f>
        <v/>
      </c>
      <c r="C20" s="24">
        <f>鱼单价工具!C20</f>
        <v/>
      </c>
      <c r="D20" s="24">
        <f>鱼单价工具!D20</f>
        <v/>
      </c>
      <c r="E20" s="38">
        <f>鱼单价工具!F20</f>
        <v/>
      </c>
      <c r="F20" s="38">
        <f>鱼单价工具!G20</f>
        <v/>
      </c>
      <c r="G20" s="24" t="n"/>
      <c r="H20" s="24" t="n"/>
      <c r="I20" s="24" t="n"/>
      <c r="J20" s="24" t="n"/>
      <c r="K20" s="24" t="n"/>
    </row>
    <row r="21" ht="13.5" customHeight="1" s="44">
      <c r="A21" s="1">
        <f>鱼单价工具!A21</f>
        <v/>
      </c>
      <c r="B21" s="7">
        <f>鱼单价工具!B21</f>
        <v/>
      </c>
      <c r="C21" s="24">
        <f>鱼单价工具!C21</f>
        <v/>
      </c>
      <c r="D21" s="24">
        <f>鱼单价工具!D21</f>
        <v/>
      </c>
      <c r="E21" s="38">
        <f>鱼单价工具!F21</f>
        <v/>
      </c>
      <c r="F21" s="38">
        <f>鱼单价工具!G21</f>
        <v/>
      </c>
      <c r="G21" s="24" t="n"/>
      <c r="H21" s="24" t="n"/>
      <c r="I21" s="24" t="n"/>
      <c r="J21" s="24" t="n"/>
      <c r="K21" s="24" t="n"/>
    </row>
    <row r="22" ht="13.5" customHeight="1" s="44">
      <c r="A22" s="1">
        <f>鱼单价工具!A22</f>
        <v/>
      </c>
      <c r="B22" s="7">
        <f>鱼单价工具!B22</f>
        <v/>
      </c>
      <c r="C22" s="24">
        <f>鱼单价工具!C22</f>
        <v/>
      </c>
      <c r="D22" s="24">
        <f>鱼单价工具!D22</f>
        <v/>
      </c>
      <c r="E22" s="38">
        <f>鱼单价工具!F22</f>
        <v/>
      </c>
      <c r="F22" s="38">
        <f>鱼单价工具!G22</f>
        <v/>
      </c>
      <c r="G22" s="24" t="n"/>
      <c r="H22" s="24" t="n"/>
      <c r="I22" s="24" t="n"/>
      <c r="J22" s="24" t="n"/>
      <c r="K22" s="24" t="n"/>
    </row>
    <row r="23" ht="13.5" customHeight="1" s="44">
      <c r="A23" s="1">
        <f>鱼单价工具!A23</f>
        <v/>
      </c>
      <c r="B23" s="7">
        <f>鱼单价工具!B23</f>
        <v/>
      </c>
      <c r="C23" s="24">
        <f>鱼单价工具!C23</f>
        <v/>
      </c>
      <c r="D23" s="24">
        <f>鱼单价工具!D23</f>
        <v/>
      </c>
      <c r="E23" s="38">
        <f>鱼单价工具!F23</f>
        <v/>
      </c>
      <c r="F23" s="38">
        <f>鱼单价工具!G23</f>
        <v/>
      </c>
      <c r="G23" s="24" t="n"/>
      <c r="H23" s="24" t="n"/>
      <c r="I23" s="24" t="n"/>
      <c r="J23" s="24" t="n"/>
      <c r="K23" s="24" t="n"/>
    </row>
    <row r="24" ht="13.5" customHeight="1" s="44">
      <c r="A24" s="1">
        <f>鱼单价工具!A24</f>
        <v/>
      </c>
      <c r="B24" s="7">
        <f>鱼单价工具!B24</f>
        <v/>
      </c>
      <c r="C24" s="24">
        <f>鱼单价工具!C24</f>
        <v/>
      </c>
      <c r="D24" s="24">
        <f>鱼单价工具!D24</f>
        <v/>
      </c>
      <c r="E24" s="38">
        <f>鱼单价工具!F24</f>
        <v/>
      </c>
      <c r="F24" s="38">
        <f>鱼单价工具!G24</f>
        <v/>
      </c>
      <c r="G24" s="24" t="n"/>
      <c r="H24" s="24" t="n"/>
      <c r="I24" s="24" t="n"/>
      <c r="J24" s="24" t="n"/>
      <c r="K24" s="24" t="n"/>
    </row>
    <row r="25" ht="13.5" customHeight="1" s="44">
      <c r="A25" s="1">
        <f>鱼单价工具!A25</f>
        <v/>
      </c>
      <c r="B25" s="7">
        <f>鱼单价工具!B25</f>
        <v/>
      </c>
      <c r="C25" s="24">
        <f>鱼单价工具!C25</f>
        <v/>
      </c>
      <c r="D25" s="24">
        <f>鱼单价工具!D25</f>
        <v/>
      </c>
      <c r="E25" s="38">
        <f>鱼单价工具!F25</f>
        <v/>
      </c>
      <c r="F25" s="38">
        <f>鱼单价工具!G25</f>
        <v/>
      </c>
      <c r="G25" s="24" t="n"/>
      <c r="H25" s="24" t="n"/>
      <c r="I25" s="24" t="n"/>
      <c r="J25" s="24" t="n"/>
      <c r="K25" s="24" t="n"/>
    </row>
    <row r="26" ht="13.5" customHeight="1" s="44">
      <c r="A26" s="1">
        <f>鱼单价工具!A26</f>
        <v/>
      </c>
      <c r="B26" s="7">
        <f>鱼单价工具!B26</f>
        <v/>
      </c>
      <c r="C26" s="24">
        <f>鱼单价工具!C26</f>
        <v/>
      </c>
      <c r="D26" s="24">
        <f>鱼单价工具!D26</f>
        <v/>
      </c>
      <c r="E26" s="38">
        <f>鱼单价工具!F26</f>
        <v/>
      </c>
      <c r="F26" s="38">
        <f>鱼单价工具!G26</f>
        <v/>
      </c>
      <c r="G26" s="24" t="n"/>
      <c r="H26" s="24" t="n"/>
      <c r="I26" s="24" t="n"/>
      <c r="J26" s="24" t="n"/>
      <c r="K26" s="24" t="n"/>
    </row>
    <row r="27" ht="13.5" customHeight="1" s="44">
      <c r="A27" s="1">
        <f>鱼单价工具!A27</f>
        <v/>
      </c>
      <c r="B27" s="7">
        <f>鱼单价工具!B27</f>
        <v/>
      </c>
      <c r="C27" s="24">
        <f>鱼单价工具!C27</f>
        <v/>
      </c>
      <c r="D27" s="24">
        <f>鱼单价工具!D27</f>
        <v/>
      </c>
      <c r="E27" s="38">
        <f>鱼单价工具!F27</f>
        <v/>
      </c>
      <c r="F27" s="38">
        <f>鱼单价工具!G27</f>
        <v/>
      </c>
      <c r="G27" s="24" t="n"/>
      <c r="H27" s="24" t="n"/>
      <c r="I27" s="24" t="n"/>
      <c r="J27" s="24" t="n"/>
      <c r="K27" s="24" t="n"/>
    </row>
    <row r="28" ht="13.5" customHeight="1" s="44">
      <c r="A28" s="1">
        <f>鱼单价工具!A28</f>
        <v/>
      </c>
      <c r="B28" s="7">
        <f>鱼单价工具!B28</f>
        <v/>
      </c>
      <c r="C28" s="24">
        <f>鱼单价工具!C28</f>
        <v/>
      </c>
      <c r="D28" s="24">
        <f>鱼单价工具!D28</f>
        <v/>
      </c>
      <c r="E28" s="38">
        <f>鱼单价工具!F28</f>
        <v/>
      </c>
      <c r="F28" s="38">
        <f>鱼单价工具!G28</f>
        <v/>
      </c>
      <c r="G28" s="24" t="n"/>
      <c r="H28" s="24" t="n"/>
      <c r="I28" s="24" t="n"/>
      <c r="J28" s="24" t="n"/>
      <c r="K28" s="24" t="n"/>
    </row>
    <row r="29" ht="13.5" customHeight="1" s="44">
      <c r="A29" s="1">
        <f>鱼单价工具!A29</f>
        <v/>
      </c>
      <c r="B29" s="7">
        <f>鱼单价工具!B29</f>
        <v/>
      </c>
      <c r="C29" s="24">
        <f>鱼单价工具!C29</f>
        <v/>
      </c>
      <c r="D29" s="24">
        <f>鱼单价工具!D29</f>
        <v/>
      </c>
      <c r="E29" s="38">
        <f>鱼单价工具!F29</f>
        <v/>
      </c>
      <c r="F29" s="38">
        <f>鱼单价工具!G29</f>
        <v/>
      </c>
      <c r="G29" s="24" t="n"/>
      <c r="H29" s="24" t="n"/>
      <c r="I29" s="24" t="n"/>
      <c r="J29" s="24" t="n"/>
      <c r="K29" s="24" t="n"/>
    </row>
    <row r="30" ht="13.5" customHeight="1" s="44">
      <c r="A30" s="1">
        <f>鱼单价工具!A30</f>
        <v/>
      </c>
      <c r="B30" s="7">
        <f>鱼单价工具!B30</f>
        <v/>
      </c>
      <c r="C30" s="24">
        <f>鱼单价工具!C30</f>
        <v/>
      </c>
      <c r="D30" s="24">
        <f>鱼单价工具!D30</f>
        <v/>
      </c>
      <c r="E30" s="38">
        <f>鱼单价工具!F30</f>
        <v/>
      </c>
      <c r="F30" s="38">
        <f>鱼单价工具!G30</f>
        <v/>
      </c>
      <c r="G30" s="24" t="n"/>
      <c r="H30" s="24" t="n"/>
      <c r="I30" s="24" t="n"/>
      <c r="J30" s="24" t="n"/>
      <c r="K30" s="24" t="n"/>
    </row>
    <row r="31" ht="13.5" customHeight="1" s="44">
      <c r="A31" s="1">
        <f>鱼单价工具!A31</f>
        <v/>
      </c>
      <c r="B31" s="7">
        <f>鱼单价工具!B31</f>
        <v/>
      </c>
      <c r="C31" s="24">
        <f>鱼单价工具!C31</f>
        <v/>
      </c>
      <c r="D31" s="24">
        <f>鱼单价工具!D31</f>
        <v/>
      </c>
      <c r="E31" s="38">
        <f>鱼单价工具!F31</f>
        <v/>
      </c>
      <c r="F31" s="38">
        <f>鱼单价工具!G31</f>
        <v/>
      </c>
      <c r="G31" s="24" t="n"/>
      <c r="H31" s="24" t="n"/>
      <c r="I31" s="24" t="n"/>
      <c r="J31" s="24" t="n"/>
      <c r="K31" s="24" t="n"/>
    </row>
    <row r="32" ht="13.5" customHeight="1" s="44">
      <c r="A32" s="1">
        <f>鱼单价工具!A32</f>
        <v/>
      </c>
      <c r="B32" s="7">
        <f>鱼单价工具!B32</f>
        <v/>
      </c>
      <c r="C32" s="24">
        <f>鱼单价工具!C32</f>
        <v/>
      </c>
      <c r="D32" s="24">
        <f>鱼单价工具!D32</f>
        <v/>
      </c>
      <c r="E32" s="38">
        <f>鱼单价工具!F32</f>
        <v/>
      </c>
      <c r="F32" s="38">
        <f>鱼单价工具!G32</f>
        <v/>
      </c>
      <c r="G32" s="24" t="n"/>
      <c r="H32" s="24" t="n"/>
      <c r="I32" s="24" t="n"/>
      <c r="J32" s="24" t="n"/>
      <c r="K32" s="24" t="n"/>
    </row>
    <row r="33" ht="13.5" customHeight="1" s="44">
      <c r="A33" s="1">
        <f>鱼单价工具!A33</f>
        <v/>
      </c>
      <c r="B33" s="7">
        <f>鱼单价工具!B33</f>
        <v/>
      </c>
      <c r="C33" s="24">
        <f>鱼单价工具!C33</f>
        <v/>
      </c>
      <c r="D33" s="24">
        <f>鱼单价工具!D33</f>
        <v/>
      </c>
      <c r="E33" s="38">
        <f>鱼单价工具!F33</f>
        <v/>
      </c>
      <c r="F33" s="38">
        <f>鱼单价工具!G33</f>
        <v/>
      </c>
      <c r="G33" s="24" t="n"/>
      <c r="H33" s="24" t="n"/>
      <c r="I33" s="24" t="n"/>
      <c r="J33" s="24" t="n"/>
      <c r="K33" s="24" t="n"/>
    </row>
    <row r="34" ht="13.5" customHeight="1" s="44">
      <c r="A34" s="1">
        <f>鱼单价工具!A34</f>
        <v/>
      </c>
      <c r="B34" s="7">
        <f>鱼单价工具!B34</f>
        <v/>
      </c>
      <c r="C34" s="24">
        <f>鱼单价工具!C34</f>
        <v/>
      </c>
      <c r="D34" s="24">
        <f>鱼单价工具!D34</f>
        <v/>
      </c>
      <c r="E34" s="38">
        <f>鱼单价工具!F34</f>
        <v/>
      </c>
      <c r="F34" s="38">
        <f>鱼单价工具!G34</f>
        <v/>
      </c>
      <c r="G34" s="24" t="n"/>
      <c r="H34" s="24" t="n"/>
      <c r="I34" s="24" t="n"/>
      <c r="J34" s="24" t="n"/>
      <c r="K34" s="24" t="n"/>
    </row>
    <row r="35" ht="13.5" customHeight="1" s="44">
      <c r="A35" s="1">
        <f>鱼单价工具!A35</f>
        <v/>
      </c>
      <c r="B35" s="7">
        <f>鱼单价工具!B35</f>
        <v/>
      </c>
      <c r="C35" s="24">
        <f>鱼单价工具!C35</f>
        <v/>
      </c>
      <c r="D35" s="24">
        <f>鱼单价工具!D35</f>
        <v/>
      </c>
      <c r="E35" s="38">
        <f>鱼单价工具!F35</f>
        <v/>
      </c>
      <c r="F35" s="38">
        <f>鱼单价工具!G35</f>
        <v/>
      </c>
      <c r="G35" s="24" t="n"/>
      <c r="H35" s="24" t="n"/>
      <c r="I35" s="24" t="n"/>
      <c r="J35" s="24" t="n"/>
      <c r="K35" s="24" t="n"/>
    </row>
    <row r="36" ht="13.5" customHeight="1" s="44">
      <c r="A36" s="1">
        <f>鱼单价工具!A36</f>
        <v/>
      </c>
      <c r="B36" s="7">
        <f>鱼单价工具!B36</f>
        <v/>
      </c>
      <c r="C36" s="24">
        <f>鱼单价工具!C36</f>
        <v/>
      </c>
      <c r="D36" s="24">
        <f>鱼单价工具!D36</f>
        <v/>
      </c>
      <c r="E36" s="38">
        <f>鱼单价工具!F36</f>
        <v/>
      </c>
      <c r="F36" s="38">
        <f>鱼单价工具!G36</f>
        <v/>
      </c>
      <c r="G36" s="24" t="n"/>
      <c r="H36" s="24" t="n"/>
      <c r="I36" s="24" t="n"/>
      <c r="J36" s="24" t="n"/>
      <c r="K36" s="24" t="n"/>
    </row>
    <row r="37" ht="13.5" customHeight="1" s="44">
      <c r="A37" s="1">
        <f>鱼单价工具!A37</f>
        <v/>
      </c>
      <c r="B37" s="7">
        <f>鱼单价工具!B37</f>
        <v/>
      </c>
      <c r="C37" s="24">
        <f>鱼单价工具!C37</f>
        <v/>
      </c>
      <c r="D37" s="24">
        <f>鱼单价工具!D37</f>
        <v/>
      </c>
      <c r="E37" s="38">
        <f>鱼单价工具!F37</f>
        <v/>
      </c>
      <c r="F37" s="38">
        <f>鱼单价工具!G37</f>
        <v/>
      </c>
      <c r="G37" s="24" t="n"/>
      <c r="H37" s="24" t="n"/>
      <c r="I37" s="24" t="n"/>
      <c r="J37" s="24" t="n"/>
      <c r="K37" s="24" t="n"/>
    </row>
    <row r="38" ht="13.5" customHeight="1" s="44">
      <c r="A38" s="1">
        <f>鱼单价工具!A38</f>
        <v/>
      </c>
      <c r="B38" s="7">
        <f>鱼单价工具!B38</f>
        <v/>
      </c>
      <c r="C38" s="24">
        <f>鱼单价工具!C38</f>
        <v/>
      </c>
      <c r="D38" s="24">
        <f>鱼单价工具!D38</f>
        <v/>
      </c>
      <c r="E38" s="38">
        <f>鱼单价工具!F38</f>
        <v/>
      </c>
      <c r="F38" s="38">
        <f>鱼单价工具!G38</f>
        <v/>
      </c>
      <c r="G38" s="24" t="n"/>
      <c r="H38" s="24" t="n"/>
      <c r="I38" s="24" t="n"/>
      <c r="J38" s="24" t="n"/>
      <c r="K38" s="24" t="n"/>
    </row>
    <row r="39" ht="13.5" customHeight="1" s="44">
      <c r="A39" s="1">
        <f>鱼单价工具!A39</f>
        <v/>
      </c>
      <c r="B39" s="7">
        <f>鱼单价工具!B39</f>
        <v/>
      </c>
      <c r="C39" s="24">
        <f>鱼单价工具!C39</f>
        <v/>
      </c>
      <c r="D39" s="24">
        <f>鱼单价工具!D39</f>
        <v/>
      </c>
      <c r="E39" s="38">
        <f>鱼单价工具!F39</f>
        <v/>
      </c>
      <c r="F39" s="38">
        <f>鱼单价工具!G39</f>
        <v/>
      </c>
      <c r="G39" s="24" t="n"/>
      <c r="H39" s="24" t="n"/>
      <c r="I39" s="24" t="n"/>
      <c r="J39" s="24" t="n"/>
      <c r="K39" s="2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2025-04-24T10:22:59Z</dcterms:created>
  <dcterms:modified xsi:type="dcterms:W3CDTF">2025-04-24T10:31:43Z</dcterms:modified>
  <cp:lastModifiedBy>甫 宋</cp:lastModifiedBy>
</cp:coreProperties>
</file>