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5" yWindow="0" windowWidth="41055" windowHeight="20985" tabRatio="600" firstSheet="0" activeTab="0" autoFilterDateGrouping="1"/>
  </bookViews>
  <sheets>
    <sheet name="鱼单价工具" sheetId="1" state="visible" r:id="rId1"/>
    <sheet name="鱼种重量参数" sheetId="2" state="visible" r:id="rId2"/>
    <sheet name="饵长-鱼长工具" sheetId="3" state="visible" r:id="rId3"/>
    <sheet name="钓场鱼品质列表" sheetId="4" state="visible" r:id="rId4"/>
  </sheets>
  <externalReferences>
    <externalReference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1">
    <font>
      <name val="等线"/>
      <family val="2"/>
      <color theme="1"/>
      <sz val="10"/>
      <scheme val="minor"/>
    </font>
    <font>
      <name val="等线"/>
      <family val="2"/>
      <color rgb="FF000000"/>
      <sz val="9.75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9.75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b val="1"/>
      <color rgb="FFF54A45"/>
      <sz val="9.75"/>
      <scheme val="minor"/>
    </font>
    <font>
      <name val="等线"/>
      <family val="2"/>
      <color rgb="FF990099"/>
      <sz val="9.75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rgb="FF000000"/>
      <sz val="10"/>
      <scheme val="minor"/>
    </font>
    <font>
      <name val="等线"/>
      <charset val="134"/>
      <family val="3"/>
      <b val="1"/>
      <color rgb="FF000000"/>
      <sz val="11"/>
      <scheme val="minor"/>
    </font>
    <font>
      <name val="等线"/>
      <charset val="134"/>
      <family val="3"/>
      <color rgb="FF000000"/>
      <sz val="11"/>
      <scheme val="minor"/>
    </font>
    <font>
      <name val="等线"/>
      <charset val="134"/>
      <family val="3"/>
      <color rgb="FF000000"/>
      <sz val="10"/>
      <scheme val="minor"/>
    </font>
    <font>
      <name val="等线"/>
      <charset val="134"/>
      <family val="3"/>
      <color rgb="FF1F2329"/>
      <sz val="11"/>
      <scheme val="minor"/>
    </font>
    <font>
      <name val="等线"/>
      <charset val="134"/>
      <family val="3"/>
      <color theme="7" tint="-0.499984740745262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b val="1"/>
      <sz val="10"/>
    </font>
    <font>
      <name val="等线"/>
      <charset val="134"/>
      <family val="3"/>
      <color rgb="FF990099"/>
      <sz val="10"/>
    </font>
    <font>
      <b val="1"/>
    </font>
    <font>
      <color rgb="00990099"/>
    </font>
  </fonts>
  <fills count="16">
    <fill>
      <patternFill/>
    </fill>
    <fill>
      <patternFill patternType="gray125"/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8EE085"/>
      </patternFill>
    </fill>
    <fill>
      <patternFill patternType="solid">
        <fgColor rgb="FFD9F5D6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9F3FD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6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164" fontId="4" fillId="0" borderId="4" applyAlignment="1" pivotButton="0" quotePrefix="0" xfId="0">
      <alignment vertical="center"/>
    </xf>
    <xf numFmtId="0" fontId="5" fillId="2" borderId="5" applyAlignment="1" pivotButton="0" quotePrefix="0" xfId="0">
      <alignment vertical="center"/>
    </xf>
    <xf numFmtId="164" fontId="5" fillId="3" borderId="6" applyAlignment="1" pivotButton="0" quotePrefix="0" xfId="0">
      <alignment vertical="center"/>
    </xf>
    <xf numFmtId="0" fontId="6" fillId="4" borderId="7" applyAlignment="1" pivotButton="0" quotePrefix="0" xfId="0">
      <alignment vertical="center"/>
    </xf>
    <xf numFmtId="0" fontId="5" fillId="5" borderId="8" applyAlignment="1" pivotButton="0" quotePrefix="0" xfId="0">
      <alignment vertical="center"/>
    </xf>
    <xf numFmtId="0" fontId="4" fillId="6" borderId="9" applyAlignment="1" pivotButton="0" quotePrefix="0" xfId="0">
      <alignment vertical="center"/>
    </xf>
    <xf numFmtId="0" fontId="4" fillId="7" borderId="10" applyAlignment="1" pivotButton="0" quotePrefix="0" xfId="0">
      <alignment vertical="center"/>
    </xf>
    <xf numFmtId="0" fontId="7" fillId="0" borderId="11" pivotButton="0" quotePrefix="0" xfId="0"/>
    <xf numFmtId="0" fontId="4" fillId="8" borderId="12" applyAlignment="1" pivotButton="0" quotePrefix="0" xfId="0">
      <alignment vertical="center"/>
    </xf>
    <xf numFmtId="0" fontId="4" fillId="9" borderId="13" applyAlignment="1" pivotButton="0" quotePrefix="0" xfId="0">
      <alignment vertical="center"/>
    </xf>
    <xf numFmtId="164" fontId="4" fillId="10" borderId="14" applyAlignment="1" pivotButton="0" quotePrefix="0" xfId="0">
      <alignment vertical="center"/>
    </xf>
    <xf numFmtId="0" fontId="4" fillId="11" borderId="15" applyAlignment="1" pivotButton="0" quotePrefix="0" xfId="0">
      <alignment vertical="center"/>
    </xf>
    <xf numFmtId="0" fontId="0" fillId="0" borderId="0" pivotButton="0" quotePrefix="0" xfId="0"/>
    <xf numFmtId="0" fontId="9" fillId="12" borderId="17" applyAlignment="1" pivotButton="0" quotePrefix="0" xfId="0">
      <alignment vertical="center"/>
    </xf>
    <xf numFmtId="0" fontId="10" fillId="12" borderId="17" pivotButton="0" quotePrefix="0" xfId="0"/>
    <xf numFmtId="0" fontId="11" fillId="0" borderId="17" pivotButton="0" quotePrefix="0" xfId="0"/>
    <xf numFmtId="0" fontId="12" fillId="0" borderId="17" applyAlignment="1" pivotButton="0" quotePrefix="0" xfId="0">
      <alignment vertical="center"/>
    </xf>
    <xf numFmtId="0" fontId="11" fillId="13" borderId="17" applyAlignment="1" pivotButton="0" quotePrefix="0" xfId="0">
      <alignment horizontal="left" vertical="center"/>
    </xf>
    <xf numFmtId="0" fontId="11" fillId="0" borderId="17" applyAlignment="1" pivotButton="0" quotePrefix="0" xfId="0">
      <alignment horizontal="left" vertical="center"/>
    </xf>
    <xf numFmtId="0" fontId="13" fillId="13" borderId="17" applyAlignment="1" pivotButton="0" quotePrefix="0" xfId="0">
      <alignment horizontal="left" vertical="center"/>
    </xf>
    <xf numFmtId="0" fontId="13" fillId="0" borderId="17" applyAlignment="1" pivotButton="0" quotePrefix="0" xfId="0">
      <alignment horizontal="left" vertical="center"/>
    </xf>
    <xf numFmtId="0" fontId="0" fillId="0" borderId="17" pivotButton="0" quotePrefix="0" xfId="0"/>
    <xf numFmtId="0" fontId="13" fillId="14" borderId="17" applyAlignment="1" pivotButton="0" quotePrefix="0" xfId="0">
      <alignment horizontal="left" vertical="center"/>
    </xf>
    <xf numFmtId="0" fontId="14" fillId="0" borderId="17" pivotButton="0" quotePrefix="0" xfId="0"/>
    <xf numFmtId="0" fontId="11" fillId="14" borderId="17" applyAlignment="1" pivotButton="0" quotePrefix="0" xfId="0">
      <alignment horizontal="left" vertical="center"/>
    </xf>
    <xf numFmtId="0" fontId="15" fillId="0" borderId="17" pivotButton="0" quotePrefix="0" xfId="0"/>
    <xf numFmtId="0" fontId="0" fillId="0" borderId="17" applyAlignment="1" pivotButton="0" quotePrefix="0" xfId="0">
      <alignment horizontal="left"/>
    </xf>
    <xf numFmtId="0" fontId="15" fillId="15" borderId="17" pivotButton="0" quotePrefix="0" xfId="0"/>
    <xf numFmtId="0" fontId="0" fillId="0" borderId="17" applyAlignment="1" pivotButton="0" quotePrefix="0" xfId="0">
      <alignment vertical="center" wrapText="1"/>
    </xf>
    <xf numFmtId="0" fontId="16" fillId="0" borderId="17" applyAlignment="1" pivotButton="0" quotePrefix="0" xfId="0">
      <alignment horizontal="left"/>
    </xf>
    <xf numFmtId="0" fontId="2" fillId="5" borderId="8" applyAlignment="1" pivotButton="0" quotePrefix="0" xfId="0">
      <alignment vertical="center"/>
    </xf>
    <xf numFmtId="0" fontId="6" fillId="4" borderId="16" applyAlignment="1" pivotButton="0" quotePrefix="0" xfId="0">
      <alignment vertical="center"/>
    </xf>
    <xf numFmtId="0" fontId="4" fillId="9" borderId="16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2" fillId="2" borderId="16" applyAlignment="1" pivotButton="0" quotePrefix="0" xfId="0">
      <alignment vertical="center"/>
    </xf>
    <xf numFmtId="0" fontId="5" fillId="14" borderId="5" applyAlignment="1" pivotButton="0" quotePrefix="0" xfId="0">
      <alignment vertical="center"/>
    </xf>
    <xf numFmtId="0" fontId="4" fillId="14" borderId="13" applyAlignment="1" pivotButton="0" quotePrefix="0" xfId="0">
      <alignment vertical="center"/>
    </xf>
    <xf numFmtId="0" fontId="4" fillId="14" borderId="12" applyAlignment="1" pivotButton="0" quotePrefix="0" xfId="0">
      <alignment vertical="center"/>
    </xf>
    <xf numFmtId="0" fontId="1" fillId="14" borderId="1" applyAlignment="1" pivotButton="0" quotePrefix="0" xfId="0">
      <alignment vertical="center"/>
    </xf>
    <xf numFmtId="0" fontId="0" fillId="14" borderId="0" applyAlignment="1" pivotButton="0" quotePrefix="0" xfId="0">
      <alignment vertical="center"/>
    </xf>
    <xf numFmtId="0" fontId="2" fillId="14" borderId="5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17" fillId="0" borderId="16" applyAlignment="1" pivotButton="0" quotePrefix="0" xfId="0">
      <alignment vertical="center"/>
    </xf>
    <xf numFmtId="0" fontId="18" fillId="0" borderId="0" pivotButton="0" quotePrefix="0" xfId="0"/>
    <xf numFmtId="0" fontId="5" fillId="2" borderId="16" applyAlignment="1" pivotButton="0" quotePrefix="0" xfId="0">
      <alignment vertical="center"/>
    </xf>
    <xf numFmtId="0" fontId="0" fillId="0" borderId="0" pivotButton="0" quotePrefix="0" xfId="0"/>
    <xf numFmtId="164" fontId="5" fillId="3" borderId="6" applyAlignment="1" pivotButton="0" quotePrefix="0" xfId="0">
      <alignment vertical="center"/>
    </xf>
    <xf numFmtId="164" fontId="4" fillId="10" borderId="14" applyAlignment="1" pivotButton="0" quotePrefix="0" xfId="0">
      <alignment vertical="center"/>
    </xf>
    <xf numFmtId="164" fontId="4" fillId="0" borderId="4" applyAlignment="1" pivotButton="0" quotePrefix="0" xfId="0">
      <alignment vertical="center"/>
    </xf>
    <xf numFmtId="0" fontId="19" fillId="0" borderId="16" applyAlignment="1" pivotButton="0" quotePrefix="0" xfId="0">
      <alignment vertical="center"/>
    </xf>
    <xf numFmtId="0" fontId="2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10</col>
      <colOff>38100</colOff>
      <row>0</row>
      <rowOff>38100</rowOff>
    </from>
    <to>
      <col>11</col>
      <colOff>-38100</colOff>
      <row>1</row>
      <rowOff>-38100</rowOff>
    </to>
    <pic>
      <nvPicPr>
        <cNvPr id="2" name="Picture 2" descr="lHnepp"/>
        <cNvPicPr>
          <a:picLocks/>
        </cNvPicPr>
      </nvPicPr>
      <blipFill>
        <a:blip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 fLocksWithSheet="0"/>
  </twoCellAnchor>
</wsDr>
</file>

<file path=xl/externalLinks/_rels/externalLink1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鱼种设计表"/>
      <sheetName val="逃游速度"/>
      <sheetName val="鱼种分阶"/>
      <sheetName val="体长"/>
      <sheetName val="饵长"/>
      <sheetName val="defaultPoseBp"/>
      <sheetName val="时段活跃"/>
      <sheetName val="拟饵-姿态"/>
      <sheetName val="鱼调整拟饵-姿态"/>
      <sheetName val="饵种"/>
      <sheetName val="气压敏感度"/>
      <sheetName val="中英文和LW参数"/>
      <sheetName val="觅食水层"/>
      <sheetName val="遮蔽结构"/>
      <sheetName val="等阶-水温阈值"/>
      <sheetName val="常数"/>
      <sheetName val="水温"/>
      <sheetName val="品质字典"/>
    </sheetNames>
    <sheetDataSet>
      <sheetData sheetId="0">
        <row r="2">
          <cell r="B2" t="str">
            <v>灰西鲱</v>
          </cell>
          <cell r="C2" t="str">
            <v>保底</v>
          </cell>
          <cell r="D2">
            <v>1</v>
          </cell>
          <cell r="E2">
            <v>1</v>
          </cell>
          <cell r="F2" t="str">
            <v>开放水域游动的保底鱼</v>
          </cell>
          <cell r="G2">
            <v>200</v>
          </cell>
          <cell r="H2" t="str">
            <v>1、2</v>
          </cell>
          <cell r="I2">
            <v>1</v>
          </cell>
          <cell r="J2">
            <v>1000</v>
          </cell>
          <cell r="K2">
            <v>148</v>
          </cell>
          <cell r="L2">
            <v>200</v>
          </cell>
        </row>
        <row r="3">
          <cell r="B3" t="str">
            <v>美鳊</v>
          </cell>
          <cell r="C3" t="str">
            <v>保底</v>
          </cell>
          <cell r="D3">
            <v>1</v>
          </cell>
          <cell r="E3">
            <v>1.2</v>
          </cell>
          <cell r="F3" t="str">
            <v>其实是米诺的另一种叫法</v>
          </cell>
          <cell r="G3">
            <v>240</v>
          </cell>
          <cell r="H3" t="str">
            <v>1、2</v>
          </cell>
          <cell r="I3">
            <v>1</v>
          </cell>
          <cell r="J3">
            <v>1000</v>
          </cell>
          <cell r="K3">
            <v>177</v>
          </cell>
          <cell r="L3">
            <v>240</v>
          </cell>
        </row>
        <row r="4">
          <cell r="B4" t="str">
            <v>绿太阳鱼</v>
          </cell>
          <cell r="C4" t="str">
            <v>目标</v>
          </cell>
          <cell r="D4">
            <v>1</v>
          </cell>
          <cell r="E4">
            <v>1.7</v>
          </cell>
          <cell r="G4">
            <v>340</v>
          </cell>
          <cell r="H4" t="str">
            <v>1、2</v>
          </cell>
          <cell r="I4">
            <v>1</v>
          </cell>
          <cell r="J4">
            <v>1200</v>
          </cell>
          <cell r="K4">
            <v>251</v>
          </cell>
          <cell r="L4">
            <v>340</v>
          </cell>
        </row>
        <row r="5">
          <cell r="B5" t="str">
            <v>驼背太阳鱼</v>
          </cell>
          <cell r="C5" t="str">
            <v>目标</v>
          </cell>
          <cell r="D5">
            <v>1</v>
          </cell>
          <cell r="E5">
            <v>1.5</v>
          </cell>
          <cell r="G5">
            <v>300</v>
          </cell>
          <cell r="H5" t="str">
            <v>1、2</v>
          </cell>
          <cell r="I5">
            <v>1</v>
          </cell>
          <cell r="J5">
            <v>1000</v>
          </cell>
          <cell r="K5">
            <v>222</v>
          </cell>
          <cell r="L5">
            <v>300</v>
          </cell>
        </row>
        <row r="6">
          <cell r="B6" t="str">
            <v>蓝鳃太阳鱼</v>
          </cell>
          <cell r="C6" t="str">
            <v>目标</v>
          </cell>
          <cell r="D6">
            <v>2</v>
          </cell>
          <cell r="E6">
            <v>2</v>
          </cell>
          <cell r="G6">
            <v>400</v>
          </cell>
          <cell r="H6" t="str">
            <v>1、2、3</v>
          </cell>
          <cell r="I6">
            <v>1</v>
          </cell>
          <cell r="J6">
            <v>1000</v>
          </cell>
          <cell r="K6">
            <v>296</v>
          </cell>
          <cell r="L6">
            <v>400</v>
          </cell>
        </row>
        <row r="7">
          <cell r="B7" t="str">
            <v>小冠太阳鱼</v>
          </cell>
          <cell r="C7" t="str">
            <v>目标</v>
          </cell>
          <cell r="D7">
            <v>2</v>
          </cell>
          <cell r="E7">
            <v>2.2999999999999998</v>
          </cell>
          <cell r="G7">
            <v>460</v>
          </cell>
          <cell r="H7" t="str">
            <v>1、2、3</v>
          </cell>
          <cell r="I7">
            <v>1</v>
          </cell>
          <cell r="J7">
            <v>1000</v>
          </cell>
          <cell r="K7">
            <v>340</v>
          </cell>
          <cell r="L7">
            <v>460</v>
          </cell>
        </row>
        <row r="8">
          <cell r="B8" t="str">
            <v>白亚口鱼</v>
          </cell>
          <cell r="C8" t="str">
            <v>目标</v>
          </cell>
          <cell r="D8">
            <v>3</v>
          </cell>
          <cell r="E8">
            <v>3</v>
          </cell>
          <cell r="G8">
            <v>800</v>
          </cell>
          <cell r="H8" t="str">
            <v>1、2、3、4</v>
          </cell>
          <cell r="I8">
            <v>1</v>
          </cell>
          <cell r="J8">
            <v>1000</v>
          </cell>
          <cell r="K8">
            <v>592</v>
          </cell>
          <cell r="L8">
            <v>800</v>
          </cell>
        </row>
        <row r="9">
          <cell r="B9" t="str">
            <v>水牛鱼</v>
          </cell>
          <cell r="C9" t="str">
            <v>目标</v>
          </cell>
          <cell r="D9">
            <v>3</v>
          </cell>
          <cell r="E9">
            <v>3</v>
          </cell>
          <cell r="G9">
            <v>800</v>
          </cell>
          <cell r="H9" t="str">
            <v>1、2、3、4</v>
          </cell>
          <cell r="I9">
            <v>1</v>
          </cell>
          <cell r="J9">
            <v>1000</v>
          </cell>
          <cell r="K9">
            <v>592</v>
          </cell>
          <cell r="L9">
            <v>800</v>
          </cell>
        </row>
        <row r="10">
          <cell r="B10" t="str">
            <v>大口牛胭脂鱼</v>
          </cell>
          <cell r="C10" t="str">
            <v>目标</v>
          </cell>
          <cell r="D10">
            <v>3</v>
          </cell>
          <cell r="E10">
            <v>3.5</v>
          </cell>
          <cell r="G10">
            <v>1000</v>
          </cell>
          <cell r="H10" t="str">
            <v>1、2、3、4</v>
          </cell>
          <cell r="I10">
            <v>1</v>
          </cell>
          <cell r="J10">
            <v>1000</v>
          </cell>
          <cell r="K10">
            <v>740</v>
          </cell>
          <cell r="L10">
            <v>1000</v>
          </cell>
        </row>
        <row r="11">
          <cell r="B11" t="str">
            <v>丁鱥</v>
          </cell>
          <cell r="C11" t="str">
            <v>目标</v>
          </cell>
          <cell r="D11">
            <v>4</v>
          </cell>
          <cell r="E11">
            <v>4</v>
          </cell>
          <cell r="G11">
            <v>1600</v>
          </cell>
          <cell r="H11" t="str">
            <v>1、2、3、4、5</v>
          </cell>
          <cell r="I11">
            <v>1</v>
          </cell>
          <cell r="J11">
            <v>1000</v>
          </cell>
          <cell r="K11">
            <v>1184</v>
          </cell>
          <cell r="L11">
            <v>1600</v>
          </cell>
        </row>
        <row r="12">
          <cell r="B12" t="str">
            <v>斑点叉尾鮰</v>
          </cell>
          <cell r="C12" t="str">
            <v>目标</v>
          </cell>
          <cell r="D12">
            <v>4</v>
          </cell>
          <cell r="E12">
            <v>4.3</v>
          </cell>
          <cell r="G12">
            <v>1800</v>
          </cell>
          <cell r="H12" t="str">
            <v>1、2、3、4、5</v>
          </cell>
          <cell r="I12">
            <v>1</v>
          </cell>
          <cell r="J12">
            <v>1000</v>
          </cell>
          <cell r="K12">
            <v>1332</v>
          </cell>
          <cell r="L12">
            <v>1800</v>
          </cell>
        </row>
        <row r="13">
          <cell r="B13" t="str">
            <v>美鳊</v>
          </cell>
          <cell r="C13" t="str">
            <v>保底</v>
          </cell>
          <cell r="D13">
            <v>1</v>
          </cell>
          <cell r="E13">
            <v>1</v>
          </cell>
          <cell r="G13">
            <v>200</v>
          </cell>
          <cell r="H13" t="str">
            <v>1、2</v>
          </cell>
          <cell r="I13">
            <v>2</v>
          </cell>
          <cell r="J13">
            <v>1000</v>
          </cell>
          <cell r="K13">
            <v>148</v>
          </cell>
          <cell r="L13">
            <v>200</v>
          </cell>
        </row>
        <row r="14">
          <cell r="B14" t="str">
            <v>蓝鳃太阳鱼</v>
          </cell>
          <cell r="C14" t="str">
            <v>保底</v>
          </cell>
          <cell r="D14">
            <v>2</v>
          </cell>
          <cell r="E14">
            <v>2</v>
          </cell>
          <cell r="G14">
            <v>400</v>
          </cell>
          <cell r="H14" t="str">
            <v>1、2</v>
          </cell>
          <cell r="I14">
            <v>2</v>
          </cell>
          <cell r="J14">
            <v>1000</v>
          </cell>
          <cell r="K14">
            <v>296</v>
          </cell>
          <cell r="L14">
            <v>400</v>
          </cell>
        </row>
        <row r="15">
          <cell r="B15" t="str">
            <v>小冠太阳鱼</v>
          </cell>
          <cell r="C15" t="str">
            <v>保底</v>
          </cell>
          <cell r="D15">
            <v>2</v>
          </cell>
          <cell r="E15">
            <v>2.2999999999999998</v>
          </cell>
          <cell r="G15">
            <v>460</v>
          </cell>
          <cell r="H15" t="str">
            <v>1、2</v>
          </cell>
          <cell r="I15">
            <v>2</v>
          </cell>
          <cell r="J15">
            <v>1000</v>
          </cell>
          <cell r="K15">
            <v>340</v>
          </cell>
          <cell r="L15">
            <v>460</v>
          </cell>
        </row>
        <row r="16">
          <cell r="B16" t="str">
            <v>美洲西鲱</v>
          </cell>
          <cell r="C16" t="str">
            <v>保底</v>
          </cell>
          <cell r="D16">
            <v>2</v>
          </cell>
          <cell r="E16">
            <v>2</v>
          </cell>
          <cell r="G16">
            <v>400</v>
          </cell>
          <cell r="H16" t="str">
            <v>1、2</v>
          </cell>
          <cell r="I16">
            <v>2</v>
          </cell>
          <cell r="J16">
            <v>1000</v>
          </cell>
          <cell r="K16">
            <v>296</v>
          </cell>
          <cell r="L16">
            <v>400</v>
          </cell>
        </row>
        <row r="17">
          <cell r="B17" t="str">
            <v>岩钝鲈</v>
          </cell>
          <cell r="C17" t="str">
            <v>保底</v>
          </cell>
          <cell r="D17">
            <v>2</v>
          </cell>
          <cell r="E17">
            <v>2</v>
          </cell>
          <cell r="G17">
            <v>400</v>
          </cell>
          <cell r="H17" t="str">
            <v>1、2</v>
          </cell>
          <cell r="I17">
            <v>2</v>
          </cell>
          <cell r="J17">
            <v>1000</v>
          </cell>
          <cell r="K17">
            <v>296</v>
          </cell>
          <cell r="L17">
            <v>400</v>
          </cell>
        </row>
        <row r="18">
          <cell r="B18" t="str">
            <v>弓鳍鱼</v>
          </cell>
          <cell r="C18" t="str">
            <v>目标</v>
          </cell>
          <cell r="D18">
            <v>2</v>
          </cell>
          <cell r="E18">
            <v>2.5</v>
          </cell>
          <cell r="G18">
            <v>500</v>
          </cell>
          <cell r="H18" t="str">
            <v>1、2</v>
          </cell>
          <cell r="I18">
            <v>2</v>
          </cell>
          <cell r="J18">
            <v>1000</v>
          </cell>
          <cell r="K18">
            <v>370</v>
          </cell>
          <cell r="L18">
            <v>500</v>
          </cell>
        </row>
        <row r="19">
          <cell r="B19" t="str">
            <v>黄鲈</v>
          </cell>
          <cell r="C19" t="str">
            <v>目标</v>
          </cell>
          <cell r="D19">
            <v>3</v>
          </cell>
          <cell r="E19">
            <v>3.3</v>
          </cell>
          <cell r="G19">
            <v>900</v>
          </cell>
          <cell r="H19" t="str">
            <v>1、2、3</v>
          </cell>
          <cell r="I19">
            <v>2</v>
          </cell>
          <cell r="J19">
            <v>1000</v>
          </cell>
          <cell r="K19">
            <v>666</v>
          </cell>
          <cell r="L19">
            <v>900</v>
          </cell>
        </row>
        <row r="20">
          <cell r="B20" t="str">
            <v>红鳍狗鱼</v>
          </cell>
          <cell r="C20" t="str">
            <v>目标</v>
          </cell>
          <cell r="D20">
            <v>3</v>
          </cell>
          <cell r="E20">
            <v>3.5</v>
          </cell>
          <cell r="G20">
            <v>1000</v>
          </cell>
          <cell r="H20" t="str">
            <v>1、2、3</v>
          </cell>
          <cell r="I20">
            <v>2</v>
          </cell>
          <cell r="J20">
            <v>1000</v>
          </cell>
          <cell r="K20">
            <v>740</v>
          </cell>
          <cell r="L20">
            <v>1000</v>
          </cell>
        </row>
        <row r="21">
          <cell r="B21" t="str">
            <v>斑点黑鲈</v>
          </cell>
          <cell r="C21" t="str">
            <v>目标</v>
          </cell>
          <cell r="D21">
            <v>4</v>
          </cell>
          <cell r="E21">
            <v>4.5</v>
          </cell>
          <cell r="G21">
            <v>2000</v>
          </cell>
          <cell r="H21" t="str">
            <v>1、2、3、4</v>
          </cell>
          <cell r="I21">
            <v>2</v>
          </cell>
          <cell r="J21">
            <v>1000</v>
          </cell>
          <cell r="K21">
            <v>1480</v>
          </cell>
          <cell r="L21">
            <v>2000</v>
          </cell>
        </row>
        <row r="22">
          <cell r="B22" t="str">
            <v>大口黑鲈</v>
          </cell>
          <cell r="C22" t="str">
            <v>目标</v>
          </cell>
          <cell r="D22">
            <v>5</v>
          </cell>
          <cell r="E22">
            <v>5</v>
          </cell>
          <cell r="G22">
            <v>3200</v>
          </cell>
          <cell r="H22" t="str">
            <v>1、2、3、4、5</v>
          </cell>
          <cell r="I22">
            <v>2</v>
          </cell>
          <cell r="J22">
            <v>1000</v>
          </cell>
          <cell r="K22">
            <v>2368</v>
          </cell>
          <cell r="L22">
            <v>3200</v>
          </cell>
        </row>
        <row r="23">
          <cell r="B23" t="str">
            <v>美洲鳗鲡</v>
          </cell>
          <cell r="C23" t="str">
            <v>目标</v>
          </cell>
          <cell r="D23">
            <v>5</v>
          </cell>
          <cell r="E23">
            <v>5</v>
          </cell>
          <cell r="F23" t="str">
            <v>2场的浮钓，深坑底钓</v>
          </cell>
          <cell r="G23">
            <v>3200</v>
          </cell>
          <cell r="H23" t="str">
            <v>1、2、3、4、5</v>
          </cell>
          <cell r="I23">
            <v>2</v>
          </cell>
          <cell r="J23">
            <v>1000</v>
          </cell>
          <cell r="K23">
            <v>2368</v>
          </cell>
          <cell r="L23">
            <v>3200</v>
          </cell>
        </row>
        <row r="24">
          <cell r="B24" t="str">
            <v>玻璃梭鲈</v>
          </cell>
          <cell r="C24" t="str">
            <v>目标</v>
          </cell>
          <cell r="D24">
            <v>5</v>
          </cell>
          <cell r="E24">
            <v>5.3</v>
          </cell>
          <cell r="G24">
            <v>3800</v>
          </cell>
          <cell r="H24" t="str">
            <v>1、2、3、4、5</v>
          </cell>
          <cell r="I24">
            <v>2</v>
          </cell>
          <cell r="J24">
            <v>1000</v>
          </cell>
          <cell r="K24">
            <v>2812</v>
          </cell>
          <cell r="L24">
            <v>3800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200"/>
  <sheetViews>
    <sheetView tabSelected="1" workbookViewId="0">
      <selection activeCell="L10" sqref="L10"/>
    </sheetView>
  </sheetViews>
  <sheetFormatPr baseColWidth="8" defaultColWidth="14" defaultRowHeight="12.75"/>
  <cols>
    <col width="14" customWidth="1" style="37" min="2" max="2"/>
    <col width="19" customWidth="1" style="49" min="3" max="3"/>
    <col width="20" customWidth="1" style="49" min="4" max="4"/>
    <col width="14" customWidth="1" style="49" min="5" max="5"/>
    <col width="8" customWidth="1" style="49" min="6" max="7"/>
    <col width="14" customWidth="1" style="49" min="8" max="14"/>
    <col width="15" customWidth="1" style="49" min="15" max="16"/>
    <col width="14" customWidth="1" style="43" min="22" max="22"/>
  </cols>
  <sheetData>
    <row r="1" ht="30" customHeight="1" s="49">
      <c r="A1" s="7" t="inlineStr">
        <is>
          <t>填写绿色格子，勿动白色、蓝色单元格！</t>
        </is>
      </c>
      <c r="B1" s="35" t="n"/>
      <c r="C1" s="5" t="n"/>
      <c r="D1" s="5" t="n"/>
      <c r="E1" s="5" t="n"/>
      <c r="F1" s="5" t="n"/>
      <c r="G1" s="5" t="inlineStr">
        <is>
          <t>cm</t>
        </is>
      </c>
      <c r="H1" s="5" t="inlineStr">
        <is>
          <t>cm</t>
        </is>
      </c>
      <c r="I1" s="50" t="inlineStr">
        <is>
          <t>g</t>
        </is>
      </c>
      <c r="J1" s="50" t="inlineStr">
        <is>
          <t>g</t>
        </is>
      </c>
      <c r="K1" s="50" t="n"/>
      <c r="L1" s="5" t="n"/>
      <c r="M1" s="5" t="n"/>
      <c r="N1" s="5" t="n"/>
      <c r="O1" s="48" t="inlineStr">
        <is>
          <t>主要用于同鱼种的加权</t>
        </is>
      </c>
      <c r="Q1" s="5" t="inlineStr">
        <is>
          <t>这个鱼种多个品质加权</t>
        </is>
      </c>
      <c r="R1" s="5" t="n"/>
      <c r="S1" s="5" t="n"/>
      <c r="T1" s="5" t="inlineStr">
        <is>
          <t>这个鱼种多个品质加权</t>
        </is>
      </c>
      <c r="U1" s="5" t="n"/>
      <c r="V1" s="39" t="n"/>
      <c r="W1" s="5" t="n"/>
    </row>
    <row r="2">
      <c r="A2" s="5" t="inlineStr">
        <is>
          <t>等阶</t>
        </is>
      </c>
      <c r="B2" s="38" t="inlineStr">
        <is>
          <t>gold参考</t>
        </is>
      </c>
      <c r="C2" s="5" t="inlineStr">
        <is>
          <t>中文名</t>
        </is>
      </c>
      <c r="D2" s="5" t="inlineStr">
        <is>
          <t>鱼种</t>
        </is>
      </c>
      <c r="E2" s="5" t="inlineStr">
        <is>
          <t>稀有度</t>
        </is>
      </c>
      <c r="F2" s="5" t="inlineStr">
        <is>
          <t>钓场</t>
        </is>
      </c>
      <c r="G2" s="5" t="inlineStr">
        <is>
          <t>最小长度</t>
        </is>
      </c>
      <c r="H2" s="5" t="inlineStr">
        <is>
          <t>最大长度</t>
        </is>
      </c>
      <c r="I2" s="50" t="inlineStr">
        <is>
          <t>最小重量</t>
        </is>
      </c>
      <c r="J2" s="50" t="inlineStr">
        <is>
          <t>最大重量</t>
        </is>
      </c>
      <c r="K2" s="50" t="inlineStr">
        <is>
          <t>期望重量</t>
        </is>
      </c>
      <c r="L2" s="5" t="inlineStr">
        <is>
          <t>重量参数a</t>
        </is>
      </c>
      <c r="M2" s="5" t="inlineStr">
        <is>
          <t>重量参数b</t>
        </is>
      </c>
      <c r="N2" s="5" t="inlineStr">
        <is>
          <t>单价</t>
        </is>
      </c>
      <c r="O2" s="5" t="inlineStr">
        <is>
          <t>权重</t>
        </is>
      </c>
      <c r="P2" s="5" t="inlineStr">
        <is>
          <t>期望价格/条</t>
        </is>
      </c>
      <c r="Q2" s="5" t="inlineStr">
        <is>
          <t>本阶段期望gold/条</t>
        </is>
      </c>
      <c r="R2" s="45" t="inlineStr">
        <is>
          <t>本阶段期望重量</t>
        </is>
      </c>
      <c r="S2" s="5" t="inlineStr">
        <is>
          <t>提供单位时间收益</t>
        </is>
      </c>
      <c r="T2" s="5" t="inlineStr">
        <is>
          <t>本阶段期望gold/分钟</t>
        </is>
      </c>
      <c r="U2" s="5" t="inlineStr">
        <is>
          <t>min卖价</t>
        </is>
      </c>
      <c r="V2" s="44" t="inlineStr">
        <is>
          <t>xp-formula</t>
        </is>
      </c>
      <c r="W2" s="5" t="inlineStr">
        <is>
          <t>xp</t>
        </is>
      </c>
    </row>
    <row r="3">
      <c r="A3" s="13" t="n"/>
      <c r="B3" s="36" t="n"/>
      <c r="C3" s="13" t="n"/>
      <c r="D3" s="13" t="n"/>
      <c r="E3" s="13" t="n"/>
      <c r="F3" s="13" t="n"/>
      <c r="G3" s="13" t="n"/>
      <c r="H3" s="13" t="n"/>
      <c r="I3" s="51" t="n"/>
      <c r="J3" s="51" t="n"/>
      <c r="K3" s="51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40" t="n">
        <v>0.74</v>
      </c>
      <c r="W3" s="13" t="n"/>
    </row>
    <row r="4" ht="13.5" customHeight="1" s="49">
      <c r="A4" s="11">
        <f>VLOOKUP(C4,[1]鱼种设计表!$B$2:$L$55,4,FALSE)</f>
        <v/>
      </c>
      <c r="B4" s="11">
        <f>VLOOKUP(C4,[1]鱼种设计表!$B$2:$L$24,11,FALSE)</f>
        <v/>
      </c>
      <c r="C4" s="2">
        <f>VLOOKUP(D4,鱼种重量参数!$A$1:$D$99,4,FALSE)</f>
        <v/>
      </c>
      <c r="D4" s="8" t="inlineStr">
        <is>
          <t>Alewife</t>
        </is>
      </c>
      <c r="E4" s="8" t="inlineStr">
        <is>
          <t>_Young</t>
        </is>
      </c>
      <c r="F4" s="9" t="n">
        <v>1</v>
      </c>
      <c r="G4" s="9" t="n">
        <v>18</v>
      </c>
      <c r="H4" s="9" t="n">
        <v>28</v>
      </c>
      <c r="I4" s="52">
        <f>$L4*POWER(G4, $M4)</f>
        <v/>
      </c>
      <c r="J4" s="52">
        <f>$L4*POWER(H4, $M4)</f>
        <v/>
      </c>
      <c r="K4" s="52">
        <f>$L4*(POWER(H4,$M4+1)-POWER($G4,$M4+1))/($M4+1)/($H4-$G4)</f>
        <v/>
      </c>
      <c r="L4" s="3">
        <f>VLOOKUP($D4,鱼种重量参数!$A$1:$F$99,COLUMN(鱼种重量参数!E$1), FALSE)</f>
        <v/>
      </c>
      <c r="M4" s="3">
        <f>VLOOKUP($D4,鱼种重量参数!$A$1:$F$99,COLUMN(鱼种重量参数!F$1), FALSE)</f>
        <v/>
      </c>
      <c r="N4" s="9" t="n">
        <v>700</v>
      </c>
      <c r="O4" s="9" t="n">
        <v>500</v>
      </c>
      <c r="P4" s="12">
        <f>INT(K4*N4/1000)</f>
        <v/>
      </c>
      <c r="Q4" s="10">
        <f t="array" ref="Q4">INT(SUMPRODUCT(($D$4:$D$99=$D4)*($F$4:$F$99=$F4),$P$4:$P$99,$O$4:$O$99)/SUMPRODUCT(($D$4:$D$99=$D4)*($F$4:$F$99=$F4),$O$4:$O$99))</f>
        <v/>
      </c>
      <c r="R4" s="12">
        <f t="array" ref="R4">INT(SUMPRODUCT(($D$4:$D$99=$D4)*($F$4:$F$99=$F4),$K$4:$K$99,$O$4:$O$99)/SUMPRODUCT(($D$4:$D$99=$D4)*($F$4:$F$99=$F4),$O$4:$O$99))</f>
        <v/>
      </c>
      <c r="S4" s="12" t="n"/>
      <c r="T4" s="10" t="n"/>
      <c r="U4" s="12">
        <f>INT(I4*N4/1000)</f>
        <v/>
      </c>
      <c r="V4" s="41">
        <f>INT(N4*V$3)</f>
        <v/>
      </c>
      <c r="W4" s="12" t="n">
        <v>518</v>
      </c>
    </row>
    <row r="5" ht="13.5" customHeight="1" s="49">
      <c r="A5" s="11">
        <f>VLOOKUP(C5,[1]鱼种设计表!$B$2:$L$55,4,FALSE)</f>
        <v/>
      </c>
      <c r="B5" s="11">
        <f>VLOOKUP(C5,[1]鱼种设计表!$B$2:$L$24,11,FALSE)</f>
        <v/>
      </c>
      <c r="C5" s="2">
        <f>VLOOKUP(D5,鱼种重量参数!$A$1:$D$99,4,FALSE)</f>
        <v/>
      </c>
      <c r="D5" s="8" t="inlineStr">
        <is>
          <t>Alewife</t>
        </is>
      </c>
      <c r="E5" s="8" t="inlineStr">
        <is>
          <t>_Common</t>
        </is>
      </c>
      <c r="F5" s="9" t="n">
        <v>1</v>
      </c>
      <c r="G5" s="9" t="n">
        <v>28</v>
      </c>
      <c r="H5" s="9" t="n">
        <v>40</v>
      </c>
      <c r="I5" s="52">
        <f>$L5*POWER(G5, $M5)</f>
        <v/>
      </c>
      <c r="J5" s="52">
        <f>$L5*POWER(H5, $M5)</f>
        <v/>
      </c>
      <c r="K5" s="52">
        <f>$L5*(POWER(H5,$M5+1)-POWER($G5,$M5+1))/($M5+1)/($H5-$G5)</f>
        <v/>
      </c>
      <c r="L5" s="3">
        <f>VLOOKUP($D5,鱼种重量参数!$A$1:$F$99,COLUMN(鱼种重量参数!E$1), FALSE)</f>
        <v/>
      </c>
      <c r="M5" s="3">
        <f>VLOOKUP($D5,鱼种重量参数!$A$1:$F$99,COLUMN(鱼种重量参数!F$1), FALSE)</f>
        <v/>
      </c>
      <c r="N5" s="9" t="n">
        <v>1000</v>
      </c>
      <c r="O5" s="9" t="n">
        <v>500</v>
      </c>
      <c r="P5" s="12">
        <f>INT(K5*N5/1000)</f>
        <v/>
      </c>
      <c r="Q5" s="10">
        <f t="array" ref="Q5">INT(SUMPRODUCT(($D$4:$D$99=$D5)*($F$4:$F$99=$F5),$P$4:$P$99,$O$4:$O$99)/SUMPRODUCT(($D$4:$D$99=$D5)*($F$4:$F$99=$F5),$O$4:$O$99))</f>
        <v/>
      </c>
      <c r="R5" s="12">
        <f t="array" ref="R5">INT(SUMPRODUCT(($D$4:$D$99=$D5)*($F$4:$F$99=$F5),$K$4:$K$99,$O$4:$O$99)/SUMPRODUCT(($D$4:$D$99=$D5)*($F$4:$F$99=$F5),$O$4:$O$99))</f>
        <v/>
      </c>
      <c r="S5" s="12" t="n"/>
      <c r="T5" s="10" t="n"/>
      <c r="U5" s="12">
        <f>INT(I5*N5/1000)</f>
        <v/>
      </c>
      <c r="V5" s="41">
        <f>INT(N5*V$3)</f>
        <v/>
      </c>
      <c r="W5" s="12" t="n">
        <v>740</v>
      </c>
    </row>
    <row r="6" ht="13.5" customHeight="1" s="49">
      <c r="A6" s="11">
        <f>VLOOKUP(C6,[1]鱼种设计表!$B$2:$L$55,4,FALSE)</f>
        <v/>
      </c>
      <c r="B6" s="11">
        <f>VLOOKUP(C6,[1]鱼种设计表!$B$2:$L$24,11,FALSE)</f>
        <v/>
      </c>
      <c r="C6" s="2">
        <f>VLOOKUP(D6,鱼种重量参数!$A$1:$D$99,4,FALSE)</f>
        <v/>
      </c>
      <c r="D6" s="8" t="inlineStr">
        <is>
          <t>Common_Shiner</t>
        </is>
      </c>
      <c r="E6" s="8" t="inlineStr">
        <is>
          <t>_Young</t>
        </is>
      </c>
      <c r="F6" s="9" t="n">
        <v>1</v>
      </c>
      <c r="G6" s="9" t="n">
        <v>10</v>
      </c>
      <c r="H6" s="9" t="n">
        <v>16</v>
      </c>
      <c r="I6" s="52">
        <f>$L6*POWER(G6, $M6)</f>
        <v/>
      </c>
      <c r="J6" s="52">
        <f>$L6*POWER(H6, $M6)</f>
        <v/>
      </c>
      <c r="K6" s="52">
        <f>$L6*(POWER(H6,$M6+1)-POWER($G6,$M6+1))/($M6+1)/($H6-$G6)</f>
        <v/>
      </c>
      <c r="L6" s="3">
        <f>VLOOKUP($D6,鱼种重量参数!$A$1:$F$99,COLUMN(鱼种重量参数!E$1), FALSE)</f>
        <v/>
      </c>
      <c r="M6" s="3">
        <f>VLOOKUP($D6,鱼种重量参数!$A$1:$F$99,COLUMN(鱼种重量参数!F$1), FALSE)</f>
        <v/>
      </c>
      <c r="N6" s="9" t="n">
        <v>2500</v>
      </c>
      <c r="O6" s="9" t="n">
        <v>500</v>
      </c>
      <c r="P6" s="12">
        <f>INT(K6*N6/1000)</f>
        <v/>
      </c>
      <c r="Q6" s="10">
        <f t="array" ref="Q6">INT(SUMPRODUCT(($D$4:$D$99=$D6)*($F$4:$F$99=$F6),$P$4:$P$99,$O$4:$O$99)/SUMPRODUCT(($D$4:$D$99=$D6)*($F$4:$F$99=$F6),$O$4:$O$99))</f>
        <v/>
      </c>
      <c r="R6" s="12">
        <f t="array" ref="R6">INT(SUMPRODUCT(($D$4:$D$99=$D6)*($F$4:$F$99=$F6),$K$4:$K$99,$O$4:$O$99)/SUMPRODUCT(($D$4:$D$99=$D6)*($F$4:$F$99=$F6),$O$4:$O$99))</f>
        <v/>
      </c>
      <c r="S6" s="12" t="n"/>
      <c r="T6" s="10" t="n"/>
      <c r="U6" s="12">
        <f>INT(I6*N6/1000)</f>
        <v/>
      </c>
      <c r="V6" s="41">
        <f>INT(N6*V$3)</f>
        <v/>
      </c>
      <c r="W6" s="12" t="n">
        <v>1850</v>
      </c>
    </row>
    <row r="7" ht="13.5" customHeight="1" s="49">
      <c r="A7" s="11">
        <f>VLOOKUP(C7,[1]鱼种设计表!$B$2:$L$55,4,FALSE)</f>
        <v/>
      </c>
      <c r="B7" s="11">
        <f>VLOOKUP(C7,[1]鱼种设计表!$B$2:$L$24,11,FALSE)</f>
        <v/>
      </c>
      <c r="C7" s="2">
        <f>VLOOKUP(D7,鱼种重量参数!$A$1:$D$99,4,FALSE)</f>
        <v/>
      </c>
      <c r="D7" s="8" t="inlineStr">
        <is>
          <t>Common_Shiner</t>
        </is>
      </c>
      <c r="E7" s="8" t="inlineStr">
        <is>
          <t>_Common</t>
        </is>
      </c>
      <c r="F7" s="9" t="n">
        <v>1</v>
      </c>
      <c r="G7" s="9" t="n">
        <v>16</v>
      </c>
      <c r="H7" s="9" t="n">
        <v>20</v>
      </c>
      <c r="I7" s="52">
        <f>$L7*POWER(G7, $M7)</f>
        <v/>
      </c>
      <c r="J7" s="52">
        <f>$L7*POWER(H7, $M7)</f>
        <v/>
      </c>
      <c r="K7" s="52">
        <f>$L7*(POWER(H7,$M7+1)-POWER($G7,$M7+1))/($M7+1)/($H7-$G7)</f>
        <v/>
      </c>
      <c r="L7" s="3">
        <f>VLOOKUP($D7,鱼种重量参数!$A$1:$F$99,COLUMN(鱼种重量参数!E$1), FALSE)</f>
        <v/>
      </c>
      <c r="M7" s="3">
        <f>VLOOKUP($D7,鱼种重量参数!$A$1:$F$99,COLUMN(鱼种重量参数!F$1), FALSE)</f>
        <v/>
      </c>
      <c r="N7" s="9" t="n">
        <v>3500</v>
      </c>
      <c r="O7" s="9" t="n">
        <v>500</v>
      </c>
      <c r="P7" s="12">
        <f>INT(K7*N7/1000)</f>
        <v/>
      </c>
      <c r="Q7" s="10">
        <f t="array" ref="Q7">INT(SUMPRODUCT(($D$4:$D$99=$D7)*($F$4:$F$99=$F7),$P$4:$P$99,$O$4:$O$99)/SUMPRODUCT(($D$4:$D$99=$D7)*($F$4:$F$99=$F7),$O$4:$O$99))</f>
        <v/>
      </c>
      <c r="R7" s="12">
        <f t="array" ref="R7">INT(SUMPRODUCT(($D$4:$D$99=$D7)*($F$4:$F$99=$F7),$K$4:$K$99,$O$4:$O$99)/SUMPRODUCT(($D$4:$D$99=$D7)*($F$4:$F$99=$F7),$O$4:$O$99))</f>
        <v/>
      </c>
      <c r="S7" s="12" t="n"/>
      <c r="T7" s="10" t="n"/>
      <c r="U7" s="12">
        <f>INT(I7*N7/1000)</f>
        <v/>
      </c>
      <c r="V7" s="41">
        <f>INT(N7*V$3)</f>
        <v/>
      </c>
      <c r="W7" s="12" t="n">
        <v>2590</v>
      </c>
    </row>
    <row r="8" ht="13.5" customHeight="1" s="49">
      <c r="A8" s="11">
        <f>VLOOKUP(C8,[1]鱼种设计表!$B$2:$L$55,4,FALSE)</f>
        <v/>
      </c>
      <c r="B8" s="11">
        <f>VLOOKUP(C8,[1]鱼种设计表!$B$2:$L$24,11,FALSE)</f>
        <v/>
      </c>
      <c r="C8" s="2">
        <f>VLOOKUP(D8,鱼种重量参数!$A$1:$D$99,4,FALSE)</f>
        <v/>
      </c>
      <c r="D8" s="8" t="inlineStr">
        <is>
          <t>Green_Sunfish</t>
        </is>
      </c>
      <c r="E8" s="8" t="inlineStr">
        <is>
          <t>_Young</t>
        </is>
      </c>
      <c r="F8" s="9" t="n">
        <v>1</v>
      </c>
      <c r="G8" s="9" t="n">
        <v>15</v>
      </c>
      <c r="H8" s="9" t="n">
        <v>23</v>
      </c>
      <c r="I8" s="52">
        <f>$L8*POWER(G8, $M8)</f>
        <v/>
      </c>
      <c r="J8" s="52">
        <f>$L8*POWER(H8, $M8)</f>
        <v/>
      </c>
      <c r="K8" s="52">
        <f>$L8*(POWER(H8,$M8+1)-POWER($G8,$M8+1))/($M8+1)/($H8-$G8)</f>
        <v/>
      </c>
      <c r="L8" s="3">
        <f>VLOOKUP($D8,鱼种重量参数!$A$1:$F$99,COLUMN(鱼种重量参数!E$1), FALSE)</f>
        <v/>
      </c>
      <c r="M8" s="3">
        <f>VLOOKUP($D8,鱼种重量参数!$A$1:$F$99,COLUMN(鱼种重量参数!F$1), FALSE)</f>
        <v/>
      </c>
      <c r="N8" s="9" t="n">
        <v>1500</v>
      </c>
      <c r="O8" s="9" t="n">
        <v>600</v>
      </c>
      <c r="P8" s="12">
        <f>INT(K8*N8/1000)</f>
        <v/>
      </c>
      <c r="Q8" s="10">
        <f t="array" ref="Q8">INT(SUMPRODUCT(($D$4:$D$99=$D8)*($F$4:$F$99=$F8),$P$4:$P$99,$O$4:$O$99)/SUMPRODUCT(($D$4:$D$99=$D8)*($F$4:$F$99=$F8),$O$4:$O$99))</f>
        <v/>
      </c>
      <c r="R8" s="12">
        <f t="array" ref="R8">INT(SUMPRODUCT(($D$4:$D$99=$D8)*($F$4:$F$99=$F8),$K$4:$K$99,$O$4:$O$99)/SUMPRODUCT(($D$4:$D$99=$D8)*($F$4:$F$99=$F8),$O$4:$O$99))</f>
        <v/>
      </c>
      <c r="S8" s="12" t="n"/>
      <c r="T8" s="10" t="n"/>
      <c r="U8" s="12">
        <f>INT(I8*N8/1000)</f>
        <v/>
      </c>
      <c r="V8" s="41">
        <f>INT(N8*V$3)</f>
        <v/>
      </c>
      <c r="W8" s="12" t="n">
        <v>1110</v>
      </c>
    </row>
    <row r="9" ht="13.5" customHeight="1" s="49">
      <c r="A9" s="11">
        <f>VLOOKUP(C9,[1]鱼种设计表!$B$2:$L$55,4,FALSE)</f>
        <v/>
      </c>
      <c r="B9" s="11">
        <f>VLOOKUP(C9,[1]鱼种设计表!$B$2:$L$24,11,FALSE)</f>
        <v/>
      </c>
      <c r="C9" s="2">
        <f>VLOOKUP(D9,鱼种重量参数!$A$1:$D$99,4,FALSE)</f>
        <v/>
      </c>
      <c r="D9" s="8" t="inlineStr">
        <is>
          <t>Green_Sunfish</t>
        </is>
      </c>
      <c r="E9" s="8" t="inlineStr">
        <is>
          <t>_Common</t>
        </is>
      </c>
      <c r="F9" s="9" t="n">
        <v>1</v>
      </c>
      <c r="G9" s="9" t="n">
        <v>23</v>
      </c>
      <c r="H9" s="9" t="n">
        <v>31</v>
      </c>
      <c r="I9" s="52">
        <f>$L9*POWER(G9, $M9)</f>
        <v/>
      </c>
      <c r="J9" s="52">
        <f>$L9*POWER(H9, $M9)</f>
        <v/>
      </c>
      <c r="K9" s="52">
        <f>$L9*(POWER(H9,$M9+1)-POWER($G9,$M9+1))/($M9+1)/($H9-$G9)</f>
        <v/>
      </c>
      <c r="L9" s="3">
        <f>VLOOKUP($D9,鱼种重量参数!$A$1:$F$99,COLUMN(鱼种重量参数!E$1), FALSE)</f>
        <v/>
      </c>
      <c r="M9" s="3">
        <f>VLOOKUP($D9,鱼种重量参数!$A$1:$F$99,COLUMN(鱼种重量参数!F$1), FALSE)</f>
        <v/>
      </c>
      <c r="N9" s="9" t="n">
        <v>2500</v>
      </c>
      <c r="O9" s="9" t="n">
        <v>600</v>
      </c>
      <c r="P9" s="12">
        <f>INT(K9*N9/1000)</f>
        <v/>
      </c>
      <c r="Q9" s="10">
        <f t="array" ref="Q9">INT(SUMPRODUCT(($D$4:$D$99=$D9)*($F$4:$F$99=$F9),$P$4:$P$99,$O$4:$O$99)/SUMPRODUCT(($D$4:$D$99=$D9)*($F$4:$F$99=$F9),$O$4:$O$99))</f>
        <v/>
      </c>
      <c r="R9" s="12">
        <f t="array" ref="R9">INT(SUMPRODUCT(($D$4:$D$99=$D9)*($F$4:$F$99=$F9),$K$4:$K$99,$O$4:$O$99)/SUMPRODUCT(($D$4:$D$99=$D9)*($F$4:$F$99=$F9),$O$4:$O$99))</f>
        <v/>
      </c>
      <c r="S9" s="12" t="n"/>
      <c r="T9" s="10" t="n"/>
      <c r="U9" s="12">
        <f>INT(I9*N9/1000)</f>
        <v/>
      </c>
      <c r="V9" s="41">
        <f>INT(N9*V$3)</f>
        <v/>
      </c>
      <c r="W9" s="12" t="n">
        <v>1850</v>
      </c>
    </row>
    <row r="10" ht="13.5" customHeight="1" s="49">
      <c r="A10" s="11">
        <f>VLOOKUP(C10,[1]鱼种设计表!$B$2:$L$55,4,FALSE)</f>
        <v/>
      </c>
      <c r="B10" s="11">
        <f>VLOOKUP(C10,[1]鱼种设计表!$B$2:$L$24,11,FALSE)</f>
        <v/>
      </c>
      <c r="C10" s="2">
        <f>VLOOKUP(D10,鱼种重量参数!$A$1:$D$99,4,FALSE)</f>
        <v/>
      </c>
      <c r="D10" s="8" t="inlineStr">
        <is>
          <t>Pumpkinseed_Sunfish</t>
        </is>
      </c>
      <c r="E10" s="8" t="inlineStr">
        <is>
          <t>_Young</t>
        </is>
      </c>
      <c r="F10" s="9" t="n">
        <v>1</v>
      </c>
      <c r="G10" s="9" t="n">
        <v>20</v>
      </c>
      <c r="H10" s="9" t="n">
        <v>28</v>
      </c>
      <c r="I10" s="52">
        <f>$L10*POWER(G10, $M10)</f>
        <v/>
      </c>
      <c r="J10" s="52">
        <f>$L10*POWER(H10, $M10)</f>
        <v/>
      </c>
      <c r="K10" s="52">
        <f>$L10*(POWER(H10,$M10+1)-POWER($G10,$M10+1))/($M10+1)/($H10-$G10)</f>
        <v/>
      </c>
      <c r="L10" s="3">
        <f>VLOOKUP($D10,鱼种重量参数!$A$1:$F$99,COLUMN(鱼种重量参数!E$1), FALSE)</f>
        <v/>
      </c>
      <c r="M10" s="3">
        <f>VLOOKUP($D10,鱼种重量参数!$A$1:$F$99,COLUMN(鱼种重量参数!F$1), FALSE)</f>
        <v/>
      </c>
      <c r="N10" s="9" t="n">
        <v>1000</v>
      </c>
      <c r="O10" s="9" t="n">
        <v>500</v>
      </c>
      <c r="P10" s="12">
        <f>INT(K10*N10/1000)</f>
        <v/>
      </c>
      <c r="Q10" s="10">
        <f t="array" ref="Q10">INT(SUMPRODUCT(($D$4:$D$99=$D10)*($F$4:$F$99=$F10),$P$4:$P$99,$O$4:$O$99)/SUMPRODUCT(($D$4:$D$99=$D10)*($F$4:$F$99=$F10),$O$4:$O$99))</f>
        <v/>
      </c>
      <c r="R10" s="12">
        <f t="array" ref="R10">INT(SUMPRODUCT(($D$4:$D$99=$D10)*($F$4:$F$99=$F10),$K$4:$K$99,$O$4:$O$99)/SUMPRODUCT(($D$4:$D$99=$D10)*($F$4:$F$99=$F10),$O$4:$O$99))</f>
        <v/>
      </c>
      <c r="S10" s="12" t="n"/>
      <c r="T10" s="10" t="n"/>
      <c r="U10" s="12">
        <f>INT(I10*N10/1000)</f>
        <v/>
      </c>
      <c r="V10" s="41">
        <f>INT(N10*V$3)</f>
        <v/>
      </c>
      <c r="W10" s="12" t="n">
        <v>740</v>
      </c>
    </row>
    <row r="11" ht="13.5" customHeight="1" s="49">
      <c r="A11" s="11">
        <f>VLOOKUP(C11,[1]鱼种设计表!$B$2:$L$55,4,FALSE)</f>
        <v/>
      </c>
      <c r="B11" s="11">
        <f>VLOOKUP(C11,[1]鱼种设计表!$B$2:$L$24,11,FALSE)</f>
        <v/>
      </c>
      <c r="C11" s="2">
        <f>VLOOKUP(D11,鱼种重量参数!$A$1:$D$99,4,FALSE)</f>
        <v/>
      </c>
      <c r="D11" s="8" t="inlineStr">
        <is>
          <t>Pumpkinseed_Sunfish</t>
        </is>
      </c>
      <c r="E11" s="8" t="inlineStr">
        <is>
          <t>_Common</t>
        </is>
      </c>
      <c r="F11" s="9" t="n">
        <v>1</v>
      </c>
      <c r="G11" s="9" t="n">
        <v>28</v>
      </c>
      <c r="H11" s="9" t="n">
        <v>40</v>
      </c>
      <c r="I11" s="52">
        <f>$L11*POWER(G11, $M11)</f>
        <v/>
      </c>
      <c r="J11" s="52">
        <f>$L11*POWER(H11, $M11)</f>
        <v/>
      </c>
      <c r="K11" s="52">
        <f>$L11*(POWER(H11,$M11+1)-POWER($G11,$M11+1))/($M11+1)/($H11-$G11)</f>
        <v/>
      </c>
      <c r="L11" s="3">
        <f>VLOOKUP($D11,鱼种重量参数!$A$1:$F$99,COLUMN(鱼种重量参数!E$1), FALSE)</f>
        <v/>
      </c>
      <c r="M11" s="3">
        <f>VLOOKUP($D11,鱼种重量参数!$A$1:$F$99,COLUMN(鱼种重量参数!F$1), FALSE)</f>
        <v/>
      </c>
      <c r="N11" s="9" t="n">
        <v>1200</v>
      </c>
      <c r="O11" s="9" t="n">
        <v>500</v>
      </c>
      <c r="P11" s="12">
        <f>INT(K11*N11/1000)</f>
        <v/>
      </c>
      <c r="Q11" s="10">
        <f t="array" ref="Q11">INT(SUMPRODUCT(($D$4:$D$99=$D11)*($F$4:$F$99=$F11),$P$4:$P$99,$O$4:$O$99)/SUMPRODUCT(($D$4:$D$99=$D11)*($F$4:$F$99=$F11),$O$4:$O$99))</f>
        <v/>
      </c>
      <c r="R11" s="12">
        <f t="array" ref="R11">INT(SUMPRODUCT(($D$4:$D$99=$D11)*($F$4:$F$99=$F11),$K$4:$K$99,$O$4:$O$99)/SUMPRODUCT(($D$4:$D$99=$D11)*($F$4:$F$99=$F11),$O$4:$O$99))</f>
        <v/>
      </c>
      <c r="S11" s="12" t="n"/>
      <c r="T11" s="10" t="n"/>
      <c r="U11" s="12">
        <f>INT(I11*N11/1000)</f>
        <v/>
      </c>
      <c r="V11" s="41">
        <f>INT(N11*V$3)</f>
        <v/>
      </c>
      <c r="W11" s="12" t="n">
        <v>888</v>
      </c>
    </row>
    <row r="12" ht="13.5" customHeight="1" s="49">
      <c r="A12" s="11">
        <f>VLOOKUP(C12,[1]鱼种设计表!$B$2:$L$55,4,FALSE)</f>
        <v/>
      </c>
      <c r="B12" s="11">
        <f>VLOOKUP(C12,[1]鱼种设计表!$B$2:$L$24,11,FALSE)</f>
        <v/>
      </c>
      <c r="C12" s="2">
        <f>VLOOKUP(D12,鱼种重量参数!$A$1:$D$99,4,FALSE)</f>
        <v/>
      </c>
      <c r="D12" s="8" t="inlineStr">
        <is>
          <t>Bluegill_Sunfish</t>
        </is>
      </c>
      <c r="E12" s="8" t="inlineStr">
        <is>
          <t>_Young</t>
        </is>
      </c>
      <c r="F12" s="9" t="n">
        <v>1</v>
      </c>
      <c r="G12" s="9" t="n">
        <v>15</v>
      </c>
      <c r="H12" s="9" t="n">
        <v>22</v>
      </c>
      <c r="I12" s="52">
        <f>$L12*POWER(G12, $M12)</f>
        <v/>
      </c>
      <c r="J12" s="52">
        <f>$L12*POWER(H12, $M12)</f>
        <v/>
      </c>
      <c r="K12" s="52">
        <f>$L12*(POWER(H12,$M12+1)-POWER($G12,$M12+1))/($M12+1)/($H12-$G12)</f>
        <v/>
      </c>
      <c r="L12" s="3">
        <f>VLOOKUP($D12,鱼种重量参数!$A$1:$F$99,COLUMN(鱼种重量参数!E$1), FALSE)</f>
        <v/>
      </c>
      <c r="M12" s="3">
        <f>VLOOKUP($D12,鱼种重量参数!$A$1:$F$99,COLUMN(鱼种重量参数!F$1), FALSE)</f>
        <v/>
      </c>
      <c r="N12" s="9" t="n">
        <v>800</v>
      </c>
      <c r="O12" s="9" t="n">
        <v>400</v>
      </c>
      <c r="P12" s="12">
        <f>INT(K12*N12/1000)</f>
        <v/>
      </c>
      <c r="Q12" s="10">
        <f t="array" ref="Q12">INT(SUMPRODUCT(($D$4:$D$99=$D12)*($F$4:$F$99=$F12),$P$4:$P$99,$O$4:$O$99)/SUMPRODUCT(($D$4:$D$99=$D12)*($F$4:$F$99=$F12),$O$4:$O$99))</f>
        <v/>
      </c>
      <c r="R12" s="12">
        <f t="array" ref="R12">INT(SUMPRODUCT(($D$4:$D$99=$D12)*($F$4:$F$99=$F12),$K$4:$K$99,$O$4:$O$99)/SUMPRODUCT(($D$4:$D$99=$D12)*($F$4:$F$99=$F12),$O$4:$O$99))</f>
        <v/>
      </c>
      <c r="S12" s="12" t="n"/>
      <c r="T12" s="10" t="n"/>
      <c r="U12" s="12">
        <f>INT(I12*N12/1000)</f>
        <v/>
      </c>
      <c r="V12" s="41">
        <f>INT(N12*V$3)</f>
        <v/>
      </c>
      <c r="W12" s="12" t="n">
        <v>592</v>
      </c>
    </row>
    <row r="13" ht="13.5" customHeight="1" s="49">
      <c r="A13" s="11">
        <f>VLOOKUP(C13,[1]鱼种设计表!$B$2:$L$55,4,FALSE)</f>
        <v/>
      </c>
      <c r="B13" s="11">
        <f>VLOOKUP(C13,[1]鱼种设计表!$B$2:$L$24,11,FALSE)</f>
        <v/>
      </c>
      <c r="C13" s="2">
        <f>VLOOKUP(D13,鱼种重量参数!$A$1:$D$99,4,FALSE)</f>
        <v/>
      </c>
      <c r="D13" s="8" t="inlineStr">
        <is>
          <t>Bluegill_Sunfish</t>
        </is>
      </c>
      <c r="E13" s="8" t="inlineStr">
        <is>
          <t>_Common</t>
        </is>
      </c>
      <c r="F13" s="9" t="n">
        <v>1</v>
      </c>
      <c r="G13" s="9" t="n">
        <v>22</v>
      </c>
      <c r="H13" s="9" t="n">
        <v>33</v>
      </c>
      <c r="I13" s="52">
        <f>$L13*POWER(G13, $M13)</f>
        <v/>
      </c>
      <c r="J13" s="52">
        <f>$L13*POWER(H13, $M13)</f>
        <v/>
      </c>
      <c r="K13" s="52">
        <f>$L13*(POWER(H13,$M13+1)-POWER($G13,$M13+1))/($M13+1)/($H13-$G13)</f>
        <v/>
      </c>
      <c r="L13" s="3">
        <f>VLOOKUP($D13,鱼种重量参数!$A$1:$F$99,COLUMN(鱼种重量参数!E$1), FALSE)</f>
        <v/>
      </c>
      <c r="M13" s="3">
        <f>VLOOKUP($D13,鱼种重量参数!$A$1:$F$99,COLUMN(鱼种重量参数!F$1), FALSE)</f>
        <v/>
      </c>
      <c r="N13" s="9" t="n">
        <v>1000</v>
      </c>
      <c r="O13" s="9" t="n">
        <v>400</v>
      </c>
      <c r="P13" s="12">
        <f>INT(K13*N13/1000)</f>
        <v/>
      </c>
      <c r="Q13" s="10">
        <f t="array" ref="Q13">INT(SUMPRODUCT(($D$4:$D$99=$D13)*($F$4:$F$99=$F13),$P$4:$P$99,$O$4:$O$99)/SUMPRODUCT(($D$4:$D$99=$D13)*($F$4:$F$99=$F13),$O$4:$O$99))</f>
        <v/>
      </c>
      <c r="R13" s="12">
        <f t="array" ref="R13">INT(SUMPRODUCT(($D$4:$D$99=$D13)*($F$4:$F$99=$F13),$K$4:$K$99,$O$4:$O$99)/SUMPRODUCT(($D$4:$D$99=$D13)*($F$4:$F$99=$F13),$O$4:$O$99))</f>
        <v/>
      </c>
      <c r="S13" s="12" t="n"/>
      <c r="T13" s="10" t="n"/>
      <c r="U13" s="12">
        <f>INT(I13*N13/1000)</f>
        <v/>
      </c>
      <c r="V13" s="41">
        <f>INT(N13*V$3)</f>
        <v/>
      </c>
      <c r="W13" s="12" t="n">
        <v>740</v>
      </c>
    </row>
    <row r="14" ht="13.5" customHeight="1" s="49">
      <c r="A14" s="11">
        <f>VLOOKUP(C14,[1]鱼种设计表!$B$2:$L$55,4,FALSE)</f>
        <v/>
      </c>
      <c r="B14" s="11">
        <f>VLOOKUP(C14,[1]鱼种设计表!$B$2:$L$24,11,FALSE)</f>
        <v/>
      </c>
      <c r="C14" s="2">
        <f>VLOOKUP(D14,鱼种重量参数!$A$1:$D$99,4,FALSE)</f>
        <v/>
      </c>
      <c r="D14" s="8" t="inlineStr">
        <is>
          <t>Bluegill_Sunfish</t>
        </is>
      </c>
      <c r="E14" s="8" t="inlineStr">
        <is>
          <t>_Trophy</t>
        </is>
      </c>
      <c r="F14" s="9" t="n">
        <v>1</v>
      </c>
      <c r="G14" s="9" t="n">
        <v>33</v>
      </c>
      <c r="H14" s="9" t="n">
        <v>41</v>
      </c>
      <c r="I14" s="52">
        <f>$L14*POWER(G14, $M14)</f>
        <v/>
      </c>
      <c r="J14" s="52">
        <f>$L14*POWER(H14, $M14)</f>
        <v/>
      </c>
      <c r="K14" s="52">
        <f>$L14*(POWER(H14,$M14+1)-POWER($G14,$M14+1))/($M14+1)/($H14-$G14)</f>
        <v/>
      </c>
      <c r="L14" s="3">
        <f>VLOOKUP($D14,鱼种重量参数!$A$1:$F$99,COLUMN(鱼种重量参数!E$1), FALSE)</f>
        <v/>
      </c>
      <c r="M14" s="3">
        <f>VLOOKUP($D14,鱼种重量参数!$A$1:$F$99,COLUMN(鱼种重量参数!F$1), FALSE)</f>
        <v/>
      </c>
      <c r="N14" s="9" t="n">
        <v>1200</v>
      </c>
      <c r="O14" s="9" t="n">
        <v>200</v>
      </c>
      <c r="P14" s="12">
        <f>INT(K14*N14/1000)</f>
        <v/>
      </c>
      <c r="Q14" s="10">
        <f t="array" ref="Q14">INT(SUMPRODUCT(($D$4:$D$99=$D14)*($F$4:$F$99=$F14),$P$4:$P$99,$O$4:$O$99)/SUMPRODUCT(($D$4:$D$99=$D14)*($F$4:$F$99=$F14),$O$4:$O$99))</f>
        <v/>
      </c>
      <c r="R14" s="12">
        <f t="array" ref="R14">INT(SUMPRODUCT(($D$4:$D$99=$D14)*($F$4:$F$99=$F14),$K$4:$K$99,$O$4:$O$99)/SUMPRODUCT(($D$4:$D$99=$D14)*($F$4:$F$99=$F14),$O$4:$O$99))</f>
        <v/>
      </c>
      <c r="S14" s="12" t="n"/>
      <c r="T14" s="10" t="n"/>
      <c r="U14" s="12">
        <f>INT(I14*N14/1000)</f>
        <v/>
      </c>
      <c r="V14" s="41">
        <f>INT(N14*V$3)</f>
        <v/>
      </c>
      <c r="W14" s="12" t="n">
        <v>888</v>
      </c>
    </row>
    <row r="15" ht="13.5" customHeight="1" s="49">
      <c r="A15" s="11">
        <f>VLOOKUP(C15,[1]鱼种设计表!$B$2:$L$55,4,FALSE)</f>
        <v/>
      </c>
      <c r="B15" s="11">
        <f>VLOOKUP(C15,[1]鱼种设计表!$B$2:$L$24,11,FALSE)</f>
        <v/>
      </c>
      <c r="C15" s="2">
        <f>VLOOKUP(D15,鱼种重量参数!$A$1:$D$99,4,FALSE)</f>
        <v/>
      </c>
      <c r="D15" s="8" t="inlineStr">
        <is>
          <t>Redear_Sunfish</t>
        </is>
      </c>
      <c r="E15" s="8" t="inlineStr">
        <is>
          <t>_Young</t>
        </is>
      </c>
      <c r="F15" s="9" t="n">
        <v>1</v>
      </c>
      <c r="G15" s="9" t="n">
        <v>14</v>
      </c>
      <c r="H15" s="9" t="n">
        <v>25</v>
      </c>
      <c r="I15" s="52">
        <f>$L15*POWER(G15, $M15)</f>
        <v/>
      </c>
      <c r="J15" s="52">
        <f>$L15*POWER(H15, $M15)</f>
        <v/>
      </c>
      <c r="K15" s="52">
        <f>$L15*(POWER(H15,$M15+1)-POWER($G15,$M15+1))/($M15+1)/($H15-$G15)</f>
        <v/>
      </c>
      <c r="L15" s="3">
        <f>VLOOKUP($D15,鱼种重量参数!$A$1:$F$99,COLUMN(鱼种重量参数!E$1), FALSE)</f>
        <v/>
      </c>
      <c r="M15" s="3">
        <f>VLOOKUP($D15,鱼种重量参数!$A$1:$F$99,COLUMN(鱼种重量参数!F$1), FALSE)</f>
        <v/>
      </c>
      <c r="N15" s="9" t="n">
        <v>600</v>
      </c>
      <c r="O15" s="9" t="n">
        <v>400</v>
      </c>
      <c r="P15" s="12">
        <f>INT(K15*N15/1000)</f>
        <v/>
      </c>
      <c r="Q15" s="10">
        <f t="array" ref="Q15">INT(SUMPRODUCT(($D$4:$D$99=$D15)*($F$4:$F$99=$F15),$P$4:$P$99,$O$4:$O$99)/SUMPRODUCT(($D$4:$D$99=$D15)*($F$4:$F$99=$F15),$O$4:$O$99))</f>
        <v/>
      </c>
      <c r="R15" s="12">
        <f t="array" ref="R15">INT(SUMPRODUCT(($D$4:$D$99=$D15)*($F$4:$F$99=$F15),$K$4:$K$99,$O$4:$O$99)/SUMPRODUCT(($D$4:$D$99=$D15)*($F$4:$F$99=$F15),$O$4:$O$99))</f>
        <v/>
      </c>
      <c r="S15" s="12" t="n"/>
      <c r="T15" s="10" t="n"/>
      <c r="U15" s="12">
        <f>INT(I15*N15/1000)</f>
        <v/>
      </c>
      <c r="V15" s="41">
        <f>INT(N15*V$3)</f>
        <v/>
      </c>
      <c r="W15" s="12" t="n">
        <v>444</v>
      </c>
    </row>
    <row r="16" ht="13.5" customHeight="1" s="49">
      <c r="A16" s="11">
        <f>VLOOKUP(C16,[1]鱼种设计表!$B$2:$L$55,4,FALSE)</f>
        <v/>
      </c>
      <c r="B16" s="11">
        <f>VLOOKUP(C16,[1]鱼种设计表!$B$2:$L$24,11,FALSE)</f>
        <v/>
      </c>
      <c r="C16" s="2">
        <f>VLOOKUP(D16,鱼种重量参数!$A$1:$D$99,4,FALSE)</f>
        <v/>
      </c>
      <c r="D16" s="8" t="inlineStr">
        <is>
          <t>Redear_Sunfish</t>
        </is>
      </c>
      <c r="E16" s="8" t="inlineStr">
        <is>
          <t>_Common</t>
        </is>
      </c>
      <c r="F16" s="9" t="n">
        <v>1</v>
      </c>
      <c r="G16" s="9" t="n">
        <v>25</v>
      </c>
      <c r="H16" s="9" t="n">
        <v>38</v>
      </c>
      <c r="I16" s="52">
        <f>$L16*POWER(G16, $M16)</f>
        <v/>
      </c>
      <c r="J16" s="52">
        <f>$L16*POWER(H16, $M16)</f>
        <v/>
      </c>
      <c r="K16" s="52">
        <f>$L16*(POWER(H16,$M16+1)-POWER($G16,$M16+1))/($M16+1)/($H16-$G16)</f>
        <v/>
      </c>
      <c r="L16" s="3">
        <f>VLOOKUP($D16,鱼种重量参数!$A$1:$F$99,COLUMN(鱼种重量参数!E$1), FALSE)</f>
        <v/>
      </c>
      <c r="M16" s="3">
        <f>VLOOKUP($D16,鱼种重量参数!$A$1:$F$99,COLUMN(鱼种重量参数!F$1), FALSE)</f>
        <v/>
      </c>
      <c r="N16" s="9" t="n">
        <v>750</v>
      </c>
      <c r="O16" s="9" t="n">
        <v>400</v>
      </c>
      <c r="P16" s="12">
        <f>INT(K16*N16/1000)</f>
        <v/>
      </c>
      <c r="Q16" s="10">
        <f t="array" ref="Q16">INT(SUMPRODUCT(($D$4:$D$99=$D16)*($F$4:$F$99=$F16),$P$4:$P$99,$O$4:$O$99)/SUMPRODUCT(($D$4:$D$99=$D16)*($F$4:$F$99=$F16),$O$4:$O$99))</f>
        <v/>
      </c>
      <c r="R16" s="12">
        <f t="array" ref="R16">INT(SUMPRODUCT(($D$4:$D$99=$D16)*($F$4:$F$99=$F16),$K$4:$K$99,$O$4:$O$99)/SUMPRODUCT(($D$4:$D$99=$D16)*($F$4:$F$99=$F16),$O$4:$O$99))</f>
        <v/>
      </c>
      <c r="S16" s="12" t="n"/>
      <c r="T16" s="10" t="n"/>
      <c r="U16" s="12">
        <f>INT(I16*N16/1000)</f>
        <v/>
      </c>
      <c r="V16" s="41">
        <f>INT(N16*V$3)</f>
        <v/>
      </c>
      <c r="W16" s="12" t="n">
        <v>555</v>
      </c>
    </row>
    <row r="17" ht="13.5" customHeight="1" s="49">
      <c r="A17" s="11">
        <f>VLOOKUP(C17,[1]鱼种设计表!$B$2:$L$55,4,FALSE)</f>
        <v/>
      </c>
      <c r="B17" s="11">
        <f>VLOOKUP(C17,[1]鱼种设计表!$B$2:$L$24,11,FALSE)</f>
        <v/>
      </c>
      <c r="C17" s="2">
        <f>VLOOKUP(D17,鱼种重量参数!$A$1:$D$99,4,FALSE)</f>
        <v/>
      </c>
      <c r="D17" s="8" t="inlineStr">
        <is>
          <t>Redear_Sunfish</t>
        </is>
      </c>
      <c r="E17" s="8" t="inlineStr">
        <is>
          <t>_Trophy</t>
        </is>
      </c>
      <c r="F17" s="9" t="n">
        <v>1</v>
      </c>
      <c r="G17" s="9" t="n">
        <v>38</v>
      </c>
      <c r="H17" s="9" t="n">
        <v>48</v>
      </c>
      <c r="I17" s="52">
        <f>$L17*POWER(G17, $M17)</f>
        <v/>
      </c>
      <c r="J17" s="52">
        <f>$L17*POWER(H17, $M17)</f>
        <v/>
      </c>
      <c r="K17" s="52">
        <f>$L17*(POWER(H17,$M17+1)-POWER($G17,$M17+1))/($M17+1)/($H17-$G17)</f>
        <v/>
      </c>
      <c r="L17" s="3">
        <f>VLOOKUP($D17,鱼种重量参数!$A$1:$F$99,COLUMN(鱼种重量参数!E$1), FALSE)</f>
        <v/>
      </c>
      <c r="M17" s="3">
        <f>VLOOKUP($D17,鱼种重量参数!$A$1:$F$99,COLUMN(鱼种重量参数!F$1), FALSE)</f>
        <v/>
      </c>
      <c r="N17" s="9" t="n">
        <v>850</v>
      </c>
      <c r="O17" s="9" t="n">
        <v>200</v>
      </c>
      <c r="P17" s="12">
        <f>INT(K17*N17/1000)</f>
        <v/>
      </c>
      <c r="Q17" s="10">
        <f t="array" ref="Q17">INT(SUMPRODUCT(($D$4:$D$99=$D17)*($F$4:$F$99=$F17),$P$4:$P$99,$O$4:$O$99)/SUMPRODUCT(($D$4:$D$99=$D17)*($F$4:$F$99=$F17),$O$4:$O$99))</f>
        <v/>
      </c>
      <c r="R17" s="12">
        <f t="array" ref="R17">INT(SUMPRODUCT(($D$4:$D$99=$D17)*($F$4:$F$99=$F17),$K$4:$K$99,$O$4:$O$99)/SUMPRODUCT(($D$4:$D$99=$D17)*($F$4:$F$99=$F17),$O$4:$O$99))</f>
        <v/>
      </c>
      <c r="S17" s="12" t="n"/>
      <c r="T17" s="10" t="n"/>
      <c r="U17" s="12">
        <f>INT(I17*N17/1000)</f>
        <v/>
      </c>
      <c r="V17" s="41">
        <f>INT(N17*V$3)</f>
        <v/>
      </c>
      <c r="W17" s="12" t="n">
        <v>629</v>
      </c>
    </row>
    <row r="18" ht="13.5" customHeight="1" s="49">
      <c r="A18" s="11">
        <f>VLOOKUP(C18,[1]鱼种设计表!$B$2:$L$55,4,FALSE)</f>
        <v/>
      </c>
      <c r="B18" s="11">
        <f>VLOOKUP(C18,[1]鱼种设计表!$B$2:$L$24,11,FALSE)</f>
        <v/>
      </c>
      <c r="C18" s="2">
        <f>VLOOKUP(D18,鱼种重量参数!$A$1:$D$99,4,FALSE)</f>
        <v/>
      </c>
      <c r="D18" s="8" t="inlineStr">
        <is>
          <t>Yaqui_Sucker</t>
        </is>
      </c>
      <c r="E18" s="8" t="inlineStr">
        <is>
          <t>_Young</t>
        </is>
      </c>
      <c r="F18" s="9" t="n">
        <v>1</v>
      </c>
      <c r="G18" s="9" t="n">
        <v>16</v>
      </c>
      <c r="H18" s="9" t="n">
        <v>26</v>
      </c>
      <c r="I18" s="52">
        <f>$L18*POWER(G18, $M18)</f>
        <v/>
      </c>
      <c r="J18" s="52">
        <f>$L18*POWER(H18, $M18)</f>
        <v/>
      </c>
      <c r="K18" s="52">
        <f>$L18*(POWER(H18,$M18+1)-POWER($G18,$M18+1))/($M18+1)/($H18-$G18)</f>
        <v/>
      </c>
      <c r="L18" s="3">
        <f>VLOOKUP($D18,鱼种重量参数!$A$1:$F$99,COLUMN(鱼种重量参数!E$1), FALSE)</f>
        <v/>
      </c>
      <c r="M18" s="3">
        <f>VLOOKUP($D18,鱼种重量参数!$A$1:$F$99,COLUMN(鱼种重量参数!F$1), FALSE)</f>
        <v/>
      </c>
      <c r="N18" s="9" t="n">
        <v>1800</v>
      </c>
      <c r="O18" s="9" t="n">
        <v>363</v>
      </c>
      <c r="P18" s="12">
        <f>INT(K18*N18/1000)</f>
        <v/>
      </c>
      <c r="Q18" s="10">
        <f t="array" ref="Q18">INT(SUMPRODUCT(($D$4:$D$99=$D18)*($F$4:$F$99=$F18),$P$4:$P$99,$O$4:$O$99)/SUMPRODUCT(($D$4:$D$99=$D18)*($F$4:$F$99=$F18),$O$4:$O$99))</f>
        <v/>
      </c>
      <c r="R18" s="12">
        <f t="array" ref="R18">INT(SUMPRODUCT(($D$4:$D$99=$D18)*($F$4:$F$99=$F18),$K$4:$K$99,$O$4:$O$99)/SUMPRODUCT(($D$4:$D$99=$D18)*($F$4:$F$99=$F18),$O$4:$O$99))</f>
        <v/>
      </c>
      <c r="S18" s="12" t="n"/>
      <c r="T18" s="10" t="n"/>
      <c r="U18" s="12">
        <f>INT(I18*N18/1000)</f>
        <v/>
      </c>
      <c r="V18" s="41">
        <f>INT(N18*V$3)</f>
        <v/>
      </c>
      <c r="W18" s="12" t="n">
        <v>1332</v>
      </c>
    </row>
    <row r="19" ht="13.5" customHeight="1" s="49">
      <c r="A19" s="11">
        <f>VLOOKUP(C19,[1]鱼种设计表!$B$2:$L$55,4,FALSE)</f>
        <v/>
      </c>
      <c r="B19" s="11">
        <f>VLOOKUP(C19,[1]鱼种设计表!$B$2:$L$24,11,FALSE)</f>
        <v/>
      </c>
      <c r="C19" s="2">
        <f>VLOOKUP(D19,鱼种重量参数!$A$1:$D$99,4,FALSE)</f>
        <v/>
      </c>
      <c r="D19" s="8" t="inlineStr">
        <is>
          <t>Yaqui_Sucker</t>
        </is>
      </c>
      <c r="E19" s="8" t="inlineStr">
        <is>
          <t>_Common</t>
        </is>
      </c>
      <c r="F19" s="9" t="n">
        <v>1</v>
      </c>
      <c r="G19" s="9" t="n">
        <v>26</v>
      </c>
      <c r="H19" s="9" t="n">
        <v>40</v>
      </c>
      <c r="I19" s="52">
        <f>$L19*POWER(G19, $M19)</f>
        <v/>
      </c>
      <c r="J19" s="52">
        <f>$L19*POWER(H19, $M19)</f>
        <v/>
      </c>
      <c r="K19" s="52">
        <f>$L19*(POWER(H19,$M19+1)-POWER($G19,$M19+1))/($M19+1)/($H19-$G19)</f>
        <v/>
      </c>
      <c r="L19" s="3">
        <f>VLOOKUP($D19,鱼种重量参数!$A$1:$F$99,COLUMN(鱼种重量参数!E$1), FALSE)</f>
        <v/>
      </c>
      <c r="M19" s="3">
        <f>VLOOKUP($D19,鱼种重量参数!$A$1:$F$99,COLUMN(鱼种重量参数!F$1), FALSE)</f>
        <v/>
      </c>
      <c r="N19" s="9" t="n">
        <v>2200</v>
      </c>
      <c r="O19" s="9" t="n">
        <v>363</v>
      </c>
      <c r="P19" s="12">
        <f>INT(K19*N19/1000)</f>
        <v/>
      </c>
      <c r="Q19" s="10">
        <f t="array" ref="Q19">INT(SUMPRODUCT(($D$4:$D$99=$D19)*($F$4:$F$99=$F19),$P$4:$P$99,$O$4:$O$99)/SUMPRODUCT(($D$4:$D$99=$D19)*($F$4:$F$99=$F19),$O$4:$O$99))</f>
        <v/>
      </c>
      <c r="R19" s="12">
        <f t="array" ref="R19">INT(SUMPRODUCT(($D$4:$D$99=$D19)*($F$4:$F$99=$F19),$K$4:$K$99,$O$4:$O$99)/SUMPRODUCT(($D$4:$D$99=$D19)*($F$4:$F$99=$F19),$O$4:$O$99))</f>
        <v/>
      </c>
      <c r="S19" s="12" t="n"/>
      <c r="T19" s="10" t="n"/>
      <c r="U19" s="12">
        <f>INT(I19*N19/1000)</f>
        <v/>
      </c>
      <c r="V19" s="41">
        <f>INT(N19*V$3)</f>
        <v/>
      </c>
      <c r="W19" s="12" t="n">
        <v>1628</v>
      </c>
    </row>
    <row r="20" ht="13.5" customHeight="1" s="49">
      <c r="A20" s="11">
        <f>VLOOKUP(C20,[1]鱼种设计表!$B$2:$L$55,4,FALSE)</f>
        <v/>
      </c>
      <c r="B20" s="11">
        <f>VLOOKUP(C20,[1]鱼种设计表!$B$2:$L$24,11,FALSE)</f>
        <v/>
      </c>
      <c r="C20" s="2">
        <f>VLOOKUP(D20,鱼种重量参数!$A$1:$D$99,4,FALSE)</f>
        <v/>
      </c>
      <c r="D20" s="8" t="inlineStr">
        <is>
          <t>Yaqui_Sucker</t>
        </is>
      </c>
      <c r="E20" s="8" t="inlineStr">
        <is>
          <t>_Trophy</t>
        </is>
      </c>
      <c r="F20" s="9" t="n">
        <v>1</v>
      </c>
      <c r="G20" s="9" t="n">
        <v>40</v>
      </c>
      <c r="H20" s="9" t="n">
        <v>49</v>
      </c>
      <c r="I20" s="52">
        <f>$L20*POWER(G20, $M20)</f>
        <v/>
      </c>
      <c r="J20" s="52">
        <f>$L20*POWER(H20, $M20)</f>
        <v/>
      </c>
      <c r="K20" s="52">
        <f>$L20*(POWER(H20,$M20+1)-POWER($G20,$M20+1))/($M20+1)/($H20-$G20)</f>
        <v/>
      </c>
      <c r="L20" s="3">
        <f>VLOOKUP($D20,鱼种重量参数!$A$1:$F$99,COLUMN(鱼种重量参数!E$1), FALSE)</f>
        <v/>
      </c>
      <c r="M20" s="3">
        <f>VLOOKUP($D20,鱼种重量参数!$A$1:$F$99,COLUMN(鱼种重量参数!F$1), FALSE)</f>
        <v/>
      </c>
      <c r="N20" s="9" t="n">
        <v>2400</v>
      </c>
      <c r="O20" s="9" t="n">
        <v>181</v>
      </c>
      <c r="P20" s="12">
        <f>INT(K20*N20/1000)</f>
        <v/>
      </c>
      <c r="Q20" s="10">
        <f t="array" ref="Q20">INT(SUMPRODUCT(($D$4:$D$99=$D20)*($F$4:$F$99=$F20),$P$4:$P$99,$O$4:$O$99)/SUMPRODUCT(($D$4:$D$99=$D20)*($F$4:$F$99=$F20),$O$4:$O$99))</f>
        <v/>
      </c>
      <c r="R20" s="12">
        <f t="array" ref="R20">INT(SUMPRODUCT(($D$4:$D$99=$D20)*($F$4:$F$99=$F20),$K$4:$K$99,$O$4:$O$99)/SUMPRODUCT(($D$4:$D$99=$D20)*($F$4:$F$99=$F20),$O$4:$O$99))</f>
        <v/>
      </c>
      <c r="S20" s="12" t="n"/>
      <c r="T20" s="10" t="n"/>
      <c r="U20" s="12">
        <f>INT(I20*N20/1000)</f>
        <v/>
      </c>
      <c r="V20" s="41">
        <f>INT(N20*V$3)</f>
        <v/>
      </c>
      <c r="W20" s="12" t="n">
        <v>1776</v>
      </c>
    </row>
    <row r="21" ht="13.5" customHeight="1" s="49">
      <c r="A21" s="11">
        <f>VLOOKUP(C21,[1]鱼种设计表!$B$2:$L$55,4,FALSE)</f>
        <v/>
      </c>
      <c r="B21" s="11">
        <f>VLOOKUP(C21,[1]鱼种设计表!$B$2:$L$24,11,FALSE)</f>
        <v/>
      </c>
      <c r="C21" s="2">
        <f>VLOOKUP(D21,鱼种重量参数!$A$1:$D$99,4,FALSE)</f>
        <v/>
      </c>
      <c r="D21" s="8" t="inlineStr">
        <is>
          <t>Yaqui_Sucker</t>
        </is>
      </c>
      <c r="E21" s="8" t="inlineStr">
        <is>
          <t>_Unique</t>
        </is>
      </c>
      <c r="F21" s="9" t="n">
        <v>1</v>
      </c>
      <c r="G21" s="9" t="n">
        <v>49</v>
      </c>
      <c r="H21" s="9" t="n">
        <v>56</v>
      </c>
      <c r="I21" s="52">
        <f>$L21*POWER(G21, $M21)</f>
        <v/>
      </c>
      <c r="J21" s="52">
        <f>$L21*POWER(H21, $M21)</f>
        <v/>
      </c>
      <c r="K21" s="52">
        <f>$L21*(POWER(H21,$M21+1)-POWER($G21,$M21+1))/($M21+1)/($H21-$G21)</f>
        <v/>
      </c>
      <c r="L21" s="3">
        <f>VLOOKUP($D21,鱼种重量参数!$A$1:$F$99,COLUMN(鱼种重量参数!E$1), FALSE)</f>
        <v/>
      </c>
      <c r="M21" s="3">
        <f>VLOOKUP($D21,鱼种重量参数!$A$1:$F$99,COLUMN(鱼种重量参数!F$1), FALSE)</f>
        <v/>
      </c>
      <c r="N21" s="9" t="n">
        <v>2700</v>
      </c>
      <c r="O21" s="9" t="n">
        <v>90</v>
      </c>
      <c r="P21" s="12">
        <f>INT(K21*N21/1000)</f>
        <v/>
      </c>
      <c r="Q21" s="10">
        <f t="array" ref="Q21">INT(SUMPRODUCT(($D$4:$D$99=$D21)*($F$4:$F$99=$F21),$P$4:$P$99,$O$4:$O$99)/SUMPRODUCT(($D$4:$D$99=$D21)*($F$4:$F$99=$F21),$O$4:$O$99))</f>
        <v/>
      </c>
      <c r="R21" s="12">
        <f t="array" ref="R21">INT(SUMPRODUCT(($D$4:$D$99=$D21)*($F$4:$F$99=$F21),$K$4:$K$99,$O$4:$O$99)/SUMPRODUCT(($D$4:$D$99=$D21)*($F$4:$F$99=$F21),$O$4:$O$99))</f>
        <v/>
      </c>
      <c r="S21" s="12" t="n"/>
      <c r="T21" s="10" t="n"/>
      <c r="U21" s="12">
        <f>INT(I21*N21/1000)</f>
        <v/>
      </c>
      <c r="V21" s="41">
        <f>INT(N21*V$3)</f>
        <v/>
      </c>
      <c r="W21" s="12" t="n">
        <v>1998</v>
      </c>
    </row>
    <row r="22" ht="13.5" customHeight="1" s="49">
      <c r="A22" s="11">
        <f>VLOOKUP(C22,[1]鱼种设计表!$B$2:$L$55,4,FALSE)</f>
        <v/>
      </c>
      <c r="B22" s="11">
        <f>VLOOKUP(C22,[1]鱼种设计表!$B$2:$L$24,11,FALSE)</f>
        <v/>
      </c>
      <c r="C22" s="2">
        <f>VLOOKUP(D22,鱼种重量参数!$A$1:$D$99,4,FALSE)</f>
        <v/>
      </c>
      <c r="D22" s="8" t="inlineStr">
        <is>
          <t>Buffalo</t>
        </is>
      </c>
      <c r="E22" s="8" t="inlineStr">
        <is>
          <t>_Young</t>
        </is>
      </c>
      <c r="F22" s="9" t="n">
        <v>1</v>
      </c>
      <c r="G22" s="9" t="n">
        <v>20</v>
      </c>
      <c r="H22" s="9" t="n">
        <v>53</v>
      </c>
      <c r="I22" s="52">
        <f>$L22*POWER(G22, $M22)</f>
        <v/>
      </c>
      <c r="J22" s="52">
        <f>$L22*POWER(H22, $M22)</f>
        <v/>
      </c>
      <c r="K22" s="52">
        <f>$L22*(POWER(H22,$M22+1)-POWER($G22,$M22+1))/($M22+1)/($H22-$G22)</f>
        <v/>
      </c>
      <c r="L22" s="3">
        <f>VLOOKUP($D22,鱼种重量参数!$A$1:$F$99,COLUMN(鱼种重量参数!E$1), FALSE)</f>
        <v/>
      </c>
      <c r="M22" s="3">
        <f>VLOOKUP($D22,鱼种重量参数!$A$1:$F$99,COLUMN(鱼种重量参数!F$1), FALSE)</f>
        <v/>
      </c>
      <c r="N22" s="9" t="n">
        <v>90</v>
      </c>
      <c r="O22" s="9" t="n">
        <v>363</v>
      </c>
      <c r="P22" s="12">
        <f>INT(K22*N22/1000)</f>
        <v/>
      </c>
      <c r="Q22" s="10">
        <f t="array" ref="Q22">INT(SUMPRODUCT(($D$4:$D$99=$D22)*($F$4:$F$99=$F22),$P$4:$P$99,$O$4:$O$99)/SUMPRODUCT(($D$4:$D$99=$D22)*($F$4:$F$99=$F22),$O$4:$O$99))</f>
        <v/>
      </c>
      <c r="R22" s="12">
        <f t="array" ref="R22">INT(SUMPRODUCT(($D$4:$D$99=$D22)*($F$4:$F$99=$F22),$K$4:$K$99,$O$4:$O$99)/SUMPRODUCT(($D$4:$D$99=$D22)*($F$4:$F$99=$F22),$O$4:$O$99))</f>
        <v/>
      </c>
      <c r="S22" s="12" t="n"/>
      <c r="T22" s="10" t="n"/>
      <c r="U22" s="12">
        <f>INT(I22*N22/1000)</f>
        <v/>
      </c>
      <c r="V22" s="41">
        <f>INT(N22*V$3)</f>
        <v/>
      </c>
      <c r="W22" s="12" t="n">
        <v>66</v>
      </c>
      <c r="X22" s="0" t="inlineStr">
        <is>
          <t>考虑：玩家有可能认为白亚口鱼明显好于水牛鱼系列？</t>
        </is>
      </c>
    </row>
    <row r="23" ht="13.5" customHeight="1" s="49">
      <c r="A23" s="11">
        <f>VLOOKUP(C23,[1]鱼种设计表!$B$2:$L$55,4,FALSE)</f>
        <v/>
      </c>
      <c r="B23" s="11">
        <f>VLOOKUP(C23,[1]鱼种设计表!$B$2:$L$24,11,FALSE)</f>
        <v/>
      </c>
      <c r="C23" s="2">
        <f>VLOOKUP(D23,鱼种重量参数!$A$1:$D$99,4,FALSE)</f>
        <v/>
      </c>
      <c r="D23" s="8" t="inlineStr">
        <is>
          <t>Buffalo</t>
        </is>
      </c>
      <c r="E23" s="8" t="inlineStr">
        <is>
          <t>_Common</t>
        </is>
      </c>
      <c r="F23" s="9" t="n">
        <v>1</v>
      </c>
      <c r="G23" s="9" t="n">
        <v>53</v>
      </c>
      <c r="H23" s="9" t="n">
        <v>81</v>
      </c>
      <c r="I23" s="52">
        <f>$L23*POWER(G23, $M23)</f>
        <v/>
      </c>
      <c r="J23" s="52">
        <f>$L23*POWER(H23, $M23)</f>
        <v/>
      </c>
      <c r="K23" s="52">
        <f>$L23*(POWER(H23,$M23+1)-POWER($G23,$M23+1))/($M23+1)/($H23-$G23)</f>
        <v/>
      </c>
      <c r="L23" s="3">
        <f>VLOOKUP($D23,鱼种重量参数!$A$1:$F$99,COLUMN(鱼种重量参数!E$1), FALSE)</f>
        <v/>
      </c>
      <c r="M23" s="3">
        <f>VLOOKUP($D23,鱼种重量参数!$A$1:$F$99,COLUMN(鱼种重量参数!F$1), FALSE)</f>
        <v/>
      </c>
      <c r="N23" s="9" t="n">
        <v>110</v>
      </c>
      <c r="O23" s="9" t="n">
        <v>363</v>
      </c>
      <c r="P23" s="12">
        <f>INT(K23*N23/1000)</f>
        <v/>
      </c>
      <c r="Q23" s="10">
        <f t="array" ref="Q23">INT(SUMPRODUCT(($D$4:$D$99=$D23)*($F$4:$F$99=$F23),$P$4:$P$99,$O$4:$O$99)/SUMPRODUCT(($D$4:$D$99=$D23)*($F$4:$F$99=$F23),$O$4:$O$99))</f>
        <v/>
      </c>
      <c r="R23" s="12">
        <f t="array" ref="R23">INT(SUMPRODUCT(($D$4:$D$99=$D23)*($F$4:$F$99=$F23),$K$4:$K$99,$O$4:$O$99)/SUMPRODUCT(($D$4:$D$99=$D23)*($F$4:$F$99=$F23),$O$4:$O$99))</f>
        <v/>
      </c>
      <c r="S23" s="12" t="n"/>
      <c r="T23" s="10" t="n"/>
      <c r="U23" s="12">
        <f>INT(I23*N23/1000)</f>
        <v/>
      </c>
      <c r="V23" s="41">
        <f>INT(N23*V$3)</f>
        <v/>
      </c>
      <c r="W23" s="12" t="n">
        <v>81</v>
      </c>
    </row>
    <row r="24" ht="13.5" customHeight="1" s="49">
      <c r="A24" s="11">
        <f>VLOOKUP(C24,[1]鱼种设计表!$B$2:$L$55,4,FALSE)</f>
        <v/>
      </c>
      <c r="B24" s="11">
        <f>VLOOKUP(C24,[1]鱼种设计表!$B$2:$L$24,11,FALSE)</f>
        <v/>
      </c>
      <c r="C24" s="2">
        <f>VLOOKUP(D24,鱼种重量参数!$A$1:$D$99,4,FALSE)</f>
        <v/>
      </c>
      <c r="D24" s="8" t="inlineStr">
        <is>
          <t>Buffalo</t>
        </is>
      </c>
      <c r="E24" s="8" t="inlineStr">
        <is>
          <t>_Trophy</t>
        </is>
      </c>
      <c r="F24" s="9" t="n">
        <v>1</v>
      </c>
      <c r="G24" s="9" t="n">
        <v>81</v>
      </c>
      <c r="H24" s="9" t="n">
        <v>100</v>
      </c>
      <c r="I24" s="52">
        <f>$L24*POWER(G24, $M24)</f>
        <v/>
      </c>
      <c r="J24" s="52">
        <f>$L24*POWER(H24, $M24)</f>
        <v/>
      </c>
      <c r="K24" s="52">
        <f>$L24*(POWER(H24,$M24+1)-POWER($G24,$M24+1))/($M24+1)/($H24-$G24)</f>
        <v/>
      </c>
      <c r="L24" s="3">
        <f>VLOOKUP($D24,鱼种重量参数!$A$1:$F$99,COLUMN(鱼种重量参数!E$1), FALSE)</f>
        <v/>
      </c>
      <c r="M24" s="3">
        <f>VLOOKUP($D24,鱼种重量参数!$A$1:$F$99,COLUMN(鱼种重量参数!F$1), FALSE)</f>
        <v/>
      </c>
      <c r="N24" s="9" t="n">
        <v>140</v>
      </c>
      <c r="O24" s="9" t="n">
        <v>181</v>
      </c>
      <c r="P24" s="12">
        <f>INT(K24*N24/1000)</f>
        <v/>
      </c>
      <c r="Q24" s="10">
        <f t="array" ref="Q24">INT(SUMPRODUCT(($D$4:$D$99=$D24)*($F$4:$F$99=$F24),$P$4:$P$99,$O$4:$O$99)/SUMPRODUCT(($D$4:$D$99=$D24)*($F$4:$F$99=$F24),$O$4:$O$99))</f>
        <v/>
      </c>
      <c r="R24" s="12">
        <f t="array" ref="R24">INT(SUMPRODUCT(($D$4:$D$99=$D24)*($F$4:$F$99=$F24),$K$4:$K$99,$O$4:$O$99)/SUMPRODUCT(($D$4:$D$99=$D24)*($F$4:$F$99=$F24),$O$4:$O$99))</f>
        <v/>
      </c>
      <c r="S24" s="12" t="n"/>
      <c r="T24" s="10" t="n"/>
      <c r="U24" s="12">
        <f>INT(I24*N24/1000)</f>
        <v/>
      </c>
      <c r="V24" s="41">
        <f>INT(N24*V$3)</f>
        <v/>
      </c>
      <c r="W24" s="12" t="n">
        <v>103</v>
      </c>
    </row>
    <row r="25" ht="13.5" customHeight="1" s="49">
      <c r="A25" s="11">
        <f>VLOOKUP(C25,[1]鱼种设计表!$B$2:$L$55,4,FALSE)</f>
        <v/>
      </c>
      <c r="B25" s="11">
        <f>VLOOKUP(C25,[1]鱼种设计表!$B$2:$L$24,11,FALSE)</f>
        <v/>
      </c>
      <c r="C25" s="2">
        <f>VLOOKUP(D25,鱼种重量参数!$A$1:$D$99,4,FALSE)</f>
        <v/>
      </c>
      <c r="D25" s="8" t="inlineStr">
        <is>
          <t>Buffalo</t>
        </is>
      </c>
      <c r="E25" s="8" t="inlineStr">
        <is>
          <t>_Unique</t>
        </is>
      </c>
      <c r="F25" s="9" t="n">
        <v>1</v>
      </c>
      <c r="G25" s="9" t="n">
        <v>100</v>
      </c>
      <c r="H25" s="9" t="n">
        <v>113</v>
      </c>
      <c r="I25" s="52">
        <f>$L25*POWER(G25, $M25)</f>
        <v/>
      </c>
      <c r="J25" s="52">
        <f>$L25*POWER(H25, $M25)</f>
        <v/>
      </c>
      <c r="K25" s="52">
        <f>$L25*(POWER(H25,$M25+1)-POWER($G25,$M25+1))/($M25+1)/($H25-$G25)</f>
        <v/>
      </c>
      <c r="L25" s="3">
        <f>VLOOKUP($D25,鱼种重量参数!$A$1:$F$99,COLUMN(鱼种重量参数!E$1), FALSE)</f>
        <v/>
      </c>
      <c r="M25" s="3">
        <f>VLOOKUP($D25,鱼种重量参数!$A$1:$F$99,COLUMN(鱼种重量参数!F$1), FALSE)</f>
        <v/>
      </c>
      <c r="N25" s="9" t="n">
        <v>160</v>
      </c>
      <c r="O25" s="9" t="n">
        <v>90</v>
      </c>
      <c r="P25" s="12">
        <f>INT(K25*N25/1000)</f>
        <v/>
      </c>
      <c r="Q25" s="10">
        <f t="array" ref="Q25">INT(SUMPRODUCT(($D$4:$D$99=$D25)*($F$4:$F$99=$F25),$P$4:$P$99,$O$4:$O$99)/SUMPRODUCT(($D$4:$D$99=$D25)*($F$4:$F$99=$F25),$O$4:$O$99))</f>
        <v/>
      </c>
      <c r="R25" s="12">
        <f t="array" ref="R25">INT(SUMPRODUCT(($D$4:$D$99=$D25)*($F$4:$F$99=$F25),$K$4:$K$99,$O$4:$O$99)/SUMPRODUCT(($D$4:$D$99=$D25)*($F$4:$F$99=$F25),$O$4:$O$99))</f>
        <v/>
      </c>
      <c r="S25" s="12" t="n"/>
      <c r="T25" s="10" t="n"/>
      <c r="U25" s="12">
        <f>INT(I25*N25/1000)</f>
        <v/>
      </c>
      <c r="V25" s="41">
        <f>INT(N25*V$3)</f>
        <v/>
      </c>
      <c r="W25" s="12" t="n">
        <v>118</v>
      </c>
    </row>
    <row r="26" ht="13.5" customHeight="1" s="49">
      <c r="A26" s="11">
        <f>VLOOKUP(C26,[1]鱼种设计表!$B$2:$L$55,4,FALSE)</f>
        <v/>
      </c>
      <c r="B26" s="11">
        <f>VLOOKUP(C26,[1]鱼种设计表!$B$2:$L$24,11,FALSE)</f>
        <v/>
      </c>
      <c r="C26" s="2">
        <f>VLOOKUP(D26,鱼种重量参数!$A$1:$D$99,4,FALSE)</f>
        <v/>
      </c>
      <c r="D26" s="34" t="inlineStr">
        <is>
          <t>Bigmouth_Buffalo</t>
        </is>
      </c>
      <c r="E26" s="8" t="inlineStr">
        <is>
          <t>_Young</t>
        </is>
      </c>
      <c r="F26" s="9" t="n">
        <v>1</v>
      </c>
      <c r="G26" s="9" t="n">
        <v>25</v>
      </c>
      <c r="H26" s="9" t="n">
        <v>61</v>
      </c>
      <c r="I26" s="52">
        <f>$L26*POWER(G26, $M26)</f>
        <v/>
      </c>
      <c r="J26" s="52">
        <f>$L26*POWER(H26, $M26)</f>
        <v/>
      </c>
      <c r="K26" s="52">
        <f>$L26*(POWER(H26,$M26+1)-POWER($G26,$M26+1))/($M26+1)/($H26-$G26)</f>
        <v/>
      </c>
      <c r="L26" s="3">
        <f>VLOOKUP($D26,鱼种重量参数!$A$1:$F$99,COLUMN(鱼种重量参数!E$1), FALSE)</f>
        <v/>
      </c>
      <c r="M26" s="3">
        <f>VLOOKUP($D26,鱼种重量参数!$A$1:$F$99,COLUMN(鱼种重量参数!F$1), FALSE)</f>
        <v/>
      </c>
      <c r="N26" s="9" t="n">
        <v>100</v>
      </c>
      <c r="O26" s="9" t="n">
        <v>363</v>
      </c>
      <c r="P26" s="12">
        <f>INT(K26*N26/1000)</f>
        <v/>
      </c>
      <c r="Q26" s="10">
        <f t="array" ref="Q26">INT(SUMPRODUCT(($D$4:$D$99=$D26)*($F$4:$F$99=$F26),$P$4:$P$99,$O$4:$O$99)/SUMPRODUCT(($D$4:$D$99=$D26)*($F$4:$F$99=$F26),$O$4:$O$99))</f>
        <v/>
      </c>
      <c r="R26" s="12">
        <f t="array" ref="R26">INT(SUMPRODUCT(($D$4:$D$99=$D26)*($F$4:$F$99=$F26),$K$4:$K$99,$O$4:$O$99)/SUMPRODUCT(($D$4:$D$99=$D26)*($F$4:$F$99=$F26),$O$4:$O$99))</f>
        <v/>
      </c>
      <c r="S26" s="12" t="n"/>
      <c r="T26" s="10" t="n"/>
      <c r="U26" s="12">
        <f>INT(I26*N26/1000)</f>
        <v/>
      </c>
      <c r="V26" s="41">
        <f>INT(N26*V$3)</f>
        <v/>
      </c>
      <c r="W26" s="12" t="n">
        <v>74</v>
      </c>
    </row>
    <row r="27" ht="13.5" customHeight="1" s="49">
      <c r="A27" s="11">
        <f>VLOOKUP(C27,[1]鱼种设计表!$B$2:$L$55,4,FALSE)</f>
        <v/>
      </c>
      <c r="B27" s="11">
        <f>VLOOKUP(C27,[1]鱼种设计表!$B$2:$L$24,11,FALSE)</f>
        <v/>
      </c>
      <c r="C27" s="2">
        <f>VLOOKUP(D27,鱼种重量参数!$A$1:$D$99,4,FALSE)</f>
        <v/>
      </c>
      <c r="D27" s="8" t="inlineStr">
        <is>
          <t>Bigmouth_Buffalo</t>
        </is>
      </c>
      <c r="E27" s="8" t="inlineStr">
        <is>
          <t>_Common</t>
        </is>
      </c>
      <c r="F27" s="9" t="n">
        <v>1</v>
      </c>
      <c r="G27" s="9" t="n">
        <v>61</v>
      </c>
      <c r="H27" s="9" t="n">
        <v>92</v>
      </c>
      <c r="I27" s="52">
        <f>$L27*POWER(G27, $M27)</f>
        <v/>
      </c>
      <c r="J27" s="52">
        <f>$L27*POWER(H27, $M27)</f>
        <v/>
      </c>
      <c r="K27" s="52">
        <f>$L27*(POWER(H27,$M27+1)-POWER($G27,$M27+1))/($M27+1)/($H27-$G27)</f>
        <v/>
      </c>
      <c r="L27" s="3">
        <f>VLOOKUP($D27,鱼种重量参数!$A$1:$F$99,COLUMN(鱼种重量参数!E$1), FALSE)</f>
        <v/>
      </c>
      <c r="M27" s="3">
        <f>VLOOKUP($D27,鱼种重量参数!$A$1:$F$99,COLUMN(鱼种重量参数!F$1), FALSE)</f>
        <v/>
      </c>
      <c r="N27" s="9" t="n">
        <v>110</v>
      </c>
      <c r="O27" s="9" t="n">
        <v>363</v>
      </c>
      <c r="P27" s="12">
        <f>INT(K27*N27/1000)</f>
        <v/>
      </c>
      <c r="Q27" s="10">
        <f t="array" ref="Q27">INT(SUMPRODUCT(($D$4:$D$99=$D27)*($F$4:$F$99=$F27),$P$4:$P$99,$O$4:$O$99)/SUMPRODUCT(($D$4:$D$99=$D27)*($F$4:$F$99=$F27),$O$4:$O$99))</f>
        <v/>
      </c>
      <c r="R27" s="12">
        <f t="array" ref="R27">INT(SUMPRODUCT(($D$4:$D$99=$D27)*($F$4:$F$99=$F27),$K$4:$K$99,$O$4:$O$99)/SUMPRODUCT(($D$4:$D$99=$D27)*($F$4:$F$99=$F27),$O$4:$O$99))</f>
        <v/>
      </c>
      <c r="S27" s="12" t="n"/>
      <c r="T27" s="10" t="n"/>
      <c r="U27" s="12">
        <f>INT(I27*N27/1000)</f>
        <v/>
      </c>
      <c r="V27" s="41">
        <f>INT(N27*V$3)</f>
        <v/>
      </c>
      <c r="W27" s="12" t="n">
        <v>81</v>
      </c>
    </row>
    <row r="28" ht="13.5" customHeight="1" s="49">
      <c r="A28" s="11">
        <f>VLOOKUP(C28,[1]鱼种设计表!$B$2:$L$55,4,FALSE)</f>
        <v/>
      </c>
      <c r="B28" s="11">
        <f>VLOOKUP(C28,[1]鱼种设计表!$B$2:$L$24,11,FALSE)</f>
        <v/>
      </c>
      <c r="C28" s="2">
        <f>VLOOKUP(D28,鱼种重量参数!$A$1:$D$99,4,FALSE)</f>
        <v/>
      </c>
      <c r="D28" s="8" t="inlineStr">
        <is>
          <t>Bigmouth_Buffalo</t>
        </is>
      </c>
      <c r="E28" s="8" t="inlineStr">
        <is>
          <t>_Trophy</t>
        </is>
      </c>
      <c r="F28" s="9" t="n">
        <v>1</v>
      </c>
      <c r="G28" s="9" t="n">
        <v>92</v>
      </c>
      <c r="H28" s="9" t="n">
        <v>112</v>
      </c>
      <c r="I28" s="52">
        <f>$L28*POWER(G28, $M28)</f>
        <v/>
      </c>
      <c r="J28" s="52">
        <f>$L28*POWER(H28, $M28)</f>
        <v/>
      </c>
      <c r="K28" s="52">
        <f>$L28*(POWER(H28,$M28+1)-POWER($G28,$M28+1))/($M28+1)/($H28-$G28)</f>
        <v/>
      </c>
      <c r="L28" s="3">
        <f>VLOOKUP($D28,鱼种重量参数!$A$1:$F$99,COLUMN(鱼种重量参数!E$1), FALSE)</f>
        <v/>
      </c>
      <c r="M28" s="3">
        <f>VLOOKUP($D28,鱼种重量参数!$A$1:$F$99,COLUMN(鱼种重量参数!F$1), FALSE)</f>
        <v/>
      </c>
      <c r="N28" s="9" t="n">
        <v>120</v>
      </c>
      <c r="O28" s="9" t="n">
        <v>181</v>
      </c>
      <c r="P28" s="12">
        <f>INT(K28*N28/1000)</f>
        <v/>
      </c>
      <c r="Q28" s="10">
        <f t="array" ref="Q28">INT(SUMPRODUCT(($D$4:$D$99=$D28)*($F$4:$F$99=$F28),$P$4:$P$99,$O$4:$O$99)/SUMPRODUCT(($D$4:$D$99=$D28)*($F$4:$F$99=$F28),$O$4:$O$99))</f>
        <v/>
      </c>
      <c r="R28" s="12">
        <f t="array" ref="R28">INT(SUMPRODUCT(($D$4:$D$99=$D28)*($F$4:$F$99=$F28),$K$4:$K$99,$O$4:$O$99)/SUMPRODUCT(($D$4:$D$99=$D28)*($F$4:$F$99=$F28),$O$4:$O$99))</f>
        <v/>
      </c>
      <c r="S28" s="12" t="n"/>
      <c r="T28" s="10" t="n"/>
      <c r="U28" s="12">
        <f>INT(I28*N28/1000)</f>
        <v/>
      </c>
      <c r="V28" s="41">
        <f>INT(N28*V$3)</f>
        <v/>
      </c>
      <c r="W28" s="12" t="n">
        <v>88</v>
      </c>
    </row>
    <row r="29" ht="13.5" customHeight="1" s="49">
      <c r="A29" s="11">
        <f>VLOOKUP(C29,[1]鱼种设计表!$B$2:$L$55,4,FALSE)</f>
        <v/>
      </c>
      <c r="B29" s="11">
        <f>VLOOKUP(C29,[1]鱼种设计表!$B$2:$L$24,11,FALSE)</f>
        <v/>
      </c>
      <c r="C29" s="2">
        <f>VLOOKUP(D29,鱼种重量参数!$A$1:$D$99,4,FALSE)</f>
        <v/>
      </c>
      <c r="D29" s="8" t="inlineStr">
        <is>
          <t>Bigmouth_Buffalo</t>
        </is>
      </c>
      <c r="E29" s="8" t="inlineStr">
        <is>
          <t>_Unique</t>
        </is>
      </c>
      <c r="F29" s="9" t="n">
        <v>1</v>
      </c>
      <c r="G29" s="9" t="n">
        <v>112</v>
      </c>
      <c r="H29" s="9" t="n">
        <v>127</v>
      </c>
      <c r="I29" s="52">
        <f>$L29*POWER(G29, $M29)</f>
        <v/>
      </c>
      <c r="J29" s="52">
        <f>$L29*POWER(H29, $M29)</f>
        <v/>
      </c>
      <c r="K29" s="52">
        <f>$L29*(POWER(H29,$M29+1)-POWER($G29,$M29+1))/($M29+1)/($H29-$G29)</f>
        <v/>
      </c>
      <c r="L29" s="3">
        <f>VLOOKUP($D29,鱼种重量参数!$A$1:$F$99,COLUMN(鱼种重量参数!E$1), FALSE)</f>
        <v/>
      </c>
      <c r="M29" s="3">
        <f>VLOOKUP($D29,鱼种重量参数!$A$1:$F$99,COLUMN(鱼种重量参数!F$1), FALSE)</f>
        <v/>
      </c>
      <c r="N29" s="9" t="n">
        <v>140</v>
      </c>
      <c r="O29" s="9" t="n">
        <v>90</v>
      </c>
      <c r="P29" s="12">
        <f>INT(K29*N29/1000)</f>
        <v/>
      </c>
      <c r="Q29" s="10">
        <f t="array" ref="Q29">INT(SUMPRODUCT(($D$4:$D$99=$D29)*($F$4:$F$99=$F29),$P$4:$P$99,$O$4:$O$99)/SUMPRODUCT(($D$4:$D$99=$D29)*($F$4:$F$99=$F29),$O$4:$O$99))</f>
        <v/>
      </c>
      <c r="R29" s="12">
        <f t="array" ref="R29">INT(SUMPRODUCT(($D$4:$D$99=$D29)*($F$4:$F$99=$F29),$K$4:$K$99,$O$4:$O$99)/SUMPRODUCT(($D$4:$D$99=$D29)*($F$4:$F$99=$F29),$O$4:$O$99))</f>
        <v/>
      </c>
      <c r="S29" s="12" t="n"/>
      <c r="T29" s="10" t="n"/>
      <c r="U29" s="12">
        <f>INT(I29*N29/1000)</f>
        <v/>
      </c>
      <c r="V29" s="41">
        <f>INT(N29*V$3)</f>
        <v/>
      </c>
      <c r="W29" s="12" t="n">
        <v>103</v>
      </c>
    </row>
    <row r="30" ht="13.5" customHeight="1" s="49">
      <c r="A30" s="11">
        <f>VLOOKUP(C30,[1]鱼种设计表!$B$2:$L$55,4,FALSE)</f>
        <v/>
      </c>
      <c r="B30" s="11">
        <f>VLOOKUP(C30,[1]鱼种设计表!$B$2:$L$24,11,FALSE)</f>
        <v/>
      </c>
      <c r="C30" s="2">
        <f>VLOOKUP(D30,鱼种重量参数!$A$1:$D$99,4,FALSE)</f>
        <v/>
      </c>
      <c r="D30" s="8" t="inlineStr">
        <is>
          <t>Tench</t>
        </is>
      </c>
      <c r="E30" s="8" t="inlineStr">
        <is>
          <t>_Young</t>
        </is>
      </c>
      <c r="F30" s="9" t="n">
        <v>1</v>
      </c>
      <c r="G30" s="9" t="n">
        <v>18</v>
      </c>
      <c r="H30" s="9" t="n">
        <v>28</v>
      </c>
      <c r="I30" s="52">
        <f>$L30*POWER(G30, $M30)</f>
        <v/>
      </c>
      <c r="J30" s="52">
        <f>$L30*POWER(H30, $M30)</f>
        <v/>
      </c>
      <c r="K30" s="52">
        <f>$L30*(POWER(H30,$M30+1)-POWER($G30,$M30+1))/($M30+1)/($H30-$G30)</f>
        <v/>
      </c>
      <c r="L30" s="3">
        <f>VLOOKUP($D30,鱼种重量参数!$A$1:$F$99,COLUMN(鱼种重量参数!E$1), FALSE)</f>
        <v/>
      </c>
      <c r="M30" s="3">
        <f>VLOOKUP($D30,鱼种重量参数!$A$1:$F$99,COLUMN(鱼种重量参数!F$1), FALSE)</f>
        <v/>
      </c>
      <c r="N30" s="9" t="n">
        <v>1600</v>
      </c>
      <c r="O30" s="9" t="n">
        <v>350</v>
      </c>
      <c r="P30" s="12">
        <f>INT(K30*N30/1000)</f>
        <v/>
      </c>
      <c r="Q30" s="10">
        <f t="array" ref="Q30">INT(SUMPRODUCT(($D$4:$D$99=$D30)*($F$4:$F$99=$F30),$P$4:$P$99,$O$4:$O$99)/SUMPRODUCT(($D$4:$D$99=$D30)*($F$4:$F$99=$F30),$O$4:$O$99))</f>
        <v/>
      </c>
      <c r="R30" s="12">
        <f t="array" ref="R30">INT(SUMPRODUCT(($D$4:$D$99=$D30)*($F$4:$F$99=$F30),$K$4:$K$99,$O$4:$O$99)/SUMPRODUCT(($D$4:$D$99=$D30)*($F$4:$F$99=$F30),$O$4:$O$99))</f>
        <v/>
      </c>
      <c r="S30" s="12" t="n"/>
      <c r="T30" s="10" t="n"/>
      <c r="U30" s="12">
        <f>INT(I30*N30/1000)</f>
        <v/>
      </c>
      <c r="V30" s="41">
        <f>INT(N30*V$3)</f>
        <v/>
      </c>
      <c r="W30" s="12" t="n">
        <v>1184</v>
      </c>
      <c r="X30" s="0" t="inlineStr">
        <is>
          <t>丁鱥稍微偏小了一些</t>
        </is>
      </c>
    </row>
    <row r="31" ht="13.5" customHeight="1" s="49">
      <c r="A31" s="11">
        <f>VLOOKUP(C31,[1]鱼种设计表!$B$2:$L$55,4,FALSE)</f>
        <v/>
      </c>
      <c r="B31" s="11">
        <f>VLOOKUP(C31,[1]鱼种设计表!$B$2:$L$24,11,FALSE)</f>
        <v/>
      </c>
      <c r="C31" s="2">
        <f>VLOOKUP(D31,鱼种重量参数!$A$1:$D$99,4,FALSE)</f>
        <v/>
      </c>
      <c r="D31" s="8" t="inlineStr">
        <is>
          <t>Tench</t>
        </is>
      </c>
      <c r="E31" s="8" t="inlineStr">
        <is>
          <t>_Common</t>
        </is>
      </c>
      <c r="F31" s="9" t="n">
        <v>1</v>
      </c>
      <c r="G31" s="9" t="n">
        <v>28</v>
      </c>
      <c r="H31" s="9" t="n">
        <v>43</v>
      </c>
      <c r="I31" s="52">
        <f>$L31*POWER(G31, $M31)</f>
        <v/>
      </c>
      <c r="J31" s="52">
        <f>$L31*POWER(H31, $M31)</f>
        <v/>
      </c>
      <c r="K31" s="52">
        <f>$L31*(POWER(H31,$M31+1)-POWER($G31,$M31+1))/($M31+1)/($H31-$G31)</f>
        <v/>
      </c>
      <c r="L31" s="3">
        <f>VLOOKUP($D31,鱼种重量参数!$A$1:$F$99,COLUMN(鱼种重量参数!E$1), FALSE)</f>
        <v/>
      </c>
      <c r="M31" s="3">
        <f>VLOOKUP($D31,鱼种重量参数!$A$1:$F$99,COLUMN(鱼种重量参数!F$1), FALSE)</f>
        <v/>
      </c>
      <c r="N31" s="9" t="n">
        <v>1700</v>
      </c>
      <c r="O31" s="9" t="n">
        <v>350</v>
      </c>
      <c r="P31" s="12">
        <f>INT(K31*N31/1000)</f>
        <v/>
      </c>
      <c r="Q31" s="10">
        <f t="array" ref="Q31">INT(SUMPRODUCT(($D$4:$D$99=$D31)*($F$4:$F$99=$F31),$P$4:$P$99,$O$4:$O$99)/SUMPRODUCT(($D$4:$D$99=$D31)*($F$4:$F$99=$F31),$O$4:$O$99))</f>
        <v/>
      </c>
      <c r="R31" s="12">
        <f t="array" ref="R31">INT(SUMPRODUCT(($D$4:$D$99=$D31)*($F$4:$F$99=$F31),$K$4:$K$99,$O$4:$O$99)/SUMPRODUCT(($D$4:$D$99=$D31)*($F$4:$F$99=$F31),$O$4:$O$99))</f>
        <v/>
      </c>
      <c r="S31" s="12" t="n"/>
      <c r="T31" s="10" t="n"/>
      <c r="U31" s="12">
        <f>INT(I31*N31/1000)</f>
        <v/>
      </c>
      <c r="V31" s="41">
        <f>INT(N31*V$3)</f>
        <v/>
      </c>
      <c r="W31" s="12" t="n">
        <v>1258</v>
      </c>
    </row>
    <row r="32" ht="13.5" customHeight="1" s="49">
      <c r="A32" s="11">
        <f>VLOOKUP(C32,[1]鱼种设计表!$B$2:$L$55,4,FALSE)</f>
        <v/>
      </c>
      <c r="B32" s="11">
        <f>VLOOKUP(C32,[1]鱼种设计表!$B$2:$L$24,11,FALSE)</f>
        <v/>
      </c>
      <c r="C32" s="2">
        <f>VLOOKUP(D32,鱼种重量参数!$A$1:$D$99,4,FALSE)</f>
        <v/>
      </c>
      <c r="D32" s="8" t="inlineStr">
        <is>
          <t>Tench</t>
        </is>
      </c>
      <c r="E32" s="8" t="inlineStr">
        <is>
          <t>_Trophy</t>
        </is>
      </c>
      <c r="F32" s="9" t="n">
        <v>1</v>
      </c>
      <c r="G32" s="9" t="n">
        <v>43</v>
      </c>
      <c r="H32" s="9" t="n">
        <v>55</v>
      </c>
      <c r="I32" s="52">
        <f>$L32*POWER(G32, $M32)</f>
        <v/>
      </c>
      <c r="J32" s="52">
        <f>$L32*POWER(H32, $M32)</f>
        <v/>
      </c>
      <c r="K32" s="52">
        <f>$L32*(POWER(H32,$M32+1)-POWER($G32,$M32+1))/($M32+1)/($H32-$G32)</f>
        <v/>
      </c>
      <c r="L32" s="3">
        <f>VLOOKUP($D32,鱼种重量参数!$A$1:$F$99,COLUMN(鱼种重量参数!E$1), FALSE)</f>
        <v/>
      </c>
      <c r="M32" s="3">
        <f>VLOOKUP($D32,鱼种重量参数!$A$1:$F$99,COLUMN(鱼种重量参数!F$1), FALSE)</f>
        <v/>
      </c>
      <c r="N32" s="9" t="n">
        <v>1800</v>
      </c>
      <c r="O32" s="9" t="n">
        <v>175</v>
      </c>
      <c r="P32" s="12">
        <f>INT(K32*N32/1000)</f>
        <v/>
      </c>
      <c r="Q32" s="10">
        <f t="array" ref="Q32">INT(SUMPRODUCT(($D$4:$D$99=$D32)*($F$4:$F$99=$F32),$P$4:$P$99,$O$4:$O$99)/SUMPRODUCT(($D$4:$D$99=$D32)*($F$4:$F$99=$F32),$O$4:$O$99))</f>
        <v/>
      </c>
      <c r="R32" s="12">
        <f t="array" ref="R32">INT(SUMPRODUCT(($D$4:$D$99=$D32)*($F$4:$F$99=$F32),$K$4:$K$99,$O$4:$O$99)/SUMPRODUCT(($D$4:$D$99=$D32)*($F$4:$F$99=$F32),$O$4:$O$99))</f>
        <v/>
      </c>
      <c r="S32" s="12" t="n"/>
      <c r="T32" s="10" t="n"/>
      <c r="U32" s="12">
        <f>INT(I32*N32/1000)</f>
        <v/>
      </c>
      <c r="V32" s="41">
        <f>INT(N32*V$3)</f>
        <v/>
      </c>
      <c r="W32" s="12" t="n">
        <v>1332</v>
      </c>
    </row>
    <row r="33" ht="13.5" customHeight="1" s="49">
      <c r="A33" s="11">
        <f>VLOOKUP(C33,[1]鱼种设计表!$B$2:$L$55,4,FALSE)</f>
        <v/>
      </c>
      <c r="B33" s="11">
        <f>VLOOKUP(C33,[1]鱼种设计表!$B$2:$L$24,11,FALSE)</f>
        <v/>
      </c>
      <c r="C33" s="2">
        <f>VLOOKUP(D33,鱼种重量参数!$A$1:$D$99,4,FALSE)</f>
        <v/>
      </c>
      <c r="D33" s="8" t="inlineStr">
        <is>
          <t>Tench</t>
        </is>
      </c>
      <c r="E33" s="8" t="inlineStr">
        <is>
          <t>_Unique</t>
        </is>
      </c>
      <c r="F33" s="9" t="n">
        <v>1</v>
      </c>
      <c r="G33" s="9" t="n">
        <v>55</v>
      </c>
      <c r="H33" s="9" t="n">
        <v>64</v>
      </c>
      <c r="I33" s="52">
        <f>$L33*POWER(G33, $M33)</f>
        <v/>
      </c>
      <c r="J33" s="52">
        <f>$L33*POWER(H33, $M33)</f>
        <v/>
      </c>
      <c r="K33" s="52">
        <f>$L33*(POWER(H33,$M33+1)-POWER($G33,$M33+1))/($M33+1)/($H33-$G33)</f>
        <v/>
      </c>
      <c r="L33" s="3">
        <f>VLOOKUP($D33,鱼种重量参数!$A$1:$F$99,COLUMN(鱼种重量参数!E$1), FALSE)</f>
        <v/>
      </c>
      <c r="M33" s="3">
        <f>VLOOKUP($D33,鱼种重量参数!$A$1:$F$99,COLUMN(鱼种重量参数!F$1), FALSE)</f>
        <v/>
      </c>
      <c r="N33" s="9" t="n">
        <v>1900</v>
      </c>
      <c r="O33" s="9" t="n">
        <v>87</v>
      </c>
      <c r="P33" s="12">
        <f>INT(K33*N33/1000)</f>
        <v/>
      </c>
      <c r="Q33" s="10">
        <f t="array" ref="Q33">INT(SUMPRODUCT(($D$4:$D$99=$D33)*($F$4:$F$99=$F33),$P$4:$P$99,$O$4:$O$99)/SUMPRODUCT(($D$4:$D$99=$D33)*($F$4:$F$99=$F33),$O$4:$O$99))</f>
        <v/>
      </c>
      <c r="R33" s="12">
        <f t="array" ref="R33">INT(SUMPRODUCT(($D$4:$D$99=$D33)*($F$4:$F$99=$F33),$K$4:$K$99,$O$4:$O$99)/SUMPRODUCT(($D$4:$D$99=$D33)*($F$4:$F$99=$F33),$O$4:$O$99))</f>
        <v/>
      </c>
      <c r="S33" s="12" t="n"/>
      <c r="T33" s="10" t="n"/>
      <c r="U33" s="12">
        <f>INT(I33*N33/1000)</f>
        <v/>
      </c>
      <c r="V33" s="41">
        <f>INT(N33*V$3)</f>
        <v/>
      </c>
      <c r="W33" s="12" t="n">
        <v>1406</v>
      </c>
    </row>
    <row r="34" ht="13.5" customHeight="1" s="49">
      <c r="A34" s="11">
        <f>VLOOKUP(C34,[1]鱼种设计表!$B$2:$L$55,4,FALSE)</f>
        <v/>
      </c>
      <c r="B34" s="11">
        <f>VLOOKUP(C34,[1]鱼种设计表!$B$2:$L$24,11,FALSE)</f>
        <v/>
      </c>
      <c r="C34" s="2">
        <f>VLOOKUP(D34,鱼种重量参数!$A$1:$D$99,4,FALSE)</f>
        <v/>
      </c>
      <c r="D34" s="8" t="inlineStr">
        <is>
          <t>Tench</t>
        </is>
      </c>
      <c r="E34" s="8" t="inlineStr">
        <is>
          <t>_Apex</t>
        </is>
      </c>
      <c r="F34" s="9" t="n">
        <v>1</v>
      </c>
      <c r="G34" s="9" t="n">
        <v>64</v>
      </c>
      <c r="H34" s="9" t="n">
        <v>70</v>
      </c>
      <c r="I34" s="52">
        <f>$L34*POWER(G34, $M34)</f>
        <v/>
      </c>
      <c r="J34" s="52">
        <f>$L34*POWER(H34, $M34)</f>
        <v/>
      </c>
      <c r="K34" s="52">
        <f>$L34*(POWER(H34,$M34+1)-POWER($G34,$M34+1))/($M34+1)/($H34-$G34)</f>
        <v/>
      </c>
      <c r="L34" s="3">
        <f>VLOOKUP($D34,鱼种重量参数!$A$1:$F$99,COLUMN(鱼种重量参数!E$1), FALSE)</f>
        <v/>
      </c>
      <c r="M34" s="3">
        <f>VLOOKUP($D34,鱼种重量参数!$A$1:$F$99,COLUMN(鱼种重量参数!F$1), FALSE)</f>
        <v/>
      </c>
      <c r="N34" s="9" t="n">
        <v>2000</v>
      </c>
      <c r="O34" s="9" t="n">
        <v>35</v>
      </c>
      <c r="P34" s="12">
        <f>INT(K34*N34/1000)</f>
        <v/>
      </c>
      <c r="Q34" s="10">
        <f t="array" ref="Q34">INT(SUMPRODUCT(($D$4:$D$99=$D34)*($F$4:$F$99=$F34),$P$4:$P$99,$O$4:$O$99)/SUMPRODUCT(($D$4:$D$99=$D34)*($F$4:$F$99=$F34),$O$4:$O$99))</f>
        <v/>
      </c>
      <c r="R34" s="12">
        <f t="array" ref="R34">INT(SUMPRODUCT(($D$4:$D$99=$D34)*($F$4:$F$99=$F34),$K$4:$K$99,$O$4:$O$99)/SUMPRODUCT(($D$4:$D$99=$D34)*($F$4:$F$99=$F34),$O$4:$O$99))</f>
        <v/>
      </c>
      <c r="S34" s="12" t="n"/>
      <c r="T34" s="10" t="n"/>
      <c r="U34" s="12">
        <f>INT(I34*N34/1000)</f>
        <v/>
      </c>
      <c r="V34" s="41">
        <f>INT(N34*V$3)</f>
        <v/>
      </c>
      <c r="W34" s="12" t="n">
        <v>1480</v>
      </c>
    </row>
    <row r="35" ht="13.5" customHeight="1" s="49">
      <c r="A35" s="11">
        <f>VLOOKUP(C35,[1]鱼种设计表!$B$2:$L$55,4,FALSE)</f>
        <v/>
      </c>
      <c r="B35" s="11">
        <f>VLOOKUP(C35,[1]鱼种设计表!$B$2:$L$24,11,FALSE)</f>
        <v/>
      </c>
      <c r="C35" s="2">
        <f>VLOOKUP(D35,鱼种重量参数!$A$1:$D$99,4,FALSE)</f>
        <v/>
      </c>
      <c r="D35" s="8" t="inlineStr">
        <is>
          <t>Channel_Catfish</t>
        </is>
      </c>
      <c r="E35" s="8" t="inlineStr">
        <is>
          <t>_Young</t>
        </is>
      </c>
      <c r="F35" s="9" t="n">
        <v>1</v>
      </c>
      <c r="G35" s="9" t="n">
        <v>25</v>
      </c>
      <c r="H35" s="9" t="n">
        <v>47</v>
      </c>
      <c r="I35" s="52">
        <f>$L35*POWER(G35, $M35)</f>
        <v/>
      </c>
      <c r="J35" s="52">
        <f>$L35*POWER(H35, $M35)</f>
        <v/>
      </c>
      <c r="K35" s="52">
        <f>$L35*(POWER(H35,$M35+1)-POWER($G35,$M35+1))/($M35+1)/($H35-$G35)</f>
        <v/>
      </c>
      <c r="L35" s="3">
        <f>VLOOKUP($D35,鱼种重量参数!$A$1:$F$99,COLUMN(鱼种重量参数!E$1), FALSE)</f>
        <v/>
      </c>
      <c r="M35" s="3">
        <f>VLOOKUP($D35,鱼种重量参数!$A$1:$F$99,COLUMN(鱼种重量参数!F$1), FALSE)</f>
        <v/>
      </c>
      <c r="N35" s="9" t="n">
        <v>280</v>
      </c>
      <c r="O35" s="9" t="n">
        <v>350</v>
      </c>
      <c r="P35" s="12">
        <f>INT(K35*N35/1000)</f>
        <v/>
      </c>
      <c r="Q35" s="10">
        <f t="array" ref="Q35">INT(SUMPRODUCT(($D$4:$D$99=$D35)*($F$4:$F$99=$F35),$P$4:$P$99,$O$4:$O$99)/SUMPRODUCT(($D$4:$D$99=$D35)*($F$4:$F$99=$F35),$O$4:$O$99))</f>
        <v/>
      </c>
      <c r="R35" s="12">
        <f t="array" ref="R35">INT(SUMPRODUCT(($D$4:$D$99=$D35)*($F$4:$F$99=$F35),$K$4:$K$99,$O$4:$O$99)/SUMPRODUCT(($D$4:$D$99=$D35)*($F$4:$F$99=$F35),$O$4:$O$99))</f>
        <v/>
      </c>
      <c r="S35" s="12" t="n"/>
      <c r="T35" s="10" t="n"/>
      <c r="U35" s="12">
        <f>INT(I35*N35/1000)</f>
        <v/>
      </c>
      <c r="V35" s="41">
        <f>INT(N35*V$3)</f>
        <v/>
      </c>
      <c r="W35" s="12" t="n">
        <v>207</v>
      </c>
    </row>
    <row r="36" ht="13.5" customHeight="1" s="49">
      <c r="A36" s="11">
        <f>VLOOKUP(C36,[1]鱼种设计表!$B$2:$L$55,4,FALSE)</f>
        <v/>
      </c>
      <c r="B36" s="11">
        <f>VLOOKUP(C36,[1]鱼种设计表!$B$2:$L$24,11,FALSE)</f>
        <v/>
      </c>
      <c r="C36" s="2">
        <f>VLOOKUP(D36,鱼种重量参数!$A$1:$D$99,4,FALSE)</f>
        <v/>
      </c>
      <c r="D36" s="8" t="inlineStr">
        <is>
          <t>Channel_Catfish</t>
        </is>
      </c>
      <c r="E36" s="8" t="inlineStr">
        <is>
          <t>_Common</t>
        </is>
      </c>
      <c r="F36" s="9" t="n">
        <v>1</v>
      </c>
      <c r="G36" s="9" t="n">
        <v>47</v>
      </c>
      <c r="H36" s="9" t="n">
        <v>78</v>
      </c>
      <c r="I36" s="52">
        <f>$L36*POWER(G36, $M36)</f>
        <v/>
      </c>
      <c r="J36" s="52">
        <f>$L36*POWER(H36, $M36)</f>
        <v/>
      </c>
      <c r="K36" s="52">
        <f>$L36*(POWER(H36,$M36+1)-POWER($G36,$M36+1))/($M36+1)/($H36-$G36)</f>
        <v/>
      </c>
      <c r="L36" s="3">
        <f>VLOOKUP($D36,鱼种重量参数!$A$1:$F$99,COLUMN(鱼种重量参数!E$1), FALSE)</f>
        <v/>
      </c>
      <c r="M36" s="3">
        <f>VLOOKUP($D36,鱼种重量参数!$A$1:$F$99,COLUMN(鱼种重量参数!F$1), FALSE)</f>
        <v/>
      </c>
      <c r="N36" s="9" t="n">
        <v>300</v>
      </c>
      <c r="O36" s="9" t="n">
        <v>350</v>
      </c>
      <c r="P36" s="12">
        <f>INT(K36*N36/1000)</f>
        <v/>
      </c>
      <c r="Q36" s="10">
        <f t="array" ref="Q36">INT(SUMPRODUCT(($D$4:$D$99=$D36)*($F$4:$F$99=$F36),$P$4:$P$99,$O$4:$O$99)/SUMPRODUCT(($D$4:$D$99=$D36)*($F$4:$F$99=$F36),$O$4:$O$99))</f>
        <v/>
      </c>
      <c r="R36" s="12">
        <f t="array" ref="R36">INT(SUMPRODUCT(($D$4:$D$99=$D36)*($F$4:$F$99=$F36),$K$4:$K$99,$O$4:$O$99)/SUMPRODUCT(($D$4:$D$99=$D36)*($F$4:$F$99=$F36),$O$4:$O$99))</f>
        <v/>
      </c>
      <c r="S36" s="12" t="n"/>
      <c r="T36" s="10" t="n"/>
      <c r="U36" s="12">
        <f>INT(I36*N36/1000)</f>
        <v/>
      </c>
      <c r="V36" s="41">
        <f>INT(N36*V$3)</f>
        <v/>
      </c>
      <c r="W36" s="12" t="n">
        <v>222</v>
      </c>
    </row>
    <row r="37" ht="13.5" customHeight="1" s="49">
      <c r="A37" s="11">
        <f>VLOOKUP(C37,[1]鱼种设计表!$B$2:$L$55,4,FALSE)</f>
        <v/>
      </c>
      <c r="B37" s="11">
        <f>VLOOKUP(C37,[1]鱼种设计表!$B$2:$L$24,11,FALSE)</f>
        <v/>
      </c>
      <c r="C37" s="2">
        <f>VLOOKUP(D37,鱼种重量参数!$A$1:$D$99,4,FALSE)</f>
        <v/>
      </c>
      <c r="D37" s="8" t="inlineStr">
        <is>
          <t>Channel_Catfish</t>
        </is>
      </c>
      <c r="E37" s="8" t="inlineStr">
        <is>
          <t>_Trophy</t>
        </is>
      </c>
      <c r="F37" s="9" t="n">
        <v>1</v>
      </c>
      <c r="G37" s="9" t="n">
        <v>78</v>
      </c>
      <c r="H37" s="9" t="n">
        <v>102</v>
      </c>
      <c r="I37" s="52">
        <f>$L37*POWER(G37, $M37)</f>
        <v/>
      </c>
      <c r="J37" s="52">
        <f>$L37*POWER(H37, $M37)</f>
        <v/>
      </c>
      <c r="K37" s="52">
        <f>$L37*(POWER(H37,$M37+1)-POWER($G37,$M37+1))/($M37+1)/($H37-$G37)</f>
        <v/>
      </c>
      <c r="L37" s="3">
        <f>VLOOKUP($D37,鱼种重量参数!$A$1:$F$99,COLUMN(鱼种重量参数!E$1), FALSE)</f>
        <v/>
      </c>
      <c r="M37" s="3">
        <f>VLOOKUP($D37,鱼种重量参数!$A$1:$F$99,COLUMN(鱼种重量参数!F$1), FALSE)</f>
        <v/>
      </c>
      <c r="N37" s="9" t="n">
        <v>320</v>
      </c>
      <c r="O37" s="9" t="n">
        <v>175</v>
      </c>
      <c r="P37" s="12">
        <f>INT(K37*N37/1000)</f>
        <v/>
      </c>
      <c r="Q37" s="10">
        <f t="array" ref="Q37">INT(SUMPRODUCT(($D$4:$D$99=$D37)*($F$4:$F$99=$F37),$P$4:$P$99,$O$4:$O$99)/SUMPRODUCT(($D$4:$D$99=$D37)*($F$4:$F$99=$F37),$O$4:$O$99))</f>
        <v/>
      </c>
      <c r="R37" s="12">
        <f t="array" ref="R37">INT(SUMPRODUCT(($D$4:$D$99=$D37)*($F$4:$F$99=$F37),$K$4:$K$99,$O$4:$O$99)/SUMPRODUCT(($D$4:$D$99=$D37)*($F$4:$F$99=$F37),$O$4:$O$99))</f>
        <v/>
      </c>
      <c r="S37" s="12" t="n"/>
      <c r="T37" s="10" t="n"/>
      <c r="U37" s="12">
        <f>INT(I37*N37/1000)</f>
        <v/>
      </c>
      <c r="V37" s="41">
        <f>INT(N37*V$3)</f>
        <v/>
      </c>
      <c r="W37" s="12" t="n">
        <v>236</v>
      </c>
    </row>
    <row r="38" ht="13.5" customHeight="1" s="49">
      <c r="A38" s="11">
        <f>VLOOKUP(C38,[1]鱼种设计表!$B$2:$L$55,4,FALSE)</f>
        <v/>
      </c>
      <c r="B38" s="11">
        <f>VLOOKUP(C38,[1]鱼种设计表!$B$2:$L$24,11,FALSE)</f>
        <v/>
      </c>
      <c r="C38" s="2">
        <f>VLOOKUP(D38,鱼种重量参数!$A$1:$D$99,4,FALSE)</f>
        <v/>
      </c>
      <c r="D38" s="8" t="inlineStr">
        <is>
          <t>Channel_Catfish</t>
        </is>
      </c>
      <c r="E38" s="8" t="inlineStr">
        <is>
          <t>_Unique</t>
        </is>
      </c>
      <c r="F38" s="9" t="n">
        <v>1</v>
      </c>
      <c r="G38" s="9" t="n">
        <v>102</v>
      </c>
      <c r="H38" s="9" t="n">
        <v>120</v>
      </c>
      <c r="I38" s="52">
        <f>$L38*POWER(G38, $M38)</f>
        <v/>
      </c>
      <c r="J38" s="52">
        <f>$L38*POWER(H38, $M38)</f>
        <v/>
      </c>
      <c r="K38" s="52">
        <f>$L38*(POWER(H38,$M38+1)-POWER($G38,$M38+1))/($M38+1)/($H38-$G38)</f>
        <v/>
      </c>
      <c r="L38" s="3">
        <f>VLOOKUP($D38,鱼种重量参数!$A$1:$F$99,COLUMN(鱼种重量参数!E$1), FALSE)</f>
        <v/>
      </c>
      <c r="M38" s="3">
        <f>VLOOKUP($D38,鱼种重量参数!$A$1:$F$99,COLUMN(鱼种重量参数!F$1), FALSE)</f>
        <v/>
      </c>
      <c r="N38" s="9" t="n">
        <v>350</v>
      </c>
      <c r="O38" s="9" t="n">
        <v>87</v>
      </c>
      <c r="P38" s="12">
        <f>INT(K38*N38/1000)</f>
        <v/>
      </c>
      <c r="Q38" s="10">
        <f t="array" ref="Q38">INT(SUMPRODUCT(($D$4:$D$99=$D38)*($F$4:$F$99=$F38),$P$4:$P$99,$O$4:$O$99)/SUMPRODUCT(($D$4:$D$99=$D38)*($F$4:$F$99=$F38),$O$4:$O$99))</f>
        <v/>
      </c>
      <c r="R38" s="12">
        <f t="array" ref="R38">INT(SUMPRODUCT(($D$4:$D$99=$D38)*($F$4:$F$99=$F38),$K$4:$K$99,$O$4:$O$99)/SUMPRODUCT(($D$4:$D$99=$D38)*($F$4:$F$99=$F38),$O$4:$O$99))</f>
        <v/>
      </c>
      <c r="S38" s="12" t="n"/>
      <c r="T38" s="10" t="n"/>
      <c r="U38" s="12">
        <f>INT(I38*N38/1000)</f>
        <v/>
      </c>
      <c r="V38" s="41">
        <f>INT(N38*V$3)</f>
        <v/>
      </c>
      <c r="W38" s="12" t="n">
        <v>259</v>
      </c>
    </row>
    <row r="39" ht="13.5" customHeight="1" s="49">
      <c r="A39" s="11">
        <f>VLOOKUP(C39,[1]鱼种设计表!$B$2:$L$55,4,FALSE)</f>
        <v/>
      </c>
      <c r="B39" s="11">
        <f>VLOOKUP(C39,[1]鱼种设计表!$B$2:$L$24,11,FALSE)</f>
        <v/>
      </c>
      <c r="C39" s="2">
        <f>VLOOKUP(D39,鱼种重量参数!$A$1:$D$99,4,FALSE)</f>
        <v/>
      </c>
      <c r="D39" s="8" t="inlineStr">
        <is>
          <t>Channel_Catfish</t>
        </is>
      </c>
      <c r="E39" s="8" t="inlineStr">
        <is>
          <t>_Apex</t>
        </is>
      </c>
      <c r="F39" s="9" t="n">
        <v>1</v>
      </c>
      <c r="G39" s="9" t="n">
        <v>120</v>
      </c>
      <c r="H39" s="9" t="n">
        <v>132</v>
      </c>
      <c r="I39" s="52">
        <f>$L39*POWER(G39, $M39)</f>
        <v/>
      </c>
      <c r="J39" s="52">
        <f>$L39*POWER(H39, $M39)</f>
        <v/>
      </c>
      <c r="K39" s="52">
        <f>$L39*(POWER(H39,$M39+1)-POWER($G39,$M39+1))/($M39+1)/($H39-$G39)</f>
        <v/>
      </c>
      <c r="L39" s="3">
        <f>VLOOKUP($D39,鱼种重量参数!$A$1:$F$99,COLUMN(鱼种重量参数!E$1), FALSE)</f>
        <v/>
      </c>
      <c r="M39" s="3">
        <f>VLOOKUP($D39,鱼种重量参数!$A$1:$F$99,COLUMN(鱼种重量参数!F$1), FALSE)</f>
        <v/>
      </c>
      <c r="N39" s="9" t="n">
        <v>400</v>
      </c>
      <c r="O39" s="9" t="n">
        <v>35</v>
      </c>
      <c r="P39" s="12">
        <f>INT(K39*N39/1000)</f>
        <v/>
      </c>
      <c r="Q39" s="10">
        <f t="array" ref="Q39">INT(SUMPRODUCT(($D$4:$D$99=$D39)*($F$4:$F$99=$F39),$P$4:$P$99,$O$4:$O$99)/SUMPRODUCT(($D$4:$D$99=$D39)*($F$4:$F$99=$F39),$O$4:$O$99))</f>
        <v/>
      </c>
      <c r="R39" s="12">
        <f t="array" ref="R39">INT(SUMPRODUCT(($D$4:$D$99=$D39)*($F$4:$F$99=$F39),$K$4:$K$99,$O$4:$O$99)/SUMPRODUCT(($D$4:$D$99=$D39)*($F$4:$F$99=$F39),$O$4:$O$99))</f>
        <v/>
      </c>
      <c r="S39" s="12" t="n"/>
      <c r="T39" s="10" t="n"/>
      <c r="U39" s="12">
        <f>INT(I39*N39/1000)</f>
        <v/>
      </c>
      <c r="V39" s="41">
        <f>INT(N39*V$3)</f>
        <v/>
      </c>
      <c r="W39" s="12" t="n">
        <v>296</v>
      </c>
    </row>
    <row r="40" ht="13.5" customHeight="1" s="49">
      <c r="A40" s="11">
        <f>VLOOKUP(C40,[1]鱼种设计表!$B$2:$L$55,4,FALSE)</f>
        <v/>
      </c>
      <c r="B40" s="11">
        <f>VLOOKUP(C40,[1]鱼种设计表!$B$2:$L$24,11,FALSE)</f>
        <v/>
      </c>
      <c r="C40" s="2">
        <f>VLOOKUP(D40,鱼种重量参数!$A$1:$D$99,4,FALSE)</f>
        <v/>
      </c>
      <c r="D40" s="8" t="inlineStr">
        <is>
          <t>Common_Shiner</t>
        </is>
      </c>
      <c r="E40" s="8" t="inlineStr">
        <is>
          <t>_Young</t>
        </is>
      </c>
      <c r="F40" s="9" t="n">
        <v>2</v>
      </c>
      <c r="G40" s="9" t="n">
        <v>10</v>
      </c>
      <c r="H40" s="9" t="n">
        <v>16</v>
      </c>
      <c r="I40" s="52">
        <f>$L40*POWER(G40, $M40)</f>
        <v/>
      </c>
      <c r="J40" s="52">
        <f>$L40*POWER(H40, $M40)</f>
        <v/>
      </c>
      <c r="K40" s="52">
        <f>$L40*(POWER(H40,$M40+1)-POWER($G40,$M40+1))/($M40+1)/($H40-$G40)</f>
        <v/>
      </c>
      <c r="L40" s="3">
        <f>VLOOKUP($D40,鱼种重量参数!$A$1:$F$99,COLUMN(鱼种重量参数!E$1), FALSE)</f>
        <v/>
      </c>
      <c r="M40" s="3">
        <f>VLOOKUP($D40,鱼种重量参数!$A$1:$F$99,COLUMN(鱼种重量参数!F$1), FALSE)</f>
        <v/>
      </c>
      <c r="N40" s="9" t="n">
        <v>2500</v>
      </c>
      <c r="O40" s="9" t="n">
        <v>500</v>
      </c>
      <c r="P40" s="12">
        <f>INT(K40*N40/1000)</f>
        <v/>
      </c>
      <c r="Q40" s="10">
        <f t="array" ref="Q40">INT(SUMPRODUCT(($D$4:$D$99=$D40)*($F$4:$F$99=$F40),$P$4:$P$99,$O$4:$O$99)/SUMPRODUCT(($D$4:$D$99=$D40)*($F$4:$F$99=$F40),$O$4:$O$99))</f>
        <v/>
      </c>
      <c r="R40" s="12">
        <f t="array" ref="R40">INT(SUMPRODUCT(($D$4:$D$99=$D40)*($F$4:$F$99=$F40),$K$4:$K$99,$O$4:$O$99)/SUMPRODUCT(($D$4:$D$99=$D40)*($F$4:$F$99=$F40),$O$4:$O$99))</f>
        <v/>
      </c>
      <c r="S40" s="12" t="n"/>
      <c r="T40" s="10" t="n"/>
      <c r="U40" s="12">
        <f>INT(I40*N40/1000)</f>
        <v/>
      </c>
      <c r="V40" s="41">
        <f>INT(N40*V$3)</f>
        <v/>
      </c>
      <c r="W40" s="12" t="n">
        <v>1850</v>
      </c>
    </row>
    <row r="41" ht="13.5" customHeight="1" s="49">
      <c r="A41" s="11">
        <f>VLOOKUP(C41,[1]鱼种设计表!$B$2:$L$55,4,FALSE)</f>
        <v/>
      </c>
      <c r="B41" s="11">
        <f>VLOOKUP(C41,[1]鱼种设计表!$B$2:$L$24,11,FALSE)</f>
        <v/>
      </c>
      <c r="C41" s="2">
        <f>VLOOKUP(D41,鱼种重量参数!$A$1:$D$99,4,FALSE)</f>
        <v/>
      </c>
      <c r="D41" s="8" t="inlineStr">
        <is>
          <t>Common_Shiner</t>
        </is>
      </c>
      <c r="E41" s="8" t="inlineStr">
        <is>
          <t>_Common</t>
        </is>
      </c>
      <c r="F41" s="9" t="n">
        <v>2</v>
      </c>
      <c r="G41" s="9" t="n">
        <v>16</v>
      </c>
      <c r="H41" s="9" t="n">
        <v>20</v>
      </c>
      <c r="I41" s="52">
        <f>$L41*POWER(G41, $M41)</f>
        <v/>
      </c>
      <c r="J41" s="52">
        <f>$L41*POWER(H41, $M41)</f>
        <v/>
      </c>
      <c r="K41" s="52">
        <f>$L41*(POWER(H41,$M41+1)-POWER($G41,$M41+1))/($M41+1)/($H41-$G41)</f>
        <v/>
      </c>
      <c r="L41" s="3">
        <f>VLOOKUP($D41,鱼种重量参数!$A$1:$F$99,COLUMN(鱼种重量参数!E$1), FALSE)</f>
        <v/>
      </c>
      <c r="M41" s="3">
        <f>VLOOKUP($D41,鱼种重量参数!$A$1:$F$99,COLUMN(鱼种重量参数!F$1), FALSE)</f>
        <v/>
      </c>
      <c r="N41" s="9" t="n">
        <v>3500</v>
      </c>
      <c r="O41" s="9" t="n">
        <v>500</v>
      </c>
      <c r="P41" s="12">
        <f>INT(K41*N41/1000)</f>
        <v/>
      </c>
      <c r="Q41" s="10">
        <f t="array" ref="Q41">INT(SUMPRODUCT(($D$4:$D$99=$D41)*($F$4:$F$99=$F41),$P$4:$P$99,$O$4:$O$99)/SUMPRODUCT(($D$4:$D$99=$D41)*($F$4:$F$99=$F41),$O$4:$O$99))</f>
        <v/>
      </c>
      <c r="R41" s="12">
        <f t="array" ref="R41">INT(SUMPRODUCT(($D$4:$D$99=$D41)*($F$4:$F$99=$F41),$K$4:$K$99,$O$4:$O$99)/SUMPRODUCT(($D$4:$D$99=$D41)*($F$4:$F$99=$F41),$O$4:$O$99))</f>
        <v/>
      </c>
      <c r="S41" s="12" t="n"/>
      <c r="T41" s="10" t="n"/>
      <c r="U41" s="12">
        <f>INT(I41*N41/1000)</f>
        <v/>
      </c>
      <c r="V41" s="41">
        <f>INT(N41*V$3)</f>
        <v/>
      </c>
      <c r="W41" s="12" t="n">
        <v>2590</v>
      </c>
    </row>
    <row r="42" ht="13.5" customHeight="1" s="49">
      <c r="A42" s="11">
        <f>VLOOKUP(C42,[1]鱼种设计表!$B$2:$L$55,4,FALSE)</f>
        <v/>
      </c>
      <c r="B42" s="11">
        <f>VLOOKUP(C42,[1]鱼种设计表!$B$2:$L$24,11,FALSE)</f>
        <v/>
      </c>
      <c r="C42" s="2">
        <f>VLOOKUP(D42,鱼种重量参数!$A$1:$D$99,4,FALSE)</f>
        <v/>
      </c>
      <c r="D42" s="8" t="inlineStr">
        <is>
          <t>Bluegill_Sunfish</t>
        </is>
      </c>
      <c r="E42" s="8" t="inlineStr">
        <is>
          <t>_Young</t>
        </is>
      </c>
      <c r="F42" s="9" t="n">
        <v>2</v>
      </c>
      <c r="G42" s="9" t="n">
        <v>15</v>
      </c>
      <c r="H42" s="9" t="n">
        <v>22</v>
      </c>
      <c r="I42" s="52">
        <f>$L42*POWER(G42, $M42)</f>
        <v/>
      </c>
      <c r="J42" s="52">
        <f>$L42*POWER(H42, $M42)</f>
        <v/>
      </c>
      <c r="K42" s="52">
        <f>$L42*(POWER(H42,$M42+1)-POWER($G42,$M42+1))/($M42+1)/($H42-$G42)</f>
        <v/>
      </c>
      <c r="L42" s="3">
        <f>VLOOKUP($D42,鱼种重量参数!$A$1:$F$99,COLUMN(鱼种重量参数!E$1), FALSE)</f>
        <v/>
      </c>
      <c r="M42" s="3">
        <f>VLOOKUP($D42,鱼种重量参数!$A$1:$F$99,COLUMN(鱼种重量参数!F$1), FALSE)</f>
        <v/>
      </c>
      <c r="N42" s="9" t="n">
        <v>800</v>
      </c>
      <c r="O42" s="9" t="n">
        <v>400</v>
      </c>
      <c r="P42" s="12">
        <f>INT(K42*N42/1000)</f>
        <v/>
      </c>
      <c r="Q42" s="10">
        <f t="array" ref="Q42">INT(SUMPRODUCT(($D$4:$D$99=$D42)*($F$4:$F$99=$F42),$P$4:$P$99,$O$4:$O$99)/SUMPRODUCT(($D$4:$D$99=$D42)*($F$4:$F$99=$F42),$O$4:$O$99))</f>
        <v/>
      </c>
      <c r="R42" s="12">
        <f t="array" ref="R42">INT(SUMPRODUCT(($D$4:$D$99=$D42)*($F$4:$F$99=$F42),$K$4:$K$99,$O$4:$O$99)/SUMPRODUCT(($D$4:$D$99=$D42)*($F$4:$F$99=$F42),$O$4:$O$99))</f>
        <v/>
      </c>
      <c r="S42" s="12" t="n"/>
      <c r="T42" s="10" t="n"/>
      <c r="U42" s="12">
        <f>INT(I42*N42/1000)</f>
        <v/>
      </c>
      <c r="V42" s="41">
        <f>INT(N42*V$3)</f>
        <v/>
      </c>
      <c r="W42" s="12" t="n">
        <v>592</v>
      </c>
    </row>
    <row r="43" ht="13.5" customHeight="1" s="49">
      <c r="A43" s="11">
        <f>VLOOKUP(C43,[1]鱼种设计表!$B$2:$L$55,4,FALSE)</f>
        <v/>
      </c>
      <c r="B43" s="11">
        <f>VLOOKUP(C43,[1]鱼种设计表!$B$2:$L$24,11,FALSE)</f>
        <v/>
      </c>
      <c r="C43" s="2">
        <f>VLOOKUP(D43,鱼种重量参数!$A$1:$D$99,4,FALSE)</f>
        <v/>
      </c>
      <c r="D43" s="8" t="inlineStr">
        <is>
          <t>Bluegill_Sunfish</t>
        </is>
      </c>
      <c r="E43" s="8" t="inlineStr">
        <is>
          <t>_Common</t>
        </is>
      </c>
      <c r="F43" s="9" t="n">
        <v>2</v>
      </c>
      <c r="G43" s="9" t="n">
        <v>22</v>
      </c>
      <c r="H43" s="9" t="n">
        <v>33</v>
      </c>
      <c r="I43" s="52">
        <f>$L43*POWER(G43, $M43)</f>
        <v/>
      </c>
      <c r="J43" s="52">
        <f>$L43*POWER(H43, $M43)</f>
        <v/>
      </c>
      <c r="K43" s="52">
        <f>$L43*(POWER(H43,$M43+1)-POWER($G43,$M43+1))/($M43+1)/($H43-$G43)</f>
        <v/>
      </c>
      <c r="L43" s="3">
        <f>VLOOKUP($D43,鱼种重量参数!$A$1:$F$99,COLUMN(鱼种重量参数!E$1), FALSE)</f>
        <v/>
      </c>
      <c r="M43" s="3">
        <f>VLOOKUP($D43,鱼种重量参数!$A$1:$F$99,COLUMN(鱼种重量参数!F$1), FALSE)</f>
        <v/>
      </c>
      <c r="N43" s="9" t="n">
        <v>1000</v>
      </c>
      <c r="O43" s="9" t="n">
        <v>400</v>
      </c>
      <c r="P43" s="12">
        <f>INT(K43*N43/1000)</f>
        <v/>
      </c>
      <c r="Q43" s="10">
        <f t="array" ref="Q43">INT(SUMPRODUCT(($D$4:$D$99=$D43)*($F$4:$F$99=$F43),$P$4:$P$99,$O$4:$O$99)/SUMPRODUCT(($D$4:$D$99=$D43)*($F$4:$F$99=$F43),$O$4:$O$99))</f>
        <v/>
      </c>
      <c r="R43" s="12">
        <f t="array" ref="R43">INT(SUMPRODUCT(($D$4:$D$99=$D43)*($F$4:$F$99=$F43),$K$4:$K$99,$O$4:$O$99)/SUMPRODUCT(($D$4:$D$99=$D43)*($F$4:$F$99=$F43),$O$4:$O$99))</f>
        <v/>
      </c>
      <c r="S43" s="12" t="n"/>
      <c r="T43" s="10" t="n"/>
      <c r="U43" s="12">
        <f>INT(I43*N43/1000)</f>
        <v/>
      </c>
      <c r="V43" s="41">
        <f>INT(N43*V$3)</f>
        <v/>
      </c>
      <c r="W43" s="12" t="n">
        <v>740</v>
      </c>
    </row>
    <row r="44" ht="13.5" customHeight="1" s="49">
      <c r="A44" s="11">
        <f>VLOOKUP(C44,[1]鱼种设计表!$B$2:$L$55,4,FALSE)</f>
        <v/>
      </c>
      <c r="B44" s="11">
        <f>VLOOKUP(C44,[1]鱼种设计表!$B$2:$L$24,11,FALSE)</f>
        <v/>
      </c>
      <c r="C44" s="2">
        <f>VLOOKUP(D44,鱼种重量参数!$A$1:$D$99,4,FALSE)</f>
        <v/>
      </c>
      <c r="D44" s="8" t="inlineStr">
        <is>
          <t>Bluegill_Sunfish</t>
        </is>
      </c>
      <c r="E44" s="8" t="inlineStr">
        <is>
          <t>_Trophy</t>
        </is>
      </c>
      <c r="F44" s="9" t="n">
        <v>2</v>
      </c>
      <c r="G44" s="9" t="n">
        <v>33</v>
      </c>
      <c r="H44" s="9" t="n">
        <v>41</v>
      </c>
      <c r="I44" s="52">
        <f>$L44*POWER(G44, $M44)</f>
        <v/>
      </c>
      <c r="J44" s="52">
        <f>$L44*POWER(H44, $M44)</f>
        <v/>
      </c>
      <c r="K44" s="52">
        <f>$L44*(POWER(H44,$M44+1)-POWER($G44,$M44+1))/($M44+1)/($H44-$G44)</f>
        <v/>
      </c>
      <c r="L44" s="3">
        <f>VLOOKUP($D44,鱼种重量参数!$A$1:$F$99,COLUMN(鱼种重量参数!E$1), FALSE)</f>
        <v/>
      </c>
      <c r="M44" s="3">
        <f>VLOOKUP($D44,鱼种重量参数!$A$1:$F$99,COLUMN(鱼种重量参数!F$1), FALSE)</f>
        <v/>
      </c>
      <c r="N44" s="9" t="n">
        <v>1200</v>
      </c>
      <c r="O44" s="9" t="n">
        <v>200</v>
      </c>
      <c r="P44" s="12">
        <f>INT(K44*N44/1000)</f>
        <v/>
      </c>
      <c r="Q44" s="10">
        <f t="array" ref="Q44">INT(SUMPRODUCT(($D$4:$D$99=$D44)*($F$4:$F$99=$F44),$P$4:$P$99,$O$4:$O$99)/SUMPRODUCT(($D$4:$D$99=$D44)*($F$4:$F$99=$F44),$O$4:$O$99))</f>
        <v/>
      </c>
      <c r="R44" s="12">
        <f t="array" ref="R44">INT(SUMPRODUCT(($D$4:$D$99=$D44)*($F$4:$F$99=$F44),$K$4:$K$99,$O$4:$O$99)/SUMPRODUCT(($D$4:$D$99=$D44)*($F$4:$F$99=$F44),$O$4:$O$99))</f>
        <v/>
      </c>
      <c r="S44" s="12" t="n"/>
      <c r="T44" s="10" t="n"/>
      <c r="U44" s="12">
        <f>INT(I44*N44/1000)</f>
        <v/>
      </c>
      <c r="V44" s="41">
        <f>INT(N44*V$3)</f>
        <v/>
      </c>
      <c r="W44" s="12" t="n">
        <v>888</v>
      </c>
    </row>
    <row r="45" ht="13.5" customHeight="1" s="49">
      <c r="A45" s="11">
        <f>VLOOKUP(C45,[1]鱼种设计表!$B$2:$L$55,4,FALSE)</f>
        <v/>
      </c>
      <c r="B45" s="11">
        <f>VLOOKUP(C45,[1]鱼种设计表!$B$2:$L$24,11,FALSE)</f>
        <v/>
      </c>
      <c r="C45" s="2">
        <f>VLOOKUP(D45,鱼种重量参数!$A$1:$D$99,4,FALSE)</f>
        <v/>
      </c>
      <c r="D45" s="8" t="inlineStr">
        <is>
          <t>Redear_Sunfish</t>
        </is>
      </c>
      <c r="E45" s="8" t="inlineStr">
        <is>
          <t>_Young</t>
        </is>
      </c>
      <c r="F45" s="9" t="n">
        <v>2</v>
      </c>
      <c r="G45" s="9" t="n">
        <v>14</v>
      </c>
      <c r="H45" s="9" t="n">
        <v>25</v>
      </c>
      <c r="I45" s="52">
        <f>$L45*POWER(G45, $M45)</f>
        <v/>
      </c>
      <c r="J45" s="52">
        <f>$L45*POWER(H45, $M45)</f>
        <v/>
      </c>
      <c r="K45" s="52">
        <f>$L45*(POWER(H45,$M45+1)-POWER($G45,$M45+1))/($M45+1)/($H45-$G45)</f>
        <v/>
      </c>
      <c r="L45" s="3">
        <f>VLOOKUP($D45,鱼种重量参数!$A$1:$F$99,COLUMN(鱼种重量参数!E$1), FALSE)</f>
        <v/>
      </c>
      <c r="M45" s="3">
        <f>VLOOKUP($D45,鱼种重量参数!$A$1:$F$99,COLUMN(鱼种重量参数!F$1), FALSE)</f>
        <v/>
      </c>
      <c r="N45" s="9" t="n">
        <v>600</v>
      </c>
      <c r="O45" s="9" t="n">
        <v>400</v>
      </c>
      <c r="P45" s="12">
        <f>INT(K45*N45/1000)</f>
        <v/>
      </c>
      <c r="Q45" s="10">
        <f t="array" ref="Q45">INT(SUMPRODUCT(($D$4:$D$99=$D45)*($F$4:$F$99=$F45),$P$4:$P$99,$O$4:$O$99)/SUMPRODUCT(($D$4:$D$99=$D45)*($F$4:$F$99=$F45),$O$4:$O$99))</f>
        <v/>
      </c>
      <c r="R45" s="12">
        <f t="array" ref="R45">INT(SUMPRODUCT(($D$4:$D$99=$D45)*($F$4:$F$99=$F45),$K$4:$K$99,$O$4:$O$99)/SUMPRODUCT(($D$4:$D$99=$D45)*($F$4:$F$99=$F45),$O$4:$O$99))</f>
        <v/>
      </c>
      <c r="S45" s="12" t="n"/>
      <c r="T45" s="10" t="n"/>
      <c r="U45" s="12">
        <f>INT(I45*N45/1000)</f>
        <v/>
      </c>
      <c r="V45" s="41">
        <f>INT(N45*V$3)</f>
        <v/>
      </c>
      <c r="W45" s="12" t="n">
        <v>444</v>
      </c>
    </row>
    <row r="46" ht="13.5" customHeight="1" s="49">
      <c r="A46" s="11">
        <f>VLOOKUP(C46,[1]鱼种设计表!$B$2:$L$55,4,FALSE)</f>
        <v/>
      </c>
      <c r="B46" s="11">
        <f>VLOOKUP(C46,[1]鱼种设计表!$B$2:$L$24,11,FALSE)</f>
        <v/>
      </c>
      <c r="C46" s="2">
        <f>VLOOKUP(D46,鱼种重量参数!$A$1:$D$99,4,FALSE)</f>
        <v/>
      </c>
      <c r="D46" s="8" t="inlineStr">
        <is>
          <t>Redear_Sunfish</t>
        </is>
      </c>
      <c r="E46" s="8" t="inlineStr">
        <is>
          <t>_Common</t>
        </is>
      </c>
      <c r="F46" s="9" t="n">
        <v>2</v>
      </c>
      <c r="G46" s="9" t="n">
        <v>25</v>
      </c>
      <c r="H46" s="9" t="n">
        <v>38</v>
      </c>
      <c r="I46" s="52">
        <f>$L46*POWER(G46, $M46)</f>
        <v/>
      </c>
      <c r="J46" s="52">
        <f>$L46*POWER(H46, $M46)</f>
        <v/>
      </c>
      <c r="K46" s="52">
        <f>$L46*(POWER(H46,$M46+1)-POWER($G46,$M46+1))/($M46+1)/($H46-$G46)</f>
        <v/>
      </c>
      <c r="L46" s="3">
        <f>VLOOKUP($D46,鱼种重量参数!$A$1:$F$99,COLUMN(鱼种重量参数!E$1), FALSE)</f>
        <v/>
      </c>
      <c r="M46" s="3">
        <f>VLOOKUP($D46,鱼种重量参数!$A$1:$F$99,COLUMN(鱼种重量参数!F$1), FALSE)</f>
        <v/>
      </c>
      <c r="N46" s="9" t="n">
        <v>750</v>
      </c>
      <c r="O46" s="9" t="n">
        <v>400</v>
      </c>
      <c r="P46" s="12">
        <f>INT(K46*N46/1000)</f>
        <v/>
      </c>
      <c r="Q46" s="10">
        <f t="array" ref="Q46">INT(SUMPRODUCT(($D$4:$D$99=$D46)*($F$4:$F$99=$F46),$P$4:$P$99,$O$4:$O$99)/SUMPRODUCT(($D$4:$D$99=$D46)*($F$4:$F$99=$F46),$O$4:$O$99))</f>
        <v/>
      </c>
      <c r="R46" s="12">
        <f t="array" ref="R46">INT(SUMPRODUCT(($D$4:$D$99=$D46)*($F$4:$F$99=$F46),$K$4:$K$99,$O$4:$O$99)/SUMPRODUCT(($D$4:$D$99=$D46)*($F$4:$F$99=$F46),$O$4:$O$99))</f>
        <v/>
      </c>
      <c r="S46" s="12" t="n"/>
      <c r="T46" s="10" t="n"/>
      <c r="U46" s="12">
        <f>INT(I46*N46/1000)</f>
        <v/>
      </c>
      <c r="V46" s="41">
        <f>INT(N46*V$3)</f>
        <v/>
      </c>
      <c r="W46" s="12" t="n">
        <v>555</v>
      </c>
    </row>
    <row r="47" ht="13.5" customHeight="1" s="49">
      <c r="A47" s="11">
        <f>VLOOKUP(C47,[1]鱼种设计表!$B$2:$L$55,4,FALSE)</f>
        <v/>
      </c>
      <c r="B47" s="11">
        <f>VLOOKUP(C47,[1]鱼种设计表!$B$2:$L$24,11,FALSE)</f>
        <v/>
      </c>
      <c r="C47" s="2">
        <f>VLOOKUP(D47,鱼种重量参数!$A$1:$D$99,4,FALSE)</f>
        <v/>
      </c>
      <c r="D47" s="8" t="inlineStr">
        <is>
          <t>Redear_Sunfish</t>
        </is>
      </c>
      <c r="E47" s="8" t="inlineStr">
        <is>
          <t>_Trophy</t>
        </is>
      </c>
      <c r="F47" s="9" t="n">
        <v>2</v>
      </c>
      <c r="G47" s="9" t="n">
        <v>38</v>
      </c>
      <c r="H47" s="9" t="n">
        <v>48</v>
      </c>
      <c r="I47" s="52">
        <f>$L47*POWER(G47, $M47)</f>
        <v/>
      </c>
      <c r="J47" s="52">
        <f>$L47*POWER(H47, $M47)</f>
        <v/>
      </c>
      <c r="K47" s="52">
        <f>$L47*(POWER(H47,$M47+1)-POWER($G47,$M47+1))/($M47+1)/($H47-$G47)</f>
        <v/>
      </c>
      <c r="L47" s="3">
        <f>VLOOKUP($D47,鱼种重量参数!$A$1:$F$99,COLUMN(鱼种重量参数!E$1), FALSE)</f>
        <v/>
      </c>
      <c r="M47" s="3">
        <f>VLOOKUP($D47,鱼种重量参数!$A$1:$F$99,COLUMN(鱼种重量参数!F$1), FALSE)</f>
        <v/>
      </c>
      <c r="N47" s="9" t="n">
        <v>850</v>
      </c>
      <c r="O47" s="9" t="n">
        <v>200</v>
      </c>
      <c r="P47" s="12">
        <f>INT(K47*N47/1000)</f>
        <v/>
      </c>
      <c r="Q47" s="10">
        <f t="array" ref="Q47">INT(SUMPRODUCT(($D$4:$D$99=$D47)*($F$4:$F$99=$F47),$P$4:$P$99,$O$4:$O$99)/SUMPRODUCT(($D$4:$D$99=$D47)*($F$4:$F$99=$F47),$O$4:$O$99))</f>
        <v/>
      </c>
      <c r="R47" s="12">
        <f t="array" ref="R47">INT(SUMPRODUCT(($D$4:$D$99=$D47)*($F$4:$F$99=$F47),$K$4:$K$99,$O$4:$O$99)/SUMPRODUCT(($D$4:$D$99=$D47)*($F$4:$F$99=$F47),$O$4:$O$99))</f>
        <v/>
      </c>
      <c r="S47" s="12" t="n"/>
      <c r="T47" s="10" t="n"/>
      <c r="U47" s="12">
        <f>INT(I47*N47/1000)</f>
        <v/>
      </c>
      <c r="V47" s="41">
        <f>INT(N47*V$3)</f>
        <v/>
      </c>
      <c r="W47" s="12" t="n">
        <v>629</v>
      </c>
    </row>
    <row r="48" ht="13.5" customHeight="1" s="49">
      <c r="A48" s="11">
        <f>VLOOKUP(C48,[1]鱼种设计表!$B$2:$L$55,4,FALSE)</f>
        <v/>
      </c>
      <c r="B48" s="11">
        <f>VLOOKUP(C48,[1]鱼种设计表!$B$2:$L$24,11,FALSE)</f>
        <v/>
      </c>
      <c r="C48" s="2">
        <f>VLOOKUP(D48,鱼种重量参数!$A$1:$D$99,4,FALSE)</f>
        <v/>
      </c>
      <c r="D48" s="8" t="inlineStr">
        <is>
          <t>American_Shad</t>
        </is>
      </c>
      <c r="E48" s="8" t="inlineStr">
        <is>
          <t>_Young</t>
        </is>
      </c>
      <c r="F48" s="9" t="n">
        <v>2</v>
      </c>
      <c r="G48" s="9" t="n">
        <v>25</v>
      </c>
      <c r="H48" s="9" t="n">
        <v>35</v>
      </c>
      <c r="I48" s="52">
        <f>$L48*POWER(G48, $M48)</f>
        <v/>
      </c>
      <c r="J48" s="52">
        <f>$L48*POWER(H48, $M48)</f>
        <v/>
      </c>
      <c r="K48" s="52">
        <f>$L48*(POWER(H48,$M48+1)-POWER($G48,$M48+1))/($M48+1)/($H48-$G48)</f>
        <v/>
      </c>
      <c r="L48" s="3">
        <f>VLOOKUP($D48,鱼种重量参数!$A$1:$F$99,COLUMN(鱼种重量参数!E$1), FALSE)</f>
        <v/>
      </c>
      <c r="M48" s="3">
        <f>VLOOKUP($D48,鱼种重量参数!$A$1:$F$99,COLUMN(鱼种重量参数!F$1), FALSE)</f>
        <v/>
      </c>
      <c r="N48" s="9" t="n">
        <v>550</v>
      </c>
      <c r="O48" s="9" t="n">
        <v>500</v>
      </c>
      <c r="P48" s="12">
        <f>INT(K48*N48/1000)</f>
        <v/>
      </c>
      <c r="Q48" s="10">
        <f t="array" ref="Q48">INT(SUMPRODUCT(($D$4:$D$99=$D48)*($F$4:$F$99=$F48),$P$4:$P$99,$O$4:$O$99)/SUMPRODUCT(($D$4:$D$99=$D48)*($F$4:$F$99=$F48),$O$4:$O$99))</f>
        <v/>
      </c>
      <c r="R48" s="12">
        <f t="array" ref="R48">INT(SUMPRODUCT(($D$4:$D$99=$D48)*($F$4:$F$99=$F48),$K$4:$K$99,$O$4:$O$99)/SUMPRODUCT(($D$4:$D$99=$D48)*($F$4:$F$99=$F48),$O$4:$O$99))</f>
        <v/>
      </c>
      <c r="S48" s="12" t="n"/>
      <c r="T48" s="10" t="n"/>
      <c r="U48" s="12">
        <f>INT(I48*N48/1000)</f>
        <v/>
      </c>
      <c r="V48" s="41">
        <f>INT(N48*V$3)</f>
        <v/>
      </c>
      <c r="W48" s="12" t="n">
        <v>407</v>
      </c>
    </row>
    <row r="49" ht="13.5" customHeight="1" s="49">
      <c r="A49" s="11">
        <f>VLOOKUP(C49,[1]鱼种设计表!$B$2:$L$55,4,FALSE)</f>
        <v/>
      </c>
      <c r="B49" s="11">
        <f>VLOOKUP(C49,[1]鱼种设计表!$B$2:$L$24,11,FALSE)</f>
        <v/>
      </c>
      <c r="C49" s="2">
        <f>VLOOKUP(D49,鱼种重量参数!$A$1:$D$99,4,FALSE)</f>
        <v/>
      </c>
      <c r="D49" s="8" t="inlineStr">
        <is>
          <t>American_Shad</t>
        </is>
      </c>
      <c r="E49" s="8" t="inlineStr">
        <is>
          <t>_Common</t>
        </is>
      </c>
      <c r="F49" s="9" t="n">
        <v>2</v>
      </c>
      <c r="G49" s="9" t="n">
        <v>35</v>
      </c>
      <c r="H49" s="9" t="n">
        <v>65</v>
      </c>
      <c r="I49" s="52">
        <f>$L49*POWER(G49, $M49)</f>
        <v/>
      </c>
      <c r="J49" s="52">
        <f>$L49*POWER(H49, $M49)</f>
        <v/>
      </c>
      <c r="K49" s="52">
        <f>$L49*(POWER(H49,$M49+1)-POWER($G49,$M49+1))/($M49+1)/($H49-$G49)</f>
        <v/>
      </c>
      <c r="L49" s="3">
        <f>VLOOKUP($D49,鱼种重量参数!$A$1:$F$99,COLUMN(鱼种重量参数!E$1), FALSE)</f>
        <v/>
      </c>
      <c r="M49" s="3">
        <f>VLOOKUP($D49,鱼种重量参数!$A$1:$F$99,COLUMN(鱼种重量参数!F$1), FALSE)</f>
        <v/>
      </c>
      <c r="N49" s="9" t="n">
        <v>600</v>
      </c>
      <c r="O49" s="9" t="n">
        <v>500</v>
      </c>
      <c r="P49" s="12">
        <f>INT(K49*N49/1000)</f>
        <v/>
      </c>
      <c r="Q49" s="10">
        <f t="array" ref="Q49">INT(SUMPRODUCT(($D$4:$D$99=$D49)*($F$4:$F$99=$F49),$P$4:$P$99,$O$4:$O$99)/SUMPRODUCT(($D$4:$D$99=$D49)*($F$4:$F$99=$F49),$O$4:$O$99))</f>
        <v/>
      </c>
      <c r="R49" s="12">
        <f t="array" ref="R49">INT(SUMPRODUCT(($D$4:$D$99=$D49)*($F$4:$F$99=$F49),$K$4:$K$99,$O$4:$O$99)/SUMPRODUCT(($D$4:$D$99=$D49)*($F$4:$F$99=$F49),$O$4:$O$99))</f>
        <v/>
      </c>
      <c r="S49" s="12" t="n"/>
      <c r="T49" s="10" t="n"/>
      <c r="U49" s="12">
        <f>INT(I49*N49/1000)</f>
        <v/>
      </c>
      <c r="V49" s="41">
        <f>INT(N49*V$3)</f>
        <v/>
      </c>
      <c r="W49" s="12" t="n">
        <v>444</v>
      </c>
    </row>
    <row r="50" ht="13.5" customHeight="1" s="49">
      <c r="A50" s="11">
        <f>VLOOKUP(C50,[1]鱼种设计表!$B$2:$L$55,4,FALSE)</f>
        <v/>
      </c>
      <c r="B50" s="11">
        <f>VLOOKUP(C50,[1]鱼种设计表!$B$2:$L$24,11,FALSE)</f>
        <v/>
      </c>
      <c r="C50" s="2">
        <f>VLOOKUP(D50,鱼种重量参数!$A$1:$D$99,4,FALSE)</f>
        <v/>
      </c>
      <c r="D50" s="8" t="inlineStr">
        <is>
          <t>Rock_Bass</t>
        </is>
      </c>
      <c r="E50" s="8" t="inlineStr">
        <is>
          <t>_Young</t>
        </is>
      </c>
      <c r="F50" s="9" t="n">
        <v>2</v>
      </c>
      <c r="G50" s="9" t="n">
        <v>21</v>
      </c>
      <c r="H50" s="9" t="n">
        <v>30</v>
      </c>
      <c r="I50" s="52">
        <f>$L50*POWER(G50, $M50)</f>
        <v/>
      </c>
      <c r="J50" s="52">
        <f>$L50*POWER(H50, $M50)</f>
        <v/>
      </c>
      <c r="K50" s="52">
        <f>$L50*(POWER(H50,$M50+1)-POWER($G50,$M50+1))/($M50+1)/($H50-$G50)</f>
        <v/>
      </c>
      <c r="L50" s="3">
        <f>VLOOKUP($D50,鱼种重量参数!$A$1:$F$99,COLUMN(鱼种重量参数!E$1), FALSE)</f>
        <v/>
      </c>
      <c r="M50" s="3">
        <f>VLOOKUP($D50,鱼种重量参数!$A$1:$F$99,COLUMN(鱼种重量参数!F$1), FALSE)</f>
        <v/>
      </c>
      <c r="N50" s="9" t="n">
        <v>1000</v>
      </c>
      <c r="O50" s="9" t="n">
        <v>500</v>
      </c>
      <c r="P50" s="12">
        <f>INT(K50*N50/1000)</f>
        <v/>
      </c>
      <c r="Q50" s="10">
        <f t="array" ref="Q50">INT(SUMPRODUCT(($D$4:$D$99=$D50)*($F$4:$F$99=$F50),$P$4:$P$99,$O$4:$O$99)/SUMPRODUCT(($D$4:$D$99=$D50)*($F$4:$F$99=$F50),$O$4:$O$99))</f>
        <v/>
      </c>
      <c r="R50" s="12">
        <f t="array" ref="R50">INT(SUMPRODUCT(($D$4:$D$99=$D50)*($F$4:$F$99=$F50),$K$4:$K$99,$O$4:$O$99)/SUMPRODUCT(($D$4:$D$99=$D50)*($F$4:$F$99=$F50),$O$4:$O$99))</f>
        <v/>
      </c>
      <c r="S50" s="12" t="n"/>
      <c r="T50" s="10" t="n"/>
      <c r="U50" s="12">
        <f>INT(I50*N50/1000)</f>
        <v/>
      </c>
      <c r="V50" s="41">
        <f>INT(N50*V$3)</f>
        <v/>
      </c>
      <c r="W50" s="12" t="n">
        <v>740</v>
      </c>
    </row>
    <row r="51" ht="13.5" customHeight="1" s="49">
      <c r="A51" s="11">
        <f>VLOOKUP(C51,[1]鱼种设计表!$B$2:$L$55,4,FALSE)</f>
        <v/>
      </c>
      <c r="B51" s="11">
        <f>VLOOKUP(C51,[1]鱼种设计表!$B$2:$L$24,11,FALSE)</f>
        <v/>
      </c>
      <c r="C51" s="2">
        <f>VLOOKUP(D51,鱼种重量参数!$A$1:$D$99,4,FALSE)</f>
        <v/>
      </c>
      <c r="D51" s="8" t="inlineStr">
        <is>
          <t>Rock_Bass</t>
        </is>
      </c>
      <c r="E51" s="8" t="inlineStr">
        <is>
          <t>_Common</t>
        </is>
      </c>
      <c r="F51" s="9" t="n">
        <v>2</v>
      </c>
      <c r="G51" s="9" t="n">
        <v>30</v>
      </c>
      <c r="H51" s="9" t="n">
        <v>43</v>
      </c>
      <c r="I51" s="52">
        <f>$L51*POWER(G51, $M51)</f>
        <v/>
      </c>
      <c r="J51" s="52">
        <f>$L51*POWER(H51, $M51)</f>
        <v/>
      </c>
      <c r="K51" s="52">
        <f>$L51*(POWER(H51,$M51+1)-POWER($G51,$M51+1))/($M51+1)/($H51-$G51)</f>
        <v/>
      </c>
      <c r="L51" s="3">
        <f>VLOOKUP($D51,鱼种重量参数!$A$1:$F$99,COLUMN(鱼种重量参数!E$1), FALSE)</f>
        <v/>
      </c>
      <c r="M51" s="3">
        <f>VLOOKUP($D51,鱼种重量参数!$A$1:$F$99,COLUMN(鱼种重量参数!F$1), FALSE)</f>
        <v/>
      </c>
      <c r="N51" s="9" t="n">
        <v>1100</v>
      </c>
      <c r="O51" s="9" t="n">
        <v>500</v>
      </c>
      <c r="P51" s="12">
        <f>INT(K51*N51/1000)</f>
        <v/>
      </c>
      <c r="Q51" s="10">
        <f t="array" ref="Q51">INT(SUMPRODUCT(($D$4:$D$99=$D51)*($F$4:$F$99=$F51),$P$4:$P$99,$O$4:$O$99)/SUMPRODUCT(($D$4:$D$99=$D51)*($F$4:$F$99=$F51),$O$4:$O$99))</f>
        <v/>
      </c>
      <c r="R51" s="12">
        <f t="array" ref="R51">INT(SUMPRODUCT(($D$4:$D$99=$D51)*($F$4:$F$99=$F51),$K$4:$K$99,$O$4:$O$99)/SUMPRODUCT(($D$4:$D$99=$D51)*($F$4:$F$99=$F51),$O$4:$O$99))</f>
        <v/>
      </c>
      <c r="S51" s="12" t="n"/>
      <c r="T51" s="10" t="n"/>
      <c r="U51" s="12">
        <f>INT(I51*N51/1000)</f>
        <v/>
      </c>
      <c r="V51" s="41">
        <f>INT(N51*V$3)</f>
        <v/>
      </c>
      <c r="W51" s="12" t="n">
        <v>814</v>
      </c>
    </row>
    <row r="52" ht="13.5" customHeight="1" s="49">
      <c r="A52" s="11">
        <f>VLOOKUP(C52,[1]鱼种设计表!$B$2:$L$55,4,FALSE)</f>
        <v/>
      </c>
      <c r="B52" s="11">
        <f>VLOOKUP(C52,[1]鱼种设计表!$B$2:$L$24,11,FALSE)</f>
        <v/>
      </c>
      <c r="C52" s="2">
        <f>VLOOKUP(D52,鱼种重量参数!$A$1:$D$99,4,FALSE)</f>
        <v/>
      </c>
      <c r="D52" s="8" t="inlineStr">
        <is>
          <t>Bowfin</t>
        </is>
      </c>
      <c r="E52" s="8" t="inlineStr">
        <is>
          <t>_Young</t>
        </is>
      </c>
      <c r="F52" s="9" t="n">
        <v>2</v>
      </c>
      <c r="G52" s="9" t="n">
        <v>15</v>
      </c>
      <c r="H52" s="9" t="n">
        <v>33</v>
      </c>
      <c r="I52" s="52">
        <f>$L52*POWER(G52, $M52)</f>
        <v/>
      </c>
      <c r="J52" s="52">
        <f>$L52*POWER(H52, $M52)</f>
        <v/>
      </c>
      <c r="K52" s="52">
        <f>$L52*(POWER(H52,$M52+1)-POWER($G52,$M52+1))/($M52+1)/($H52-$G52)</f>
        <v/>
      </c>
      <c r="L52" s="3">
        <f>VLOOKUP($D52,鱼种重量参数!$A$1:$F$99,COLUMN(鱼种重量参数!E$1), FALSE)</f>
        <v/>
      </c>
      <c r="M52" s="3">
        <f>VLOOKUP($D52,鱼种重量参数!$A$1:$F$99,COLUMN(鱼种重量参数!F$1), FALSE)</f>
        <v/>
      </c>
      <c r="N52" s="9" t="n">
        <v>540</v>
      </c>
      <c r="O52" s="9" t="n">
        <v>500</v>
      </c>
      <c r="P52" s="12">
        <f>INT(K52*N52/1000)</f>
        <v/>
      </c>
      <c r="Q52" s="10">
        <f t="array" ref="Q52">INT(SUMPRODUCT(($D$4:$D$99=$D52)*($F$4:$F$99=$F52),$P$4:$P$99,$O$4:$O$99)/SUMPRODUCT(($D$4:$D$99=$D52)*($F$4:$F$99=$F52),$O$4:$O$99))</f>
        <v/>
      </c>
      <c r="R52" s="12">
        <f t="array" ref="R52">INT(SUMPRODUCT(($D$4:$D$99=$D52)*($F$4:$F$99=$F52),$K$4:$K$99,$O$4:$O$99)/SUMPRODUCT(($D$4:$D$99=$D52)*($F$4:$F$99=$F52),$O$4:$O$99))</f>
        <v/>
      </c>
      <c r="S52" s="12" t="n"/>
      <c r="T52" s="10" t="n"/>
      <c r="U52" s="12">
        <f>INT(I52*N52/1000)</f>
        <v/>
      </c>
      <c r="V52" s="41">
        <f>INT(N52*V$3)</f>
        <v/>
      </c>
      <c r="W52" s="12" t="n">
        <v>399</v>
      </c>
    </row>
    <row r="53" ht="13.5" customHeight="1" s="49">
      <c r="A53" s="11">
        <f>VLOOKUP(C53,[1]鱼种设计表!$B$2:$L$55,4,FALSE)</f>
        <v/>
      </c>
      <c r="B53" s="11">
        <f>VLOOKUP(C53,[1]鱼种设计表!$B$2:$L$24,11,FALSE)</f>
        <v/>
      </c>
      <c r="C53" s="2">
        <f>VLOOKUP(D53,鱼种重量参数!$A$1:$D$99,4,FALSE)</f>
        <v/>
      </c>
      <c r="D53" s="8" t="inlineStr">
        <is>
          <t>Bowfin</t>
        </is>
      </c>
      <c r="E53" s="8" t="inlineStr">
        <is>
          <t>_Common</t>
        </is>
      </c>
      <c r="F53" s="9" t="n">
        <v>2</v>
      </c>
      <c r="G53" s="9" t="n">
        <v>33</v>
      </c>
      <c r="H53" s="9" t="n">
        <v>52</v>
      </c>
      <c r="I53" s="52">
        <f>$L53*POWER(G53, $M53)</f>
        <v/>
      </c>
      <c r="J53" s="52">
        <f>$L53*POWER(H53, $M53)</f>
        <v/>
      </c>
      <c r="K53" s="52">
        <f>$L53*(POWER(H53,$M53+1)-POWER($G53,$M53+1))/($M53+1)/($H53-$G53)</f>
        <v/>
      </c>
      <c r="L53" s="3">
        <f>VLOOKUP($D53,鱼种重量参数!$A$1:$F$99,COLUMN(鱼种重量参数!E$1), FALSE)</f>
        <v/>
      </c>
      <c r="M53" s="3">
        <f>VLOOKUP($D53,鱼种重量参数!$A$1:$F$99,COLUMN(鱼种重量参数!F$1), FALSE)</f>
        <v/>
      </c>
      <c r="N53" s="9" t="n">
        <v>630</v>
      </c>
      <c r="O53" s="9" t="n">
        <v>500</v>
      </c>
      <c r="P53" s="12">
        <f>INT(K53*N53/1000)</f>
        <v/>
      </c>
      <c r="Q53" s="10">
        <f t="array" ref="Q53">INT(SUMPRODUCT(($D$4:$D$99=$D53)*($F$4:$F$99=$F53),$P$4:$P$99,$O$4:$O$99)/SUMPRODUCT(($D$4:$D$99=$D53)*($F$4:$F$99=$F53),$O$4:$O$99))</f>
        <v/>
      </c>
      <c r="R53" s="12">
        <f t="array" ref="R53">INT(SUMPRODUCT(($D$4:$D$99=$D53)*($F$4:$F$99=$F53),$K$4:$K$99,$O$4:$O$99)/SUMPRODUCT(($D$4:$D$99=$D53)*($F$4:$F$99=$F53),$O$4:$O$99))</f>
        <v/>
      </c>
      <c r="S53" s="12" t="n"/>
      <c r="T53" s="10" t="n"/>
      <c r="U53" s="12">
        <f>INT(I53*N53/1000)</f>
        <v/>
      </c>
      <c r="V53" s="41">
        <f>INT(N53*V$3)</f>
        <v/>
      </c>
      <c r="W53" s="12" t="n">
        <v>466</v>
      </c>
    </row>
    <row r="54" ht="13.5" customHeight="1" s="49">
      <c r="A54" s="11">
        <f>VLOOKUP(C54,[1]鱼种设计表!$B$2:$L$55,4,FALSE)</f>
        <v/>
      </c>
      <c r="B54" s="11">
        <f>VLOOKUP(C54,[1]鱼种设计表!$B$2:$L$24,11,FALSE)</f>
        <v/>
      </c>
      <c r="C54" s="2">
        <f>VLOOKUP(D54,鱼种重量参数!$A$1:$D$99,4,FALSE)</f>
        <v/>
      </c>
      <c r="D54" s="8" t="inlineStr">
        <is>
          <t>Yellow_Perch</t>
        </is>
      </c>
      <c r="E54" s="8" t="inlineStr">
        <is>
          <t>_Young</t>
        </is>
      </c>
      <c r="F54" s="9" t="n">
        <v>2</v>
      </c>
      <c r="G54" s="9" t="n">
        <v>16</v>
      </c>
      <c r="H54" s="9" t="n">
        <v>26</v>
      </c>
      <c r="I54" s="52">
        <f>$L54*POWER(G54, $M54)</f>
        <v/>
      </c>
      <c r="J54" s="52">
        <f>$L54*POWER(H54, $M54)</f>
        <v/>
      </c>
      <c r="K54" s="52">
        <f>$L54*(POWER(H54,$M54+1)-POWER($G54,$M54+1))/($M54+1)/($H54-$G54)</f>
        <v/>
      </c>
      <c r="L54" s="3">
        <f>VLOOKUP($D54,鱼种重量参数!$A$1:$F$99,COLUMN(鱼种重量参数!E$1), FALSE)</f>
        <v/>
      </c>
      <c r="M54" s="3">
        <f>VLOOKUP($D54,鱼种重量参数!$A$1:$F$99,COLUMN(鱼种重量参数!F$1), FALSE)</f>
        <v/>
      </c>
      <c r="N54" s="9" t="n">
        <v>1100</v>
      </c>
      <c r="O54" s="9" t="n">
        <v>400</v>
      </c>
      <c r="P54" s="12">
        <f>INT(K54*N54/1000)</f>
        <v/>
      </c>
      <c r="Q54" s="10">
        <f t="array" ref="Q54">INT(SUMPRODUCT(($D$4:$D$99=$D54)*($F$4:$F$99=$F54),$P$4:$P$99,$O$4:$O$99)/SUMPRODUCT(($D$4:$D$99=$D54)*($F$4:$F$99=$F54),$O$4:$O$99))</f>
        <v/>
      </c>
      <c r="R54" s="12">
        <f t="array" ref="R54">INT(SUMPRODUCT(($D$4:$D$99=$D54)*($F$4:$F$99=$F54),$K$4:$K$99,$O$4:$O$99)/SUMPRODUCT(($D$4:$D$99=$D54)*($F$4:$F$99=$F54),$O$4:$O$99))</f>
        <v/>
      </c>
      <c r="S54" s="12" t="n"/>
      <c r="T54" s="10" t="n"/>
      <c r="U54" s="12">
        <f>INT(I54*N54/1000)</f>
        <v/>
      </c>
      <c r="V54" s="41">
        <f>INT(N54*V$3)</f>
        <v/>
      </c>
      <c r="W54" s="12" t="n">
        <v>814</v>
      </c>
    </row>
    <row r="55" ht="13.5" customHeight="1" s="49">
      <c r="A55" s="11">
        <f>VLOOKUP(C55,[1]鱼种设计表!$B$2:$L$55,4,FALSE)</f>
        <v/>
      </c>
      <c r="B55" s="11">
        <f>VLOOKUP(C55,[1]鱼种设计表!$B$2:$L$24,11,FALSE)</f>
        <v/>
      </c>
      <c r="C55" s="2">
        <f>VLOOKUP(D55,鱼种重量参数!$A$1:$D$99,4,FALSE)</f>
        <v/>
      </c>
      <c r="D55" s="8" t="inlineStr">
        <is>
          <t>Yellow_Perch</t>
        </is>
      </c>
      <c r="E55" s="8" t="inlineStr">
        <is>
          <t>_Common</t>
        </is>
      </c>
      <c r="F55" s="9" t="n">
        <v>2</v>
      </c>
      <c r="G55" s="9" t="n">
        <v>26</v>
      </c>
      <c r="H55" s="9" t="n">
        <v>40</v>
      </c>
      <c r="I55" s="52">
        <f>$L55*POWER(G55, $M55)</f>
        <v/>
      </c>
      <c r="J55" s="52">
        <f>$L55*POWER(H55, $M55)</f>
        <v/>
      </c>
      <c r="K55" s="52">
        <f>$L55*(POWER(H55,$M55+1)-POWER($G55,$M55+1))/($M55+1)/($H55-$G55)</f>
        <v/>
      </c>
      <c r="L55" s="3">
        <f>VLOOKUP($D55,鱼种重量参数!$A$1:$F$99,COLUMN(鱼种重量参数!E$1), FALSE)</f>
        <v/>
      </c>
      <c r="M55" s="3">
        <f>VLOOKUP($D55,鱼种重量参数!$A$1:$F$99,COLUMN(鱼种重量参数!F$1), FALSE)</f>
        <v/>
      </c>
      <c r="N55" s="9" t="n">
        <v>1250</v>
      </c>
      <c r="O55" s="9" t="n">
        <v>400</v>
      </c>
      <c r="P55" s="12">
        <f>INT(K55*N55/1000)</f>
        <v/>
      </c>
      <c r="Q55" s="10">
        <f t="array" ref="Q55">INT(SUMPRODUCT(($D$4:$D$99=$D55)*($F$4:$F$99=$F55),$P$4:$P$99,$O$4:$O$99)/SUMPRODUCT(($D$4:$D$99=$D55)*($F$4:$F$99=$F55),$O$4:$O$99))</f>
        <v/>
      </c>
      <c r="R55" s="12">
        <f t="array" ref="R55">INT(SUMPRODUCT(($D$4:$D$99=$D55)*($F$4:$F$99=$F55),$K$4:$K$99,$O$4:$O$99)/SUMPRODUCT(($D$4:$D$99=$D55)*($F$4:$F$99=$F55),$O$4:$O$99))</f>
        <v/>
      </c>
      <c r="S55" s="12" t="n"/>
      <c r="T55" s="10" t="n"/>
      <c r="U55" s="12">
        <f>INT(I55*N55/1000)</f>
        <v/>
      </c>
      <c r="V55" s="41">
        <f>INT(N55*V$3)</f>
        <v/>
      </c>
      <c r="W55" s="12" t="n">
        <v>925</v>
      </c>
    </row>
    <row r="56" ht="13.5" customHeight="1" s="49">
      <c r="A56" s="11">
        <f>VLOOKUP(C56,[1]鱼种设计表!$B$2:$L$55,4,FALSE)</f>
        <v/>
      </c>
      <c r="B56" s="11">
        <f>VLOOKUP(C56,[1]鱼种设计表!$B$2:$L$24,11,FALSE)</f>
        <v/>
      </c>
      <c r="C56" s="2">
        <f>VLOOKUP(D56,鱼种重量参数!$A$1:$D$99,4,FALSE)</f>
        <v/>
      </c>
      <c r="D56" s="8" t="inlineStr">
        <is>
          <t>Yellow_Perch</t>
        </is>
      </c>
      <c r="E56" s="8" t="inlineStr">
        <is>
          <t>_Trophy</t>
        </is>
      </c>
      <c r="F56" s="9" t="n">
        <v>2</v>
      </c>
      <c r="G56" s="9" t="n">
        <v>40</v>
      </c>
      <c r="H56" s="9" t="n">
        <v>50</v>
      </c>
      <c r="I56" s="52">
        <f>$L56*POWER(G56, $M56)</f>
        <v/>
      </c>
      <c r="J56" s="52">
        <f>$L56*POWER(H56, $M56)</f>
        <v/>
      </c>
      <c r="K56" s="52">
        <f>$L56*(POWER(H56,$M56+1)-POWER($G56,$M56+1))/($M56+1)/($H56-$G56)</f>
        <v/>
      </c>
      <c r="L56" s="3">
        <f>VLOOKUP($D56,鱼种重量参数!$A$1:$F$99,COLUMN(鱼种重量参数!E$1), FALSE)</f>
        <v/>
      </c>
      <c r="M56" s="3">
        <f>VLOOKUP($D56,鱼种重量参数!$A$1:$F$99,COLUMN(鱼种重量参数!F$1), FALSE)</f>
        <v/>
      </c>
      <c r="N56" s="9" t="n">
        <v>1400</v>
      </c>
      <c r="O56" s="9" t="n">
        <v>200</v>
      </c>
      <c r="P56" s="12">
        <f>INT(K56*N56/1000)</f>
        <v/>
      </c>
      <c r="Q56" s="10">
        <f t="array" ref="Q56">INT(SUMPRODUCT(($D$4:$D$99=$D56)*($F$4:$F$99=$F56),$P$4:$P$99,$O$4:$O$99)/SUMPRODUCT(($D$4:$D$99=$D56)*($F$4:$F$99=$F56),$O$4:$O$99))</f>
        <v/>
      </c>
      <c r="R56" s="12">
        <f t="array" ref="R56">INT(SUMPRODUCT(($D$4:$D$99=$D56)*($F$4:$F$99=$F56),$K$4:$K$99,$O$4:$O$99)/SUMPRODUCT(($D$4:$D$99=$D56)*($F$4:$F$99=$F56),$O$4:$O$99))</f>
        <v/>
      </c>
      <c r="S56" s="12" t="n"/>
      <c r="T56" s="10" t="n"/>
      <c r="U56" s="12">
        <f>INT(I56*N56/1000)</f>
        <v/>
      </c>
      <c r="V56" s="41">
        <f>INT(N56*V$3)</f>
        <v/>
      </c>
      <c r="W56" s="12" t="n">
        <v>1036</v>
      </c>
    </row>
    <row r="57" ht="13.5" customHeight="1" s="49">
      <c r="A57" s="11">
        <f>VLOOKUP(C57,[1]鱼种设计表!$B$2:$L$55,4,FALSE)</f>
        <v/>
      </c>
      <c r="B57" s="11">
        <f>VLOOKUP(C57,[1]鱼种设计表!$B$2:$L$24,11,FALSE)</f>
        <v/>
      </c>
      <c r="C57" s="2">
        <f>VLOOKUP(D57,鱼种重量参数!$A$1:$D$99,4,FALSE)</f>
        <v/>
      </c>
      <c r="D57" s="8" t="inlineStr">
        <is>
          <t>Redfin_Pickerel</t>
        </is>
      </c>
      <c r="E57" s="8" t="inlineStr">
        <is>
          <t>_Young</t>
        </is>
      </c>
      <c r="F57" s="9" t="n">
        <v>2</v>
      </c>
      <c r="G57" s="9" t="n">
        <v>15</v>
      </c>
      <c r="H57" s="9" t="n">
        <v>22</v>
      </c>
      <c r="I57" s="52">
        <f>$L57*POWER(G57, $M57)</f>
        <v/>
      </c>
      <c r="J57" s="52">
        <f>$L57*POWER(H57, $M57)</f>
        <v/>
      </c>
      <c r="K57" s="52">
        <f>$L57*(POWER(H57,$M57+1)-POWER($G57,$M57+1))/($M57+1)/($H57-$G57)</f>
        <v/>
      </c>
      <c r="L57" s="3">
        <f>VLOOKUP($D57,鱼种重量参数!$A$1:$F$99,COLUMN(鱼种重量参数!E$1), FALSE)</f>
        <v/>
      </c>
      <c r="M57" s="3">
        <f>VLOOKUP($D57,鱼种重量参数!$A$1:$F$99,COLUMN(鱼种重量参数!F$1), FALSE)</f>
        <v/>
      </c>
      <c r="N57" s="9" t="n">
        <v>8000</v>
      </c>
      <c r="O57" s="9" t="n">
        <v>400</v>
      </c>
      <c r="P57" s="12">
        <f>INT(K57*N57/1000)</f>
        <v/>
      </c>
      <c r="Q57" s="10">
        <f t="array" ref="Q57">INT(SUMPRODUCT(($D$4:$D$99=$D57)*($F$4:$F$99=$F57),$P$4:$P$99,$O$4:$O$99)/SUMPRODUCT(($D$4:$D$99=$D57)*($F$4:$F$99=$F57),$O$4:$O$99))</f>
        <v/>
      </c>
      <c r="R57" s="12">
        <f t="array" ref="R57">INT(SUMPRODUCT(($D$4:$D$99=$D57)*($F$4:$F$99=$F57),$K$4:$K$99,$O$4:$O$99)/SUMPRODUCT(($D$4:$D$99=$D57)*($F$4:$F$99=$F57),$O$4:$O$99))</f>
        <v/>
      </c>
      <c r="S57" s="12" t="n"/>
      <c r="T57" s="10" t="n"/>
      <c r="U57" s="12">
        <f>INT(I57*N57/1000)</f>
        <v/>
      </c>
      <c r="V57" s="41">
        <f>INT(N57*V$3)</f>
        <v/>
      </c>
      <c r="W57" s="12" t="n">
        <v>5920</v>
      </c>
    </row>
    <row r="58" ht="13.5" customHeight="1" s="49">
      <c r="A58" s="11">
        <f>VLOOKUP(C58,[1]鱼种设计表!$B$2:$L$55,4,FALSE)</f>
        <v/>
      </c>
      <c r="B58" s="11">
        <f>VLOOKUP(C58,[1]鱼种设计表!$B$2:$L$24,11,FALSE)</f>
        <v/>
      </c>
      <c r="C58" s="2">
        <f>VLOOKUP(D58,鱼种重量参数!$A$1:$D$99,4,FALSE)</f>
        <v/>
      </c>
      <c r="D58" s="8" t="inlineStr">
        <is>
          <t>Redfin_Pickerel</t>
        </is>
      </c>
      <c r="E58" s="8" t="inlineStr">
        <is>
          <t>_Common</t>
        </is>
      </c>
      <c r="F58" s="9" t="n">
        <v>2</v>
      </c>
      <c r="G58" s="9" t="n">
        <v>22</v>
      </c>
      <c r="H58" s="9" t="n">
        <v>32</v>
      </c>
      <c r="I58" s="52">
        <f>$L58*POWER(G58, $M58)</f>
        <v/>
      </c>
      <c r="J58" s="52">
        <f>$L58*POWER(H58, $M58)</f>
        <v/>
      </c>
      <c r="K58" s="52">
        <f>$L58*(POWER(H58,$M58+1)-POWER($G58,$M58+1))/($M58+1)/($H58-$G58)</f>
        <v/>
      </c>
      <c r="L58" s="3">
        <f>VLOOKUP($D58,鱼种重量参数!$A$1:$F$99,COLUMN(鱼种重量参数!E$1), FALSE)</f>
        <v/>
      </c>
      <c r="M58" s="3">
        <f>VLOOKUP($D58,鱼种重量参数!$A$1:$F$99,COLUMN(鱼种重量参数!F$1), FALSE)</f>
        <v/>
      </c>
      <c r="N58" s="9" t="n">
        <v>9000</v>
      </c>
      <c r="O58" s="9" t="n">
        <v>400</v>
      </c>
      <c r="P58" s="12">
        <f>INT(K58*N58/1000)</f>
        <v/>
      </c>
      <c r="Q58" s="10">
        <f t="array" ref="Q58">INT(SUMPRODUCT(($D$4:$D$99=$D58)*($F$4:$F$99=$F58),$P$4:$P$99,$O$4:$O$99)/SUMPRODUCT(($D$4:$D$99=$D58)*($F$4:$F$99=$F58),$O$4:$O$99))</f>
        <v/>
      </c>
      <c r="R58" s="12">
        <f t="array" ref="R58">INT(SUMPRODUCT(($D$4:$D$99=$D58)*($F$4:$F$99=$F58),$K$4:$K$99,$O$4:$O$99)/SUMPRODUCT(($D$4:$D$99=$D58)*($F$4:$F$99=$F58),$O$4:$O$99))</f>
        <v/>
      </c>
      <c r="S58" s="12" t="n"/>
      <c r="T58" s="10" t="n"/>
      <c r="U58" s="12">
        <f>INT(I58*N58/1000)</f>
        <v/>
      </c>
      <c r="V58" s="41">
        <f>INT(N58*V$3)</f>
        <v/>
      </c>
      <c r="W58" s="12" t="n">
        <v>6660</v>
      </c>
    </row>
    <row r="59" ht="13.5" customHeight="1" s="49">
      <c r="A59" s="11">
        <f>VLOOKUP(C59,[1]鱼种设计表!$B$2:$L$55,4,FALSE)</f>
        <v/>
      </c>
      <c r="B59" s="11">
        <f>VLOOKUP(C59,[1]鱼种设计表!$B$2:$L$24,11,FALSE)</f>
        <v/>
      </c>
      <c r="C59" s="2">
        <f>VLOOKUP(D59,鱼种重量参数!$A$1:$D$99,4,FALSE)</f>
        <v/>
      </c>
      <c r="D59" s="8" t="inlineStr">
        <is>
          <t>Redfin_Pickerel</t>
        </is>
      </c>
      <c r="E59" s="8" t="inlineStr">
        <is>
          <t>_Trophy</t>
        </is>
      </c>
      <c r="F59" s="9" t="n">
        <v>2</v>
      </c>
      <c r="G59" s="9" t="n">
        <v>32</v>
      </c>
      <c r="H59" s="9" t="n">
        <v>39</v>
      </c>
      <c r="I59" s="52">
        <f>$L59*POWER(G59, $M59)</f>
        <v/>
      </c>
      <c r="J59" s="52">
        <f>$L59*POWER(H59, $M59)</f>
        <v/>
      </c>
      <c r="K59" s="52">
        <f>$L59*(POWER(H59,$M59+1)-POWER($G59,$M59+1))/($M59+1)/($H59-$G59)</f>
        <v/>
      </c>
      <c r="L59" s="3">
        <f>VLOOKUP($D59,鱼种重量参数!$A$1:$F$99,COLUMN(鱼种重量参数!E$1), FALSE)</f>
        <v/>
      </c>
      <c r="M59" s="3">
        <f>VLOOKUP($D59,鱼种重量参数!$A$1:$F$99,COLUMN(鱼种重量参数!F$1), FALSE)</f>
        <v/>
      </c>
      <c r="N59" s="9" t="n">
        <v>10000</v>
      </c>
      <c r="O59" s="9" t="n">
        <v>200</v>
      </c>
      <c r="P59" s="12">
        <f>INT(K59*N59/1000)</f>
        <v/>
      </c>
      <c r="Q59" s="10">
        <f t="array" ref="Q59">INT(SUMPRODUCT(($D$4:$D$99=$D59)*($F$4:$F$99=$F59),$P$4:$P$99,$O$4:$O$99)/SUMPRODUCT(($D$4:$D$99=$D59)*($F$4:$F$99=$F59),$O$4:$O$99))</f>
        <v/>
      </c>
      <c r="R59" s="12">
        <f t="array" ref="R59">INT(SUMPRODUCT(($D$4:$D$99=$D59)*($F$4:$F$99=$F59),$K$4:$K$99,$O$4:$O$99)/SUMPRODUCT(($D$4:$D$99=$D59)*($F$4:$F$99=$F59),$O$4:$O$99))</f>
        <v/>
      </c>
      <c r="S59" s="12" t="n"/>
      <c r="T59" s="10" t="n"/>
      <c r="U59" s="12">
        <f>INT(I59*N59/1000)</f>
        <v/>
      </c>
      <c r="V59" s="41">
        <f>INT(N59*V$3)</f>
        <v/>
      </c>
      <c r="W59" s="12" t="n">
        <v>7400</v>
      </c>
    </row>
    <row r="60" ht="13.5" customHeight="1" s="49">
      <c r="A60" s="11">
        <f>VLOOKUP(C60,[1]鱼种设计表!$B$2:$L$55,4,FALSE)</f>
        <v/>
      </c>
      <c r="B60" s="11">
        <f>VLOOKUP(C60,[1]鱼种设计表!$B$2:$L$24,11,FALSE)</f>
        <v/>
      </c>
      <c r="C60" s="2">
        <f>VLOOKUP(D60,鱼种重量参数!$A$1:$D$99,4,FALSE)</f>
        <v/>
      </c>
      <c r="D60" s="8" t="inlineStr">
        <is>
          <t>Spotted_Bass</t>
        </is>
      </c>
      <c r="E60" s="8" t="inlineStr">
        <is>
          <t>_Young</t>
        </is>
      </c>
      <c r="F60" s="9" t="n">
        <v>2</v>
      </c>
      <c r="G60" s="9" t="n">
        <v>23</v>
      </c>
      <c r="H60" s="9" t="n">
        <v>30</v>
      </c>
      <c r="I60" s="52">
        <f>$L60*POWER(G60, $M60)</f>
        <v/>
      </c>
      <c r="J60" s="52">
        <f>$L60*POWER(H60, $M60)</f>
        <v/>
      </c>
      <c r="K60" s="52">
        <f>$L60*(POWER(H60,$M60+1)-POWER($G60,$M60+1))/($M60+1)/($H60-$G60)</f>
        <v/>
      </c>
      <c r="L60" s="3">
        <f>VLOOKUP($D60,鱼种重量参数!$A$1:$F$99,COLUMN(鱼种重量参数!E$1), FALSE)</f>
        <v/>
      </c>
      <c r="M60" s="3">
        <f>VLOOKUP($D60,鱼种重量参数!$A$1:$F$99,COLUMN(鱼种重量参数!F$1), FALSE)</f>
        <v/>
      </c>
      <c r="N60" s="9" t="n">
        <v>1700</v>
      </c>
      <c r="O60" s="9" t="n">
        <v>363</v>
      </c>
      <c r="P60" s="12">
        <f>INT(K60*N60/1000)</f>
        <v/>
      </c>
      <c r="Q60" s="10">
        <f t="array" ref="Q60">INT(SUMPRODUCT(($D$4:$D$99=$D60)*($F$4:$F$99=$F60),$P$4:$P$99,$O$4:$O$99)/SUMPRODUCT(($D$4:$D$99=$D60)*($F$4:$F$99=$F60),$O$4:$O$99))</f>
        <v/>
      </c>
      <c r="R60" s="12">
        <f t="array" ref="R60">INT(SUMPRODUCT(($D$4:$D$99=$D60)*($F$4:$F$99=$F60),$K$4:$K$99,$O$4:$O$99)/SUMPRODUCT(($D$4:$D$99=$D60)*($F$4:$F$99=$F60),$O$4:$O$99))</f>
        <v/>
      </c>
      <c r="S60" s="12" t="n"/>
      <c r="T60" s="10" t="n"/>
      <c r="U60" s="12">
        <f>INT(I60*N60/1000)</f>
        <v/>
      </c>
      <c r="V60" s="41">
        <f>INT(N60*V$3)</f>
        <v/>
      </c>
      <c r="W60" s="12" t="n">
        <v>1258</v>
      </c>
      <c r="X60" s="0" t="inlineStr">
        <is>
          <t>似乎也可以调大一些</t>
        </is>
      </c>
    </row>
    <row r="61" ht="13.5" customHeight="1" s="49">
      <c r="A61" s="11">
        <f>VLOOKUP(C61,[1]鱼种设计表!$B$2:$L$55,4,FALSE)</f>
        <v/>
      </c>
      <c r="B61" s="11">
        <f>VLOOKUP(C61,[1]鱼种设计表!$B$2:$L$24,11,FALSE)</f>
        <v/>
      </c>
      <c r="C61" s="2">
        <f>VLOOKUP(D61,鱼种重量参数!$A$1:$D$99,4,FALSE)</f>
        <v/>
      </c>
      <c r="D61" s="8" t="inlineStr">
        <is>
          <t>Spotted_Bass</t>
        </is>
      </c>
      <c r="E61" s="8" t="inlineStr">
        <is>
          <t>_Common</t>
        </is>
      </c>
      <c r="F61" s="9" t="n">
        <v>2</v>
      </c>
      <c r="G61" s="9" t="n">
        <v>30</v>
      </c>
      <c r="H61" s="9" t="n">
        <v>46</v>
      </c>
      <c r="I61" s="52">
        <f>$L61*POWER(G61, $M61)</f>
        <v/>
      </c>
      <c r="J61" s="52">
        <f>$L61*POWER(H61, $M61)</f>
        <v/>
      </c>
      <c r="K61" s="52">
        <f>$L61*(POWER(H61,$M61+1)-POWER($G61,$M61+1))/($M61+1)/($H61-$G61)</f>
        <v/>
      </c>
      <c r="L61" s="3">
        <f>VLOOKUP($D61,鱼种重量参数!$A$1:$F$99,COLUMN(鱼种重量参数!E$1), FALSE)</f>
        <v/>
      </c>
      <c r="M61" s="3">
        <f>VLOOKUP($D61,鱼种重量参数!$A$1:$F$99,COLUMN(鱼种重量参数!F$1), FALSE)</f>
        <v/>
      </c>
      <c r="N61" s="9" t="n">
        <v>1850</v>
      </c>
      <c r="O61" s="9" t="n">
        <v>363</v>
      </c>
      <c r="P61" s="12">
        <f>INT(K61*N61/1000)</f>
        <v/>
      </c>
      <c r="Q61" s="10">
        <f t="array" ref="Q61">INT(SUMPRODUCT(($D$4:$D$99=$D61)*($F$4:$F$99=$F61),$P$4:$P$99,$O$4:$O$99)/SUMPRODUCT(($D$4:$D$99=$D61)*($F$4:$F$99=$F61),$O$4:$O$99))</f>
        <v/>
      </c>
      <c r="R61" s="12">
        <f t="array" ref="R61">INT(SUMPRODUCT(($D$4:$D$99=$D61)*($F$4:$F$99=$F61),$K$4:$K$99,$O$4:$O$99)/SUMPRODUCT(($D$4:$D$99=$D61)*($F$4:$F$99=$F61),$O$4:$O$99))</f>
        <v/>
      </c>
      <c r="S61" s="12" t="n"/>
      <c r="T61" s="10" t="n"/>
      <c r="U61" s="12">
        <f>INT(I61*N61/1000)</f>
        <v/>
      </c>
      <c r="V61" s="41">
        <f>INT(N61*V$3)</f>
        <v/>
      </c>
      <c r="W61" s="12" t="n">
        <v>1369</v>
      </c>
    </row>
    <row r="62" ht="13.5" customHeight="1" s="49">
      <c r="A62" s="11">
        <f>VLOOKUP(C62,[1]鱼种设计表!$B$2:$L$55,4,FALSE)</f>
        <v/>
      </c>
      <c r="B62" s="11">
        <f>VLOOKUP(C62,[1]鱼种设计表!$B$2:$L$24,11,FALSE)</f>
        <v/>
      </c>
      <c r="C62" s="2">
        <f>VLOOKUP(D62,鱼种重量参数!$A$1:$D$99,4,FALSE)</f>
        <v/>
      </c>
      <c r="D62" s="8" t="inlineStr">
        <is>
          <t>Spotted_Bass</t>
        </is>
      </c>
      <c r="E62" s="8" t="inlineStr">
        <is>
          <t>_Trophy</t>
        </is>
      </c>
      <c r="F62" s="9" t="n">
        <v>2</v>
      </c>
      <c r="G62" s="9" t="n">
        <v>46</v>
      </c>
      <c r="H62" s="9" t="n">
        <v>56</v>
      </c>
      <c r="I62" s="52">
        <f>$L62*POWER(G62, $M62)</f>
        <v/>
      </c>
      <c r="J62" s="52">
        <f>$L62*POWER(H62, $M62)</f>
        <v/>
      </c>
      <c r="K62" s="52">
        <f>$L62*(POWER(H62,$M62+1)-POWER($G62,$M62+1))/($M62+1)/($H62-$G62)</f>
        <v/>
      </c>
      <c r="L62" s="3">
        <f>VLOOKUP($D62,鱼种重量参数!$A$1:$F$99,COLUMN(鱼种重量参数!E$1), FALSE)</f>
        <v/>
      </c>
      <c r="M62" s="3">
        <f>VLOOKUP($D62,鱼种重量参数!$A$1:$F$99,COLUMN(鱼种重量参数!F$1), FALSE)</f>
        <v/>
      </c>
      <c r="N62" s="9" t="n">
        <v>2100</v>
      </c>
      <c r="O62" s="9" t="n">
        <v>181</v>
      </c>
      <c r="P62" s="12">
        <f>INT(K62*N62/1000)</f>
        <v/>
      </c>
      <c r="Q62" s="10">
        <f t="array" ref="Q62">INT(SUMPRODUCT(($D$4:$D$99=$D62)*($F$4:$F$99=$F62),$P$4:$P$99,$O$4:$O$99)/SUMPRODUCT(($D$4:$D$99=$D62)*($F$4:$F$99=$F62),$O$4:$O$99))</f>
        <v/>
      </c>
      <c r="R62" s="12">
        <f t="array" ref="R62">INT(SUMPRODUCT(($D$4:$D$99=$D62)*($F$4:$F$99=$F62),$K$4:$K$99,$O$4:$O$99)/SUMPRODUCT(($D$4:$D$99=$D62)*($F$4:$F$99=$F62),$O$4:$O$99))</f>
        <v/>
      </c>
      <c r="S62" s="12" t="n"/>
      <c r="T62" s="10" t="n"/>
      <c r="U62" s="12">
        <f>INT(I62*N62/1000)</f>
        <v/>
      </c>
      <c r="V62" s="41">
        <f>INT(N62*V$3)</f>
        <v/>
      </c>
      <c r="W62" s="12" t="n">
        <v>1554</v>
      </c>
    </row>
    <row r="63" ht="13.5" customHeight="1" s="49">
      <c r="A63" s="11">
        <f>VLOOKUP(C63,[1]鱼种设计表!$B$2:$L$55,4,FALSE)</f>
        <v/>
      </c>
      <c r="B63" s="11">
        <f>VLOOKUP(C63,[1]鱼种设计表!$B$2:$L$24,11,FALSE)</f>
        <v/>
      </c>
      <c r="C63" s="2">
        <f>VLOOKUP(D63,鱼种重量参数!$A$1:$D$99,4,FALSE)</f>
        <v/>
      </c>
      <c r="D63" s="8" t="inlineStr">
        <is>
          <t>Spotted_Bass</t>
        </is>
      </c>
      <c r="E63" s="8" t="inlineStr">
        <is>
          <t>_Unique</t>
        </is>
      </c>
      <c r="F63" s="9" t="n">
        <v>2</v>
      </c>
      <c r="G63" s="9" t="n">
        <v>56</v>
      </c>
      <c r="H63" s="9" t="n">
        <v>64</v>
      </c>
      <c r="I63" s="52">
        <f>$L63*POWER(G63, $M63)</f>
        <v/>
      </c>
      <c r="J63" s="52">
        <f>$L63*POWER(H63, $M63)</f>
        <v/>
      </c>
      <c r="K63" s="52">
        <f>$L63*(POWER(H63,$M63+1)-POWER($G63,$M63+1))/($M63+1)/($H63-$G63)</f>
        <v/>
      </c>
      <c r="L63" s="3">
        <f>VLOOKUP($D63,鱼种重量参数!$A$1:$F$99,COLUMN(鱼种重量参数!E$1), FALSE)</f>
        <v/>
      </c>
      <c r="M63" s="3">
        <f>VLOOKUP($D63,鱼种重量参数!$A$1:$F$99,COLUMN(鱼种重量参数!F$1), FALSE)</f>
        <v/>
      </c>
      <c r="N63" s="9" t="n">
        <v>2300</v>
      </c>
      <c r="O63" s="9" t="n">
        <v>90</v>
      </c>
      <c r="P63" s="12">
        <f>INT(K63*N63/1000)</f>
        <v/>
      </c>
      <c r="Q63" s="10">
        <f t="array" ref="Q63">INT(SUMPRODUCT(($D$4:$D$99=$D63)*($F$4:$F$99=$F63),$P$4:$P$99,$O$4:$O$99)/SUMPRODUCT(($D$4:$D$99=$D63)*($F$4:$F$99=$F63),$O$4:$O$99))</f>
        <v/>
      </c>
      <c r="R63" s="12">
        <f t="array" ref="R63">INT(SUMPRODUCT(($D$4:$D$99=$D63)*($F$4:$F$99=$F63),$K$4:$K$99,$O$4:$O$99)/SUMPRODUCT(($D$4:$D$99=$D63)*($F$4:$F$99=$F63),$O$4:$O$99))</f>
        <v/>
      </c>
      <c r="S63" s="12" t="n"/>
      <c r="T63" s="10" t="n"/>
      <c r="U63" s="12">
        <f>INT(I63*N63/1000)</f>
        <v/>
      </c>
      <c r="V63" s="41">
        <f>INT(N63*V$3)</f>
        <v/>
      </c>
      <c r="W63" s="12" t="n">
        <v>1702</v>
      </c>
    </row>
    <row r="64" ht="13.5" customHeight="1" s="49">
      <c r="A64" s="11">
        <f>VLOOKUP(C64,[1]鱼种设计表!$B$2:$L$55,4,FALSE)</f>
        <v/>
      </c>
      <c r="B64" s="11">
        <f>VLOOKUP(C64,[1]鱼种设计表!$B$2:$L$24,11,FALSE)</f>
        <v/>
      </c>
      <c r="C64" s="2">
        <f>VLOOKUP(D64,鱼种重量参数!$A$1:$D$99,4,FALSE)</f>
        <v/>
      </c>
      <c r="D64" s="8" t="inlineStr">
        <is>
          <t>Largemouth_Bass</t>
        </is>
      </c>
      <c r="E64" s="8" t="inlineStr">
        <is>
          <t>_Young</t>
        </is>
      </c>
      <c r="F64" s="9" t="n">
        <v>2</v>
      </c>
      <c r="G64" s="9" t="n">
        <v>33</v>
      </c>
      <c r="H64" s="9" t="n">
        <v>40</v>
      </c>
      <c r="I64" s="52">
        <f>$L64*POWER(G64, $M64)</f>
        <v/>
      </c>
      <c r="J64" s="52">
        <f>$L64*POWER(H64, $M64)</f>
        <v/>
      </c>
      <c r="K64" s="52">
        <f>$L64*(POWER(H64,$M64+1)-POWER($G64,$M64+1))/($M64+1)/($H64-$G64)</f>
        <v/>
      </c>
      <c r="L64" s="3">
        <f>VLOOKUP($D64,鱼种重量参数!$A$1:$F$99,COLUMN(鱼种重量参数!E$1), FALSE)</f>
        <v/>
      </c>
      <c r="M64" s="3">
        <f>VLOOKUP($D64,鱼种重量参数!$A$1:$F$99,COLUMN(鱼种重量参数!F$1), FALSE)</f>
        <v/>
      </c>
      <c r="N64" s="9" t="n">
        <v>1000</v>
      </c>
      <c r="O64" s="9" t="n">
        <v>350</v>
      </c>
      <c r="P64" s="12">
        <f>INT(K64*N64/1000)</f>
        <v/>
      </c>
      <c r="Q64" s="10">
        <f t="array" ref="Q64">INT(SUMPRODUCT(($D$4:$D$99=$D64)*($F$4:$F$99=$F64),$P$4:$P$99,$O$4:$O$99)/SUMPRODUCT(($D$4:$D$99=$D64)*($F$4:$F$99=$F64),$O$4:$O$99))</f>
        <v/>
      </c>
      <c r="R64" s="12">
        <f t="array" ref="R64">INT(SUMPRODUCT(($D$4:$D$99=$D64)*($F$4:$F$99=$F64),$K$4:$K$99,$O$4:$O$99)/SUMPRODUCT(($D$4:$D$99=$D64)*($F$4:$F$99=$F64),$O$4:$O$99))</f>
        <v/>
      </c>
      <c r="S64" s="12" t="n"/>
      <c r="T64" s="10" t="n"/>
      <c r="U64" s="12">
        <f>INT(I64*N64/1000)</f>
        <v/>
      </c>
      <c r="V64" s="41">
        <f>INT(N64*V$3)</f>
        <v/>
      </c>
      <c r="W64" s="12" t="n">
        <v>740</v>
      </c>
    </row>
    <row r="65" ht="13.5" customHeight="1" s="49">
      <c r="A65" s="11">
        <f>VLOOKUP(C65,[1]鱼种设计表!$B$2:$L$55,4,FALSE)</f>
        <v/>
      </c>
      <c r="B65" s="11">
        <f>VLOOKUP(C65,[1]鱼种设计表!$B$2:$L$24,11,FALSE)</f>
        <v/>
      </c>
      <c r="C65" s="2">
        <f>VLOOKUP(D65,鱼种重量参数!$A$1:$D$99,4,FALSE)</f>
        <v/>
      </c>
      <c r="D65" s="8" t="inlineStr">
        <is>
          <t>Largemouth_Bass</t>
        </is>
      </c>
      <c r="E65" s="8" t="inlineStr">
        <is>
          <t>_Common</t>
        </is>
      </c>
      <c r="F65" s="9" t="n">
        <v>2</v>
      </c>
      <c r="G65" s="9" t="n">
        <v>40</v>
      </c>
      <c r="H65" s="9" t="n">
        <v>61</v>
      </c>
      <c r="I65" s="52">
        <f>$L65*POWER(G65, $M65)</f>
        <v/>
      </c>
      <c r="J65" s="52">
        <f>$L65*POWER(H65, $M65)</f>
        <v/>
      </c>
      <c r="K65" s="52">
        <f>$L65*(POWER(H65,$M65+1)-POWER($G65,$M65+1))/($M65+1)/($H65-$G65)</f>
        <v/>
      </c>
      <c r="L65" s="3">
        <f>VLOOKUP($D65,鱼种重量参数!$A$1:$F$99,COLUMN(鱼种重量参数!E$1), FALSE)</f>
        <v/>
      </c>
      <c r="M65" s="3">
        <f>VLOOKUP($D65,鱼种重量参数!$A$1:$F$99,COLUMN(鱼种重量参数!F$1), FALSE)</f>
        <v/>
      </c>
      <c r="N65" s="9" t="n">
        <v>1100</v>
      </c>
      <c r="O65" s="9" t="n">
        <v>350</v>
      </c>
      <c r="P65" s="12">
        <f>INT(K65*N65/1000)</f>
        <v/>
      </c>
      <c r="Q65" s="10">
        <f t="array" ref="Q65">INT(SUMPRODUCT(($D$4:$D$99=$D65)*($F$4:$F$99=$F65),$P$4:$P$99,$O$4:$O$99)/SUMPRODUCT(($D$4:$D$99=$D65)*($F$4:$F$99=$F65),$O$4:$O$99))</f>
        <v/>
      </c>
      <c r="R65" s="12">
        <f t="array" ref="R65">INT(SUMPRODUCT(($D$4:$D$99=$D65)*($F$4:$F$99=$F65),$K$4:$K$99,$O$4:$O$99)/SUMPRODUCT(($D$4:$D$99=$D65)*($F$4:$F$99=$F65),$O$4:$O$99))</f>
        <v/>
      </c>
      <c r="S65" s="12" t="n"/>
      <c r="T65" s="10" t="n"/>
      <c r="U65" s="12">
        <f>INT(I65*N65/1000)</f>
        <v/>
      </c>
      <c r="V65" s="41">
        <f>INT(N65*V$3)</f>
        <v/>
      </c>
      <c r="W65" s="12" t="n">
        <v>814</v>
      </c>
    </row>
    <row r="66" ht="13.5" customHeight="1" s="49">
      <c r="A66" s="11">
        <f>VLOOKUP(C66,[1]鱼种设计表!$B$2:$L$55,4,FALSE)</f>
        <v/>
      </c>
      <c r="B66" s="11">
        <f>VLOOKUP(C66,[1]鱼种设计表!$B$2:$L$24,11,FALSE)</f>
        <v/>
      </c>
      <c r="C66" s="2">
        <f>VLOOKUP(D66,鱼种重量参数!$A$1:$D$99,4,FALSE)</f>
        <v/>
      </c>
      <c r="D66" s="8" t="inlineStr">
        <is>
          <t>Largemouth_Bass</t>
        </is>
      </c>
      <c r="E66" s="8" t="inlineStr">
        <is>
          <t>_Trophy</t>
        </is>
      </c>
      <c r="F66" s="9" t="n">
        <v>2</v>
      </c>
      <c r="G66" s="9" t="n">
        <v>61</v>
      </c>
      <c r="H66" s="9" t="n">
        <v>77</v>
      </c>
      <c r="I66" s="52">
        <f>$L66*POWER(G66, $M66)</f>
        <v/>
      </c>
      <c r="J66" s="52">
        <f>$L66*POWER(H66, $M66)</f>
        <v/>
      </c>
      <c r="K66" s="52">
        <f>$L66*(POWER(H66,$M66+1)-POWER($G66,$M66+1))/($M66+1)/($H66-$G66)</f>
        <v/>
      </c>
      <c r="L66" s="3">
        <f>VLOOKUP($D66,鱼种重量参数!$A$1:$F$99,COLUMN(鱼种重量参数!E$1), FALSE)</f>
        <v/>
      </c>
      <c r="M66" s="3">
        <f>VLOOKUP($D66,鱼种重量参数!$A$1:$F$99,COLUMN(鱼种重量参数!F$1), FALSE)</f>
        <v/>
      </c>
      <c r="N66" s="9" t="n">
        <v>1200</v>
      </c>
      <c r="O66" s="9" t="n">
        <v>175</v>
      </c>
      <c r="P66" s="12">
        <f>INT(K66*N66/1000)</f>
        <v/>
      </c>
      <c r="Q66" s="10">
        <f t="array" ref="Q66">INT(SUMPRODUCT(($D$4:$D$99=$D66)*($F$4:$F$99=$F66),$P$4:$P$99,$O$4:$O$99)/SUMPRODUCT(($D$4:$D$99=$D66)*($F$4:$F$99=$F66),$O$4:$O$99))</f>
        <v/>
      </c>
      <c r="R66" s="12">
        <f t="array" ref="R66">INT(SUMPRODUCT(($D$4:$D$99=$D66)*($F$4:$F$99=$F66),$K$4:$K$99,$O$4:$O$99)/SUMPRODUCT(($D$4:$D$99=$D66)*($F$4:$F$99=$F66),$O$4:$O$99))</f>
        <v/>
      </c>
      <c r="S66" s="12" t="n"/>
      <c r="T66" s="10" t="n"/>
      <c r="U66" s="12">
        <f>INT(I66*N66/1000)</f>
        <v/>
      </c>
      <c r="V66" s="41">
        <f>INT(N66*V$3)</f>
        <v/>
      </c>
      <c r="W66" s="12" t="n">
        <v>888</v>
      </c>
    </row>
    <row r="67" ht="13.5" customHeight="1" s="49">
      <c r="A67" s="11">
        <f>VLOOKUP(C67,[1]鱼种设计表!$B$2:$L$55,4,FALSE)</f>
        <v/>
      </c>
      <c r="B67" s="11">
        <f>VLOOKUP(C67,[1]鱼种设计表!$B$2:$L$24,11,FALSE)</f>
        <v/>
      </c>
      <c r="C67" s="2">
        <f>VLOOKUP(D67,鱼种重量参数!$A$1:$D$99,4,FALSE)</f>
        <v/>
      </c>
      <c r="D67" s="8" t="inlineStr">
        <is>
          <t>Largemouth_Bass</t>
        </is>
      </c>
      <c r="E67" s="8" t="inlineStr">
        <is>
          <t>_Unique</t>
        </is>
      </c>
      <c r="F67" s="9" t="n">
        <v>2</v>
      </c>
      <c r="G67" s="9" t="n">
        <v>77</v>
      </c>
      <c r="H67" s="9" t="n">
        <v>89</v>
      </c>
      <c r="I67" s="52">
        <f>$L67*POWER(G67, $M67)</f>
        <v/>
      </c>
      <c r="J67" s="52">
        <f>$L67*POWER(H67, $M67)</f>
        <v/>
      </c>
      <c r="K67" s="52">
        <f>$L67*(POWER(H67,$M67+1)-POWER($G67,$M67+1))/($M67+1)/($H67-$G67)</f>
        <v/>
      </c>
      <c r="L67" s="3">
        <f>VLOOKUP($D67,鱼种重量参数!$A$1:$F$99,COLUMN(鱼种重量参数!E$1), FALSE)</f>
        <v/>
      </c>
      <c r="M67" s="3">
        <f>VLOOKUP($D67,鱼种重量参数!$A$1:$F$99,COLUMN(鱼种重量参数!F$1), FALSE)</f>
        <v/>
      </c>
      <c r="N67" s="9" t="n">
        <v>1250</v>
      </c>
      <c r="O67" s="9" t="n">
        <v>87</v>
      </c>
      <c r="P67" s="12">
        <f>INT(K67*N67/1000)</f>
        <v/>
      </c>
      <c r="Q67" s="10">
        <f t="array" ref="Q67">INT(SUMPRODUCT(($D$4:$D$99=$D67)*($F$4:$F$99=$F67),$P$4:$P$99,$O$4:$O$99)/SUMPRODUCT(($D$4:$D$99=$D67)*($F$4:$F$99=$F67),$O$4:$O$99))</f>
        <v/>
      </c>
      <c r="R67" s="12">
        <f t="array" ref="R67">INT(SUMPRODUCT(($D$4:$D$99=$D67)*($F$4:$F$99=$F67),$K$4:$K$99,$O$4:$O$99)/SUMPRODUCT(($D$4:$D$99=$D67)*($F$4:$F$99=$F67),$O$4:$O$99))</f>
        <v/>
      </c>
      <c r="S67" s="12" t="n"/>
      <c r="T67" s="10" t="n"/>
      <c r="U67" s="12">
        <f>INT(I67*N67/1000)</f>
        <v/>
      </c>
      <c r="V67" s="41">
        <f>INT(N67*V$3)</f>
        <v/>
      </c>
      <c r="W67" s="12" t="n">
        <v>925</v>
      </c>
    </row>
    <row r="68" ht="13.5" customHeight="1" s="49">
      <c r="A68" s="11">
        <f>VLOOKUP(C68,[1]鱼种设计表!$B$2:$L$55,4,FALSE)</f>
        <v/>
      </c>
      <c r="B68" s="11">
        <f>VLOOKUP(C68,[1]鱼种设计表!$B$2:$L$24,11,FALSE)</f>
        <v/>
      </c>
      <c r="C68" s="2">
        <f>VLOOKUP(D68,鱼种重量参数!$A$1:$D$99,4,FALSE)</f>
        <v/>
      </c>
      <c r="D68" s="8" t="inlineStr">
        <is>
          <t>Largemouth_Bass</t>
        </is>
      </c>
      <c r="E68" s="8" t="inlineStr">
        <is>
          <t>_Apex</t>
        </is>
      </c>
      <c r="F68" s="9" t="n">
        <v>2</v>
      </c>
      <c r="G68" s="9" t="n">
        <v>89</v>
      </c>
      <c r="H68" s="9" t="n">
        <v>97</v>
      </c>
      <c r="I68" s="52">
        <f>$L68*POWER(G68, $M68)</f>
        <v/>
      </c>
      <c r="J68" s="52">
        <f>$L68*POWER(H68, $M68)</f>
        <v/>
      </c>
      <c r="K68" s="52">
        <f>$L68*(POWER(H68,$M68+1)-POWER($G68,$M68+1))/($M68+1)/($H68-$G68)</f>
        <v/>
      </c>
      <c r="L68" s="3">
        <f>VLOOKUP($D68,鱼种重量参数!$A$1:$F$99,COLUMN(鱼种重量参数!E$1), FALSE)</f>
        <v/>
      </c>
      <c r="M68" s="3">
        <f>VLOOKUP($D68,鱼种重量参数!$A$1:$F$99,COLUMN(鱼种重量参数!F$1), FALSE)</f>
        <v/>
      </c>
      <c r="N68" s="9" t="n">
        <v>1300</v>
      </c>
      <c r="O68" s="9" t="n">
        <v>35</v>
      </c>
      <c r="P68" s="12">
        <f>INT(K68*N68/1000)</f>
        <v/>
      </c>
      <c r="Q68" s="10">
        <f t="array" ref="Q68">INT(SUMPRODUCT(($D$4:$D$99=$D68)*($F$4:$F$99=$F68),$P$4:$P$99,$O$4:$O$99)/SUMPRODUCT(($D$4:$D$99=$D68)*($F$4:$F$99=$F68),$O$4:$O$99))</f>
        <v/>
      </c>
      <c r="R68" s="12">
        <f t="array" ref="R68">INT(SUMPRODUCT(($D$4:$D$99=$D68)*($F$4:$F$99=$F68),$K$4:$K$99,$O$4:$O$99)/SUMPRODUCT(($D$4:$D$99=$D68)*($F$4:$F$99=$F68),$O$4:$O$99))</f>
        <v/>
      </c>
      <c r="S68" s="12" t="n"/>
      <c r="T68" s="10" t="n"/>
      <c r="U68" s="12">
        <f>INT(I68*N68/1000)</f>
        <v/>
      </c>
      <c r="V68" s="41">
        <f>INT(N68*V$3)</f>
        <v/>
      </c>
      <c r="W68" s="12" t="n">
        <v>962</v>
      </c>
    </row>
    <row r="69" ht="13.5" customHeight="1" s="49">
      <c r="A69" s="11">
        <f>VLOOKUP(C69,[1]鱼种设计表!$B$2:$L$55,4,FALSE)</f>
        <v/>
      </c>
      <c r="B69" s="11">
        <f>VLOOKUP(C69,[1]鱼种设计表!$B$2:$L$24,11,FALSE)</f>
        <v/>
      </c>
      <c r="C69" s="2">
        <f>VLOOKUP(D69,鱼种重量参数!$A$1:$D$99,4,FALSE)</f>
        <v/>
      </c>
      <c r="D69" s="8" t="inlineStr">
        <is>
          <t>American_Eel</t>
        </is>
      </c>
      <c r="E69" s="8" t="inlineStr">
        <is>
          <t>_Young</t>
        </is>
      </c>
      <c r="F69" s="9" t="n">
        <v>2</v>
      </c>
      <c r="G69" s="9" t="n">
        <v>35</v>
      </c>
      <c r="H69" s="9" t="n">
        <v>60</v>
      </c>
      <c r="I69" s="52">
        <f>$L69*POWER(G69, $M69)</f>
        <v/>
      </c>
      <c r="J69" s="52">
        <f>$L69*POWER(H69, $M69)</f>
        <v/>
      </c>
      <c r="K69" s="52">
        <f>$L69*(POWER(H69,$M69+1)-POWER($G69,$M69+1))/($M69+1)/($H69-$G69)</f>
        <v/>
      </c>
      <c r="L69" s="3">
        <f>VLOOKUP($D69,鱼种重量参数!$A$1:$F$99,COLUMN(鱼种重量参数!E$1), FALSE)</f>
        <v/>
      </c>
      <c r="M69" s="3">
        <f>VLOOKUP($D69,鱼种重量参数!$A$1:$F$99,COLUMN(鱼种重量参数!F$1), FALSE)</f>
        <v/>
      </c>
      <c r="N69" s="9" t="n">
        <v>450</v>
      </c>
      <c r="O69" s="9" t="n">
        <v>350</v>
      </c>
      <c r="P69" s="12">
        <f>INT(K69*N69/1000)</f>
        <v/>
      </c>
      <c r="Q69" s="10">
        <f t="array" ref="Q69">INT(SUMPRODUCT(($D$4:$D$99=$D69)*($F$4:$F$99=$F69),$P$4:$P$99,$O$4:$O$99)/SUMPRODUCT(($D$4:$D$99=$D69)*($F$4:$F$99=$F69),$O$4:$O$99))</f>
        <v/>
      </c>
      <c r="R69" s="12">
        <f t="array" ref="R69">INT(SUMPRODUCT(($D$4:$D$99=$D69)*($F$4:$F$99=$F69),$K$4:$K$99,$O$4:$O$99)/SUMPRODUCT(($D$4:$D$99=$D69)*($F$4:$F$99=$F69),$O$4:$O$99))</f>
        <v/>
      </c>
      <c r="S69" s="12" t="n"/>
      <c r="T69" s="10" t="n"/>
      <c r="U69" s="12">
        <f>INT(I69*N69/1000)</f>
        <v/>
      </c>
      <c r="V69" s="41">
        <f>INT(N69*V$3)</f>
        <v/>
      </c>
      <c r="W69" s="12" t="n">
        <v>333</v>
      </c>
    </row>
    <row r="70" ht="13.5" customHeight="1" s="49">
      <c r="A70" s="11">
        <f>VLOOKUP(C70,[1]鱼种设计表!$B$2:$L$55,4,FALSE)</f>
        <v/>
      </c>
      <c r="B70" s="11">
        <f>VLOOKUP(C70,[1]鱼种设计表!$B$2:$L$24,11,FALSE)</f>
        <v/>
      </c>
      <c r="C70" s="2">
        <f>VLOOKUP(D70,鱼种重量参数!$A$1:$D$99,4,FALSE)</f>
        <v/>
      </c>
      <c r="D70" s="8" t="inlineStr">
        <is>
          <t>American_Eel</t>
        </is>
      </c>
      <c r="E70" s="8" t="inlineStr">
        <is>
          <t>_Common</t>
        </is>
      </c>
      <c r="F70" s="9" t="n">
        <v>2</v>
      </c>
      <c r="G70" s="9" t="n">
        <v>60</v>
      </c>
      <c r="H70" s="9" t="n">
        <v>93</v>
      </c>
      <c r="I70" s="52">
        <f>$L70*POWER(G70, $M70)</f>
        <v/>
      </c>
      <c r="J70" s="52">
        <f>$L70*POWER(H70, $M70)</f>
        <v/>
      </c>
      <c r="K70" s="52">
        <f>$L70*(POWER(H70,$M70+1)-POWER($G70,$M70+1))/($M70+1)/($H70-$G70)</f>
        <v/>
      </c>
      <c r="L70" s="3">
        <f>VLOOKUP($D70,鱼种重量参数!$A$1:$F$99,COLUMN(鱼种重量参数!E$1), FALSE)</f>
        <v/>
      </c>
      <c r="M70" s="3">
        <f>VLOOKUP($D70,鱼种重量参数!$A$1:$F$99,COLUMN(鱼种重量参数!F$1), FALSE)</f>
        <v/>
      </c>
      <c r="N70" s="9" t="n">
        <v>460</v>
      </c>
      <c r="O70" s="9" t="n">
        <v>350</v>
      </c>
      <c r="P70" s="12">
        <f>INT(K70*N70/1000)</f>
        <v/>
      </c>
      <c r="Q70" s="10">
        <f t="array" ref="Q70">INT(SUMPRODUCT(($D$4:$D$99=$D70)*($F$4:$F$99=$F70),$P$4:$P$99,$O$4:$O$99)/SUMPRODUCT(($D$4:$D$99=$D70)*($F$4:$F$99=$F70),$O$4:$O$99))</f>
        <v/>
      </c>
      <c r="R70" s="12">
        <f t="array" ref="R70">INT(SUMPRODUCT(($D$4:$D$99=$D70)*($F$4:$F$99=$F70),$K$4:$K$99,$O$4:$O$99)/SUMPRODUCT(($D$4:$D$99=$D70)*($F$4:$F$99=$F70),$O$4:$O$99))</f>
        <v/>
      </c>
      <c r="S70" s="12" t="n"/>
      <c r="T70" s="10" t="n"/>
      <c r="U70" s="12">
        <f>INT(I70*N70/1000)</f>
        <v/>
      </c>
      <c r="V70" s="41">
        <f>INT(N70*V$3)</f>
        <v/>
      </c>
      <c r="W70" s="12" t="n">
        <v>340</v>
      </c>
    </row>
    <row r="71" ht="13.5" customHeight="1" s="49">
      <c r="A71" s="11">
        <f>VLOOKUP(C71,[1]鱼种设计表!$B$2:$L$55,4,FALSE)</f>
        <v/>
      </c>
      <c r="B71" s="11">
        <f>VLOOKUP(C71,[1]鱼种设计表!$B$2:$L$24,11,FALSE)</f>
        <v/>
      </c>
      <c r="C71" s="2">
        <f>VLOOKUP(D71,鱼种重量参数!$A$1:$D$99,4,FALSE)</f>
        <v/>
      </c>
      <c r="D71" s="8" t="inlineStr">
        <is>
          <t>American_Eel</t>
        </is>
      </c>
      <c r="E71" s="8" t="inlineStr">
        <is>
          <t>_Trophy</t>
        </is>
      </c>
      <c r="F71" s="9" t="n">
        <v>2</v>
      </c>
      <c r="G71" s="9" t="n">
        <v>93</v>
      </c>
      <c r="H71" s="9" t="n">
        <v>119</v>
      </c>
      <c r="I71" s="52">
        <f>$L71*POWER(G71, $M71)</f>
        <v/>
      </c>
      <c r="J71" s="52">
        <f>$L71*POWER(H71, $M71)</f>
        <v/>
      </c>
      <c r="K71" s="52">
        <f>$L71*(POWER(H71,$M71+1)-POWER($G71,$M71+1))/($M71+1)/($H71-$G71)</f>
        <v/>
      </c>
      <c r="L71" s="3">
        <f>VLOOKUP($D71,鱼种重量参数!$A$1:$F$99,COLUMN(鱼种重量参数!E$1), FALSE)</f>
        <v/>
      </c>
      <c r="M71" s="3">
        <f>VLOOKUP($D71,鱼种重量参数!$A$1:$F$99,COLUMN(鱼种重量参数!F$1), FALSE)</f>
        <v/>
      </c>
      <c r="N71" s="9" t="n">
        <v>470</v>
      </c>
      <c r="O71" s="9" t="n">
        <v>175</v>
      </c>
      <c r="P71" s="12">
        <f>INT(K71*N71/1000)</f>
        <v/>
      </c>
      <c r="Q71" s="10">
        <f t="array" ref="Q71">INT(SUMPRODUCT(($D$4:$D$99=$D71)*($F$4:$F$99=$F71),$P$4:$P$99,$O$4:$O$99)/SUMPRODUCT(($D$4:$D$99=$D71)*($F$4:$F$99=$F71),$O$4:$O$99))</f>
        <v/>
      </c>
      <c r="R71" s="12">
        <f t="array" ref="R71">INT(SUMPRODUCT(($D$4:$D$99=$D71)*($F$4:$F$99=$F71),$K$4:$K$99,$O$4:$O$99)/SUMPRODUCT(($D$4:$D$99=$D71)*($F$4:$F$99=$F71),$O$4:$O$99))</f>
        <v/>
      </c>
      <c r="S71" s="12" t="n"/>
      <c r="T71" s="10" t="n"/>
      <c r="U71" s="12">
        <f>INT(I71*N71/1000)</f>
        <v/>
      </c>
      <c r="V71" s="41">
        <f>INT(N71*V$3)</f>
        <v/>
      </c>
      <c r="W71" s="12" t="n">
        <v>347</v>
      </c>
    </row>
    <row r="72" ht="13.5" customHeight="1" s="49">
      <c r="A72" s="11">
        <f>VLOOKUP(C72,[1]鱼种设计表!$B$2:$L$55,4,FALSE)</f>
        <v/>
      </c>
      <c r="B72" s="11">
        <f>VLOOKUP(C72,[1]鱼种设计表!$B$2:$L$24,11,FALSE)</f>
        <v/>
      </c>
      <c r="C72" s="2">
        <f>VLOOKUP(D72,鱼种重量参数!$A$1:$D$99,4,FALSE)</f>
        <v/>
      </c>
      <c r="D72" s="8" t="inlineStr">
        <is>
          <t>American_Eel</t>
        </is>
      </c>
      <c r="E72" s="8" t="inlineStr">
        <is>
          <t>_Unique</t>
        </is>
      </c>
      <c r="F72" s="9" t="n">
        <v>2</v>
      </c>
      <c r="G72" s="9" t="n">
        <v>119</v>
      </c>
      <c r="H72" s="9" t="n">
        <v>139</v>
      </c>
      <c r="I72" s="52">
        <f>$L72*POWER(G72, $M72)</f>
        <v/>
      </c>
      <c r="J72" s="52">
        <f>$L72*POWER(H72, $M72)</f>
        <v/>
      </c>
      <c r="K72" s="52">
        <f>$L72*(POWER(H72,$M72+1)-POWER($G72,$M72+1))/($M72+1)/($H72-$G72)</f>
        <v/>
      </c>
      <c r="L72" s="3">
        <f>VLOOKUP($D72,鱼种重量参数!$A$1:$F$99,COLUMN(鱼种重量参数!E$1), FALSE)</f>
        <v/>
      </c>
      <c r="M72" s="3">
        <f>VLOOKUP($D72,鱼种重量参数!$A$1:$F$99,COLUMN(鱼种重量参数!F$1), FALSE)</f>
        <v/>
      </c>
      <c r="N72" s="9" t="n">
        <v>500</v>
      </c>
      <c r="O72" s="9" t="n">
        <v>87</v>
      </c>
      <c r="P72" s="12">
        <f>INT(K72*N72/1000)</f>
        <v/>
      </c>
      <c r="Q72" s="10">
        <f t="array" ref="Q72">INT(SUMPRODUCT(($D$4:$D$99=$D72)*($F$4:$F$99=$F72),$P$4:$P$99,$O$4:$O$99)/SUMPRODUCT(($D$4:$D$99=$D72)*($F$4:$F$99=$F72),$O$4:$O$99))</f>
        <v/>
      </c>
      <c r="R72" s="12">
        <f t="array" ref="R72">INT(SUMPRODUCT(($D$4:$D$99=$D72)*($F$4:$F$99=$F72),$K$4:$K$99,$O$4:$O$99)/SUMPRODUCT(($D$4:$D$99=$D72)*($F$4:$F$99=$F72),$O$4:$O$99))</f>
        <v/>
      </c>
      <c r="S72" s="12" t="n"/>
      <c r="T72" s="10" t="n"/>
      <c r="U72" s="12">
        <f>INT(I72*N72/1000)</f>
        <v/>
      </c>
      <c r="V72" s="41">
        <f>INT(N72*V$3)</f>
        <v/>
      </c>
      <c r="W72" s="12" t="n">
        <v>370</v>
      </c>
    </row>
    <row r="73" ht="13.5" customHeight="1" s="49">
      <c r="A73" s="11">
        <f>VLOOKUP(C73,[1]鱼种设计表!$B$2:$L$55,4,FALSE)</f>
        <v/>
      </c>
      <c r="B73" s="11">
        <f>VLOOKUP(C73,[1]鱼种设计表!$B$2:$L$24,11,FALSE)</f>
        <v/>
      </c>
      <c r="C73" s="2">
        <f>VLOOKUP(D73,鱼种重量参数!$A$1:$D$99,4,FALSE)</f>
        <v/>
      </c>
      <c r="D73" s="8" t="inlineStr">
        <is>
          <t>American_Eel</t>
        </is>
      </c>
      <c r="E73" s="8" t="inlineStr">
        <is>
          <t>_Apex</t>
        </is>
      </c>
      <c r="F73" s="9" t="n">
        <v>2</v>
      </c>
      <c r="G73" s="9" t="n">
        <v>139</v>
      </c>
      <c r="H73" s="9" t="n">
        <v>152</v>
      </c>
      <c r="I73" s="52">
        <f>$L73*POWER(G73, $M73)</f>
        <v/>
      </c>
      <c r="J73" s="52">
        <f>$L73*POWER(H73, $M73)</f>
        <v/>
      </c>
      <c r="K73" s="52">
        <f>$L73*(POWER(H73,$M73+1)-POWER($G73,$M73+1))/($M73+1)/($H73-$G73)</f>
        <v/>
      </c>
      <c r="L73" s="3">
        <f>VLOOKUP($D73,鱼种重量参数!$A$1:$F$99,COLUMN(鱼种重量参数!E$1), FALSE)</f>
        <v/>
      </c>
      <c r="M73" s="3">
        <f>VLOOKUP($D73,鱼种重量参数!$A$1:$F$99,COLUMN(鱼种重量参数!F$1), FALSE)</f>
        <v/>
      </c>
      <c r="N73" s="9" t="n">
        <v>600</v>
      </c>
      <c r="O73" s="9" t="n">
        <v>35</v>
      </c>
      <c r="P73" s="12">
        <f>INT(K73*N73/1000)</f>
        <v/>
      </c>
      <c r="Q73" s="10">
        <f t="array" ref="Q73">INT(SUMPRODUCT(($D$4:$D$99=$D73)*($F$4:$F$99=$F73),$P$4:$P$99,$O$4:$O$99)/SUMPRODUCT(($D$4:$D$99=$D73)*($F$4:$F$99=$F73),$O$4:$O$99))</f>
        <v/>
      </c>
      <c r="R73" s="12">
        <f t="array" ref="R73">INT(SUMPRODUCT(($D$4:$D$99=$D73)*($F$4:$F$99=$F73),$K$4:$K$99,$O$4:$O$99)/SUMPRODUCT(($D$4:$D$99=$D73)*($F$4:$F$99=$F73),$O$4:$O$99))</f>
        <v/>
      </c>
      <c r="S73" s="12" t="n"/>
      <c r="T73" s="10" t="n"/>
      <c r="U73" s="12">
        <f>INT(I73*N73/1000)</f>
        <v/>
      </c>
      <c r="V73" s="41">
        <f>INT(N73*V$3)</f>
        <v/>
      </c>
      <c r="W73" s="12" t="n">
        <v>444</v>
      </c>
    </row>
    <row r="74" ht="13.5" customHeight="1" s="49">
      <c r="A74" s="11">
        <f>VLOOKUP(C74,[1]鱼种设计表!$B$2:$L$55,4,FALSE)</f>
        <v/>
      </c>
      <c r="B74" s="11">
        <f>VLOOKUP(C74,[1]鱼种设计表!$B$2:$L$24,11,FALSE)</f>
        <v/>
      </c>
      <c r="C74" s="2">
        <f>VLOOKUP(D74,鱼种重量参数!$A$1:$D$99,4,FALSE)</f>
        <v/>
      </c>
      <c r="D74" s="8" t="inlineStr">
        <is>
          <t>Walleye</t>
        </is>
      </c>
      <c r="E74" s="8" t="inlineStr">
        <is>
          <t>_Young</t>
        </is>
      </c>
      <c r="F74" s="9" t="n">
        <v>2</v>
      </c>
      <c r="G74" s="9" t="n">
        <v>33</v>
      </c>
      <c r="H74" s="9" t="n">
        <v>46</v>
      </c>
      <c r="I74" s="52">
        <f>$L74*POWER(G74, $M74)</f>
        <v/>
      </c>
      <c r="J74" s="52">
        <f>$L74*POWER(H74, $M74)</f>
        <v/>
      </c>
      <c r="K74" s="52">
        <f>$L74*(POWER(H74,$M74+1)-POWER($G74,$M74+1))/($M74+1)/($H74-$G74)</f>
        <v/>
      </c>
      <c r="L74" s="3">
        <f>VLOOKUP($D74,鱼种重量参数!$A$1:$F$99,COLUMN(鱼种重量参数!E$1), FALSE)</f>
        <v/>
      </c>
      <c r="M74" s="3">
        <f>VLOOKUP($D74,鱼种重量参数!$A$1:$F$99,COLUMN(鱼种重量参数!F$1), FALSE)</f>
        <v/>
      </c>
      <c r="N74" s="9" t="n">
        <v>750</v>
      </c>
      <c r="O74" s="9" t="n">
        <v>350</v>
      </c>
      <c r="P74" s="12">
        <f>INT(K74*N74/1000)</f>
        <v/>
      </c>
      <c r="Q74" s="10">
        <f t="array" ref="Q74">INT(SUMPRODUCT(($D$4:$D$99=$D74)*($F$4:$F$99=$F74),$P$4:$P$99,$O$4:$O$99)/SUMPRODUCT(($D$4:$D$99=$D74)*($F$4:$F$99=$F74),$O$4:$O$99))</f>
        <v/>
      </c>
      <c r="R74" s="12">
        <f t="array" ref="R74">INT(SUMPRODUCT(($D$4:$D$99=$D74)*($F$4:$F$99=$F74),$K$4:$K$99,$O$4:$O$99)/SUMPRODUCT(($D$4:$D$99=$D74)*($F$4:$F$99=$F74),$O$4:$O$99))</f>
        <v/>
      </c>
      <c r="S74" s="12" t="n"/>
      <c r="T74" s="10" t="n"/>
      <c r="U74" s="12">
        <f>INT(I74*N74/1000)</f>
        <v/>
      </c>
      <c r="V74" s="41">
        <f>INT(N74*V$3)</f>
        <v/>
      </c>
      <c r="W74" s="12" t="n">
        <v>555</v>
      </c>
    </row>
    <row r="75" ht="13.5" customHeight="1" s="49">
      <c r="A75" s="11">
        <f>VLOOKUP(C75,[1]鱼种设计表!$B$2:$L$55,4,FALSE)</f>
        <v/>
      </c>
      <c r="B75" s="11">
        <f>VLOOKUP(C75,[1]鱼种设计表!$B$2:$L$24,11,FALSE)</f>
        <v/>
      </c>
      <c r="C75" s="2">
        <f>VLOOKUP(D75,鱼种重量参数!$A$1:$D$99,4,FALSE)</f>
        <v/>
      </c>
      <c r="D75" s="8" t="inlineStr">
        <is>
          <t>Walleye</t>
        </is>
      </c>
      <c r="E75" s="8" t="inlineStr">
        <is>
          <t>_Common</t>
        </is>
      </c>
      <c r="F75" s="9" t="n">
        <v>2</v>
      </c>
      <c r="G75" s="9" t="n">
        <v>46</v>
      </c>
      <c r="H75" s="9" t="n">
        <v>68</v>
      </c>
      <c r="I75" s="52">
        <f>$L75*POWER(G75, $M75)</f>
        <v/>
      </c>
      <c r="J75" s="52">
        <f>$L75*POWER(H75, $M75)</f>
        <v/>
      </c>
      <c r="K75" s="52">
        <f>$L75*(POWER(H75,$M75+1)-POWER($G75,$M75+1))/($M75+1)/($H75-$G75)</f>
        <v/>
      </c>
      <c r="L75" s="3">
        <f>VLOOKUP($D75,鱼种重量参数!$A$1:$F$99,COLUMN(鱼种重量参数!E$1), FALSE)</f>
        <v/>
      </c>
      <c r="M75" s="3">
        <f>VLOOKUP($D75,鱼种重量参数!$A$1:$F$99,COLUMN(鱼种重量参数!F$1), FALSE)</f>
        <v/>
      </c>
      <c r="N75" s="9" t="n">
        <v>800</v>
      </c>
      <c r="O75" s="9" t="n">
        <v>350</v>
      </c>
      <c r="P75" s="12">
        <f>INT(K75*N75/1000)</f>
        <v/>
      </c>
      <c r="Q75" s="10">
        <f t="array" ref="Q75">INT(SUMPRODUCT(($D$4:$D$99=$D75)*($F$4:$F$99=$F75),$P$4:$P$99,$O$4:$O$99)/SUMPRODUCT(($D$4:$D$99=$D75)*($F$4:$F$99=$F75),$O$4:$O$99))</f>
        <v/>
      </c>
      <c r="R75" s="12">
        <f t="array" ref="R75">INT(SUMPRODUCT(($D$4:$D$99=$D75)*($F$4:$F$99=$F75),$K$4:$K$99,$O$4:$O$99)/SUMPRODUCT(($D$4:$D$99=$D75)*($F$4:$F$99=$F75),$O$4:$O$99))</f>
        <v/>
      </c>
      <c r="S75" s="12" t="n"/>
      <c r="T75" s="10" t="n"/>
      <c r="U75" s="12">
        <f>INT(I75*N75/1000)</f>
        <v/>
      </c>
      <c r="V75" s="41">
        <f>INT(N75*V$3)</f>
        <v/>
      </c>
      <c r="W75" s="12" t="n">
        <v>592</v>
      </c>
    </row>
    <row r="76" ht="13.5" customHeight="1" s="49">
      <c r="A76" s="11">
        <f>VLOOKUP(C76,[1]鱼种设计表!$B$2:$L$55,4,FALSE)</f>
        <v/>
      </c>
      <c r="B76" s="11">
        <f>VLOOKUP(C76,[1]鱼种设计表!$B$2:$L$24,11,FALSE)</f>
        <v/>
      </c>
      <c r="C76" s="2">
        <f>VLOOKUP(D76,鱼种重量参数!$A$1:$D$99,4,FALSE)</f>
        <v/>
      </c>
      <c r="D76" s="8" t="inlineStr">
        <is>
          <t>Walleye</t>
        </is>
      </c>
      <c r="E76" s="8" t="inlineStr">
        <is>
          <t>_Trophy</t>
        </is>
      </c>
      <c r="F76" s="9" t="n">
        <v>2</v>
      </c>
      <c r="G76" s="9" t="n">
        <v>68</v>
      </c>
      <c r="H76" s="9" t="n">
        <v>85</v>
      </c>
      <c r="I76" s="52">
        <f>$L76*POWER(G76, $M76)</f>
        <v/>
      </c>
      <c r="J76" s="52">
        <f>$L76*POWER(H76, $M76)</f>
        <v/>
      </c>
      <c r="K76" s="52">
        <f>$L76*(POWER(H76,$M76+1)-POWER($G76,$M76+1))/($M76+1)/($H76-$G76)</f>
        <v/>
      </c>
      <c r="L76" s="3">
        <f>VLOOKUP($D76,鱼种重量参数!$A$1:$F$99,COLUMN(鱼种重量参数!E$1), FALSE)</f>
        <v/>
      </c>
      <c r="M76" s="3">
        <f>VLOOKUP($D76,鱼种重量参数!$A$1:$F$99,COLUMN(鱼种重量参数!F$1), FALSE)</f>
        <v/>
      </c>
      <c r="N76" s="9" t="n">
        <v>850</v>
      </c>
      <c r="O76" s="9" t="n">
        <v>175</v>
      </c>
      <c r="P76" s="12">
        <f>INT(K76*N76/1000)</f>
        <v/>
      </c>
      <c r="Q76" s="10">
        <f t="array" ref="Q76">INT(SUMPRODUCT(($D$4:$D$99=$D76)*($F$4:$F$99=$F76),$P$4:$P$99,$O$4:$O$99)/SUMPRODUCT(($D$4:$D$99=$D76)*($F$4:$F$99=$F76),$O$4:$O$99))</f>
        <v/>
      </c>
      <c r="R76" s="12">
        <f t="array" ref="R76">INT(SUMPRODUCT(($D$4:$D$99=$D76)*($F$4:$F$99=$F76),$K$4:$K$99,$O$4:$O$99)/SUMPRODUCT(($D$4:$D$99=$D76)*($F$4:$F$99=$F76),$O$4:$O$99))</f>
        <v/>
      </c>
      <c r="S76" s="12" t="n"/>
      <c r="T76" s="10" t="n"/>
      <c r="U76" s="12">
        <f>INT(I76*N76/1000)</f>
        <v/>
      </c>
      <c r="V76" s="41">
        <f>INT(N76*V$3)</f>
        <v/>
      </c>
      <c r="W76" s="12" t="n">
        <v>629</v>
      </c>
    </row>
    <row r="77" ht="13.5" customHeight="1" s="49">
      <c r="A77" s="11">
        <f>VLOOKUP(C77,[1]鱼种设计表!$B$2:$L$55,4,FALSE)</f>
        <v/>
      </c>
      <c r="B77" s="11">
        <f>VLOOKUP(C77,[1]鱼种设计表!$B$2:$L$24,11,FALSE)</f>
        <v/>
      </c>
      <c r="C77" s="2">
        <f>VLOOKUP(D77,鱼种重量参数!$A$1:$D$99,4,FALSE)</f>
        <v/>
      </c>
      <c r="D77" s="8" t="inlineStr">
        <is>
          <t>Walleye</t>
        </is>
      </c>
      <c r="E77" s="8" t="inlineStr">
        <is>
          <t>_Unique</t>
        </is>
      </c>
      <c r="F77" s="9" t="n">
        <v>2</v>
      </c>
      <c r="G77" s="9" t="n">
        <v>85</v>
      </c>
      <c r="H77" s="9" t="n">
        <v>98</v>
      </c>
      <c r="I77" s="52">
        <f>$L77*POWER(G77, $M77)</f>
        <v/>
      </c>
      <c r="J77" s="52">
        <f>$L77*POWER(H77, $M77)</f>
        <v/>
      </c>
      <c r="K77" s="52">
        <f>$L77*(POWER(H77,$M77+1)-POWER($G77,$M77+1))/($M77+1)/($H77-$G77)</f>
        <v/>
      </c>
      <c r="L77" s="3">
        <f>VLOOKUP($D77,鱼种重量参数!$A$1:$F$99,COLUMN(鱼种重量参数!E$1), FALSE)</f>
        <v/>
      </c>
      <c r="M77" s="3">
        <f>VLOOKUP($D77,鱼种重量参数!$A$1:$F$99,COLUMN(鱼种重量参数!F$1), FALSE)</f>
        <v/>
      </c>
      <c r="N77" s="9" t="n">
        <v>900</v>
      </c>
      <c r="O77" s="9" t="n">
        <v>87</v>
      </c>
      <c r="P77" s="12">
        <f>INT(K77*N77/1000)</f>
        <v/>
      </c>
      <c r="Q77" s="10">
        <f t="array" ref="Q77">INT(SUMPRODUCT(($D$4:$D$99=$D77)*($F$4:$F$99=$F77),$P$4:$P$99,$O$4:$O$99)/SUMPRODUCT(($D$4:$D$99=$D77)*($F$4:$F$99=$F77),$O$4:$O$99))</f>
        <v/>
      </c>
      <c r="R77" s="12">
        <f t="array" ref="R77">INT(SUMPRODUCT(($D$4:$D$99=$D77)*($F$4:$F$99=$F77),$K$4:$K$99,$O$4:$O$99)/SUMPRODUCT(($D$4:$D$99=$D77)*($F$4:$F$99=$F77),$O$4:$O$99))</f>
        <v/>
      </c>
      <c r="S77" s="12" t="n"/>
      <c r="T77" s="10" t="n"/>
      <c r="U77" s="12">
        <f>INT(I77*N77/1000)</f>
        <v/>
      </c>
      <c r="V77" s="41">
        <f>INT(N77*V$3)</f>
        <v/>
      </c>
      <c r="W77" s="12" t="n">
        <v>666</v>
      </c>
    </row>
    <row r="78" ht="13.5" customHeight="1" s="49">
      <c r="A78" s="11">
        <f>VLOOKUP(C78,[1]鱼种设计表!$B$2:$L$55,4,FALSE)</f>
        <v/>
      </c>
      <c r="B78" s="11">
        <f>VLOOKUP(C78,[1]鱼种设计表!$B$2:$L$24,11,FALSE)</f>
        <v/>
      </c>
      <c r="C78" s="2">
        <f>VLOOKUP(D78,鱼种重量参数!$A$1:$D$99,4,FALSE)</f>
        <v/>
      </c>
      <c r="D78" s="8" t="inlineStr">
        <is>
          <t>Walleye</t>
        </is>
      </c>
      <c r="E78" s="8" t="inlineStr">
        <is>
          <t>_Apex</t>
        </is>
      </c>
      <c r="F78" s="9" t="n">
        <v>2</v>
      </c>
      <c r="G78" s="9" t="n">
        <v>98</v>
      </c>
      <c r="H78" s="9" t="n">
        <v>107</v>
      </c>
      <c r="I78" s="52">
        <f>$L78*POWER(G78, $M78)</f>
        <v/>
      </c>
      <c r="J78" s="52">
        <f>$L78*POWER(H78, $M78)</f>
        <v/>
      </c>
      <c r="K78" s="52">
        <f>$L78*(POWER(H78,$M78+1)-POWER($G78,$M78+1))/($M78+1)/($H78-$G78)</f>
        <v/>
      </c>
      <c r="L78" s="3">
        <f>VLOOKUP($D78,鱼种重量参数!$A$1:$F$99,COLUMN(鱼种重量参数!E$1), FALSE)</f>
        <v/>
      </c>
      <c r="M78" s="3">
        <f>VLOOKUP($D78,鱼种重量参数!$A$1:$F$99,COLUMN(鱼种重量参数!F$1), FALSE)</f>
        <v/>
      </c>
      <c r="N78" s="9" t="n">
        <v>1000</v>
      </c>
      <c r="O78" s="9" t="n">
        <v>35</v>
      </c>
      <c r="P78" s="12">
        <f>INT(K78*N78/1000)</f>
        <v/>
      </c>
      <c r="Q78" s="10">
        <f t="array" ref="Q78">INT(SUMPRODUCT(($D$4:$D$99=$D78)*($F$4:$F$99=$F78),$P$4:$P$99,$O$4:$O$99)/SUMPRODUCT(($D$4:$D$99=$D78)*($F$4:$F$99=$F78),$O$4:$O$99))</f>
        <v/>
      </c>
      <c r="R78" s="12">
        <f t="array" ref="R78">INT(SUMPRODUCT(($D$4:$D$99=$D78)*($F$4:$F$99=$F78),$K$4:$K$99,$O$4:$O$99)/SUMPRODUCT(($D$4:$D$99=$D78)*($F$4:$F$99=$F78),$O$4:$O$99))</f>
        <v/>
      </c>
      <c r="S78" s="12" t="n"/>
      <c r="T78" s="10" t="n"/>
      <c r="U78" s="12">
        <f>INT(I78*N78/1000)</f>
        <v/>
      </c>
      <c r="V78" s="41">
        <f>INT(N78*V$3)</f>
        <v/>
      </c>
      <c r="W78" s="12" t="n">
        <v>740</v>
      </c>
    </row>
    <row r="79">
      <c r="C79" s="3" t="n"/>
      <c r="D79" s="3" t="n"/>
      <c r="E79" s="3" t="n"/>
      <c r="F79" s="3" t="n"/>
      <c r="G79" s="3" t="n"/>
      <c r="H79" s="3" t="n"/>
      <c r="I79" s="52" t="n"/>
      <c r="J79" s="52" t="n"/>
      <c r="K79" s="52" t="n"/>
      <c r="L79" s="3" t="n"/>
      <c r="M79" s="3" t="n"/>
      <c r="N79" s="3" t="n"/>
      <c r="U79" s="1" t="n"/>
      <c r="V79" s="42" t="n"/>
      <c r="W79" s="1" t="n"/>
    </row>
    <row r="80">
      <c r="C80" s="3" t="n"/>
      <c r="D80" s="3" t="n"/>
      <c r="E80" s="3" t="n"/>
      <c r="F80" s="3" t="n"/>
      <c r="G80" s="3" t="n"/>
      <c r="H80" s="3" t="n"/>
      <c r="I80" s="52" t="n"/>
      <c r="J80" s="52" t="n"/>
      <c r="K80" s="52" t="n"/>
      <c r="L80" s="3" t="n"/>
      <c r="M80" s="3" t="n"/>
      <c r="N80" s="3" t="n"/>
      <c r="U80" s="1" t="n"/>
      <c r="V80" s="42" t="n"/>
      <c r="W80" s="1" t="n"/>
    </row>
    <row r="81">
      <c r="C81" s="3" t="n"/>
      <c r="D81" s="3" t="n"/>
      <c r="E81" s="3" t="n"/>
      <c r="F81" s="3" t="n"/>
      <c r="G81" s="3" t="n"/>
      <c r="H81" s="3" t="n"/>
      <c r="I81" s="52" t="n"/>
      <c r="J81" s="52" t="n"/>
      <c r="K81" s="52" t="n"/>
      <c r="L81" s="3" t="n"/>
      <c r="M81" s="3" t="n"/>
      <c r="N81" s="3" t="n"/>
      <c r="U81" s="1" t="n"/>
      <c r="V81" s="42" t="n"/>
      <c r="W81" s="1" t="n"/>
    </row>
    <row r="82">
      <c r="C82" s="3" t="n"/>
      <c r="D82" s="3" t="n"/>
      <c r="E82" s="3" t="n"/>
      <c r="F82" s="3" t="n"/>
      <c r="G82" s="3" t="n"/>
      <c r="H82" s="3" t="n"/>
      <c r="I82" s="52" t="n"/>
      <c r="J82" s="52" t="n"/>
      <c r="K82" s="52" t="n"/>
      <c r="L82" s="3" t="n"/>
      <c r="M82" s="3" t="n"/>
      <c r="N82" s="3" t="n"/>
      <c r="U82" s="1" t="n"/>
      <c r="V82" s="42" t="n"/>
      <c r="W82" s="1" t="n"/>
    </row>
    <row r="83">
      <c r="C83" s="3" t="n"/>
      <c r="D83" s="3" t="n"/>
      <c r="E83" s="3" t="n"/>
      <c r="F83" s="3" t="n"/>
      <c r="G83" s="3" t="n"/>
      <c r="H83" s="3" t="n"/>
      <c r="I83" s="52" t="n"/>
      <c r="J83" s="52" t="n"/>
      <c r="K83" s="52" t="n"/>
      <c r="L83" s="3" t="n"/>
      <c r="M83" s="3" t="n"/>
      <c r="N83" s="3" t="n"/>
      <c r="U83" s="1" t="n"/>
      <c r="V83" s="42" t="n"/>
      <c r="W83" s="1" t="n"/>
    </row>
    <row r="84">
      <c r="C84" s="3" t="n"/>
      <c r="D84" s="3" t="n"/>
      <c r="E84" s="3" t="n"/>
      <c r="F84" s="3" t="n"/>
      <c r="G84" s="3" t="n"/>
      <c r="H84" s="3" t="n"/>
      <c r="I84" s="52" t="n"/>
      <c r="J84" s="52" t="n"/>
      <c r="K84" s="52" t="n"/>
      <c r="L84" s="3" t="n"/>
      <c r="M84" s="3" t="n"/>
      <c r="N84" s="3" t="n"/>
      <c r="U84" s="1" t="n"/>
      <c r="V84" s="42" t="n"/>
      <c r="W84" s="1" t="n"/>
    </row>
    <row r="85">
      <c r="C85" s="3" t="n"/>
      <c r="D85" s="3" t="n"/>
      <c r="E85" s="3" t="n"/>
      <c r="F85" s="3" t="n"/>
      <c r="G85" s="3" t="n"/>
      <c r="H85" s="3" t="n"/>
      <c r="I85" s="52" t="n"/>
      <c r="J85" s="52" t="n"/>
      <c r="K85" s="52" t="n"/>
      <c r="L85" s="3" t="n"/>
      <c r="M85" s="3" t="n"/>
      <c r="N85" s="3" t="n"/>
      <c r="U85" s="1" t="n"/>
      <c r="V85" s="42" t="n"/>
      <c r="W85" s="1" t="n"/>
    </row>
    <row r="86">
      <c r="C86" s="3" t="n"/>
      <c r="D86" s="3" t="n"/>
      <c r="E86" s="3" t="n"/>
      <c r="F86" s="3" t="n"/>
      <c r="G86" s="3" t="n"/>
      <c r="H86" s="3" t="n"/>
      <c r="I86" s="52" t="n"/>
      <c r="J86" s="52" t="n"/>
      <c r="K86" s="52" t="n"/>
      <c r="L86" s="3" t="n"/>
      <c r="M86" s="3" t="n"/>
      <c r="N86" s="3" t="n"/>
      <c r="U86" s="1" t="n"/>
      <c r="V86" s="42" t="n"/>
      <c r="W86" s="1" t="n"/>
    </row>
    <row r="87">
      <c r="C87" s="3" t="n"/>
      <c r="D87" s="3" t="n"/>
      <c r="E87" s="3" t="n"/>
      <c r="F87" s="3" t="n"/>
      <c r="G87" s="3" t="n"/>
      <c r="H87" s="3" t="n"/>
      <c r="I87" s="52" t="n"/>
      <c r="J87" s="52" t="n"/>
      <c r="K87" s="52" t="n"/>
      <c r="L87" s="3" t="n"/>
      <c r="M87" s="3" t="n"/>
      <c r="N87" s="3" t="n"/>
      <c r="U87" s="1" t="n"/>
      <c r="V87" s="42" t="n"/>
      <c r="W87" s="1" t="n"/>
    </row>
    <row r="88">
      <c r="C88" s="3" t="n"/>
      <c r="D88" s="3" t="n"/>
      <c r="E88" s="3" t="n"/>
      <c r="F88" s="3" t="n"/>
      <c r="G88" s="3" t="n"/>
      <c r="H88" s="3" t="n"/>
      <c r="I88" s="52" t="n"/>
      <c r="J88" s="52" t="n"/>
      <c r="K88" s="52" t="n"/>
      <c r="L88" s="3" t="n"/>
      <c r="M88" s="3" t="n"/>
      <c r="N88" s="3" t="n"/>
      <c r="U88" s="1" t="n"/>
      <c r="V88" s="42" t="n"/>
      <c r="W88" s="1" t="n"/>
    </row>
    <row r="89">
      <c r="C89" s="3" t="n"/>
      <c r="D89" s="3" t="n"/>
      <c r="E89" s="3" t="n"/>
      <c r="F89" s="3" t="n"/>
      <c r="G89" s="3" t="n"/>
      <c r="H89" s="3" t="n"/>
      <c r="I89" s="52" t="n"/>
      <c r="J89" s="52" t="n"/>
      <c r="K89" s="52" t="n"/>
      <c r="L89" s="3" t="n"/>
      <c r="M89" s="3" t="n"/>
      <c r="N89" s="3" t="n"/>
      <c r="U89" s="1" t="n"/>
      <c r="V89" s="42" t="n"/>
      <c r="W89" s="1" t="n"/>
    </row>
    <row r="90">
      <c r="C90" s="3" t="n"/>
      <c r="D90" s="3" t="n"/>
      <c r="E90" s="3" t="n"/>
      <c r="F90" s="3" t="n"/>
      <c r="G90" s="3" t="n"/>
      <c r="H90" s="3" t="n"/>
      <c r="I90" s="52" t="n"/>
      <c r="J90" s="52" t="n"/>
      <c r="K90" s="52" t="n"/>
      <c r="L90" s="3" t="n"/>
      <c r="M90" s="3" t="n"/>
      <c r="N90" s="3" t="n"/>
      <c r="U90" s="1" t="n"/>
      <c r="V90" s="42" t="n"/>
      <c r="W90" s="1" t="n"/>
    </row>
    <row r="91">
      <c r="C91" s="3" t="n"/>
      <c r="D91" s="3" t="n"/>
      <c r="E91" s="3" t="n"/>
      <c r="F91" s="3" t="n"/>
      <c r="G91" s="3" t="n"/>
      <c r="H91" s="3" t="n"/>
      <c r="I91" s="52" t="n"/>
      <c r="J91" s="52" t="n"/>
      <c r="K91" s="52" t="n"/>
      <c r="L91" s="3" t="n"/>
      <c r="M91" s="3" t="n"/>
      <c r="N91" s="3" t="n"/>
      <c r="U91" s="1" t="n"/>
      <c r="V91" s="42" t="n"/>
      <c r="W91" s="1" t="n"/>
    </row>
    <row r="92">
      <c r="C92" s="3" t="n"/>
      <c r="D92" s="3" t="n"/>
      <c r="E92" s="3" t="n"/>
      <c r="F92" s="3" t="n"/>
      <c r="G92" s="3" t="n"/>
      <c r="H92" s="3" t="n"/>
      <c r="I92" s="52" t="n"/>
      <c r="J92" s="52" t="n"/>
      <c r="K92" s="52" t="n"/>
      <c r="L92" s="3" t="n"/>
      <c r="M92" s="3" t="n"/>
      <c r="N92" s="3" t="n"/>
      <c r="U92" s="1" t="n"/>
      <c r="V92" s="42" t="n"/>
      <c r="W92" s="1" t="n"/>
    </row>
    <row r="93">
      <c r="C93" s="3" t="n"/>
      <c r="D93" s="3" t="n"/>
      <c r="E93" s="3" t="n"/>
      <c r="F93" s="3" t="n"/>
      <c r="G93" s="3" t="n"/>
      <c r="H93" s="3" t="n"/>
      <c r="I93" s="52" t="n"/>
      <c r="J93" s="52" t="n"/>
      <c r="K93" s="52" t="n"/>
      <c r="L93" s="3" t="n"/>
      <c r="M93" s="3" t="n"/>
      <c r="N93" s="3" t="n"/>
      <c r="U93" s="1" t="n"/>
      <c r="V93" s="42" t="n"/>
      <c r="W93" s="1" t="n"/>
    </row>
    <row r="94">
      <c r="C94" s="3" t="n"/>
      <c r="D94" s="3" t="n"/>
      <c r="E94" s="3" t="n"/>
      <c r="F94" s="3" t="n"/>
      <c r="G94" s="3" t="n"/>
      <c r="H94" s="3" t="n"/>
      <c r="I94" s="52" t="n"/>
      <c r="J94" s="52" t="n"/>
      <c r="K94" s="52" t="n"/>
      <c r="L94" s="3" t="n"/>
      <c r="M94" s="3" t="n"/>
      <c r="N94" s="3" t="n"/>
      <c r="U94" s="1" t="n"/>
      <c r="V94" s="42" t="n"/>
      <c r="W94" s="1" t="n"/>
    </row>
    <row r="95">
      <c r="C95" s="3" t="n"/>
      <c r="D95" s="3" t="n"/>
      <c r="E95" s="3" t="n"/>
      <c r="F95" s="3" t="n"/>
      <c r="G95" s="3" t="n"/>
      <c r="H95" s="3" t="n"/>
      <c r="I95" s="52" t="n"/>
      <c r="J95" s="52" t="n"/>
      <c r="K95" s="52" t="n"/>
      <c r="L95" s="3" t="n"/>
      <c r="M95" s="3" t="n"/>
      <c r="N95" s="3" t="n"/>
      <c r="U95" s="1" t="n"/>
      <c r="V95" s="42" t="n"/>
      <c r="W95" s="1" t="n"/>
    </row>
    <row r="96">
      <c r="C96" s="3" t="n"/>
      <c r="D96" s="3" t="n"/>
      <c r="E96" s="3" t="n"/>
      <c r="F96" s="3" t="n"/>
      <c r="G96" s="3" t="n"/>
      <c r="H96" s="3" t="n"/>
      <c r="I96" s="52" t="n"/>
      <c r="J96" s="52" t="n"/>
      <c r="K96" s="52" t="n"/>
      <c r="L96" s="3" t="n"/>
      <c r="M96" s="3" t="n"/>
      <c r="N96" s="3" t="n"/>
      <c r="U96" s="1" t="n"/>
      <c r="V96" s="42" t="n"/>
      <c r="W96" s="1" t="n"/>
    </row>
    <row r="97">
      <c r="C97" s="3" t="n"/>
      <c r="D97" s="3" t="n"/>
      <c r="E97" s="3" t="n"/>
      <c r="F97" s="3" t="n"/>
      <c r="G97" s="3" t="n"/>
      <c r="H97" s="3" t="n"/>
      <c r="I97" s="52" t="n"/>
      <c r="J97" s="52" t="n"/>
      <c r="K97" s="52" t="n"/>
      <c r="L97" s="3" t="n"/>
      <c r="M97" s="3" t="n"/>
      <c r="N97" s="3" t="n"/>
      <c r="U97" s="1" t="n"/>
      <c r="V97" s="42" t="n"/>
      <c r="W97" s="1" t="n"/>
    </row>
    <row r="98">
      <c r="C98" s="3" t="n"/>
      <c r="D98" s="3" t="n"/>
      <c r="E98" s="3" t="n"/>
      <c r="F98" s="3" t="n"/>
      <c r="G98" s="3" t="n"/>
      <c r="H98" s="3" t="n"/>
      <c r="I98" s="52" t="n"/>
      <c r="J98" s="52" t="n"/>
      <c r="K98" s="52" t="n"/>
      <c r="L98" s="3" t="n"/>
      <c r="M98" s="3" t="n"/>
      <c r="N98" s="3" t="n"/>
      <c r="U98" s="1" t="n"/>
      <c r="V98" s="42" t="n"/>
      <c r="W98" s="1" t="n"/>
    </row>
    <row r="99">
      <c r="C99" s="3" t="n"/>
      <c r="D99" s="3" t="n"/>
      <c r="E99" s="3" t="n"/>
      <c r="F99" s="3" t="n"/>
      <c r="G99" s="3" t="n"/>
      <c r="H99" s="3" t="n"/>
      <c r="I99" s="52" t="n"/>
      <c r="J99" s="52" t="n"/>
      <c r="K99" s="52" t="n"/>
      <c r="L99" s="3" t="n"/>
      <c r="M99" s="3" t="n"/>
      <c r="N99" s="3" t="n"/>
      <c r="U99" s="1" t="n"/>
      <c r="V99" s="42" t="n"/>
      <c r="W99" s="1" t="n"/>
    </row>
    <row r="100">
      <c r="C100" s="3" t="n"/>
      <c r="D100" s="3" t="n"/>
      <c r="E100" s="3" t="n"/>
      <c r="F100" s="3" t="n"/>
      <c r="G100" s="3" t="n"/>
      <c r="H100" s="3" t="n"/>
      <c r="I100" s="52" t="n"/>
      <c r="J100" s="52" t="n"/>
      <c r="K100" s="52" t="n"/>
      <c r="L100" s="3" t="n"/>
      <c r="M100" s="3" t="n"/>
      <c r="N100" s="3" t="n"/>
      <c r="U100" s="1" t="n"/>
      <c r="V100" s="42" t="n"/>
      <c r="W100" s="1" t="n"/>
    </row>
    <row r="101">
      <c r="C101" s="3" t="n"/>
      <c r="D101" s="3" t="n"/>
      <c r="E101" s="3" t="n"/>
      <c r="F101" s="3" t="n"/>
      <c r="G101" s="3" t="n"/>
      <c r="H101" s="3" t="n"/>
      <c r="I101" s="52" t="n"/>
      <c r="J101" s="52" t="n"/>
      <c r="K101" s="52" t="n"/>
      <c r="L101" s="3" t="n"/>
      <c r="M101" s="3" t="n"/>
      <c r="N101" s="3" t="n"/>
      <c r="U101" s="1" t="n"/>
      <c r="V101" s="42" t="n"/>
      <c r="W101" s="1" t="n"/>
    </row>
    <row r="102">
      <c r="C102" s="3" t="n"/>
      <c r="D102" s="3" t="n"/>
      <c r="E102" s="3" t="n"/>
      <c r="F102" s="3" t="n"/>
      <c r="G102" s="3" t="n"/>
      <c r="H102" s="3" t="n"/>
      <c r="I102" s="52" t="n"/>
      <c r="J102" s="52" t="n"/>
      <c r="K102" s="52" t="n"/>
      <c r="L102" s="3" t="n"/>
      <c r="M102" s="3" t="n"/>
      <c r="N102" s="3" t="n"/>
      <c r="U102" s="1" t="n"/>
      <c r="V102" s="42" t="n"/>
      <c r="W102" s="1" t="n"/>
    </row>
    <row r="103">
      <c r="C103" s="3" t="n"/>
      <c r="D103" s="3" t="n"/>
      <c r="E103" s="3" t="n"/>
      <c r="F103" s="3" t="n"/>
      <c r="G103" s="3" t="n"/>
      <c r="H103" s="3" t="n"/>
      <c r="I103" s="52" t="n"/>
      <c r="J103" s="52" t="n"/>
      <c r="K103" s="52" t="n"/>
      <c r="L103" s="3" t="n"/>
      <c r="M103" s="3" t="n"/>
      <c r="N103" s="3" t="n"/>
      <c r="U103" s="1" t="n"/>
      <c r="V103" s="42" t="n"/>
      <c r="W103" s="1" t="n"/>
    </row>
    <row r="104">
      <c r="C104" s="3" t="n"/>
      <c r="D104" s="3" t="n"/>
      <c r="E104" s="3" t="n"/>
      <c r="F104" s="3" t="n"/>
      <c r="G104" s="3" t="n"/>
      <c r="H104" s="3" t="n"/>
      <c r="I104" s="52" t="n"/>
      <c r="J104" s="52" t="n"/>
      <c r="K104" s="52" t="n"/>
      <c r="L104" s="3" t="n"/>
      <c r="M104" s="3" t="n"/>
      <c r="N104" s="3" t="n"/>
      <c r="U104" s="1" t="n"/>
      <c r="V104" s="42" t="n"/>
      <c r="W104" s="1" t="n"/>
    </row>
    <row r="105">
      <c r="C105" s="3" t="n"/>
      <c r="D105" s="3" t="n"/>
      <c r="E105" s="3" t="n"/>
      <c r="F105" s="3" t="n"/>
      <c r="G105" s="3" t="n"/>
      <c r="H105" s="3" t="n"/>
      <c r="I105" s="52" t="n"/>
      <c r="J105" s="52" t="n"/>
      <c r="K105" s="52" t="n"/>
      <c r="L105" s="3" t="n"/>
      <c r="M105" s="3" t="n"/>
      <c r="N105" s="3" t="n"/>
      <c r="U105" s="1" t="n"/>
      <c r="V105" s="42" t="n"/>
      <c r="W105" s="1" t="n"/>
    </row>
    <row r="106">
      <c r="C106" s="3" t="n"/>
      <c r="D106" s="3" t="n"/>
      <c r="E106" s="3" t="n"/>
      <c r="F106" s="3" t="n"/>
      <c r="G106" s="3" t="n"/>
      <c r="H106" s="3" t="n"/>
      <c r="I106" s="52" t="n"/>
      <c r="J106" s="52" t="n"/>
      <c r="K106" s="52" t="n"/>
      <c r="L106" s="3" t="n"/>
      <c r="M106" s="3" t="n"/>
      <c r="N106" s="3" t="n"/>
      <c r="U106" s="1" t="n"/>
      <c r="V106" s="42" t="n"/>
      <c r="W106" s="1" t="n"/>
    </row>
    <row r="107">
      <c r="C107" s="3" t="n"/>
      <c r="D107" s="3" t="n"/>
      <c r="E107" s="3" t="n"/>
      <c r="F107" s="3" t="n"/>
      <c r="G107" s="3" t="n"/>
      <c r="H107" s="3" t="n"/>
      <c r="I107" s="52" t="n"/>
      <c r="J107" s="52" t="n"/>
      <c r="K107" s="52" t="n"/>
      <c r="L107" s="3" t="n"/>
      <c r="M107" s="3" t="n"/>
      <c r="N107" s="3" t="n"/>
      <c r="U107" s="1" t="n"/>
      <c r="V107" s="42" t="n"/>
      <c r="W107" s="1" t="n"/>
    </row>
    <row r="108">
      <c r="C108" s="3" t="n"/>
      <c r="D108" s="3" t="n"/>
      <c r="E108" s="3" t="n"/>
      <c r="F108" s="3" t="n"/>
      <c r="G108" s="3" t="n"/>
      <c r="H108" s="3" t="n"/>
      <c r="I108" s="52" t="n"/>
      <c r="J108" s="52" t="n"/>
      <c r="K108" s="52" t="n"/>
      <c r="L108" s="3" t="n"/>
      <c r="M108" s="3" t="n"/>
      <c r="N108" s="3" t="n"/>
      <c r="U108" s="1" t="n"/>
      <c r="V108" s="42" t="n"/>
      <c r="W108" s="1" t="n"/>
    </row>
    <row r="109">
      <c r="C109" s="3" t="n"/>
      <c r="D109" s="3" t="n"/>
      <c r="E109" s="3" t="n"/>
      <c r="F109" s="3" t="n"/>
      <c r="G109" s="3" t="n"/>
      <c r="H109" s="3" t="n"/>
      <c r="I109" s="52" t="n"/>
      <c r="J109" s="52" t="n"/>
      <c r="K109" s="52" t="n"/>
      <c r="L109" s="3" t="n"/>
      <c r="M109" s="3" t="n"/>
      <c r="N109" s="3" t="n"/>
      <c r="U109" s="1" t="n"/>
      <c r="V109" s="42" t="n"/>
      <c r="W109" s="1" t="n"/>
    </row>
    <row r="110">
      <c r="C110" s="3" t="n"/>
      <c r="D110" s="3" t="n"/>
      <c r="E110" s="3" t="n"/>
      <c r="F110" s="3" t="n"/>
      <c r="G110" s="3" t="n"/>
      <c r="H110" s="3" t="n"/>
      <c r="I110" s="52" t="n"/>
      <c r="J110" s="52" t="n"/>
      <c r="K110" s="52" t="n"/>
      <c r="L110" s="3" t="n"/>
      <c r="M110" s="3" t="n"/>
      <c r="N110" s="3" t="n"/>
      <c r="U110" s="1" t="n"/>
      <c r="V110" s="42" t="n"/>
      <c r="W110" s="1" t="n"/>
    </row>
    <row r="111">
      <c r="C111" s="3" t="n"/>
      <c r="D111" s="3" t="n"/>
      <c r="E111" s="3" t="n"/>
      <c r="F111" s="3" t="n"/>
      <c r="G111" s="3" t="n"/>
      <c r="H111" s="3" t="n"/>
      <c r="I111" s="52" t="n"/>
      <c r="J111" s="52" t="n"/>
      <c r="K111" s="52" t="n"/>
      <c r="L111" s="3" t="n"/>
      <c r="M111" s="3" t="n"/>
      <c r="N111" s="3" t="n"/>
      <c r="U111" s="1" t="n"/>
      <c r="V111" s="42" t="n"/>
      <c r="W111" s="1" t="n"/>
    </row>
    <row r="112">
      <c r="C112" s="3" t="n"/>
      <c r="D112" s="3" t="n"/>
      <c r="E112" s="3" t="n"/>
      <c r="F112" s="3" t="n"/>
      <c r="G112" s="3" t="n"/>
      <c r="H112" s="3" t="n"/>
      <c r="I112" s="52" t="n"/>
      <c r="J112" s="52" t="n"/>
      <c r="K112" s="52" t="n"/>
      <c r="L112" s="3" t="n"/>
      <c r="M112" s="3" t="n"/>
      <c r="N112" s="3" t="n"/>
      <c r="U112" s="1" t="n"/>
      <c r="V112" s="42" t="n"/>
      <c r="W112" s="1" t="n"/>
    </row>
    <row r="113">
      <c r="C113" s="3" t="n"/>
      <c r="D113" s="3" t="n"/>
      <c r="E113" s="3" t="n"/>
      <c r="F113" s="3" t="n"/>
      <c r="G113" s="3" t="n"/>
      <c r="H113" s="3" t="n"/>
      <c r="I113" s="52" t="n"/>
      <c r="J113" s="52" t="n"/>
      <c r="K113" s="52" t="n"/>
      <c r="L113" s="3" t="n"/>
      <c r="M113" s="3" t="n"/>
      <c r="N113" s="3" t="n"/>
      <c r="U113" s="1" t="n"/>
      <c r="V113" s="42" t="n"/>
      <c r="W113" s="1" t="n"/>
    </row>
    <row r="114">
      <c r="C114" s="3" t="n"/>
      <c r="D114" s="3" t="n"/>
      <c r="E114" s="3" t="n"/>
      <c r="F114" s="3" t="n"/>
      <c r="G114" s="3" t="n"/>
      <c r="H114" s="3" t="n"/>
      <c r="I114" s="52" t="n"/>
      <c r="J114" s="52" t="n"/>
      <c r="K114" s="52" t="n"/>
      <c r="L114" s="3" t="n"/>
      <c r="M114" s="3" t="n"/>
      <c r="N114" s="3" t="n"/>
      <c r="U114" s="1" t="n"/>
      <c r="V114" s="42" t="n"/>
      <c r="W114" s="1" t="n"/>
    </row>
    <row r="115">
      <c r="C115" s="3" t="n"/>
      <c r="D115" s="3" t="n"/>
      <c r="E115" s="3" t="n"/>
      <c r="F115" s="3" t="n"/>
      <c r="G115" s="3" t="n"/>
      <c r="H115" s="3" t="n"/>
      <c r="I115" s="52" t="n"/>
      <c r="J115" s="52" t="n"/>
      <c r="K115" s="52" t="n"/>
      <c r="L115" s="3" t="n"/>
      <c r="M115" s="3" t="n"/>
      <c r="N115" s="3" t="n"/>
      <c r="U115" s="1" t="n"/>
      <c r="V115" s="42" t="n"/>
      <c r="W115" s="1" t="n"/>
    </row>
    <row r="116">
      <c r="C116" s="3" t="n"/>
      <c r="D116" s="3" t="n"/>
      <c r="E116" s="3" t="n"/>
      <c r="F116" s="3" t="n"/>
      <c r="G116" s="3" t="n"/>
      <c r="H116" s="3" t="n"/>
      <c r="I116" s="52" t="n"/>
      <c r="J116" s="52" t="n"/>
      <c r="K116" s="52" t="n"/>
      <c r="L116" s="3" t="n"/>
      <c r="M116" s="3" t="n"/>
      <c r="N116" s="3" t="n"/>
      <c r="U116" s="1" t="n"/>
      <c r="V116" s="42" t="n"/>
      <c r="W116" s="1" t="n"/>
    </row>
    <row r="117">
      <c r="C117" s="3" t="n"/>
      <c r="D117" s="3" t="n"/>
      <c r="E117" s="3" t="n"/>
      <c r="F117" s="3" t="n"/>
      <c r="G117" s="3" t="n"/>
      <c r="H117" s="3" t="n"/>
      <c r="I117" s="52" t="n"/>
      <c r="J117" s="52" t="n"/>
      <c r="K117" s="52" t="n"/>
      <c r="L117" s="3" t="n"/>
      <c r="M117" s="3" t="n"/>
      <c r="N117" s="3" t="n"/>
      <c r="U117" s="1" t="n"/>
      <c r="V117" s="42" t="n"/>
      <c r="W117" s="1" t="n"/>
    </row>
    <row r="118">
      <c r="C118" s="3" t="n"/>
      <c r="D118" s="3" t="n"/>
      <c r="E118" s="3" t="n"/>
      <c r="F118" s="3" t="n"/>
      <c r="G118" s="3" t="n"/>
      <c r="H118" s="3" t="n"/>
      <c r="I118" s="52" t="n"/>
      <c r="J118" s="52" t="n"/>
      <c r="K118" s="52" t="n"/>
      <c r="L118" s="3" t="n"/>
      <c r="M118" s="3" t="n"/>
      <c r="N118" s="3" t="n"/>
      <c r="U118" s="1" t="n"/>
      <c r="V118" s="42" t="n"/>
      <c r="W118" s="1" t="n"/>
    </row>
    <row r="119">
      <c r="C119" s="3" t="n"/>
      <c r="D119" s="3" t="n"/>
      <c r="E119" s="3" t="n"/>
      <c r="F119" s="3" t="n"/>
      <c r="G119" s="3" t="n"/>
      <c r="H119" s="3" t="n"/>
      <c r="I119" s="52" t="n"/>
      <c r="J119" s="52" t="n"/>
      <c r="K119" s="52" t="n"/>
      <c r="L119" s="3" t="n"/>
      <c r="M119" s="3" t="n"/>
      <c r="N119" s="3" t="n"/>
      <c r="U119" s="1" t="n"/>
      <c r="V119" s="42" t="n"/>
      <c r="W119" s="1" t="n"/>
    </row>
    <row r="120">
      <c r="C120" s="3" t="n"/>
      <c r="D120" s="3" t="n"/>
      <c r="E120" s="3" t="n"/>
      <c r="F120" s="3" t="n"/>
      <c r="G120" s="3" t="n"/>
      <c r="H120" s="3" t="n"/>
      <c r="I120" s="52" t="n"/>
      <c r="J120" s="52" t="n"/>
      <c r="K120" s="52" t="n"/>
      <c r="L120" s="3" t="n"/>
      <c r="M120" s="3" t="n"/>
      <c r="N120" s="3" t="n"/>
      <c r="U120" s="1" t="n"/>
      <c r="V120" s="42" t="n"/>
      <c r="W120" s="1" t="n"/>
    </row>
    <row r="121">
      <c r="C121" s="3" t="n"/>
      <c r="D121" s="3" t="n"/>
      <c r="E121" s="3" t="n"/>
      <c r="F121" s="3" t="n"/>
      <c r="G121" s="3" t="n"/>
      <c r="H121" s="3" t="n"/>
      <c r="I121" s="52" t="n"/>
      <c r="J121" s="52" t="n"/>
      <c r="K121" s="52" t="n"/>
      <c r="L121" s="3" t="n"/>
      <c r="M121" s="3" t="n"/>
      <c r="N121" s="3" t="n"/>
      <c r="U121" s="1" t="n"/>
      <c r="V121" s="42" t="n"/>
      <c r="W121" s="1" t="n"/>
    </row>
    <row r="122">
      <c r="C122" s="3" t="n"/>
      <c r="D122" s="3" t="n"/>
      <c r="E122" s="3" t="n"/>
      <c r="F122" s="3" t="n"/>
      <c r="G122" s="3" t="n"/>
      <c r="H122" s="3" t="n"/>
      <c r="I122" s="52" t="n"/>
      <c r="J122" s="52" t="n"/>
      <c r="K122" s="52" t="n"/>
      <c r="L122" s="3" t="n"/>
      <c r="M122" s="3" t="n"/>
      <c r="N122" s="3" t="n"/>
      <c r="U122" s="1" t="n"/>
      <c r="V122" s="42" t="n"/>
      <c r="W122" s="1" t="n"/>
    </row>
    <row r="123">
      <c r="C123" s="3" t="n"/>
      <c r="D123" s="3" t="n"/>
      <c r="E123" s="3" t="n"/>
      <c r="F123" s="3" t="n"/>
      <c r="G123" s="3" t="n"/>
      <c r="H123" s="3" t="n"/>
      <c r="I123" s="52" t="n"/>
      <c r="J123" s="52" t="n"/>
      <c r="K123" s="52" t="n"/>
      <c r="L123" s="3" t="n"/>
      <c r="M123" s="3" t="n"/>
      <c r="N123" s="3" t="n"/>
      <c r="U123" s="1" t="n"/>
      <c r="V123" s="42" t="n"/>
      <c r="W123" s="1" t="n"/>
    </row>
    <row r="124">
      <c r="C124" s="3" t="n"/>
      <c r="D124" s="3" t="n"/>
      <c r="E124" s="3" t="n"/>
      <c r="F124" s="3" t="n"/>
      <c r="G124" s="3" t="n"/>
      <c r="H124" s="3" t="n"/>
      <c r="I124" s="52" t="n"/>
      <c r="J124" s="52" t="n"/>
      <c r="K124" s="52" t="n"/>
      <c r="L124" s="3" t="n"/>
      <c r="M124" s="3" t="n"/>
      <c r="N124" s="3" t="n"/>
      <c r="U124" s="1" t="n"/>
      <c r="V124" s="42" t="n"/>
      <c r="W124" s="1" t="n"/>
    </row>
    <row r="125">
      <c r="C125" s="3" t="n"/>
      <c r="D125" s="3" t="n"/>
      <c r="E125" s="3" t="n"/>
      <c r="F125" s="3" t="n"/>
      <c r="G125" s="3" t="n"/>
      <c r="H125" s="3" t="n"/>
      <c r="I125" s="52" t="n"/>
      <c r="J125" s="52" t="n"/>
      <c r="K125" s="52" t="n"/>
      <c r="L125" s="3" t="n"/>
      <c r="M125" s="3" t="n"/>
      <c r="N125" s="3" t="n"/>
      <c r="U125" s="1" t="n"/>
      <c r="V125" s="42" t="n"/>
      <c r="W125" s="1" t="n"/>
    </row>
    <row r="126">
      <c r="C126" s="3" t="n"/>
      <c r="D126" s="3" t="n"/>
      <c r="E126" s="3" t="n"/>
      <c r="F126" s="3" t="n"/>
      <c r="G126" s="3" t="n"/>
      <c r="H126" s="3" t="n"/>
      <c r="I126" s="52" t="n"/>
      <c r="J126" s="52" t="n"/>
      <c r="K126" s="52" t="n"/>
      <c r="L126" s="3" t="n"/>
      <c r="M126" s="3" t="n"/>
      <c r="N126" s="3" t="n"/>
      <c r="U126" s="1" t="n"/>
      <c r="V126" s="42" t="n"/>
      <c r="W126" s="1" t="n"/>
    </row>
    <row r="127">
      <c r="C127" s="3" t="n"/>
      <c r="D127" s="3" t="n"/>
      <c r="E127" s="3" t="n"/>
      <c r="F127" s="3" t="n"/>
      <c r="G127" s="3" t="n"/>
      <c r="H127" s="3" t="n"/>
      <c r="I127" s="52" t="n"/>
      <c r="J127" s="52" t="n"/>
      <c r="K127" s="52" t="n"/>
      <c r="L127" s="3" t="n"/>
      <c r="M127" s="3" t="n"/>
      <c r="N127" s="3" t="n"/>
      <c r="U127" s="1" t="n"/>
      <c r="V127" s="42" t="n"/>
      <c r="W127" s="1" t="n"/>
    </row>
    <row r="128">
      <c r="C128" s="3" t="n"/>
      <c r="D128" s="3" t="n"/>
      <c r="E128" s="3" t="n"/>
      <c r="F128" s="3" t="n"/>
      <c r="G128" s="3" t="n"/>
      <c r="H128" s="3" t="n"/>
      <c r="I128" s="52" t="n"/>
      <c r="J128" s="52" t="n"/>
      <c r="K128" s="52" t="n"/>
      <c r="L128" s="3" t="n"/>
      <c r="M128" s="3" t="n"/>
      <c r="N128" s="3" t="n"/>
      <c r="U128" s="1" t="n"/>
      <c r="V128" s="42" t="n"/>
      <c r="W128" s="1" t="n"/>
    </row>
    <row r="129">
      <c r="C129" s="3" t="n"/>
      <c r="D129" s="3" t="n"/>
      <c r="E129" s="3" t="n"/>
      <c r="F129" s="3" t="n"/>
      <c r="G129" s="3" t="n"/>
      <c r="H129" s="3" t="n"/>
      <c r="I129" s="52" t="n"/>
      <c r="J129" s="52" t="n"/>
      <c r="K129" s="52" t="n"/>
      <c r="L129" s="3" t="n"/>
      <c r="M129" s="3" t="n"/>
      <c r="N129" s="3" t="n"/>
      <c r="U129" s="1" t="n"/>
      <c r="V129" s="42" t="n"/>
      <c r="W129" s="1" t="n"/>
    </row>
    <row r="130">
      <c r="C130" s="3" t="n"/>
      <c r="D130" s="3" t="n"/>
      <c r="E130" s="3" t="n"/>
      <c r="F130" s="3" t="n"/>
      <c r="G130" s="3" t="n"/>
      <c r="H130" s="3" t="n"/>
      <c r="I130" s="52" t="n"/>
      <c r="J130" s="52" t="n"/>
      <c r="K130" s="52" t="n"/>
      <c r="L130" s="3" t="n"/>
      <c r="M130" s="3" t="n"/>
      <c r="N130" s="3" t="n"/>
      <c r="U130" s="1" t="n"/>
      <c r="V130" s="42" t="n"/>
      <c r="W130" s="1" t="n"/>
    </row>
    <row r="131">
      <c r="C131" s="3" t="n"/>
      <c r="D131" s="3" t="n"/>
      <c r="E131" s="3" t="n"/>
      <c r="F131" s="3" t="n"/>
      <c r="G131" s="3" t="n"/>
      <c r="H131" s="3" t="n"/>
      <c r="I131" s="52" t="n"/>
      <c r="J131" s="52" t="n"/>
      <c r="K131" s="52" t="n"/>
      <c r="L131" s="3" t="n"/>
      <c r="M131" s="3" t="n"/>
      <c r="N131" s="3" t="n"/>
      <c r="U131" s="1" t="n"/>
      <c r="V131" s="42" t="n"/>
      <c r="W131" s="1" t="n"/>
    </row>
    <row r="132">
      <c r="C132" s="3" t="n"/>
      <c r="D132" s="3" t="n"/>
      <c r="E132" s="3" t="n"/>
      <c r="F132" s="3" t="n"/>
      <c r="G132" s="3" t="n"/>
      <c r="H132" s="3" t="n"/>
      <c r="I132" s="52" t="n"/>
      <c r="J132" s="52" t="n"/>
      <c r="K132" s="52" t="n"/>
      <c r="L132" s="3" t="n"/>
      <c r="M132" s="3" t="n"/>
      <c r="N132" s="3" t="n"/>
      <c r="U132" s="1" t="n"/>
      <c r="V132" s="42" t="n"/>
      <c r="W132" s="1" t="n"/>
    </row>
    <row r="133">
      <c r="C133" s="3" t="n"/>
      <c r="D133" s="3" t="n"/>
      <c r="E133" s="3" t="n"/>
      <c r="F133" s="3" t="n"/>
      <c r="G133" s="3" t="n"/>
      <c r="H133" s="3" t="n"/>
      <c r="I133" s="52" t="n"/>
      <c r="J133" s="52" t="n"/>
      <c r="K133" s="52" t="n"/>
      <c r="L133" s="3" t="n"/>
      <c r="M133" s="3" t="n"/>
      <c r="N133" s="3" t="n"/>
      <c r="U133" s="1" t="n"/>
      <c r="V133" s="42" t="n"/>
      <c r="W133" s="1" t="n"/>
    </row>
    <row r="134">
      <c r="C134" s="3" t="n"/>
      <c r="D134" s="3" t="n"/>
      <c r="E134" s="3" t="n"/>
      <c r="F134" s="3" t="n"/>
      <c r="G134" s="3" t="n"/>
      <c r="H134" s="3" t="n"/>
      <c r="I134" s="52" t="n"/>
      <c r="J134" s="52" t="n"/>
      <c r="K134" s="52" t="n"/>
      <c r="L134" s="3" t="n"/>
      <c r="M134" s="3" t="n"/>
      <c r="N134" s="3" t="n"/>
      <c r="U134" s="1" t="n"/>
      <c r="V134" s="42" t="n"/>
      <c r="W134" s="1" t="n"/>
    </row>
    <row r="135">
      <c r="C135" s="3" t="n"/>
      <c r="D135" s="3" t="n"/>
      <c r="E135" s="3" t="n"/>
      <c r="F135" s="3" t="n"/>
      <c r="G135" s="3" t="n"/>
      <c r="H135" s="3" t="n"/>
      <c r="I135" s="52" t="n"/>
      <c r="J135" s="52" t="n"/>
      <c r="K135" s="52" t="n"/>
      <c r="L135" s="3" t="n"/>
      <c r="M135" s="3" t="n"/>
      <c r="N135" s="3" t="n"/>
      <c r="U135" s="1" t="n"/>
      <c r="V135" s="42" t="n"/>
      <c r="W135" s="1" t="n"/>
    </row>
    <row r="136">
      <c r="C136" s="3" t="n"/>
      <c r="D136" s="3" t="n"/>
      <c r="E136" s="3" t="n"/>
      <c r="F136" s="3" t="n"/>
      <c r="G136" s="3" t="n"/>
      <c r="H136" s="3" t="n"/>
      <c r="I136" s="52" t="n"/>
      <c r="J136" s="52" t="n"/>
      <c r="K136" s="52" t="n"/>
      <c r="L136" s="3" t="n"/>
      <c r="M136" s="3" t="n"/>
      <c r="N136" s="3" t="n"/>
      <c r="U136" s="1" t="n"/>
      <c r="V136" s="42" t="n"/>
      <c r="W136" s="1" t="n"/>
    </row>
    <row r="137">
      <c r="C137" s="3" t="n"/>
      <c r="D137" s="3" t="n"/>
      <c r="E137" s="3" t="n"/>
      <c r="F137" s="3" t="n"/>
      <c r="G137" s="3" t="n"/>
      <c r="H137" s="3" t="n"/>
      <c r="I137" s="52" t="n"/>
      <c r="J137" s="52" t="n"/>
      <c r="K137" s="52" t="n"/>
      <c r="L137" s="3" t="n"/>
      <c r="M137" s="3" t="n"/>
      <c r="N137" s="3" t="n"/>
      <c r="U137" s="1" t="n"/>
      <c r="V137" s="42" t="n"/>
      <c r="W137" s="1" t="n"/>
    </row>
    <row r="138">
      <c r="C138" s="3" t="n"/>
      <c r="D138" s="3" t="n"/>
      <c r="E138" s="3" t="n"/>
      <c r="F138" s="3" t="n"/>
      <c r="G138" s="3" t="n"/>
      <c r="H138" s="3" t="n"/>
      <c r="I138" s="52" t="n"/>
      <c r="J138" s="52" t="n"/>
      <c r="K138" s="52" t="n"/>
      <c r="L138" s="3" t="n"/>
      <c r="M138" s="3" t="n"/>
      <c r="N138" s="3" t="n"/>
      <c r="U138" s="1" t="n"/>
      <c r="V138" s="42" t="n"/>
      <c r="W138" s="1" t="n"/>
    </row>
    <row r="139">
      <c r="C139" s="3" t="n"/>
      <c r="D139" s="3" t="n"/>
      <c r="E139" s="3" t="n"/>
      <c r="F139" s="3" t="n"/>
      <c r="G139" s="3" t="n"/>
      <c r="H139" s="3" t="n"/>
      <c r="I139" s="52" t="n"/>
      <c r="J139" s="52" t="n"/>
      <c r="K139" s="52" t="n"/>
      <c r="L139" s="3" t="n"/>
      <c r="M139" s="3" t="n"/>
      <c r="N139" s="3" t="n"/>
      <c r="U139" s="1" t="n"/>
      <c r="V139" s="42" t="n"/>
      <c r="W139" s="1" t="n"/>
    </row>
    <row r="140">
      <c r="C140" s="3" t="n"/>
      <c r="D140" s="3" t="n"/>
      <c r="E140" s="3" t="n"/>
      <c r="F140" s="3" t="n"/>
      <c r="G140" s="3" t="n"/>
      <c r="H140" s="3" t="n"/>
      <c r="I140" s="52" t="n"/>
      <c r="J140" s="52" t="n"/>
      <c r="K140" s="52" t="n"/>
      <c r="L140" s="3" t="n"/>
      <c r="M140" s="3" t="n"/>
      <c r="N140" s="3" t="n"/>
      <c r="U140" s="1" t="n"/>
      <c r="V140" s="42" t="n"/>
      <c r="W140" s="1" t="n"/>
    </row>
    <row r="141">
      <c r="C141" s="3" t="n"/>
      <c r="D141" s="3" t="n"/>
      <c r="E141" s="3" t="n"/>
      <c r="F141" s="3" t="n"/>
      <c r="G141" s="3" t="n"/>
      <c r="H141" s="3" t="n"/>
      <c r="I141" s="52" t="n"/>
      <c r="J141" s="52" t="n"/>
      <c r="K141" s="52" t="n"/>
      <c r="L141" s="3" t="n"/>
      <c r="M141" s="3" t="n"/>
      <c r="N141" s="3" t="n"/>
      <c r="U141" s="1" t="n"/>
      <c r="V141" s="42" t="n"/>
      <c r="W141" s="1" t="n"/>
    </row>
    <row r="142">
      <c r="C142" s="3" t="n"/>
      <c r="D142" s="3" t="n"/>
      <c r="E142" s="3" t="n"/>
      <c r="F142" s="3" t="n"/>
      <c r="G142" s="3" t="n"/>
      <c r="H142" s="3" t="n"/>
      <c r="I142" s="52" t="n"/>
      <c r="J142" s="52" t="n"/>
      <c r="K142" s="52" t="n"/>
      <c r="L142" s="3" t="n"/>
      <c r="M142" s="3" t="n"/>
      <c r="N142" s="3" t="n"/>
      <c r="U142" s="1" t="n"/>
      <c r="V142" s="42" t="n"/>
      <c r="W142" s="1" t="n"/>
    </row>
    <row r="143">
      <c r="C143" s="3" t="n"/>
      <c r="D143" s="3" t="n"/>
      <c r="E143" s="3" t="n"/>
      <c r="F143" s="3" t="n"/>
      <c r="G143" s="3" t="n"/>
      <c r="H143" s="3" t="n"/>
      <c r="I143" s="52" t="n"/>
      <c r="J143" s="52" t="n"/>
      <c r="K143" s="52" t="n"/>
      <c r="L143" s="3" t="n"/>
      <c r="M143" s="3" t="n"/>
      <c r="N143" s="3" t="n"/>
      <c r="U143" s="1" t="n"/>
      <c r="V143" s="42" t="n"/>
      <c r="W143" s="1" t="n"/>
    </row>
    <row r="144">
      <c r="C144" s="3" t="n"/>
      <c r="D144" s="3" t="n"/>
      <c r="E144" s="3" t="n"/>
      <c r="F144" s="3" t="n"/>
      <c r="G144" s="3" t="n"/>
      <c r="H144" s="3" t="n"/>
      <c r="I144" s="52" t="n"/>
      <c r="J144" s="52" t="n"/>
      <c r="K144" s="52" t="n"/>
      <c r="L144" s="3" t="n"/>
      <c r="M144" s="3" t="n"/>
      <c r="N144" s="3" t="n"/>
      <c r="U144" s="1" t="n"/>
      <c r="V144" s="42" t="n"/>
      <c r="W144" s="1" t="n"/>
    </row>
    <row r="145">
      <c r="C145" s="3" t="n"/>
      <c r="D145" s="3" t="n"/>
      <c r="E145" s="3" t="n"/>
      <c r="F145" s="3" t="n"/>
      <c r="G145" s="3" t="n"/>
      <c r="H145" s="3" t="n"/>
      <c r="I145" s="52" t="n"/>
      <c r="J145" s="52" t="n"/>
      <c r="K145" s="52" t="n"/>
      <c r="L145" s="3" t="n"/>
      <c r="M145" s="3" t="n"/>
      <c r="N145" s="3" t="n"/>
      <c r="U145" s="1" t="n"/>
      <c r="V145" s="42" t="n"/>
      <c r="W145" s="1" t="n"/>
    </row>
    <row r="146">
      <c r="C146" s="3" t="n"/>
      <c r="D146" s="3" t="n"/>
      <c r="E146" s="3" t="n"/>
      <c r="F146" s="3" t="n"/>
      <c r="G146" s="3" t="n"/>
      <c r="H146" s="3" t="n"/>
      <c r="I146" s="52" t="n"/>
      <c r="J146" s="52" t="n"/>
      <c r="K146" s="52" t="n"/>
      <c r="L146" s="3" t="n"/>
      <c r="M146" s="3" t="n"/>
      <c r="N146" s="3" t="n"/>
      <c r="U146" s="1" t="n"/>
      <c r="V146" s="42" t="n"/>
      <c r="W146" s="1" t="n"/>
    </row>
    <row r="147">
      <c r="C147" s="3" t="n"/>
      <c r="D147" s="3" t="n"/>
      <c r="E147" s="3" t="n"/>
      <c r="F147" s="3" t="n"/>
      <c r="G147" s="3" t="n"/>
      <c r="H147" s="3" t="n"/>
      <c r="I147" s="52" t="n"/>
      <c r="J147" s="52" t="n"/>
      <c r="K147" s="52" t="n"/>
      <c r="L147" s="3" t="n"/>
      <c r="M147" s="3" t="n"/>
      <c r="N147" s="3" t="n"/>
      <c r="U147" s="1" t="n"/>
      <c r="V147" s="42" t="n"/>
      <c r="W147" s="1" t="n"/>
    </row>
    <row r="148">
      <c r="C148" s="3" t="n"/>
      <c r="D148" s="3" t="n"/>
      <c r="E148" s="3" t="n"/>
      <c r="F148" s="3" t="n"/>
      <c r="G148" s="3" t="n"/>
      <c r="H148" s="3" t="n"/>
      <c r="I148" s="52" t="n"/>
      <c r="J148" s="52" t="n"/>
      <c r="K148" s="52" t="n"/>
      <c r="L148" s="3" t="n"/>
      <c r="M148" s="3" t="n"/>
      <c r="N148" s="3" t="n"/>
      <c r="U148" s="1" t="n"/>
      <c r="V148" s="42" t="n"/>
      <c r="W148" s="1" t="n"/>
    </row>
    <row r="149">
      <c r="C149" s="3" t="n"/>
      <c r="D149" s="3" t="n"/>
      <c r="E149" s="3" t="n"/>
      <c r="F149" s="3" t="n"/>
      <c r="G149" s="3" t="n"/>
      <c r="H149" s="3" t="n"/>
      <c r="I149" s="52" t="n"/>
      <c r="J149" s="52" t="n"/>
      <c r="K149" s="52" t="n"/>
      <c r="L149" s="3" t="n"/>
      <c r="M149" s="3" t="n"/>
      <c r="N149" s="3" t="n"/>
      <c r="U149" s="1" t="n"/>
      <c r="V149" s="42" t="n"/>
      <c r="W149" s="1" t="n"/>
    </row>
    <row r="150">
      <c r="C150" s="3" t="n"/>
      <c r="D150" s="3" t="n"/>
      <c r="E150" s="3" t="n"/>
      <c r="F150" s="3" t="n"/>
      <c r="G150" s="3" t="n"/>
      <c r="H150" s="3" t="n"/>
      <c r="I150" s="52" t="n"/>
      <c r="J150" s="52" t="n"/>
      <c r="K150" s="52" t="n"/>
      <c r="L150" s="3" t="n"/>
      <c r="M150" s="3" t="n"/>
      <c r="N150" s="3" t="n"/>
      <c r="U150" s="1" t="n"/>
      <c r="V150" s="42" t="n"/>
      <c r="W150" s="1" t="n"/>
    </row>
    <row r="151">
      <c r="C151" s="3" t="n"/>
      <c r="D151" s="3" t="n"/>
      <c r="E151" s="3" t="n"/>
      <c r="F151" s="3" t="n"/>
      <c r="G151" s="3" t="n"/>
      <c r="H151" s="3" t="n"/>
      <c r="I151" s="52" t="n"/>
      <c r="J151" s="52" t="n"/>
      <c r="K151" s="52" t="n"/>
      <c r="L151" s="3" t="n"/>
      <c r="M151" s="3" t="n"/>
      <c r="N151" s="3" t="n"/>
      <c r="U151" s="1" t="n"/>
      <c r="V151" s="42" t="n"/>
      <c r="W151" s="1" t="n"/>
    </row>
    <row r="152">
      <c r="C152" s="3" t="n"/>
      <c r="D152" s="3" t="n"/>
      <c r="E152" s="3" t="n"/>
      <c r="F152" s="3" t="n"/>
      <c r="G152" s="3" t="n"/>
      <c r="H152" s="3" t="n"/>
      <c r="I152" s="52" t="n"/>
      <c r="J152" s="52" t="n"/>
      <c r="K152" s="52" t="n"/>
      <c r="L152" s="3" t="n"/>
      <c r="M152" s="3" t="n"/>
      <c r="N152" s="3" t="n"/>
      <c r="U152" s="1" t="n"/>
      <c r="V152" s="42" t="n"/>
      <c r="W152" s="1" t="n"/>
    </row>
    <row r="153">
      <c r="C153" s="3" t="n"/>
      <c r="D153" s="3" t="n"/>
      <c r="E153" s="3" t="n"/>
      <c r="F153" s="3" t="n"/>
      <c r="G153" s="3" t="n"/>
      <c r="H153" s="3" t="n"/>
      <c r="I153" s="52" t="n"/>
      <c r="J153" s="52" t="n"/>
      <c r="K153" s="52" t="n"/>
      <c r="L153" s="3" t="n"/>
      <c r="M153" s="3" t="n"/>
      <c r="N153" s="3" t="n"/>
      <c r="U153" s="1" t="n"/>
      <c r="V153" s="42" t="n"/>
      <c r="W153" s="1" t="n"/>
    </row>
    <row r="154">
      <c r="C154" s="3" t="n"/>
      <c r="D154" s="3" t="n"/>
      <c r="E154" s="3" t="n"/>
      <c r="F154" s="3" t="n"/>
      <c r="G154" s="3" t="n"/>
      <c r="H154" s="3" t="n"/>
      <c r="I154" s="52" t="n"/>
      <c r="J154" s="52" t="n"/>
      <c r="K154" s="52" t="n"/>
      <c r="L154" s="3" t="n"/>
      <c r="M154" s="3" t="n"/>
      <c r="N154" s="3" t="n"/>
      <c r="U154" s="1" t="n"/>
      <c r="V154" s="42" t="n"/>
      <c r="W154" s="1" t="n"/>
    </row>
    <row r="155">
      <c r="C155" s="3" t="n"/>
      <c r="D155" s="3" t="n"/>
      <c r="E155" s="3" t="n"/>
      <c r="F155" s="3" t="n"/>
      <c r="G155" s="3" t="n"/>
      <c r="H155" s="3" t="n"/>
      <c r="I155" s="52" t="n"/>
      <c r="J155" s="52" t="n"/>
      <c r="K155" s="52" t="n"/>
      <c r="L155" s="3" t="n"/>
      <c r="M155" s="3" t="n"/>
      <c r="N155" s="3" t="n"/>
      <c r="U155" s="1" t="n"/>
      <c r="V155" s="42" t="n"/>
      <c r="W155" s="1" t="n"/>
    </row>
    <row r="156">
      <c r="C156" s="3" t="n"/>
      <c r="D156" s="3" t="n"/>
      <c r="E156" s="3" t="n"/>
      <c r="F156" s="3" t="n"/>
      <c r="G156" s="3" t="n"/>
      <c r="H156" s="3" t="n"/>
      <c r="I156" s="52" t="n"/>
      <c r="J156" s="52" t="n"/>
      <c r="K156" s="52" t="n"/>
      <c r="L156" s="3" t="n"/>
      <c r="M156" s="3" t="n"/>
      <c r="N156" s="3" t="n"/>
      <c r="U156" s="1" t="n"/>
      <c r="V156" s="42" t="n"/>
      <c r="W156" s="1" t="n"/>
    </row>
    <row r="157">
      <c r="C157" s="3" t="n"/>
      <c r="D157" s="3" t="n"/>
      <c r="E157" s="3" t="n"/>
      <c r="F157" s="3" t="n"/>
      <c r="G157" s="3" t="n"/>
      <c r="H157" s="3" t="n"/>
      <c r="I157" s="52" t="n"/>
      <c r="J157" s="52" t="n"/>
      <c r="K157" s="52" t="n"/>
      <c r="L157" s="3" t="n"/>
      <c r="M157" s="3" t="n"/>
      <c r="N157" s="3" t="n"/>
      <c r="U157" s="1" t="n"/>
      <c r="V157" s="42" t="n"/>
      <c r="W157" s="1" t="n"/>
    </row>
    <row r="158">
      <c r="C158" s="3" t="n"/>
      <c r="D158" s="3" t="n"/>
      <c r="E158" s="3" t="n"/>
      <c r="F158" s="3" t="n"/>
      <c r="G158" s="3" t="n"/>
      <c r="H158" s="3" t="n"/>
      <c r="I158" s="52" t="n"/>
      <c r="J158" s="52" t="n"/>
      <c r="K158" s="52" t="n"/>
      <c r="L158" s="3" t="n"/>
      <c r="M158" s="3" t="n"/>
      <c r="N158" s="3" t="n"/>
      <c r="U158" s="1" t="n"/>
      <c r="V158" s="42" t="n"/>
      <c r="W158" s="1" t="n"/>
    </row>
    <row r="159">
      <c r="C159" s="3" t="n"/>
      <c r="D159" s="3" t="n"/>
      <c r="E159" s="3" t="n"/>
      <c r="F159" s="3" t="n"/>
      <c r="G159" s="3" t="n"/>
      <c r="H159" s="3" t="n"/>
      <c r="I159" s="52" t="n"/>
      <c r="J159" s="52" t="n"/>
      <c r="K159" s="52" t="n"/>
      <c r="L159" s="3" t="n"/>
      <c r="M159" s="3" t="n"/>
      <c r="N159" s="3" t="n"/>
      <c r="U159" s="1" t="n"/>
      <c r="V159" s="42" t="n"/>
      <c r="W159" s="1" t="n"/>
    </row>
    <row r="160">
      <c r="C160" s="3" t="n"/>
      <c r="D160" s="3" t="n"/>
      <c r="E160" s="3" t="n"/>
      <c r="F160" s="3" t="n"/>
      <c r="G160" s="3" t="n"/>
      <c r="H160" s="3" t="n"/>
      <c r="I160" s="52" t="n"/>
      <c r="J160" s="52" t="n"/>
      <c r="K160" s="52" t="n"/>
      <c r="L160" s="3" t="n"/>
      <c r="M160" s="3" t="n"/>
      <c r="N160" s="3" t="n"/>
      <c r="U160" s="1" t="n"/>
      <c r="V160" s="42" t="n"/>
      <c r="W160" s="1" t="n"/>
    </row>
    <row r="161">
      <c r="C161" s="3" t="n"/>
      <c r="D161" s="3" t="n"/>
      <c r="E161" s="3" t="n"/>
      <c r="F161" s="3" t="n"/>
      <c r="G161" s="3" t="n"/>
      <c r="H161" s="3" t="n"/>
      <c r="I161" s="52" t="n"/>
      <c r="J161" s="52" t="n"/>
      <c r="K161" s="52" t="n"/>
      <c r="L161" s="3" t="n"/>
      <c r="M161" s="3" t="n"/>
      <c r="N161" s="3" t="n"/>
      <c r="U161" s="1" t="n"/>
      <c r="V161" s="42" t="n"/>
      <c r="W161" s="1" t="n"/>
    </row>
    <row r="162">
      <c r="C162" s="3" t="n"/>
      <c r="D162" s="3" t="n"/>
      <c r="E162" s="3" t="n"/>
      <c r="F162" s="3" t="n"/>
      <c r="G162" s="3" t="n"/>
      <c r="H162" s="3" t="n"/>
      <c r="I162" s="52" t="n"/>
      <c r="J162" s="52" t="n"/>
      <c r="K162" s="52" t="n"/>
      <c r="L162" s="3" t="n"/>
      <c r="M162" s="3" t="n"/>
      <c r="N162" s="3" t="n"/>
      <c r="U162" s="1" t="n"/>
      <c r="V162" s="42" t="n"/>
      <c r="W162" s="1" t="n"/>
    </row>
    <row r="163">
      <c r="C163" s="3" t="n"/>
      <c r="D163" s="3" t="n"/>
      <c r="E163" s="3" t="n"/>
      <c r="F163" s="3" t="n"/>
      <c r="G163" s="3" t="n"/>
      <c r="H163" s="3" t="n"/>
      <c r="I163" s="52" t="n"/>
      <c r="J163" s="52" t="n"/>
      <c r="K163" s="52" t="n"/>
      <c r="L163" s="3" t="n"/>
      <c r="M163" s="3" t="n"/>
      <c r="N163" s="3" t="n"/>
      <c r="U163" s="1" t="n"/>
      <c r="V163" s="42" t="n"/>
      <c r="W163" s="1" t="n"/>
    </row>
    <row r="164">
      <c r="C164" s="3" t="n"/>
      <c r="D164" s="3" t="n"/>
      <c r="E164" s="3" t="n"/>
      <c r="F164" s="3" t="n"/>
      <c r="G164" s="3" t="n"/>
      <c r="H164" s="3" t="n"/>
      <c r="I164" s="52" t="n"/>
      <c r="J164" s="52" t="n"/>
      <c r="K164" s="52" t="n"/>
      <c r="L164" s="3" t="n"/>
      <c r="M164" s="3" t="n"/>
      <c r="N164" s="3" t="n"/>
      <c r="U164" s="1" t="n"/>
      <c r="V164" s="42" t="n"/>
      <c r="W164" s="1" t="n"/>
    </row>
    <row r="165">
      <c r="C165" s="3" t="n"/>
      <c r="D165" s="3" t="n"/>
      <c r="E165" s="3" t="n"/>
      <c r="F165" s="3" t="n"/>
      <c r="G165" s="3" t="n"/>
      <c r="H165" s="3" t="n"/>
      <c r="I165" s="52" t="n"/>
      <c r="J165" s="52" t="n"/>
      <c r="K165" s="52" t="n"/>
      <c r="L165" s="3" t="n"/>
      <c r="M165" s="3" t="n"/>
      <c r="N165" s="3" t="n"/>
      <c r="U165" s="1" t="n"/>
      <c r="V165" s="42" t="n"/>
      <c r="W165" s="1" t="n"/>
    </row>
    <row r="166">
      <c r="C166" s="3" t="n"/>
      <c r="D166" s="3" t="n"/>
      <c r="E166" s="3" t="n"/>
      <c r="F166" s="3" t="n"/>
      <c r="G166" s="3" t="n"/>
      <c r="H166" s="3" t="n"/>
      <c r="I166" s="52" t="n"/>
      <c r="J166" s="52" t="n"/>
      <c r="K166" s="52" t="n"/>
      <c r="L166" s="3" t="n"/>
      <c r="M166" s="3" t="n"/>
      <c r="N166" s="3" t="n"/>
      <c r="U166" s="1" t="n"/>
      <c r="V166" s="42" t="n"/>
      <c r="W166" s="1" t="n"/>
    </row>
    <row r="167">
      <c r="C167" s="3" t="n"/>
      <c r="D167" s="3" t="n"/>
      <c r="E167" s="3" t="n"/>
      <c r="F167" s="3" t="n"/>
      <c r="G167" s="3" t="n"/>
      <c r="H167" s="3" t="n"/>
      <c r="I167" s="52" t="n"/>
      <c r="J167" s="52" t="n"/>
      <c r="K167" s="52" t="n"/>
      <c r="L167" s="3" t="n"/>
      <c r="M167" s="3" t="n"/>
      <c r="N167" s="3" t="n"/>
      <c r="U167" s="1" t="n"/>
      <c r="V167" s="42" t="n"/>
      <c r="W167" s="1" t="n"/>
    </row>
    <row r="168">
      <c r="C168" s="3" t="n"/>
      <c r="D168" s="3" t="n"/>
      <c r="E168" s="3" t="n"/>
      <c r="F168" s="3" t="n"/>
      <c r="G168" s="3" t="n"/>
      <c r="H168" s="3" t="n"/>
      <c r="I168" s="52" t="n"/>
      <c r="J168" s="52" t="n"/>
      <c r="K168" s="52" t="n"/>
      <c r="L168" s="3" t="n"/>
      <c r="M168" s="3" t="n"/>
      <c r="N168" s="3" t="n"/>
      <c r="U168" s="1" t="n"/>
      <c r="V168" s="42" t="n"/>
      <c r="W168" s="1" t="n"/>
    </row>
    <row r="169">
      <c r="C169" s="3" t="n"/>
      <c r="D169" s="3" t="n"/>
      <c r="E169" s="3" t="n"/>
      <c r="F169" s="3" t="n"/>
      <c r="G169" s="3" t="n"/>
      <c r="H169" s="3" t="n"/>
      <c r="I169" s="52" t="n"/>
      <c r="J169" s="52" t="n"/>
      <c r="K169" s="52" t="n"/>
      <c r="L169" s="3" t="n"/>
      <c r="M169" s="3" t="n"/>
      <c r="N169" s="3" t="n"/>
      <c r="U169" s="1" t="n"/>
      <c r="V169" s="42" t="n"/>
      <c r="W169" s="1" t="n"/>
    </row>
    <row r="170">
      <c r="C170" s="3" t="n"/>
      <c r="D170" s="3" t="n"/>
      <c r="E170" s="3" t="n"/>
      <c r="F170" s="3" t="n"/>
      <c r="G170" s="3" t="n"/>
      <c r="H170" s="3" t="n"/>
      <c r="I170" s="52" t="n"/>
      <c r="J170" s="52" t="n"/>
      <c r="K170" s="52" t="n"/>
      <c r="L170" s="3" t="n"/>
      <c r="M170" s="3" t="n"/>
      <c r="N170" s="3" t="n"/>
      <c r="U170" s="1" t="n"/>
      <c r="V170" s="42" t="n"/>
      <c r="W170" s="1" t="n"/>
    </row>
    <row r="171">
      <c r="C171" s="3" t="n"/>
      <c r="D171" s="3" t="n"/>
      <c r="E171" s="3" t="n"/>
      <c r="F171" s="3" t="n"/>
      <c r="G171" s="3" t="n"/>
      <c r="H171" s="3" t="n"/>
      <c r="I171" s="52" t="n"/>
      <c r="J171" s="52" t="n"/>
      <c r="K171" s="52" t="n"/>
      <c r="L171" s="3" t="n"/>
      <c r="M171" s="3" t="n"/>
      <c r="N171" s="3" t="n"/>
      <c r="U171" s="1" t="n"/>
      <c r="V171" s="42" t="n"/>
      <c r="W171" s="1" t="n"/>
    </row>
    <row r="172">
      <c r="C172" s="3" t="n"/>
      <c r="D172" s="3" t="n"/>
      <c r="E172" s="3" t="n"/>
      <c r="F172" s="3" t="n"/>
      <c r="G172" s="3" t="n"/>
      <c r="H172" s="3" t="n"/>
      <c r="I172" s="52" t="n"/>
      <c r="J172" s="52" t="n"/>
      <c r="K172" s="52" t="n"/>
      <c r="L172" s="3" t="n"/>
      <c r="M172" s="3" t="n"/>
      <c r="N172" s="3" t="n"/>
      <c r="U172" s="1" t="n"/>
      <c r="V172" s="42" t="n"/>
      <c r="W172" s="1" t="n"/>
    </row>
    <row r="173">
      <c r="C173" s="3" t="n"/>
      <c r="D173" s="3" t="n"/>
      <c r="E173" s="3" t="n"/>
      <c r="F173" s="3" t="n"/>
      <c r="G173" s="3" t="n"/>
      <c r="H173" s="3" t="n"/>
      <c r="I173" s="52" t="n"/>
      <c r="J173" s="52" t="n"/>
      <c r="K173" s="52" t="n"/>
      <c r="L173" s="3" t="n"/>
      <c r="M173" s="3" t="n"/>
      <c r="N173" s="3" t="n"/>
      <c r="U173" s="1" t="n"/>
      <c r="V173" s="42" t="n"/>
      <c r="W173" s="1" t="n"/>
    </row>
    <row r="174">
      <c r="C174" s="3" t="n"/>
      <c r="D174" s="3" t="n"/>
      <c r="E174" s="3" t="n"/>
      <c r="F174" s="3" t="n"/>
      <c r="G174" s="3" t="n"/>
      <c r="H174" s="3" t="n"/>
      <c r="I174" s="52" t="n"/>
      <c r="J174" s="52" t="n"/>
      <c r="K174" s="52" t="n"/>
      <c r="L174" s="3" t="n"/>
      <c r="M174" s="3" t="n"/>
      <c r="N174" s="3" t="n"/>
      <c r="U174" s="1" t="n"/>
      <c r="V174" s="42" t="n"/>
      <c r="W174" s="1" t="n"/>
    </row>
    <row r="175">
      <c r="C175" s="3" t="n"/>
      <c r="D175" s="3" t="n"/>
      <c r="E175" s="3" t="n"/>
      <c r="F175" s="3" t="n"/>
      <c r="G175" s="3" t="n"/>
      <c r="H175" s="3" t="n"/>
      <c r="I175" s="52" t="n"/>
      <c r="J175" s="52" t="n"/>
      <c r="K175" s="52" t="n"/>
      <c r="L175" s="3" t="n"/>
      <c r="M175" s="3" t="n"/>
      <c r="N175" s="3" t="n"/>
      <c r="U175" s="1" t="n"/>
      <c r="V175" s="42" t="n"/>
      <c r="W175" s="1" t="n"/>
    </row>
    <row r="176">
      <c r="C176" s="3" t="n"/>
      <c r="D176" s="3" t="n"/>
      <c r="E176" s="3" t="n"/>
      <c r="F176" s="3" t="n"/>
      <c r="G176" s="3" t="n"/>
      <c r="H176" s="3" t="n"/>
      <c r="I176" s="52" t="n"/>
      <c r="J176" s="52" t="n"/>
      <c r="K176" s="52" t="n"/>
      <c r="L176" s="3" t="n"/>
      <c r="M176" s="3" t="n"/>
      <c r="N176" s="3" t="n"/>
      <c r="U176" s="1" t="n"/>
      <c r="V176" s="42" t="n"/>
      <c r="W176" s="1" t="n"/>
    </row>
    <row r="177">
      <c r="C177" s="3" t="n"/>
      <c r="D177" s="3" t="n"/>
      <c r="E177" s="3" t="n"/>
      <c r="F177" s="3" t="n"/>
      <c r="G177" s="3" t="n"/>
      <c r="H177" s="3" t="n"/>
      <c r="I177" s="52" t="n"/>
      <c r="J177" s="52" t="n"/>
      <c r="K177" s="52" t="n"/>
      <c r="L177" s="3" t="n"/>
      <c r="M177" s="3" t="n"/>
      <c r="N177" s="3" t="n"/>
      <c r="U177" s="1" t="n"/>
      <c r="V177" s="42" t="n"/>
      <c r="W177" s="1" t="n"/>
    </row>
    <row r="178">
      <c r="C178" s="3" t="n"/>
      <c r="D178" s="3" t="n"/>
      <c r="E178" s="3" t="n"/>
      <c r="F178" s="3" t="n"/>
      <c r="G178" s="3" t="n"/>
      <c r="H178" s="3" t="n"/>
      <c r="I178" s="52" t="n"/>
      <c r="J178" s="52" t="n"/>
      <c r="K178" s="52" t="n"/>
      <c r="L178" s="3" t="n"/>
      <c r="M178" s="3" t="n"/>
      <c r="N178" s="3" t="n"/>
      <c r="U178" s="1" t="n"/>
      <c r="V178" s="42" t="n"/>
      <c r="W178" s="1" t="n"/>
    </row>
    <row r="179">
      <c r="C179" s="3" t="n"/>
      <c r="D179" s="3" t="n"/>
      <c r="E179" s="3" t="n"/>
      <c r="F179" s="3" t="n"/>
      <c r="G179" s="3" t="n"/>
      <c r="H179" s="3" t="n"/>
      <c r="I179" s="52" t="n"/>
      <c r="J179" s="52" t="n"/>
      <c r="K179" s="52" t="n"/>
      <c r="L179" s="3" t="n"/>
      <c r="M179" s="3" t="n"/>
      <c r="N179" s="3" t="n"/>
      <c r="U179" s="1" t="n"/>
      <c r="V179" s="42" t="n"/>
      <c r="W179" s="1" t="n"/>
    </row>
    <row r="180">
      <c r="U180" s="1" t="n"/>
      <c r="V180" s="42" t="n"/>
      <c r="W180" s="1" t="n"/>
    </row>
    <row r="181">
      <c r="U181" s="1" t="n"/>
      <c r="V181" s="42" t="n"/>
      <c r="W181" s="1" t="n"/>
    </row>
    <row r="182">
      <c r="U182" s="1" t="n"/>
      <c r="V182" s="42" t="n"/>
      <c r="W182" s="1" t="n"/>
    </row>
    <row r="183">
      <c r="U183" s="1" t="n"/>
      <c r="V183" s="42" t="n"/>
      <c r="W183" s="1" t="n"/>
    </row>
    <row r="184">
      <c r="U184" s="1" t="n"/>
      <c r="V184" s="42" t="n"/>
      <c r="W184" s="1" t="n"/>
    </row>
    <row r="185">
      <c r="U185" s="1" t="n"/>
      <c r="V185" s="42" t="n"/>
      <c r="W185" s="1" t="n"/>
    </row>
    <row r="186">
      <c r="U186" s="1" t="n"/>
      <c r="V186" s="42" t="n"/>
      <c r="W186" s="1" t="n"/>
    </row>
    <row r="187">
      <c r="U187" s="1" t="n"/>
      <c r="V187" s="42" t="n"/>
      <c r="W187" s="1" t="n"/>
    </row>
    <row r="188">
      <c r="U188" s="1" t="n"/>
      <c r="V188" s="42" t="n"/>
      <c r="W188" s="1" t="n"/>
    </row>
    <row r="189">
      <c r="U189" s="1" t="n"/>
      <c r="V189" s="42" t="n"/>
      <c r="W189" s="1" t="n"/>
    </row>
    <row r="190">
      <c r="U190" s="1" t="n"/>
      <c r="V190" s="42" t="n"/>
      <c r="W190" s="1" t="n"/>
    </row>
    <row r="191">
      <c r="U191" s="1" t="n"/>
      <c r="V191" s="42" t="n"/>
      <c r="W191" s="1" t="n"/>
    </row>
    <row r="192">
      <c r="U192" s="1" t="n"/>
      <c r="V192" s="42" t="n"/>
      <c r="W192" s="1" t="n"/>
    </row>
    <row r="193">
      <c r="U193" s="1" t="n"/>
      <c r="V193" s="42" t="n"/>
      <c r="W193" s="1" t="n"/>
    </row>
    <row r="194">
      <c r="U194" s="1" t="n"/>
      <c r="V194" s="42" t="n"/>
      <c r="W194" s="1" t="n"/>
    </row>
    <row r="195">
      <c r="U195" s="1" t="n"/>
      <c r="V195" s="42" t="n"/>
      <c r="W195" s="1" t="n"/>
    </row>
    <row r="196">
      <c r="U196" s="1" t="n"/>
      <c r="V196" s="42" t="n"/>
      <c r="W196" s="1" t="n"/>
    </row>
    <row r="197">
      <c r="U197" s="1" t="n"/>
      <c r="V197" s="42" t="n"/>
      <c r="W197" s="1" t="n"/>
    </row>
    <row r="198">
      <c r="U198" s="1" t="n"/>
      <c r="V198" s="42" t="n"/>
      <c r="W198" s="1" t="n"/>
    </row>
    <row r="199">
      <c r="U199" s="1" t="n"/>
      <c r="V199" s="42" t="n"/>
      <c r="W199" s="1" t="n"/>
    </row>
    <row r="200">
      <c r="U200" s="1" t="n"/>
      <c r="V200" s="42" t="n"/>
      <c r="W200" s="1" t="n"/>
    </row>
  </sheetData>
  <mergeCells count="1">
    <mergeCell ref="O1:P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40"/>
  <sheetViews>
    <sheetView workbookViewId="0">
      <selection activeCell="C28" sqref="C28"/>
    </sheetView>
  </sheetViews>
  <sheetFormatPr baseColWidth="8" defaultColWidth="14" defaultRowHeight="12.75"/>
  <cols>
    <col width="19" customWidth="1" style="49" min="1" max="2"/>
    <col width="22.5703125" bestFit="1" customWidth="1" style="49" min="3" max="3"/>
  </cols>
  <sheetData>
    <row r="1" ht="13.5" customHeight="1" s="49">
      <c r="A1" s="17" t="inlineStr">
        <is>
          <t>手调鱼种string</t>
        </is>
      </c>
      <c r="B1" s="17" t="inlineStr">
        <is>
          <t>鱼种string</t>
        </is>
      </c>
      <c r="C1" s="17" t="inlineStr">
        <is>
          <t>鱼种类</t>
        </is>
      </c>
      <c r="D1" s="18" t="inlineStr">
        <is>
          <t>STRING</t>
        </is>
      </c>
      <c r="E1" s="17" t="inlineStr">
        <is>
          <t>重量参数a</t>
        </is>
      </c>
      <c r="F1" s="17" t="inlineStr">
        <is>
          <t>重量参数b</t>
        </is>
      </c>
    </row>
    <row r="2" ht="13.5" customHeight="1" s="49">
      <c r="A2" s="19" t="inlineStr">
        <is>
          <t>Redear_Sunfish</t>
        </is>
      </c>
      <c r="B2" s="19" t="inlineStr">
        <is>
          <t>Redear_Sunfish</t>
        </is>
      </c>
      <c r="C2" s="19" t="inlineStr">
        <is>
          <t>Redear Sunfish</t>
        </is>
      </c>
      <c r="D2" s="19" t="inlineStr">
        <is>
          <t>小冠太阳鱼</t>
        </is>
      </c>
      <c r="E2" s="20" t="n">
        <v>0.0124</v>
      </c>
      <c r="F2" s="20" t="n">
        <v>3.11</v>
      </c>
    </row>
    <row r="3" ht="13.5" customHeight="1" s="49">
      <c r="A3" s="19" t="inlineStr">
        <is>
          <t>Buffalo</t>
        </is>
      </c>
      <c r="B3" s="19" t="inlineStr">
        <is>
          <t>Buffalo</t>
        </is>
      </c>
      <c r="C3" s="19" t="inlineStr">
        <is>
          <t>Buffalo</t>
        </is>
      </c>
      <c r="D3" s="19" t="inlineStr">
        <is>
          <t>水牛鱼</t>
        </is>
      </c>
      <c r="E3" s="20" t="n">
        <v>0.0128</v>
      </c>
      <c r="F3" s="20" t="n">
        <v>3.05</v>
      </c>
    </row>
    <row r="4" ht="13.5" customHeight="1" s="49">
      <c r="A4" s="19" t="inlineStr">
        <is>
          <t>Bowfin</t>
        </is>
      </c>
      <c r="B4" s="19" t="inlineStr">
        <is>
          <t>Bowfin</t>
        </is>
      </c>
      <c r="C4" s="19" t="inlineStr">
        <is>
          <t>Bowfin</t>
        </is>
      </c>
      <c r="D4" s="19" t="inlineStr">
        <is>
          <t>弓鳍鱼</t>
        </is>
      </c>
      <c r="E4" s="20" t="n">
        <v>0.0061</v>
      </c>
      <c r="F4" s="20" t="n">
        <v>3.28</v>
      </c>
    </row>
    <row r="5" ht="13.5" customHeight="1" s="49">
      <c r="A5" s="19" t="inlineStr">
        <is>
          <t>Yellow_Perch</t>
        </is>
      </c>
      <c r="B5" s="19" t="inlineStr">
        <is>
          <t>Yellow_Perch</t>
        </is>
      </c>
      <c r="C5" s="19" t="inlineStr">
        <is>
          <t>Yellow Perch</t>
        </is>
      </c>
      <c r="D5" s="19" t="inlineStr">
        <is>
          <t>黄鲈</t>
        </is>
      </c>
      <c r="E5" s="20" t="n">
        <v>0.007900000000000001</v>
      </c>
      <c r="F5" s="20" t="n">
        <v>3.24</v>
      </c>
    </row>
    <row r="6" ht="13.5" customHeight="1" s="49">
      <c r="A6" s="19" t="inlineStr">
        <is>
          <t>Channel_Catfish</t>
        </is>
      </c>
      <c r="B6" s="19" t="inlineStr">
        <is>
          <t>Channel_Catfish</t>
        </is>
      </c>
      <c r="C6" s="19" t="inlineStr">
        <is>
          <t>Channel Catfish</t>
        </is>
      </c>
      <c r="D6" s="19" t="inlineStr">
        <is>
          <t>斑点叉尾鮰</t>
        </is>
      </c>
      <c r="E6" s="20" t="n">
        <v>0.0081</v>
      </c>
      <c r="F6" s="20" t="n">
        <v>3.11</v>
      </c>
    </row>
    <row r="7" ht="13.5" customHeight="1" s="49">
      <c r="A7" s="19" t="inlineStr">
        <is>
          <t>Muskellunge</t>
        </is>
      </c>
      <c r="B7" s="19" t="inlineStr">
        <is>
          <t>Muskellunge</t>
        </is>
      </c>
      <c r="C7" s="19" t="inlineStr">
        <is>
          <t>Muskellunge</t>
        </is>
      </c>
      <c r="D7" s="19" t="inlineStr">
        <is>
          <t>北美狗鱼</t>
        </is>
      </c>
      <c r="E7" s="20" t="n">
        <v>0.0056</v>
      </c>
      <c r="F7" s="20" t="n">
        <v>3.29</v>
      </c>
    </row>
    <row r="8" ht="13.5" customHeight="1" s="49">
      <c r="A8" s="19" t="inlineStr">
        <is>
          <t>Alewife</t>
        </is>
      </c>
      <c r="B8" s="19" t="inlineStr">
        <is>
          <t>Alewife</t>
        </is>
      </c>
      <c r="C8" s="19" t="inlineStr">
        <is>
          <t>Alewife</t>
        </is>
      </c>
      <c r="D8" s="19" t="inlineStr">
        <is>
          <t>灰西鲱</t>
        </is>
      </c>
      <c r="E8" s="20" t="n">
        <v>0.0054</v>
      </c>
      <c r="F8" s="20" t="n">
        <v>3.14</v>
      </c>
    </row>
    <row r="9" ht="13.5" customHeight="1" s="49">
      <c r="A9" s="19" t="inlineStr">
        <is>
          <t>Striped_Bass</t>
        </is>
      </c>
      <c r="B9" s="19" t="inlineStr">
        <is>
          <t>Striped_Bass</t>
        </is>
      </c>
      <c r="C9" s="19" t="inlineStr">
        <is>
          <t>Striped Bass</t>
        </is>
      </c>
      <c r="D9" s="19" t="inlineStr">
        <is>
          <t>美洲条纹狼鲈</t>
        </is>
      </c>
      <c r="E9" s="20" t="n">
        <v>0.0077</v>
      </c>
      <c r="F9" s="20" t="n">
        <v>3.28</v>
      </c>
    </row>
    <row r="10" ht="13.5" customHeight="1" s="49">
      <c r="A10" s="19" t="inlineStr">
        <is>
          <t>Blacktail_Shiner</t>
        </is>
      </c>
      <c r="B10" s="19" t="inlineStr">
        <is>
          <t>Blacktail_Shiner</t>
        </is>
      </c>
      <c r="C10" s="19" t="inlineStr">
        <is>
          <t>Blacktail Shiner</t>
        </is>
      </c>
      <c r="D10" s="19" t="inlineStr">
        <is>
          <t>黑尾沙丁鱼</t>
        </is>
      </c>
      <c r="E10" s="20" t="n">
        <v>0.0072</v>
      </c>
      <c r="F10" s="20" t="n">
        <v>3.2</v>
      </c>
    </row>
    <row r="11" ht="13.5" customHeight="1" s="49">
      <c r="A11" s="19" t="inlineStr">
        <is>
          <t>Brook_Trout</t>
        </is>
      </c>
      <c r="B11" s="19" t="inlineStr">
        <is>
          <t>Brook_Trout</t>
        </is>
      </c>
      <c r="C11" s="19" t="inlineStr">
        <is>
          <t>Brook Trout</t>
        </is>
      </c>
      <c r="D11" s="19" t="inlineStr">
        <is>
          <t>美洲红点鲑</t>
        </is>
      </c>
      <c r="E11" s="20" t="n">
        <v>0.0101</v>
      </c>
      <c r="F11" s="20" t="n">
        <v>3.01</v>
      </c>
    </row>
    <row r="12" ht="13.5" customHeight="1" s="49">
      <c r="A12" s="19" t="inlineStr">
        <is>
          <t>Tench</t>
        </is>
      </c>
      <c r="B12" s="19" t="inlineStr">
        <is>
          <t>Tench</t>
        </is>
      </c>
      <c r="C12" s="19" t="inlineStr">
        <is>
          <t>Tench</t>
        </is>
      </c>
      <c r="D12" s="19" t="inlineStr">
        <is>
          <t>丁鱥</t>
        </is>
      </c>
      <c r="E12" s="20" t="n">
        <v>0.0123</v>
      </c>
      <c r="F12" s="20" t="n">
        <v>3</v>
      </c>
    </row>
    <row r="13" ht="13.5" customHeight="1" s="49">
      <c r="A13" s="19" t="inlineStr">
        <is>
          <t>Freshwater_Drum</t>
        </is>
      </c>
      <c r="B13" s="19" t="inlineStr">
        <is>
          <t>Freshwater_Drum</t>
        </is>
      </c>
      <c r="C13" s="19" t="inlineStr">
        <is>
          <t>Freshwater Drum</t>
        </is>
      </c>
      <c r="D13" s="19" t="inlineStr">
        <is>
          <t>淡水石首鱼</t>
        </is>
      </c>
      <c r="E13" s="20" t="n">
        <v>0.008500000000000001</v>
      </c>
      <c r="F13" s="20" t="n">
        <v>3.12</v>
      </c>
    </row>
    <row r="14" ht="13.5" customHeight="1" s="49">
      <c r="A14" s="19" t="inlineStr">
        <is>
          <t>Largemouth_Bass</t>
        </is>
      </c>
      <c r="B14" s="19" t="inlineStr">
        <is>
          <t>Largemouth_Bass</t>
        </is>
      </c>
      <c r="C14" s="21" t="inlineStr">
        <is>
          <t>Largemouth Bass</t>
        </is>
      </c>
      <c r="D14" s="22" t="inlineStr">
        <is>
          <t>大口黑鲈</t>
        </is>
      </c>
      <c r="E14" s="20" t="n">
        <v>0.0054</v>
      </c>
      <c r="F14" s="20" t="n">
        <v>3.23</v>
      </c>
    </row>
    <row r="15" ht="13.5" customHeight="1" s="49">
      <c r="A15" s="19" t="inlineStr">
        <is>
          <t>Spotted_Bass</t>
        </is>
      </c>
      <c r="B15" s="19" t="inlineStr">
        <is>
          <t>Spotted_Bass</t>
        </is>
      </c>
      <c r="C15" s="21" t="inlineStr">
        <is>
          <t>Spotted Bass</t>
        </is>
      </c>
      <c r="D15" s="22" t="inlineStr">
        <is>
          <t>斑点黑鲈</t>
        </is>
      </c>
      <c r="E15" s="20" t="n">
        <v>0.006</v>
      </c>
      <c r="F15" s="20" t="n">
        <v>3.22</v>
      </c>
    </row>
    <row r="16" ht="13.5" customHeight="1" s="49">
      <c r="A16" s="19" t="inlineStr">
        <is>
          <t>White_Crappie</t>
        </is>
      </c>
      <c r="B16" s="19" t="inlineStr">
        <is>
          <t>White_Crappie</t>
        </is>
      </c>
      <c r="C16" s="21" t="inlineStr">
        <is>
          <t>White Crappie</t>
        </is>
      </c>
      <c r="D16" s="22" t="inlineStr">
        <is>
          <t>白斑刺盖太阳鱼</t>
        </is>
      </c>
      <c r="E16" s="20" t="n">
        <v>0.013</v>
      </c>
      <c r="F16" s="20" t="n">
        <v>2.96</v>
      </c>
    </row>
    <row r="17" ht="13.5" customHeight="1" s="49">
      <c r="A17" s="19" t="inlineStr">
        <is>
          <t>Rock_Bass</t>
        </is>
      </c>
      <c r="B17" s="19" t="inlineStr">
        <is>
          <t>Rock_Bass</t>
        </is>
      </c>
      <c r="C17" s="21" t="inlineStr">
        <is>
          <t>Rock Bass</t>
        </is>
      </c>
      <c r="D17" s="22" t="inlineStr">
        <is>
          <t>岩钝鲈</t>
        </is>
      </c>
      <c r="E17" s="20" t="n">
        <v>0.0125</v>
      </c>
      <c r="F17" s="20" t="n">
        <v>3</v>
      </c>
    </row>
    <row r="18" ht="13.5" customHeight="1" s="49">
      <c r="A18" s="19" t="inlineStr">
        <is>
          <t>Smallmouth_Bass</t>
        </is>
      </c>
      <c r="B18" s="19" t="inlineStr">
        <is>
          <t>Smallmouth_Bass</t>
        </is>
      </c>
      <c r="C18" s="23" t="inlineStr">
        <is>
          <t>Smallmouth Bass</t>
        </is>
      </c>
      <c r="D18" s="23" t="inlineStr">
        <is>
          <t>小口黑鲈</t>
        </is>
      </c>
      <c r="E18" s="20" t="n">
        <v>0.0052</v>
      </c>
      <c r="F18" s="20" t="n">
        <v>3.23</v>
      </c>
    </row>
    <row r="19" ht="13.5" customHeight="1" s="49">
      <c r="A19" s="19" t="inlineStr">
        <is>
          <t>Black_Crappie</t>
        </is>
      </c>
      <c r="B19" s="19" t="inlineStr">
        <is>
          <t>Black_Crappie</t>
        </is>
      </c>
      <c r="C19" s="23" t="inlineStr">
        <is>
          <t>Black Crappie</t>
        </is>
      </c>
      <c r="D19" s="24" t="inlineStr">
        <is>
          <t>黑斑刺盖太阳鱼</t>
        </is>
      </c>
      <c r="E19" s="20" t="n">
        <v>0.009599999999999999</v>
      </c>
      <c r="F19" s="20" t="n">
        <v>3.1</v>
      </c>
    </row>
    <row r="20" ht="13.5" customHeight="1" s="49">
      <c r="A20" s="19" t="inlineStr">
        <is>
          <t>Pumpkinseed_Sunfish</t>
        </is>
      </c>
      <c r="B20" s="19" t="inlineStr">
        <is>
          <t>Pumpkinseed_Sunfish</t>
        </is>
      </c>
      <c r="C20" s="21" t="inlineStr">
        <is>
          <t>Pumpkinseed Sunfish</t>
        </is>
      </c>
      <c r="D20" s="22" t="inlineStr">
        <is>
          <t>驼背太阳鱼</t>
        </is>
      </c>
      <c r="E20" s="20" t="n">
        <v>0.0135</v>
      </c>
      <c r="F20" s="20" t="n">
        <v>2.94</v>
      </c>
    </row>
    <row r="21" ht="13.5" customHeight="1" s="49">
      <c r="A21" s="19" t="inlineStr">
        <is>
          <t>Green_Sunfish</t>
        </is>
      </c>
      <c r="B21" s="19" t="inlineStr">
        <is>
          <t>Green_Sunfish</t>
        </is>
      </c>
      <c r="C21" s="21" t="inlineStr">
        <is>
          <t>Green Sunfish</t>
        </is>
      </c>
      <c r="D21" s="22" t="inlineStr">
        <is>
          <t>绿太阳鱼</t>
        </is>
      </c>
      <c r="E21" s="20" t="n">
        <v>0.012</v>
      </c>
      <c r="F21" s="20" t="n">
        <v>3</v>
      </c>
    </row>
    <row r="22" ht="13.5" customHeight="1" s="49">
      <c r="A22" s="19" t="inlineStr">
        <is>
          <t>Redspotted_Sunfish</t>
        </is>
      </c>
      <c r="B22" s="19" t="inlineStr">
        <is>
          <t>Redspotted_Sunfish</t>
        </is>
      </c>
      <c r="C22" s="21" t="inlineStr">
        <is>
          <t>Redspotted Sunfish</t>
        </is>
      </c>
      <c r="D22" s="22" t="inlineStr">
        <is>
          <t>红斑太阳鱼</t>
        </is>
      </c>
      <c r="E22" s="20" t="n">
        <v>0.0118</v>
      </c>
      <c r="F22" s="20" t="n">
        <v>3.02</v>
      </c>
    </row>
    <row r="23" ht="13.5" customHeight="1" s="49">
      <c r="A23" s="19" t="inlineStr">
        <is>
          <t>Chain_Pickerel</t>
        </is>
      </c>
      <c r="B23" s="19" t="inlineStr">
        <is>
          <t>Chain_Pickerel</t>
        </is>
      </c>
      <c r="C23" s="19" t="inlineStr">
        <is>
          <t>Chain Pickerel</t>
        </is>
      </c>
      <c r="D23" s="19" t="inlineStr">
        <is>
          <t>链纹狗鱼</t>
        </is>
      </c>
      <c r="E23" s="20" t="n">
        <v>0.0057</v>
      </c>
      <c r="F23" s="20" t="n">
        <v>3.27</v>
      </c>
    </row>
    <row r="24" ht="13.5" customHeight="1" s="49">
      <c r="A24" s="19" t="inlineStr">
        <is>
          <t>Sauger</t>
        </is>
      </c>
      <c r="B24" s="19" t="inlineStr">
        <is>
          <t>Sauger</t>
        </is>
      </c>
      <c r="C24" s="19" t="inlineStr">
        <is>
          <t>Sauger</t>
        </is>
      </c>
      <c r="D24" s="19" t="inlineStr">
        <is>
          <t>加拿大梭鲈</t>
        </is>
      </c>
      <c r="E24" s="20" t="n">
        <v>0.0048</v>
      </c>
      <c r="F24" s="20" t="n">
        <v>3.32</v>
      </c>
    </row>
    <row r="25" ht="13.5" customHeight="1" s="49">
      <c r="A25" s="19" t="inlineStr">
        <is>
          <t>Walleye</t>
        </is>
      </c>
      <c r="B25" s="19" t="inlineStr">
        <is>
          <t>Walleye</t>
        </is>
      </c>
      <c r="C25" s="19" t="inlineStr">
        <is>
          <t>Walleye</t>
        </is>
      </c>
      <c r="D25" s="19" t="inlineStr">
        <is>
          <t>玻璃梭鲈</t>
        </is>
      </c>
      <c r="E25" s="20" t="n">
        <v>0.0051</v>
      </c>
      <c r="F25" s="20" t="n">
        <v>3.27</v>
      </c>
    </row>
    <row r="26" ht="13.5" customHeight="1" s="49">
      <c r="A26" s="19" t="inlineStr">
        <is>
          <t>Rainbow_Trout</t>
        </is>
      </c>
      <c r="B26" s="19" t="inlineStr">
        <is>
          <t>Rainbow_Trout</t>
        </is>
      </c>
      <c r="C26" s="19" t="inlineStr">
        <is>
          <t>Rainbow Trout</t>
        </is>
      </c>
      <c r="D26" s="19" t="inlineStr">
        <is>
          <t>虹鳟</t>
        </is>
      </c>
      <c r="E26" s="20" t="n">
        <v>0.01</v>
      </c>
      <c r="F26" s="20" t="n">
        <v>3</v>
      </c>
    </row>
    <row r="27" ht="13.5" customHeight="1" s="49">
      <c r="A27" s="19" t="inlineStr">
        <is>
          <t>Golden_Trout</t>
        </is>
      </c>
      <c r="B27" s="19" t="inlineStr">
        <is>
          <t>Golden_Trout</t>
        </is>
      </c>
      <c r="C27" s="19" t="inlineStr">
        <is>
          <t>Golden Trout</t>
        </is>
      </c>
      <c r="D27" s="19" t="inlineStr">
        <is>
          <t>金鳟</t>
        </is>
      </c>
      <c r="E27" s="20" t="n">
        <v>0.0098</v>
      </c>
      <c r="F27" s="20" t="n">
        <v>3.02</v>
      </c>
    </row>
    <row r="28" ht="13.5" customHeight="1" s="49">
      <c r="A28" s="19" t="inlineStr">
        <is>
          <t>Bluegill_Sunfish</t>
        </is>
      </c>
      <c r="B28" s="19" t="inlineStr">
        <is>
          <t>Bluegill_Sunfish</t>
        </is>
      </c>
      <c r="C28" s="19" t="inlineStr">
        <is>
          <t>Bluegill Sunfish</t>
        </is>
      </c>
      <c r="D28" s="19" t="inlineStr">
        <is>
          <t>蓝鳃太阳鱼</t>
        </is>
      </c>
      <c r="E28" s="20" t="n">
        <v>0.0102</v>
      </c>
      <c r="F28" s="20" t="n">
        <v>3.16</v>
      </c>
    </row>
    <row r="29" ht="13.5" customHeight="1" s="49">
      <c r="A29" s="19" t="inlineStr">
        <is>
          <t>American_Eel</t>
        </is>
      </c>
      <c r="B29" s="19" t="inlineStr">
        <is>
          <t>American_Eel</t>
        </is>
      </c>
      <c r="C29" s="19" t="inlineStr">
        <is>
          <t>American Eel</t>
        </is>
      </c>
      <c r="D29" s="19" t="inlineStr">
        <is>
          <t>美洲鳗鲡</t>
        </is>
      </c>
      <c r="E29" s="20" t="n">
        <v>0.0009</v>
      </c>
      <c r="F29" s="20" t="n">
        <v>3.49</v>
      </c>
    </row>
    <row r="30" ht="13.5" customHeight="1" s="49">
      <c r="A30" s="19" t="inlineStr">
        <is>
          <t>Common_Shiner</t>
        </is>
      </c>
      <c r="B30" s="19" t="inlineStr">
        <is>
          <t>Common_Shiner</t>
        </is>
      </c>
      <c r="C30" s="19" t="inlineStr">
        <is>
          <t>Common Shiner</t>
        </is>
      </c>
      <c r="D30" s="19" t="inlineStr">
        <is>
          <t>美鳊</t>
        </is>
      </c>
      <c r="E30" s="20" t="n">
        <v>0.0128</v>
      </c>
      <c r="F30" s="20" t="n">
        <v>3.11</v>
      </c>
    </row>
    <row r="31" ht="13.5" customHeight="1" s="49">
      <c r="A31" s="19" t="inlineStr">
        <is>
          <t>Golden_Shiner</t>
        </is>
      </c>
      <c r="B31" s="19" t="inlineStr">
        <is>
          <t>Golden_Shiner</t>
        </is>
      </c>
      <c r="C31" s="19" t="inlineStr">
        <is>
          <t>Golden Shiner</t>
        </is>
      </c>
      <c r="D31" s="19" t="inlineStr">
        <is>
          <t>金体美鳊</t>
        </is>
      </c>
      <c r="E31" s="20" t="n">
        <v>0.0132</v>
      </c>
      <c r="F31" s="20" t="n">
        <v>3.09</v>
      </c>
    </row>
    <row r="32" ht="13.5" customHeight="1" s="49">
      <c r="A32" s="19" t="inlineStr">
        <is>
          <t>Longback_Dace</t>
        </is>
      </c>
      <c r="B32" s="19" t="inlineStr">
        <is>
          <t>Longback_Dace</t>
        </is>
      </c>
      <c r="C32" s="19" t="inlineStr">
        <is>
          <t>Longback Dace</t>
        </is>
      </c>
      <c r="D32" s="19" t="inlineStr">
        <is>
          <t>长背亚口鱼</t>
        </is>
      </c>
      <c r="E32" s="20" t="n">
        <v>0.008</v>
      </c>
      <c r="F32" s="20" t="n">
        <v>3.2</v>
      </c>
    </row>
    <row r="33" ht="13.5" customHeight="1" s="49">
      <c r="A33" s="25" t="inlineStr">
        <is>
          <t>Tench</t>
        </is>
      </c>
      <c r="B33" s="25">
        <f>SUBSTITUTE(C33," ","_")</f>
        <v/>
      </c>
      <c r="C33" s="25" t="inlineStr">
        <is>
          <t>Tench</t>
        </is>
      </c>
      <c r="D33" s="19" t="inlineStr">
        <is>
          <t>丁鱥</t>
        </is>
      </c>
      <c r="E33" s="25" t="n">
        <v>0.0123</v>
      </c>
      <c r="F33" s="25" t="n">
        <v>3</v>
      </c>
    </row>
    <row r="34" ht="14.25" customHeight="1" s="49">
      <c r="A34" s="26" t="inlineStr">
        <is>
          <t>Black_Crappie</t>
        </is>
      </c>
      <c r="B34" s="25">
        <f>SUBSTITUTE(C34," ","_")</f>
        <v/>
      </c>
      <c r="C34" s="26" t="inlineStr">
        <is>
          <t>Black Crappie</t>
        </is>
      </c>
      <c r="D34" s="27" t="inlineStr">
        <is>
          <t>黑刺盖太阳鱼</t>
        </is>
      </c>
      <c r="E34" s="25" t="n">
        <v>0.009599999999999999</v>
      </c>
      <c r="F34" s="25" t="n">
        <v>3.1</v>
      </c>
    </row>
    <row r="35" ht="14.25" customHeight="1" s="49">
      <c r="A35" s="28" t="inlineStr">
        <is>
          <t>White_Crappie</t>
        </is>
      </c>
      <c r="B35" s="25">
        <f>SUBSTITUTE(C35," ","_")</f>
        <v/>
      </c>
      <c r="C35" s="28" t="inlineStr">
        <is>
          <t>White Crappie</t>
        </is>
      </c>
      <c r="D35" s="29" t="inlineStr">
        <is>
          <t>白刺盖太阳鱼</t>
        </is>
      </c>
      <c r="E35" s="25" t="n">
        <v>0.013</v>
      </c>
      <c r="F35" s="25" t="n">
        <v>2.96</v>
      </c>
    </row>
    <row r="36" ht="14.25" customHeight="1" s="49">
      <c r="A36" s="25" t="inlineStr">
        <is>
          <t>White_Channel_Catfish</t>
        </is>
      </c>
      <c r="B36" s="25">
        <f>SUBSTITUTE(C36," ","_")</f>
        <v/>
      </c>
      <c r="C36" s="30" t="inlineStr">
        <is>
          <t>White Channel Catfish</t>
        </is>
      </c>
      <c r="D36" s="31" t="inlineStr">
        <is>
          <t>白化叉尾鮰</t>
        </is>
      </c>
      <c r="E36" s="32" t="n">
        <v>0.0081</v>
      </c>
      <c r="F36" s="32" t="n">
        <v>3.11</v>
      </c>
    </row>
    <row r="37" ht="14.25" customHeight="1" s="49">
      <c r="A37" s="25" t="inlineStr">
        <is>
          <t>Yaqui_Sucker</t>
        </is>
      </c>
      <c r="B37" s="25">
        <f>SUBSTITUTE(C37," ","_")</f>
        <v/>
      </c>
      <c r="C37" s="33" t="inlineStr">
        <is>
          <t>Yaqui Sucker</t>
        </is>
      </c>
      <c r="D37" s="29" t="inlineStr">
        <is>
          <t>白亚口鱼</t>
        </is>
      </c>
      <c r="E37" s="25" t="n">
        <v>0.00525</v>
      </c>
      <c r="F37" s="25" t="n">
        <v>3.09</v>
      </c>
    </row>
    <row r="38" ht="14.25" customHeight="1" s="49">
      <c r="A38" s="25" t="inlineStr">
        <is>
          <t>Bigmouth_Buffalo</t>
        </is>
      </c>
      <c r="B38" s="25">
        <f>SUBSTITUTE(C38," ","_")</f>
        <v/>
      </c>
      <c r="C38" s="33" t="inlineStr">
        <is>
          <t>Bigmouth Buffalo</t>
        </is>
      </c>
      <c r="D38" s="29" t="inlineStr">
        <is>
          <t>大口牛胭脂鱼</t>
        </is>
      </c>
      <c r="E38" s="25" t="n">
        <v>0.0162</v>
      </c>
      <c r="F38" s="25" t="n">
        <v>3</v>
      </c>
    </row>
    <row r="39" ht="14.25" customHeight="1" s="49">
      <c r="A39" s="25" t="inlineStr">
        <is>
          <t>American_Shad</t>
        </is>
      </c>
      <c r="B39" s="25">
        <f>SUBSTITUTE(C39," ","_")</f>
        <v/>
      </c>
      <c r="C39" s="33" t="inlineStr">
        <is>
          <t>American Shad</t>
        </is>
      </c>
      <c r="D39" s="27" t="inlineStr">
        <is>
          <t>美洲西鲱</t>
        </is>
      </c>
      <c r="E39" s="25" t="n">
        <v>0.00646</v>
      </c>
      <c r="F39" s="25" t="n">
        <v>3.08</v>
      </c>
    </row>
    <row r="40" ht="14.25" customHeight="1" s="49">
      <c r="A40" s="25" t="inlineStr">
        <is>
          <t>Redfin_Pickerel</t>
        </is>
      </c>
      <c r="B40" s="25">
        <f>SUBSTITUTE(C40," ","_")</f>
        <v/>
      </c>
      <c r="C40" s="33" t="inlineStr">
        <is>
          <t>Redfin Pickerel</t>
        </is>
      </c>
      <c r="D40" s="29" t="inlineStr">
        <is>
          <t>红鳍狗鱼</t>
        </is>
      </c>
      <c r="E40" s="25" t="n">
        <v>0.00479</v>
      </c>
      <c r="F40" s="25" t="n">
        <v>3.06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K39"/>
  <sheetViews>
    <sheetView workbookViewId="0">
      <selection activeCell="B4" sqref="B4"/>
    </sheetView>
  </sheetViews>
  <sheetFormatPr baseColWidth="8" defaultColWidth="14" defaultRowHeight="12.75"/>
  <cols>
    <col width="22.5703125" bestFit="1" customWidth="1" style="49" min="3" max="3"/>
  </cols>
  <sheetData>
    <row r="1">
      <c r="A1" s="7" t="inlineStr">
        <is>
          <t>填写绿色格子，勿动白色、蓝色单元格！</t>
        </is>
      </c>
      <c r="B1" s="5" t="n"/>
      <c r="C1" s="5" t="n"/>
      <c r="D1" s="5" t="n"/>
      <c r="E1" s="5" t="inlineStr">
        <is>
          <t>cm</t>
        </is>
      </c>
      <c r="F1" s="5" t="inlineStr">
        <is>
          <t>cm</t>
        </is>
      </c>
    </row>
    <row r="2">
      <c r="A2" s="5" t="inlineStr">
        <is>
          <t>阶段</t>
        </is>
      </c>
      <c r="B2" s="5" t="inlineStr">
        <is>
          <t>中文名</t>
        </is>
      </c>
      <c r="C2" s="5" t="inlineStr">
        <is>
          <t>鱼种</t>
        </is>
      </c>
      <c r="D2" s="5" t="inlineStr">
        <is>
          <t>稀有度</t>
        </is>
      </c>
      <c r="E2" s="5" t="inlineStr">
        <is>
          <t>最小长度</t>
        </is>
      </c>
      <c r="F2" s="5" t="inlineStr">
        <is>
          <t>最大长度</t>
        </is>
      </c>
    </row>
    <row r="3">
      <c r="A3" s="13" t="n"/>
      <c r="B3" s="13" t="n"/>
      <c r="C3" s="13" t="n"/>
      <c r="D3" s="13" t="n"/>
      <c r="E3" s="13" t="n"/>
      <c r="F3" s="13" t="n"/>
    </row>
    <row r="4" ht="13.5" customHeight="1" s="49">
      <c r="A4" s="1">
        <f>鱼单价工具!A4</f>
        <v/>
      </c>
      <c r="B4" s="2">
        <f>鱼单价工具!C4</f>
        <v/>
      </c>
      <c r="C4" s="8">
        <f>鱼单价工具!D4</f>
        <v/>
      </c>
      <c r="D4" s="8">
        <f>鱼单价工具!E4</f>
        <v/>
      </c>
      <c r="E4" s="15">
        <f>鱼单价工具!G4</f>
        <v/>
      </c>
      <c r="F4" s="15">
        <f>鱼单价工具!H4</f>
        <v/>
      </c>
      <c r="G4" s="8" t="n"/>
      <c r="H4" s="8" t="n"/>
      <c r="I4" s="8" t="n"/>
      <c r="J4" s="8" t="n"/>
      <c r="K4" s="8" t="n"/>
    </row>
    <row r="5" ht="13.5" customHeight="1" s="49">
      <c r="A5" s="1">
        <f>鱼单价工具!A5</f>
        <v/>
      </c>
      <c r="B5" s="2">
        <f>鱼单价工具!C5</f>
        <v/>
      </c>
      <c r="C5" s="8">
        <f>鱼单价工具!D5</f>
        <v/>
      </c>
      <c r="D5" s="8">
        <f>鱼单价工具!E5</f>
        <v/>
      </c>
      <c r="E5" s="15">
        <f>鱼单价工具!G5</f>
        <v/>
      </c>
      <c r="F5" s="15">
        <f>鱼单价工具!H5</f>
        <v/>
      </c>
      <c r="G5" s="8" t="n"/>
      <c r="H5" s="8" t="n"/>
      <c r="I5" s="8" t="n"/>
      <c r="J5" s="8" t="n"/>
      <c r="K5" s="8" t="n"/>
    </row>
    <row r="6" ht="13.5" customHeight="1" s="49">
      <c r="A6" s="1">
        <f>鱼单价工具!A6</f>
        <v/>
      </c>
      <c r="B6" s="2">
        <f>鱼单价工具!C6</f>
        <v/>
      </c>
      <c r="C6" s="8">
        <f>鱼单价工具!D6</f>
        <v/>
      </c>
      <c r="D6" s="8">
        <f>鱼单价工具!E6</f>
        <v/>
      </c>
      <c r="E6" s="15">
        <f>鱼单价工具!G6</f>
        <v/>
      </c>
      <c r="F6" s="15">
        <f>鱼单价工具!H6</f>
        <v/>
      </c>
      <c r="G6" s="8" t="n"/>
      <c r="H6" s="8" t="n"/>
      <c r="I6" s="8" t="n"/>
      <c r="J6" s="8" t="n"/>
      <c r="K6" s="8" t="n"/>
    </row>
    <row r="7" ht="13.5" customHeight="1" s="49">
      <c r="A7" s="1">
        <f>鱼单价工具!A7</f>
        <v/>
      </c>
      <c r="B7" s="2">
        <f>鱼单价工具!C7</f>
        <v/>
      </c>
      <c r="C7" s="8">
        <f>鱼单价工具!D7</f>
        <v/>
      </c>
      <c r="D7" s="8">
        <f>鱼单价工具!E7</f>
        <v/>
      </c>
      <c r="E7" s="15">
        <f>鱼单价工具!G7</f>
        <v/>
      </c>
      <c r="F7" s="15">
        <f>鱼单价工具!H7</f>
        <v/>
      </c>
      <c r="G7" s="8" t="n"/>
      <c r="H7" s="8" t="n"/>
      <c r="I7" s="8" t="n"/>
      <c r="J7" s="8" t="n"/>
      <c r="K7" s="8" t="n"/>
    </row>
    <row r="8" ht="13.5" customHeight="1" s="49">
      <c r="A8" s="1">
        <f>鱼单价工具!A8</f>
        <v/>
      </c>
      <c r="B8" s="2">
        <f>鱼单价工具!C8</f>
        <v/>
      </c>
      <c r="C8" s="8">
        <f>鱼单价工具!D8</f>
        <v/>
      </c>
      <c r="D8" s="8">
        <f>鱼单价工具!E8</f>
        <v/>
      </c>
      <c r="E8" s="15">
        <f>鱼单价工具!G8</f>
        <v/>
      </c>
      <c r="F8" s="15">
        <f>鱼单价工具!H8</f>
        <v/>
      </c>
      <c r="G8" s="8" t="n"/>
      <c r="H8" s="8" t="n"/>
      <c r="I8" s="8" t="n"/>
      <c r="J8" s="8" t="n"/>
      <c r="K8" s="8" t="n"/>
    </row>
    <row r="9" ht="13.5" customHeight="1" s="49">
      <c r="A9" s="1">
        <f>鱼单价工具!A9</f>
        <v/>
      </c>
      <c r="B9" s="2">
        <f>鱼单价工具!C9</f>
        <v/>
      </c>
      <c r="C9" s="8">
        <f>鱼单价工具!D9</f>
        <v/>
      </c>
      <c r="D9" s="8">
        <f>鱼单价工具!E9</f>
        <v/>
      </c>
      <c r="E9" s="15">
        <f>鱼单价工具!G9</f>
        <v/>
      </c>
      <c r="F9" s="15">
        <f>鱼单价工具!H9</f>
        <v/>
      </c>
      <c r="G9" s="8" t="n"/>
      <c r="H9" s="8" t="n"/>
      <c r="I9" s="8" t="n"/>
      <c r="J9" s="8" t="n"/>
      <c r="K9" s="8" t="n"/>
    </row>
    <row r="10" ht="13.5" customHeight="1" s="49">
      <c r="A10" s="1">
        <f>鱼单价工具!A10</f>
        <v/>
      </c>
      <c r="B10" s="2">
        <f>鱼单价工具!C10</f>
        <v/>
      </c>
      <c r="C10" s="8">
        <f>鱼单价工具!D10</f>
        <v/>
      </c>
      <c r="D10" s="8">
        <f>鱼单价工具!E10</f>
        <v/>
      </c>
      <c r="E10" s="15">
        <f>鱼单价工具!G10</f>
        <v/>
      </c>
      <c r="F10" s="15">
        <f>鱼单价工具!H10</f>
        <v/>
      </c>
      <c r="G10" s="8" t="n"/>
      <c r="H10" s="8" t="n"/>
      <c r="I10" s="8" t="n"/>
      <c r="J10" s="8" t="n"/>
      <c r="K10" s="8" t="n"/>
    </row>
    <row r="11" ht="13.5" customHeight="1" s="49">
      <c r="A11" s="1">
        <f>鱼单价工具!A11</f>
        <v/>
      </c>
      <c r="B11" s="2">
        <f>鱼单价工具!C11</f>
        <v/>
      </c>
      <c r="C11" s="8">
        <f>鱼单价工具!D11</f>
        <v/>
      </c>
      <c r="D11" s="8">
        <f>鱼单价工具!E11</f>
        <v/>
      </c>
      <c r="E11" s="15">
        <f>鱼单价工具!G11</f>
        <v/>
      </c>
      <c r="F11" s="15">
        <f>鱼单价工具!H11</f>
        <v/>
      </c>
      <c r="G11" s="8" t="n"/>
      <c r="H11" s="8" t="n"/>
      <c r="I11" s="8" t="n"/>
      <c r="J11" s="8" t="n"/>
      <c r="K11" s="8" t="n"/>
    </row>
    <row r="12" ht="13.5" customHeight="1" s="49">
      <c r="A12" s="1">
        <f>鱼单价工具!A12</f>
        <v/>
      </c>
      <c r="B12" s="2">
        <f>鱼单价工具!C12</f>
        <v/>
      </c>
      <c r="C12" s="8">
        <f>鱼单价工具!D12</f>
        <v/>
      </c>
      <c r="D12" s="8">
        <f>鱼单价工具!E12</f>
        <v/>
      </c>
      <c r="E12" s="15">
        <f>鱼单价工具!G12</f>
        <v/>
      </c>
      <c r="F12" s="15">
        <f>鱼单价工具!H12</f>
        <v/>
      </c>
      <c r="G12" s="8" t="n"/>
      <c r="H12" s="8" t="n"/>
      <c r="I12" s="8" t="n"/>
      <c r="J12" s="8" t="n"/>
      <c r="K12" s="8" t="n"/>
    </row>
    <row r="13" ht="13.5" customHeight="1" s="49">
      <c r="A13" s="1">
        <f>鱼单价工具!A13</f>
        <v/>
      </c>
      <c r="B13" s="2">
        <f>鱼单价工具!C13</f>
        <v/>
      </c>
      <c r="C13" s="8">
        <f>鱼单价工具!D13</f>
        <v/>
      </c>
      <c r="D13" s="8">
        <f>鱼单价工具!E13</f>
        <v/>
      </c>
      <c r="E13" s="15">
        <f>鱼单价工具!G13</f>
        <v/>
      </c>
      <c r="F13" s="15">
        <f>鱼单价工具!H13</f>
        <v/>
      </c>
      <c r="G13" s="8" t="n"/>
      <c r="H13" s="8" t="n"/>
      <c r="I13" s="8" t="n"/>
      <c r="J13" s="8" t="n"/>
      <c r="K13" s="8" t="n"/>
    </row>
    <row r="14" ht="13.5" customHeight="1" s="49">
      <c r="A14" s="1">
        <f>鱼单价工具!A14</f>
        <v/>
      </c>
      <c r="B14" s="2">
        <f>鱼单价工具!C14</f>
        <v/>
      </c>
      <c r="C14" s="8">
        <f>鱼单价工具!D14</f>
        <v/>
      </c>
      <c r="D14" s="8">
        <f>鱼单价工具!E14</f>
        <v/>
      </c>
      <c r="E14" s="15">
        <f>鱼单价工具!G14</f>
        <v/>
      </c>
      <c r="F14" s="15">
        <f>鱼单价工具!H14</f>
        <v/>
      </c>
      <c r="G14" s="8" t="n"/>
      <c r="H14" s="8" t="n"/>
      <c r="I14" s="8" t="n"/>
      <c r="J14" s="8" t="n"/>
      <c r="K14" s="8" t="n"/>
    </row>
    <row r="15" ht="13.5" customHeight="1" s="49">
      <c r="A15" s="1">
        <f>鱼单价工具!A15</f>
        <v/>
      </c>
      <c r="B15" s="2">
        <f>鱼单价工具!C15</f>
        <v/>
      </c>
      <c r="C15" s="8">
        <f>鱼单价工具!D15</f>
        <v/>
      </c>
      <c r="D15" s="8">
        <f>鱼单价工具!E15</f>
        <v/>
      </c>
      <c r="E15" s="15">
        <f>鱼单价工具!G15</f>
        <v/>
      </c>
      <c r="F15" s="15">
        <f>鱼单价工具!H15</f>
        <v/>
      </c>
      <c r="G15" s="8" t="n"/>
      <c r="H15" s="8" t="n"/>
      <c r="I15" s="8" t="n"/>
      <c r="J15" s="8" t="n"/>
      <c r="K15" s="8" t="n"/>
    </row>
    <row r="16" ht="13.5" customHeight="1" s="49">
      <c r="A16" s="1">
        <f>鱼单价工具!A16</f>
        <v/>
      </c>
      <c r="B16" s="2">
        <f>鱼单价工具!C16</f>
        <v/>
      </c>
      <c r="C16" s="8">
        <f>鱼单价工具!D16</f>
        <v/>
      </c>
      <c r="D16" s="8">
        <f>鱼单价工具!E16</f>
        <v/>
      </c>
      <c r="E16" s="15">
        <f>鱼单价工具!G16</f>
        <v/>
      </c>
      <c r="F16" s="15">
        <f>鱼单价工具!H16</f>
        <v/>
      </c>
      <c r="G16" s="8" t="n"/>
      <c r="H16" s="8" t="n"/>
      <c r="I16" s="8" t="n"/>
      <c r="J16" s="8" t="n"/>
      <c r="K16" s="8" t="n"/>
    </row>
    <row r="17" ht="13.5" customHeight="1" s="49">
      <c r="A17" s="1">
        <f>鱼单价工具!A17</f>
        <v/>
      </c>
      <c r="B17" s="2">
        <f>鱼单价工具!C17</f>
        <v/>
      </c>
      <c r="C17" s="8">
        <f>鱼单价工具!D17</f>
        <v/>
      </c>
      <c r="D17" s="8">
        <f>鱼单价工具!E17</f>
        <v/>
      </c>
      <c r="E17" s="15">
        <f>鱼单价工具!G17</f>
        <v/>
      </c>
      <c r="F17" s="15">
        <f>鱼单价工具!H17</f>
        <v/>
      </c>
      <c r="G17" s="8" t="n"/>
      <c r="H17" s="8" t="n"/>
      <c r="I17" s="8" t="n"/>
      <c r="J17" s="8" t="n"/>
      <c r="K17" s="8" t="n"/>
    </row>
    <row r="18" ht="13.5" customHeight="1" s="49">
      <c r="A18" s="1">
        <f>鱼单价工具!A18</f>
        <v/>
      </c>
      <c r="B18" s="2">
        <f>鱼单价工具!C18</f>
        <v/>
      </c>
      <c r="C18" s="8">
        <f>鱼单价工具!D18</f>
        <v/>
      </c>
      <c r="D18" s="8">
        <f>鱼单价工具!E18</f>
        <v/>
      </c>
      <c r="E18" s="15">
        <f>鱼单价工具!G18</f>
        <v/>
      </c>
      <c r="F18" s="15">
        <f>鱼单价工具!H18</f>
        <v/>
      </c>
      <c r="G18" s="8" t="n"/>
      <c r="H18" s="8" t="n"/>
      <c r="I18" s="8" t="n"/>
      <c r="J18" s="8" t="n"/>
      <c r="K18" s="8" t="n"/>
    </row>
    <row r="19" ht="13.5" customHeight="1" s="49">
      <c r="A19" s="1">
        <f>鱼单价工具!A19</f>
        <v/>
      </c>
      <c r="B19" s="2">
        <f>鱼单价工具!C19</f>
        <v/>
      </c>
      <c r="C19" s="8">
        <f>鱼单价工具!D19</f>
        <v/>
      </c>
      <c r="D19" s="8">
        <f>鱼单价工具!E19</f>
        <v/>
      </c>
      <c r="E19" s="15">
        <f>鱼单价工具!G19</f>
        <v/>
      </c>
      <c r="F19" s="15">
        <f>鱼单价工具!H19</f>
        <v/>
      </c>
      <c r="G19" s="8" t="n"/>
      <c r="H19" s="8" t="n"/>
      <c r="I19" s="8" t="n"/>
      <c r="J19" s="8" t="n"/>
      <c r="K19" s="8" t="n"/>
    </row>
    <row r="20" ht="13.5" customHeight="1" s="49">
      <c r="A20" s="1">
        <f>鱼单价工具!A20</f>
        <v/>
      </c>
      <c r="B20" s="2">
        <f>鱼单价工具!C20</f>
        <v/>
      </c>
      <c r="C20" s="8">
        <f>鱼单价工具!D20</f>
        <v/>
      </c>
      <c r="D20" s="8">
        <f>鱼单价工具!E20</f>
        <v/>
      </c>
      <c r="E20" s="15">
        <f>鱼单价工具!G20</f>
        <v/>
      </c>
      <c r="F20" s="15">
        <f>鱼单价工具!H20</f>
        <v/>
      </c>
      <c r="G20" s="8" t="n"/>
      <c r="H20" s="8" t="n"/>
      <c r="I20" s="8" t="n"/>
      <c r="J20" s="8" t="n"/>
      <c r="K20" s="8" t="n"/>
    </row>
    <row r="21" ht="13.5" customHeight="1" s="49">
      <c r="A21" s="1">
        <f>鱼单价工具!A21</f>
        <v/>
      </c>
      <c r="B21" s="2">
        <f>鱼单价工具!C21</f>
        <v/>
      </c>
      <c r="C21" s="8">
        <f>鱼单价工具!D21</f>
        <v/>
      </c>
      <c r="D21" s="8">
        <f>鱼单价工具!E21</f>
        <v/>
      </c>
      <c r="E21" s="15">
        <f>鱼单价工具!G21</f>
        <v/>
      </c>
      <c r="F21" s="15">
        <f>鱼单价工具!H21</f>
        <v/>
      </c>
      <c r="G21" s="8" t="n"/>
      <c r="H21" s="8" t="n"/>
      <c r="I21" s="8" t="n"/>
      <c r="J21" s="8" t="n"/>
      <c r="K21" s="8" t="n"/>
    </row>
    <row r="22" ht="13.5" customHeight="1" s="49">
      <c r="A22" s="1">
        <f>鱼单价工具!A22</f>
        <v/>
      </c>
      <c r="B22" s="2">
        <f>鱼单价工具!C22</f>
        <v/>
      </c>
      <c r="C22" s="8">
        <f>鱼单价工具!D22</f>
        <v/>
      </c>
      <c r="D22" s="8">
        <f>鱼单价工具!E22</f>
        <v/>
      </c>
      <c r="E22" s="15">
        <f>鱼单价工具!G22</f>
        <v/>
      </c>
      <c r="F22" s="15">
        <f>鱼单价工具!H22</f>
        <v/>
      </c>
      <c r="G22" s="8" t="n"/>
      <c r="H22" s="8" t="n"/>
      <c r="I22" s="8" t="n"/>
      <c r="J22" s="8" t="n"/>
      <c r="K22" s="8" t="n"/>
    </row>
    <row r="23" ht="13.5" customHeight="1" s="49">
      <c r="A23" s="1">
        <f>鱼单价工具!A23</f>
        <v/>
      </c>
      <c r="B23" s="2">
        <f>鱼单价工具!C23</f>
        <v/>
      </c>
      <c r="C23" s="8">
        <f>鱼单价工具!D23</f>
        <v/>
      </c>
      <c r="D23" s="8">
        <f>鱼单价工具!E23</f>
        <v/>
      </c>
      <c r="E23" s="15">
        <f>鱼单价工具!G23</f>
        <v/>
      </c>
      <c r="F23" s="15">
        <f>鱼单价工具!H23</f>
        <v/>
      </c>
      <c r="G23" s="8" t="n"/>
      <c r="H23" s="8" t="n"/>
      <c r="I23" s="8" t="n"/>
      <c r="J23" s="8" t="n"/>
      <c r="K23" s="8" t="n"/>
    </row>
    <row r="24" ht="13.5" customHeight="1" s="49">
      <c r="A24" s="1">
        <f>鱼单价工具!A24</f>
        <v/>
      </c>
      <c r="B24" s="2">
        <f>鱼单价工具!C24</f>
        <v/>
      </c>
      <c r="C24" s="8">
        <f>鱼单价工具!D24</f>
        <v/>
      </c>
      <c r="D24" s="8">
        <f>鱼单价工具!E24</f>
        <v/>
      </c>
      <c r="E24" s="15">
        <f>鱼单价工具!G24</f>
        <v/>
      </c>
      <c r="F24" s="15">
        <f>鱼单价工具!H24</f>
        <v/>
      </c>
      <c r="G24" s="8" t="n"/>
      <c r="H24" s="8" t="n"/>
      <c r="I24" s="8" t="n"/>
      <c r="J24" s="8" t="n"/>
      <c r="K24" s="8" t="n"/>
    </row>
    <row r="25" ht="13.5" customHeight="1" s="49">
      <c r="A25" s="1">
        <f>鱼单价工具!A25</f>
        <v/>
      </c>
      <c r="B25" s="2">
        <f>鱼单价工具!C25</f>
        <v/>
      </c>
      <c r="C25" s="8">
        <f>鱼单价工具!D25</f>
        <v/>
      </c>
      <c r="D25" s="8">
        <f>鱼单价工具!E25</f>
        <v/>
      </c>
      <c r="E25" s="15">
        <f>鱼单价工具!G25</f>
        <v/>
      </c>
      <c r="F25" s="15">
        <f>鱼单价工具!H25</f>
        <v/>
      </c>
      <c r="G25" s="8" t="n"/>
      <c r="H25" s="8" t="n"/>
      <c r="I25" s="8" t="n"/>
      <c r="J25" s="8" t="n"/>
      <c r="K25" s="8" t="n"/>
    </row>
    <row r="26" ht="13.5" customHeight="1" s="49">
      <c r="A26" s="1">
        <f>鱼单价工具!A26</f>
        <v/>
      </c>
      <c r="B26" s="2">
        <f>鱼单价工具!C26</f>
        <v/>
      </c>
      <c r="C26" s="8">
        <f>鱼单价工具!D26</f>
        <v/>
      </c>
      <c r="D26" s="8">
        <f>鱼单价工具!E26</f>
        <v/>
      </c>
      <c r="E26" s="15">
        <f>鱼单价工具!G26</f>
        <v/>
      </c>
      <c r="F26" s="15">
        <f>鱼单价工具!H26</f>
        <v/>
      </c>
      <c r="G26" s="8" t="n"/>
      <c r="H26" s="8" t="n"/>
      <c r="I26" s="8" t="n"/>
      <c r="J26" s="8" t="n"/>
      <c r="K26" s="8" t="n"/>
    </row>
    <row r="27" ht="13.5" customHeight="1" s="49">
      <c r="A27" s="1">
        <f>鱼单价工具!A27</f>
        <v/>
      </c>
      <c r="B27" s="2">
        <f>鱼单价工具!C27</f>
        <v/>
      </c>
      <c r="C27" s="8">
        <f>鱼单价工具!D27</f>
        <v/>
      </c>
      <c r="D27" s="8">
        <f>鱼单价工具!E27</f>
        <v/>
      </c>
      <c r="E27" s="15">
        <f>鱼单价工具!G27</f>
        <v/>
      </c>
      <c r="F27" s="15">
        <f>鱼单价工具!H27</f>
        <v/>
      </c>
      <c r="G27" s="8" t="n"/>
      <c r="H27" s="8" t="n"/>
      <c r="I27" s="8" t="n"/>
      <c r="J27" s="8" t="n"/>
      <c r="K27" s="8" t="n"/>
    </row>
    <row r="28" ht="13.5" customHeight="1" s="49">
      <c r="A28" s="1">
        <f>鱼单价工具!A28</f>
        <v/>
      </c>
      <c r="B28" s="2">
        <f>鱼单价工具!C28</f>
        <v/>
      </c>
      <c r="C28" s="8">
        <f>鱼单价工具!D28</f>
        <v/>
      </c>
      <c r="D28" s="8">
        <f>鱼单价工具!E28</f>
        <v/>
      </c>
      <c r="E28" s="15">
        <f>鱼单价工具!G28</f>
        <v/>
      </c>
      <c r="F28" s="15">
        <f>鱼单价工具!H28</f>
        <v/>
      </c>
      <c r="G28" s="8" t="n"/>
      <c r="H28" s="8" t="n"/>
      <c r="I28" s="8" t="n"/>
      <c r="J28" s="8" t="n"/>
      <c r="K28" s="8" t="n"/>
    </row>
    <row r="29" ht="13.5" customHeight="1" s="49">
      <c r="A29" s="1">
        <f>鱼单价工具!A29</f>
        <v/>
      </c>
      <c r="B29" s="2">
        <f>鱼单价工具!C29</f>
        <v/>
      </c>
      <c r="C29" s="8">
        <f>鱼单价工具!D29</f>
        <v/>
      </c>
      <c r="D29" s="8">
        <f>鱼单价工具!E29</f>
        <v/>
      </c>
      <c r="E29" s="15">
        <f>鱼单价工具!G29</f>
        <v/>
      </c>
      <c r="F29" s="15">
        <f>鱼单价工具!H29</f>
        <v/>
      </c>
      <c r="G29" s="8" t="n"/>
      <c r="H29" s="8" t="n"/>
      <c r="I29" s="8" t="n"/>
      <c r="J29" s="8" t="n"/>
      <c r="K29" s="8" t="n"/>
    </row>
    <row r="30" ht="13.5" customHeight="1" s="49">
      <c r="A30" s="1">
        <f>鱼单价工具!A30</f>
        <v/>
      </c>
      <c r="B30" s="2">
        <f>鱼单价工具!C30</f>
        <v/>
      </c>
      <c r="C30" s="8">
        <f>鱼单价工具!D30</f>
        <v/>
      </c>
      <c r="D30" s="8">
        <f>鱼单价工具!E30</f>
        <v/>
      </c>
      <c r="E30" s="15">
        <f>鱼单价工具!G30</f>
        <v/>
      </c>
      <c r="F30" s="15">
        <f>鱼单价工具!H30</f>
        <v/>
      </c>
      <c r="G30" s="8" t="n"/>
      <c r="H30" s="8" t="n"/>
      <c r="I30" s="8" t="n"/>
      <c r="J30" s="8" t="n"/>
      <c r="K30" s="8" t="n"/>
    </row>
    <row r="31" ht="13.5" customHeight="1" s="49">
      <c r="A31" s="1">
        <f>鱼单价工具!A31</f>
        <v/>
      </c>
      <c r="B31" s="2">
        <f>鱼单价工具!C31</f>
        <v/>
      </c>
      <c r="C31" s="8">
        <f>鱼单价工具!D31</f>
        <v/>
      </c>
      <c r="D31" s="8">
        <f>鱼单价工具!E31</f>
        <v/>
      </c>
      <c r="E31" s="15">
        <f>鱼单价工具!G31</f>
        <v/>
      </c>
      <c r="F31" s="15">
        <f>鱼单价工具!H31</f>
        <v/>
      </c>
      <c r="G31" s="8" t="n"/>
      <c r="H31" s="8" t="n"/>
      <c r="I31" s="8" t="n"/>
      <c r="J31" s="8" t="n"/>
      <c r="K31" s="8" t="n"/>
    </row>
    <row r="32" ht="13.5" customHeight="1" s="49">
      <c r="A32" s="1">
        <f>鱼单价工具!A32</f>
        <v/>
      </c>
      <c r="B32" s="2">
        <f>鱼单价工具!C32</f>
        <v/>
      </c>
      <c r="C32" s="8">
        <f>鱼单价工具!D32</f>
        <v/>
      </c>
      <c r="D32" s="8">
        <f>鱼单价工具!E32</f>
        <v/>
      </c>
      <c r="E32" s="15">
        <f>鱼单价工具!G32</f>
        <v/>
      </c>
      <c r="F32" s="15">
        <f>鱼单价工具!H32</f>
        <v/>
      </c>
      <c r="G32" s="8" t="n"/>
      <c r="H32" s="8" t="n"/>
      <c r="I32" s="8" t="n"/>
      <c r="J32" s="8" t="n"/>
      <c r="K32" s="8" t="n"/>
    </row>
    <row r="33" ht="13.5" customHeight="1" s="49">
      <c r="A33" s="1">
        <f>鱼单价工具!A33</f>
        <v/>
      </c>
      <c r="B33" s="2">
        <f>鱼单价工具!C33</f>
        <v/>
      </c>
      <c r="C33" s="8">
        <f>鱼单价工具!D33</f>
        <v/>
      </c>
      <c r="D33" s="8">
        <f>鱼单价工具!E33</f>
        <v/>
      </c>
      <c r="E33" s="15">
        <f>鱼单价工具!G33</f>
        <v/>
      </c>
      <c r="F33" s="15">
        <f>鱼单价工具!H33</f>
        <v/>
      </c>
      <c r="G33" s="8" t="n"/>
      <c r="H33" s="8" t="n"/>
      <c r="I33" s="8" t="n"/>
      <c r="J33" s="8" t="n"/>
      <c r="K33" s="8" t="n"/>
    </row>
    <row r="34" ht="13.5" customHeight="1" s="49">
      <c r="A34" s="1">
        <f>鱼单价工具!A34</f>
        <v/>
      </c>
      <c r="B34" s="2">
        <f>鱼单价工具!C34</f>
        <v/>
      </c>
      <c r="C34" s="8">
        <f>鱼单价工具!D34</f>
        <v/>
      </c>
      <c r="D34" s="8">
        <f>鱼单价工具!E34</f>
        <v/>
      </c>
      <c r="E34" s="15">
        <f>鱼单价工具!G34</f>
        <v/>
      </c>
      <c r="F34" s="15">
        <f>鱼单价工具!H34</f>
        <v/>
      </c>
      <c r="G34" s="8" t="n"/>
      <c r="H34" s="8" t="n"/>
      <c r="I34" s="8" t="n"/>
      <c r="J34" s="8" t="n"/>
      <c r="K34" s="8" t="n"/>
    </row>
    <row r="35" ht="13.5" customHeight="1" s="49">
      <c r="A35" s="1">
        <f>鱼单价工具!A35</f>
        <v/>
      </c>
      <c r="B35" s="2">
        <f>鱼单价工具!C35</f>
        <v/>
      </c>
      <c r="C35" s="8">
        <f>鱼单价工具!D35</f>
        <v/>
      </c>
      <c r="D35" s="8">
        <f>鱼单价工具!E35</f>
        <v/>
      </c>
      <c r="E35" s="15">
        <f>鱼单价工具!G35</f>
        <v/>
      </c>
      <c r="F35" s="15">
        <f>鱼单价工具!H35</f>
        <v/>
      </c>
      <c r="G35" s="8" t="n"/>
      <c r="H35" s="8" t="n"/>
      <c r="I35" s="8" t="n"/>
      <c r="J35" s="8" t="n"/>
      <c r="K35" s="8" t="n"/>
    </row>
    <row r="36" ht="13.5" customHeight="1" s="49">
      <c r="A36" s="1">
        <f>鱼单价工具!A36</f>
        <v/>
      </c>
      <c r="B36" s="2">
        <f>鱼单价工具!C36</f>
        <v/>
      </c>
      <c r="C36" s="8">
        <f>鱼单价工具!D36</f>
        <v/>
      </c>
      <c r="D36" s="8">
        <f>鱼单价工具!E36</f>
        <v/>
      </c>
      <c r="E36" s="15">
        <f>鱼单价工具!G36</f>
        <v/>
      </c>
      <c r="F36" s="15">
        <f>鱼单价工具!H36</f>
        <v/>
      </c>
      <c r="G36" s="8" t="n"/>
      <c r="H36" s="8" t="n"/>
      <c r="I36" s="8" t="n"/>
      <c r="J36" s="8" t="n"/>
      <c r="K36" s="8" t="n"/>
    </row>
    <row r="37" ht="13.5" customHeight="1" s="49">
      <c r="A37" s="1">
        <f>鱼单价工具!A37</f>
        <v/>
      </c>
      <c r="B37" s="2">
        <f>鱼单价工具!C37</f>
        <v/>
      </c>
      <c r="C37" s="8">
        <f>鱼单价工具!D37</f>
        <v/>
      </c>
      <c r="D37" s="8">
        <f>鱼单价工具!E37</f>
        <v/>
      </c>
      <c r="E37" s="15">
        <f>鱼单价工具!G37</f>
        <v/>
      </c>
      <c r="F37" s="15">
        <f>鱼单价工具!H37</f>
        <v/>
      </c>
      <c r="G37" s="8" t="n"/>
      <c r="H37" s="8" t="n"/>
      <c r="I37" s="8" t="n"/>
      <c r="J37" s="8" t="n"/>
      <c r="K37" s="8" t="n"/>
    </row>
    <row r="38" ht="13.5" customHeight="1" s="49">
      <c r="A38" s="1">
        <f>鱼单价工具!A38</f>
        <v/>
      </c>
      <c r="B38" s="2">
        <f>鱼单价工具!C38</f>
        <v/>
      </c>
      <c r="C38" s="8">
        <f>鱼单价工具!D38</f>
        <v/>
      </c>
      <c r="D38" s="8">
        <f>鱼单价工具!E38</f>
        <v/>
      </c>
      <c r="E38" s="15">
        <f>鱼单价工具!G38</f>
        <v/>
      </c>
      <c r="F38" s="15">
        <f>鱼单价工具!H38</f>
        <v/>
      </c>
      <c r="G38" s="8" t="n"/>
      <c r="H38" s="8" t="n"/>
      <c r="I38" s="8" t="n"/>
      <c r="J38" s="8" t="n"/>
      <c r="K38" s="8" t="n"/>
    </row>
    <row r="39" ht="13.5" customHeight="1" s="49">
      <c r="A39" s="1">
        <f>鱼单价工具!A39</f>
        <v/>
      </c>
      <c r="B39" s="2">
        <f>鱼单价工具!C39</f>
        <v/>
      </c>
      <c r="C39" s="8">
        <f>鱼单价工具!D39</f>
        <v/>
      </c>
      <c r="D39" s="8">
        <f>鱼单价工具!E39</f>
        <v/>
      </c>
      <c r="E39" s="15">
        <f>鱼单价工具!G39</f>
        <v/>
      </c>
      <c r="F39" s="15">
        <f>鱼单价工具!H39</f>
        <v/>
      </c>
      <c r="G39" s="8" t="n"/>
      <c r="H39" s="8" t="n"/>
      <c r="I39" s="8" t="n"/>
      <c r="J39" s="8" t="n"/>
      <c r="K39" s="8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G82"/>
  <sheetViews>
    <sheetView workbookViewId="0">
      <selection activeCell="G76" sqref="F2:G76"/>
    </sheetView>
  </sheetViews>
  <sheetFormatPr baseColWidth="8" defaultColWidth="14" defaultRowHeight="12.75"/>
  <sheetData>
    <row r="1">
      <c r="A1" s="53" t="inlineStr">
        <is>
          <t>鱼种</t>
        </is>
      </c>
      <c r="B1" s="53" t="inlineStr">
        <is>
          <t>品质</t>
        </is>
      </c>
      <c r="C1" s="53" t="inlineStr">
        <is>
          <t>钓场</t>
        </is>
      </c>
      <c r="D1" s="53" t="inlineStr">
        <is>
          <t>等阶</t>
        </is>
      </c>
      <c r="E1" s="53" t="inlineStr">
        <is>
          <t>随机权重</t>
        </is>
      </c>
      <c r="F1" s="53" t="inlineStr">
        <is>
          <t>最小长度</t>
        </is>
      </c>
      <c r="G1" s="53" t="inlineStr">
        <is>
          <t>最大长度</t>
        </is>
      </c>
    </row>
    <row r="2">
      <c r="A2" s="54" t="inlineStr">
        <is>
          <t>Alewife</t>
        </is>
      </c>
      <c r="B2" s="54" t="inlineStr">
        <is>
          <t>_Young</t>
        </is>
      </c>
      <c r="C2" s="54" t="n">
        <v>1</v>
      </c>
      <c r="D2" s="54" t="n">
        <v>1</v>
      </c>
      <c r="E2" s="54" t="n">
        <v>1100</v>
      </c>
    </row>
    <row r="3">
      <c r="A3" s="54" t="inlineStr">
        <is>
          <t>Alewife</t>
        </is>
      </c>
      <c r="B3" s="54" t="inlineStr">
        <is>
          <t>_Common</t>
        </is>
      </c>
      <c r="C3" s="54" t="n">
        <v>1</v>
      </c>
      <c r="D3" s="54" t="n">
        <v>1</v>
      </c>
      <c r="E3" s="54" t="n">
        <v>1100</v>
      </c>
    </row>
    <row r="4">
      <c r="A4" s="54" t="inlineStr">
        <is>
          <t>Common_Shiner</t>
        </is>
      </c>
      <c r="B4" s="54" t="inlineStr">
        <is>
          <t>_Young</t>
        </is>
      </c>
      <c r="C4" s="54" t="n">
        <v>1</v>
      </c>
      <c r="D4" s="54" t="n">
        <v>1</v>
      </c>
      <c r="E4" s="54" t="n">
        <v>900</v>
      </c>
    </row>
    <row r="5">
      <c r="A5" s="54" t="inlineStr">
        <is>
          <t>Common_Shiner</t>
        </is>
      </c>
      <c r="B5" s="54" t="inlineStr">
        <is>
          <t>_Common</t>
        </is>
      </c>
      <c r="C5" s="54" t="n">
        <v>1</v>
      </c>
      <c r="D5" s="54" t="n">
        <v>1</v>
      </c>
      <c r="E5" s="54" t="n">
        <v>900</v>
      </c>
    </row>
    <row r="6">
      <c r="A6" s="54" t="inlineStr">
        <is>
          <t>Green_Sunfish</t>
        </is>
      </c>
      <c r="B6" s="54" t="inlineStr">
        <is>
          <t>_Young</t>
        </is>
      </c>
      <c r="C6" s="54" t="n">
        <v>1</v>
      </c>
      <c r="D6" s="54" t="n">
        <v>1</v>
      </c>
      <c r="E6" s="54" t="n">
        <v>600</v>
      </c>
    </row>
    <row r="7">
      <c r="A7" s="54" t="inlineStr">
        <is>
          <t>Green_Sunfish</t>
        </is>
      </c>
      <c r="B7" s="54" t="inlineStr">
        <is>
          <t>_Common</t>
        </is>
      </c>
      <c r="C7" s="54" t="n">
        <v>1</v>
      </c>
      <c r="D7" s="54" t="n">
        <v>1</v>
      </c>
      <c r="E7" s="54" t="n">
        <v>600</v>
      </c>
    </row>
    <row r="8">
      <c r="A8" s="54" t="inlineStr">
        <is>
          <t>Pumpkinseed_Sunfish</t>
        </is>
      </c>
      <c r="B8" s="54" t="inlineStr">
        <is>
          <t>_Young</t>
        </is>
      </c>
      <c r="C8" s="54" t="n">
        <v>1</v>
      </c>
      <c r="D8" s="54" t="n">
        <v>1</v>
      </c>
      <c r="E8" s="54" t="n">
        <v>500</v>
      </c>
    </row>
    <row r="9">
      <c r="A9" s="54" t="inlineStr">
        <is>
          <t>Pumpkinseed_Sunfish</t>
        </is>
      </c>
      <c r="B9" s="54" t="inlineStr">
        <is>
          <t>_Common</t>
        </is>
      </c>
      <c r="C9" s="54" t="n">
        <v>1</v>
      </c>
      <c r="D9" s="54" t="n">
        <v>1</v>
      </c>
      <c r="E9" s="54" t="n">
        <v>500</v>
      </c>
    </row>
    <row r="10">
      <c r="A10" s="54" t="inlineStr">
        <is>
          <t>Bluegill_Sunfish</t>
        </is>
      </c>
      <c r="B10" s="54" t="inlineStr">
        <is>
          <t>_Young</t>
        </is>
      </c>
      <c r="C10" s="54" t="n">
        <v>1</v>
      </c>
      <c r="D10" s="54" t="n">
        <v>2</v>
      </c>
      <c r="E10" s="54" t="n">
        <v>400</v>
      </c>
    </row>
    <row r="11">
      <c r="A11" s="54" t="inlineStr">
        <is>
          <t>Bluegill_Sunfish</t>
        </is>
      </c>
      <c r="B11" s="54" t="inlineStr">
        <is>
          <t>_Common</t>
        </is>
      </c>
      <c r="C11" s="54" t="n">
        <v>1</v>
      </c>
      <c r="D11" s="54" t="n">
        <v>2</v>
      </c>
      <c r="E11" s="54" t="n">
        <v>400</v>
      </c>
    </row>
    <row r="12">
      <c r="A12" s="54" t="inlineStr">
        <is>
          <t>Bluegill_Sunfish</t>
        </is>
      </c>
      <c r="B12" s="54" t="inlineStr">
        <is>
          <t>_Trophy</t>
        </is>
      </c>
      <c r="C12" s="54" t="n">
        <v>1</v>
      </c>
      <c r="D12" s="54" t="n">
        <v>2</v>
      </c>
      <c r="E12" s="54" t="n">
        <v>200</v>
      </c>
    </row>
    <row r="13">
      <c r="A13" s="54" t="inlineStr">
        <is>
          <t>Redear_Sunfish</t>
        </is>
      </c>
      <c r="B13" s="54" t="inlineStr">
        <is>
          <t>_Young</t>
        </is>
      </c>
      <c r="C13" s="54" t="n">
        <v>1</v>
      </c>
      <c r="D13" s="54" t="n">
        <v>2</v>
      </c>
      <c r="E13" s="54" t="n">
        <v>400</v>
      </c>
    </row>
    <row r="14">
      <c r="A14" s="54" t="inlineStr">
        <is>
          <t>Redear_Sunfish</t>
        </is>
      </c>
      <c r="B14" s="54" t="inlineStr">
        <is>
          <t>_Common</t>
        </is>
      </c>
      <c r="C14" s="54" t="n">
        <v>1</v>
      </c>
      <c r="D14" s="54" t="n">
        <v>2</v>
      </c>
      <c r="E14" s="54" t="n">
        <v>400</v>
      </c>
    </row>
    <row r="15">
      <c r="A15" s="54" t="inlineStr">
        <is>
          <t>Redear_Sunfish</t>
        </is>
      </c>
      <c r="B15" s="54" t="inlineStr">
        <is>
          <t>_Trophy</t>
        </is>
      </c>
      <c r="C15" s="54" t="n">
        <v>1</v>
      </c>
      <c r="D15" s="54" t="n">
        <v>2</v>
      </c>
      <c r="E15" s="54" t="n">
        <v>200</v>
      </c>
    </row>
    <row r="16">
      <c r="A16" s="54" t="inlineStr">
        <is>
          <t>Yaqui_Sucker</t>
        </is>
      </c>
      <c r="B16" s="54" t="inlineStr">
        <is>
          <t>_Young</t>
        </is>
      </c>
      <c r="C16" s="54" t="n">
        <v>1</v>
      </c>
      <c r="D16" s="54" t="n">
        <v>3</v>
      </c>
      <c r="E16" s="54" t="n">
        <v>363</v>
      </c>
    </row>
    <row r="17">
      <c r="A17" s="54" t="inlineStr">
        <is>
          <t>Yaqui_Sucker</t>
        </is>
      </c>
      <c r="B17" s="54" t="inlineStr">
        <is>
          <t>_Common</t>
        </is>
      </c>
      <c r="C17" s="54" t="n">
        <v>1</v>
      </c>
      <c r="D17" s="54" t="n">
        <v>3</v>
      </c>
      <c r="E17" s="54" t="n">
        <v>363</v>
      </c>
    </row>
    <row r="18">
      <c r="A18" s="54" t="inlineStr">
        <is>
          <t>Yaqui_Sucker</t>
        </is>
      </c>
      <c r="B18" s="54" t="inlineStr">
        <is>
          <t>_Trophy</t>
        </is>
      </c>
      <c r="C18" s="54" t="n">
        <v>1</v>
      </c>
      <c r="D18" s="54" t="n">
        <v>3</v>
      </c>
      <c r="E18" s="54" t="n">
        <v>181</v>
      </c>
    </row>
    <row r="19">
      <c r="A19" s="54" t="inlineStr">
        <is>
          <t>Yaqui_Sucker</t>
        </is>
      </c>
      <c r="B19" s="54" t="inlineStr">
        <is>
          <t>_Unique</t>
        </is>
      </c>
      <c r="C19" s="54" t="n">
        <v>1</v>
      </c>
      <c r="D19" s="54" t="n">
        <v>3</v>
      </c>
      <c r="E19" s="54" t="n">
        <v>90</v>
      </c>
    </row>
    <row r="20">
      <c r="A20" s="54" t="inlineStr">
        <is>
          <t>Buffalo</t>
        </is>
      </c>
      <c r="B20" s="54" t="inlineStr">
        <is>
          <t>_Young</t>
        </is>
      </c>
      <c r="C20" s="54" t="n">
        <v>1</v>
      </c>
      <c r="D20" s="54" t="n">
        <v>3</v>
      </c>
      <c r="E20" s="54" t="n">
        <v>363</v>
      </c>
    </row>
    <row r="21">
      <c r="A21" s="54" t="inlineStr">
        <is>
          <t>Buffalo</t>
        </is>
      </c>
      <c r="B21" s="54" t="inlineStr">
        <is>
          <t>_Common</t>
        </is>
      </c>
      <c r="C21" s="54" t="n">
        <v>1</v>
      </c>
      <c r="D21" s="54" t="n">
        <v>3</v>
      </c>
      <c r="E21" s="54" t="n">
        <v>363</v>
      </c>
    </row>
    <row r="22">
      <c r="A22" s="54" t="inlineStr">
        <is>
          <t>Buffalo</t>
        </is>
      </c>
      <c r="B22" s="54" t="inlineStr">
        <is>
          <t>_Trophy</t>
        </is>
      </c>
      <c r="C22" s="54" t="n">
        <v>1</v>
      </c>
      <c r="D22" s="54" t="n">
        <v>3</v>
      </c>
      <c r="E22" s="54" t="n">
        <v>181</v>
      </c>
    </row>
    <row r="23">
      <c r="A23" s="54" t="inlineStr">
        <is>
          <t>Buffalo</t>
        </is>
      </c>
      <c r="B23" s="54" t="inlineStr">
        <is>
          <t>_Unique</t>
        </is>
      </c>
      <c r="C23" s="54" t="n">
        <v>1</v>
      </c>
      <c r="D23" s="54" t="n">
        <v>3</v>
      </c>
      <c r="E23" s="54" t="n">
        <v>90</v>
      </c>
    </row>
    <row r="24">
      <c r="A24" s="54" t="inlineStr">
        <is>
          <t>Bigmouth_Buffalo</t>
        </is>
      </c>
      <c r="B24" s="54" t="inlineStr">
        <is>
          <t>_Young</t>
        </is>
      </c>
      <c r="C24" s="54" t="n">
        <v>1</v>
      </c>
      <c r="D24" s="54" t="n">
        <v>3</v>
      </c>
      <c r="E24" s="54" t="n">
        <v>363</v>
      </c>
    </row>
    <row r="25">
      <c r="A25" s="54" t="inlineStr">
        <is>
          <t>Bigmouth_Buffalo</t>
        </is>
      </c>
      <c r="B25" s="54" t="inlineStr">
        <is>
          <t>_Common</t>
        </is>
      </c>
      <c r="C25" s="54" t="n">
        <v>1</v>
      </c>
      <c r="D25" s="54" t="n">
        <v>3</v>
      </c>
      <c r="E25" s="54" t="n">
        <v>363</v>
      </c>
    </row>
    <row r="26">
      <c r="A26" s="54" t="inlineStr">
        <is>
          <t>Bigmouth_Buffalo</t>
        </is>
      </c>
      <c r="B26" s="54" t="inlineStr">
        <is>
          <t>_Trophy</t>
        </is>
      </c>
      <c r="C26" s="54" t="n">
        <v>1</v>
      </c>
      <c r="D26" s="54" t="n">
        <v>3</v>
      </c>
      <c r="E26" s="54" t="n">
        <v>181</v>
      </c>
    </row>
    <row r="27">
      <c r="A27" s="54" t="inlineStr">
        <is>
          <t>Bigmouth_Buffalo</t>
        </is>
      </c>
      <c r="B27" s="54" t="inlineStr">
        <is>
          <t>_Unique</t>
        </is>
      </c>
      <c r="C27" s="54" t="n">
        <v>1</v>
      </c>
      <c r="D27" s="54" t="n">
        <v>3</v>
      </c>
      <c r="E27" s="54" t="n">
        <v>90</v>
      </c>
    </row>
    <row r="28">
      <c r="A28" s="54" t="inlineStr">
        <is>
          <t>Tench</t>
        </is>
      </c>
      <c r="B28" s="54" t="inlineStr">
        <is>
          <t>_Young</t>
        </is>
      </c>
      <c r="C28" s="54" t="n">
        <v>1</v>
      </c>
      <c r="D28" s="54" t="n">
        <v>4</v>
      </c>
      <c r="E28" s="54" t="n">
        <v>350</v>
      </c>
    </row>
    <row r="29">
      <c r="A29" s="54" t="inlineStr">
        <is>
          <t>Tench</t>
        </is>
      </c>
      <c r="B29" s="54" t="inlineStr">
        <is>
          <t>_Common</t>
        </is>
      </c>
      <c r="C29" s="54" t="n">
        <v>1</v>
      </c>
      <c r="D29" s="54" t="n">
        <v>4</v>
      </c>
      <c r="E29" s="54" t="n">
        <v>350</v>
      </c>
    </row>
    <row r="30">
      <c r="A30" s="54" t="inlineStr">
        <is>
          <t>Tench</t>
        </is>
      </c>
      <c r="B30" s="54" t="inlineStr">
        <is>
          <t>_Trophy</t>
        </is>
      </c>
      <c r="C30" s="54" t="n">
        <v>1</v>
      </c>
      <c r="D30" s="54" t="n">
        <v>4</v>
      </c>
      <c r="E30" s="54" t="n">
        <v>175</v>
      </c>
    </row>
    <row r="31">
      <c r="A31" s="54" t="inlineStr">
        <is>
          <t>Tench</t>
        </is>
      </c>
      <c r="B31" s="54" t="inlineStr">
        <is>
          <t>_Unique</t>
        </is>
      </c>
      <c r="C31" s="54" t="n">
        <v>1</v>
      </c>
      <c r="D31" s="54" t="n">
        <v>4</v>
      </c>
      <c r="E31" s="54" t="n">
        <v>87</v>
      </c>
    </row>
    <row r="32">
      <c r="A32" s="54" t="inlineStr">
        <is>
          <t>Tench</t>
        </is>
      </c>
      <c r="B32" s="54" t="inlineStr">
        <is>
          <t>_Apex</t>
        </is>
      </c>
      <c r="C32" s="54" t="n">
        <v>1</v>
      </c>
      <c r="D32" s="54" t="n">
        <v>4</v>
      </c>
      <c r="E32" s="54" t="n">
        <v>35</v>
      </c>
    </row>
    <row r="33">
      <c r="A33" s="54" t="inlineStr">
        <is>
          <t>Channel_Catfish</t>
        </is>
      </c>
      <c r="B33" s="54" t="inlineStr">
        <is>
          <t>_Young</t>
        </is>
      </c>
      <c r="C33" s="54" t="n">
        <v>1</v>
      </c>
      <c r="D33" s="54" t="n">
        <v>4</v>
      </c>
      <c r="E33" s="54" t="n">
        <v>350</v>
      </c>
    </row>
    <row r="34">
      <c r="A34" s="54" t="inlineStr">
        <is>
          <t>Channel_Catfish</t>
        </is>
      </c>
      <c r="B34" s="54" t="inlineStr">
        <is>
          <t>_Common</t>
        </is>
      </c>
      <c r="C34" s="54" t="n">
        <v>1</v>
      </c>
      <c r="D34" s="54" t="n">
        <v>4</v>
      </c>
      <c r="E34" s="54" t="n">
        <v>350</v>
      </c>
    </row>
    <row r="35">
      <c r="A35" s="54" t="inlineStr">
        <is>
          <t>Channel_Catfish</t>
        </is>
      </c>
      <c r="B35" s="54" t="inlineStr">
        <is>
          <t>_Trophy</t>
        </is>
      </c>
      <c r="C35" s="54" t="n">
        <v>1</v>
      </c>
      <c r="D35" s="54" t="n">
        <v>4</v>
      </c>
      <c r="E35" s="54" t="n">
        <v>175</v>
      </c>
    </row>
    <row r="36">
      <c r="A36" s="54" t="inlineStr">
        <is>
          <t>Channel_Catfish</t>
        </is>
      </c>
      <c r="B36" s="54" t="inlineStr">
        <is>
          <t>_Unique</t>
        </is>
      </c>
      <c r="C36" s="54" t="n">
        <v>1</v>
      </c>
      <c r="D36" s="54" t="n">
        <v>4</v>
      </c>
      <c r="E36" s="54" t="n">
        <v>87</v>
      </c>
    </row>
    <row r="37">
      <c r="A37" s="54" t="inlineStr">
        <is>
          <t>Channel_Catfish</t>
        </is>
      </c>
      <c r="B37" s="54" t="inlineStr">
        <is>
          <t>_Apex</t>
        </is>
      </c>
      <c r="C37" s="54" t="n">
        <v>1</v>
      </c>
      <c r="D37" s="54" t="n">
        <v>4</v>
      </c>
      <c r="E37" s="54" t="n">
        <v>35</v>
      </c>
    </row>
    <row r="38">
      <c r="A38" s="54" t="inlineStr">
        <is>
          <t>Alewife</t>
        </is>
      </c>
      <c r="B38" s="54" t="inlineStr">
        <is>
          <t>_Young</t>
        </is>
      </c>
      <c r="C38" s="54" t="n">
        <v>2</v>
      </c>
      <c r="D38" s="54" t="n">
        <v>1</v>
      </c>
      <c r="E38" s="54" t="n">
        <v>1100</v>
      </c>
    </row>
    <row r="39">
      <c r="A39" s="54" t="inlineStr">
        <is>
          <t>Alewife</t>
        </is>
      </c>
      <c r="B39" s="54" t="inlineStr">
        <is>
          <t>_Common</t>
        </is>
      </c>
      <c r="C39" s="54" t="n">
        <v>2</v>
      </c>
      <c r="D39" s="54" t="n">
        <v>1</v>
      </c>
      <c r="E39" s="54" t="n">
        <v>1100</v>
      </c>
    </row>
    <row r="40">
      <c r="A40" s="54" t="inlineStr">
        <is>
          <t>Common_Shiner</t>
        </is>
      </c>
      <c r="B40" s="54" t="inlineStr">
        <is>
          <t>_Young</t>
        </is>
      </c>
      <c r="C40" s="54" t="n">
        <v>2</v>
      </c>
      <c r="D40" s="54" t="n">
        <v>1</v>
      </c>
      <c r="E40" s="54" t="n">
        <v>900</v>
      </c>
    </row>
    <row r="41">
      <c r="A41" s="54" t="inlineStr">
        <is>
          <t>Common_Shiner</t>
        </is>
      </c>
      <c r="B41" s="54" t="inlineStr">
        <is>
          <t>_Common</t>
        </is>
      </c>
      <c r="C41" s="54" t="n">
        <v>2</v>
      </c>
      <c r="D41" s="54" t="n">
        <v>1</v>
      </c>
      <c r="E41" s="54" t="n">
        <v>900</v>
      </c>
    </row>
    <row r="42">
      <c r="A42" s="54" t="inlineStr">
        <is>
          <t>Green_Sunfish</t>
        </is>
      </c>
      <c r="B42" s="54" t="inlineStr">
        <is>
          <t>_Young</t>
        </is>
      </c>
      <c r="C42" s="54" t="n">
        <v>2</v>
      </c>
      <c r="D42" s="54" t="n">
        <v>1</v>
      </c>
      <c r="E42" s="54" t="n">
        <v>600</v>
      </c>
    </row>
    <row r="43">
      <c r="A43" s="54" t="inlineStr">
        <is>
          <t>Green_Sunfish</t>
        </is>
      </c>
      <c r="B43" s="54" t="inlineStr">
        <is>
          <t>_Common</t>
        </is>
      </c>
      <c r="C43" s="54" t="n">
        <v>2</v>
      </c>
      <c r="D43" s="54" t="n">
        <v>1</v>
      </c>
      <c r="E43" s="54" t="n">
        <v>600</v>
      </c>
    </row>
    <row r="44">
      <c r="A44" s="54" t="inlineStr">
        <is>
          <t>Pumpkinseed_Sunfish</t>
        </is>
      </c>
      <c r="B44" s="54" t="inlineStr">
        <is>
          <t>_Young</t>
        </is>
      </c>
      <c r="C44" s="54" t="n">
        <v>2</v>
      </c>
      <c r="D44" s="54" t="n">
        <v>1</v>
      </c>
      <c r="E44" s="54" t="n">
        <v>500</v>
      </c>
    </row>
    <row r="45">
      <c r="A45" s="54" t="inlineStr">
        <is>
          <t>Pumpkinseed_Sunfish</t>
        </is>
      </c>
      <c r="B45" s="54" t="inlineStr">
        <is>
          <t>_Common</t>
        </is>
      </c>
      <c r="C45" s="54" t="n">
        <v>2</v>
      </c>
      <c r="D45" s="54" t="n">
        <v>1</v>
      </c>
      <c r="E45" s="54" t="n">
        <v>500</v>
      </c>
    </row>
    <row r="46">
      <c r="A46" s="54" t="inlineStr">
        <is>
          <t>Bluegill_Sunfish</t>
        </is>
      </c>
      <c r="B46" s="54" t="inlineStr">
        <is>
          <t>_Young</t>
        </is>
      </c>
      <c r="C46" s="54" t="n">
        <v>2</v>
      </c>
      <c r="D46" s="54" t="n">
        <v>2</v>
      </c>
      <c r="E46" s="54" t="n">
        <v>600</v>
      </c>
    </row>
    <row r="47">
      <c r="A47" s="54" t="inlineStr">
        <is>
          <t>Bluegill_Sunfish</t>
        </is>
      </c>
      <c r="B47" s="54" t="inlineStr">
        <is>
          <t>_Common</t>
        </is>
      </c>
      <c r="C47" s="54" t="n">
        <v>2</v>
      </c>
      <c r="D47" s="54" t="n">
        <v>2</v>
      </c>
      <c r="E47" s="54" t="n">
        <v>600</v>
      </c>
    </row>
    <row r="48">
      <c r="A48" s="54" t="inlineStr">
        <is>
          <t>Bluegill_Sunfish</t>
        </is>
      </c>
      <c r="B48" s="54" t="inlineStr">
        <is>
          <t>_Trophy</t>
        </is>
      </c>
      <c r="C48" s="54" t="n">
        <v>2</v>
      </c>
      <c r="D48" s="54" t="n">
        <v>2</v>
      </c>
      <c r="E48" s="54" t="n">
        <v>300</v>
      </c>
    </row>
    <row r="49">
      <c r="A49" s="54" t="inlineStr">
        <is>
          <t>Redear_Sunfish</t>
        </is>
      </c>
      <c r="B49" s="54" t="inlineStr">
        <is>
          <t>_Young</t>
        </is>
      </c>
      <c r="C49" s="54" t="n">
        <v>2</v>
      </c>
      <c r="D49" s="54" t="n">
        <v>2</v>
      </c>
      <c r="E49" s="54" t="n">
        <v>600</v>
      </c>
    </row>
    <row r="50">
      <c r="A50" s="54" t="inlineStr">
        <is>
          <t>Redear_Sunfish</t>
        </is>
      </c>
      <c r="B50" s="54" t="inlineStr">
        <is>
          <t>_Common</t>
        </is>
      </c>
      <c r="C50" s="54" t="n">
        <v>2</v>
      </c>
      <c r="D50" s="54" t="n">
        <v>2</v>
      </c>
      <c r="E50" s="54" t="n">
        <v>600</v>
      </c>
    </row>
    <row r="51">
      <c r="A51" s="54" t="inlineStr">
        <is>
          <t>Redear_Sunfish</t>
        </is>
      </c>
      <c r="B51" s="54" t="inlineStr">
        <is>
          <t>_Trophy</t>
        </is>
      </c>
      <c r="C51" s="54" t="n">
        <v>2</v>
      </c>
      <c r="D51" s="54" t="n">
        <v>2</v>
      </c>
      <c r="E51" s="54" t="n">
        <v>300</v>
      </c>
    </row>
    <row r="52">
      <c r="A52" s="54" t="inlineStr">
        <is>
          <t>American_Shad</t>
        </is>
      </c>
      <c r="B52" s="54" t="inlineStr">
        <is>
          <t>_Young</t>
        </is>
      </c>
      <c r="C52" s="54" t="n">
        <v>2</v>
      </c>
      <c r="D52" s="54" t="n">
        <v>2</v>
      </c>
      <c r="E52" s="54" t="n">
        <v>500</v>
      </c>
    </row>
    <row r="53">
      <c r="A53" s="54" t="inlineStr">
        <is>
          <t>American_Shad</t>
        </is>
      </c>
      <c r="B53" s="54" t="inlineStr">
        <is>
          <t>_Common</t>
        </is>
      </c>
      <c r="C53" s="54" t="n">
        <v>2</v>
      </c>
      <c r="D53" s="54" t="n">
        <v>2</v>
      </c>
      <c r="E53" s="54" t="n">
        <v>500</v>
      </c>
    </row>
    <row r="54">
      <c r="A54" s="54" t="inlineStr">
        <is>
          <t>Rock_Bass</t>
        </is>
      </c>
      <c r="B54" s="54" t="inlineStr">
        <is>
          <t>_Young</t>
        </is>
      </c>
      <c r="C54" s="54" t="n">
        <v>2</v>
      </c>
      <c r="D54" s="54" t="n">
        <v>2</v>
      </c>
      <c r="E54" s="54" t="n">
        <v>500</v>
      </c>
    </row>
    <row r="55">
      <c r="A55" s="54" t="inlineStr">
        <is>
          <t>Rock_Bass</t>
        </is>
      </c>
      <c r="B55" s="54" t="inlineStr">
        <is>
          <t>_Common</t>
        </is>
      </c>
      <c r="C55" s="54" t="n">
        <v>2</v>
      </c>
      <c r="D55" s="54" t="n">
        <v>2</v>
      </c>
      <c r="E55" s="54" t="n">
        <v>500</v>
      </c>
    </row>
    <row r="56">
      <c r="A56" s="54" t="inlineStr">
        <is>
          <t>Bowfin</t>
        </is>
      </c>
      <c r="B56" s="54" t="inlineStr">
        <is>
          <t>_Young</t>
        </is>
      </c>
      <c r="C56" s="54" t="n">
        <v>2</v>
      </c>
      <c r="D56" s="54" t="n">
        <v>2</v>
      </c>
      <c r="E56" s="54" t="n">
        <v>500</v>
      </c>
    </row>
    <row r="57">
      <c r="A57" s="54" t="inlineStr">
        <is>
          <t>Bowfin</t>
        </is>
      </c>
      <c r="B57" s="54" t="inlineStr">
        <is>
          <t>_Common</t>
        </is>
      </c>
      <c r="C57" s="54" t="n">
        <v>2</v>
      </c>
      <c r="D57" s="54" t="n">
        <v>2</v>
      </c>
      <c r="E57" s="54" t="n">
        <v>500</v>
      </c>
    </row>
    <row r="58">
      <c r="A58" s="54" t="inlineStr">
        <is>
          <t>Yellow_Perch</t>
        </is>
      </c>
      <c r="B58" s="54" t="inlineStr">
        <is>
          <t>_Young</t>
        </is>
      </c>
      <c r="C58" s="54" t="n">
        <v>2</v>
      </c>
      <c r="D58" s="54" t="n">
        <v>3</v>
      </c>
      <c r="E58" s="54" t="n">
        <v>400</v>
      </c>
    </row>
    <row r="59">
      <c r="A59" s="54" t="inlineStr">
        <is>
          <t>Yellow_Perch</t>
        </is>
      </c>
      <c r="B59" s="54" t="inlineStr">
        <is>
          <t>_Common</t>
        </is>
      </c>
      <c r="C59" s="54" t="n">
        <v>2</v>
      </c>
      <c r="D59" s="54" t="n">
        <v>3</v>
      </c>
      <c r="E59" s="54" t="n">
        <v>400</v>
      </c>
    </row>
    <row r="60">
      <c r="A60" s="54" t="inlineStr">
        <is>
          <t>Yellow_Perch</t>
        </is>
      </c>
      <c r="B60" s="54" t="inlineStr">
        <is>
          <t>_Trophy</t>
        </is>
      </c>
      <c r="C60" s="54" t="n">
        <v>2</v>
      </c>
      <c r="D60" s="54" t="n">
        <v>3</v>
      </c>
      <c r="E60" s="54" t="n">
        <v>200</v>
      </c>
    </row>
    <row r="61">
      <c r="A61" s="54" t="inlineStr">
        <is>
          <t>Redfin_Pickerel</t>
        </is>
      </c>
      <c r="B61" s="54" t="inlineStr">
        <is>
          <t>_Young</t>
        </is>
      </c>
      <c r="C61" s="54" t="n">
        <v>2</v>
      </c>
      <c r="D61" s="54" t="n">
        <v>3</v>
      </c>
      <c r="E61" s="54" t="n">
        <v>400</v>
      </c>
    </row>
    <row r="62">
      <c r="A62" s="54" t="inlineStr">
        <is>
          <t>Redfin_Pickerel</t>
        </is>
      </c>
      <c r="B62" s="54" t="inlineStr">
        <is>
          <t>_Common</t>
        </is>
      </c>
      <c r="C62" s="54" t="n">
        <v>2</v>
      </c>
      <c r="D62" s="54" t="n">
        <v>3</v>
      </c>
      <c r="E62" s="54" t="n">
        <v>400</v>
      </c>
    </row>
    <row r="63">
      <c r="A63" s="54" t="inlineStr">
        <is>
          <t>Redfin_Pickerel</t>
        </is>
      </c>
      <c r="B63" s="54" t="inlineStr">
        <is>
          <t>_Trophy</t>
        </is>
      </c>
      <c r="C63" s="54" t="n">
        <v>2</v>
      </c>
      <c r="D63" s="54" t="n">
        <v>3</v>
      </c>
      <c r="E63" s="54" t="n">
        <v>200</v>
      </c>
    </row>
    <row r="64">
      <c r="A64" s="54" t="inlineStr">
        <is>
          <t>Spotted_Bass</t>
        </is>
      </c>
      <c r="B64" s="54" t="inlineStr">
        <is>
          <t>_Young</t>
        </is>
      </c>
      <c r="C64" s="54" t="n">
        <v>2</v>
      </c>
      <c r="D64" s="54" t="n">
        <v>4</v>
      </c>
      <c r="E64" s="54" t="n">
        <v>363</v>
      </c>
    </row>
    <row r="65">
      <c r="A65" s="54" t="inlineStr">
        <is>
          <t>Spotted_Bass</t>
        </is>
      </c>
      <c r="B65" s="54" t="inlineStr">
        <is>
          <t>_Common</t>
        </is>
      </c>
      <c r="C65" s="54" t="n">
        <v>2</v>
      </c>
      <c r="D65" s="54" t="n">
        <v>4</v>
      </c>
      <c r="E65" s="54" t="n">
        <v>363</v>
      </c>
    </row>
    <row r="66">
      <c r="A66" s="54" t="inlineStr">
        <is>
          <t>Spotted_Bass</t>
        </is>
      </c>
      <c r="B66" s="54" t="inlineStr">
        <is>
          <t>_Trophy</t>
        </is>
      </c>
      <c r="C66" s="54" t="n">
        <v>2</v>
      </c>
      <c r="D66" s="54" t="n">
        <v>4</v>
      </c>
      <c r="E66" s="54" t="n">
        <v>181</v>
      </c>
    </row>
    <row r="67">
      <c r="A67" s="54" t="inlineStr">
        <is>
          <t>Spotted_Bass</t>
        </is>
      </c>
      <c r="B67" s="54" t="inlineStr">
        <is>
          <t>_Unique</t>
        </is>
      </c>
      <c r="C67" s="54" t="n">
        <v>2</v>
      </c>
      <c r="D67" s="54" t="n">
        <v>4</v>
      </c>
      <c r="E67" s="54" t="n">
        <v>90</v>
      </c>
    </row>
    <row r="68">
      <c r="A68" s="54" t="inlineStr">
        <is>
          <t>Largemouth_Bass</t>
        </is>
      </c>
      <c r="B68" s="54" t="inlineStr">
        <is>
          <t>_Young</t>
        </is>
      </c>
      <c r="C68" s="54" t="n">
        <v>2</v>
      </c>
      <c r="D68" s="54" t="n">
        <v>5</v>
      </c>
      <c r="E68" s="54" t="n">
        <v>350</v>
      </c>
    </row>
    <row r="69">
      <c r="A69" s="54" t="inlineStr">
        <is>
          <t>Largemouth_Bass</t>
        </is>
      </c>
      <c r="B69" s="54" t="inlineStr">
        <is>
          <t>_Common</t>
        </is>
      </c>
      <c r="C69" s="54" t="n">
        <v>2</v>
      </c>
      <c r="D69" s="54" t="n">
        <v>5</v>
      </c>
      <c r="E69" s="54" t="n">
        <v>350</v>
      </c>
    </row>
    <row r="70">
      <c r="A70" s="54" t="inlineStr">
        <is>
          <t>Largemouth_Bass</t>
        </is>
      </c>
      <c r="B70" s="54" t="inlineStr">
        <is>
          <t>_Trophy</t>
        </is>
      </c>
      <c r="C70" s="54" t="n">
        <v>2</v>
      </c>
      <c r="D70" s="54" t="n">
        <v>5</v>
      </c>
      <c r="E70" s="54" t="n">
        <v>175</v>
      </c>
    </row>
    <row r="71">
      <c r="A71" s="54" t="inlineStr">
        <is>
          <t>Largemouth_Bass</t>
        </is>
      </c>
      <c r="B71" s="54" t="inlineStr">
        <is>
          <t>_Unique</t>
        </is>
      </c>
      <c r="C71" s="54" t="n">
        <v>2</v>
      </c>
      <c r="D71" s="54" t="n">
        <v>5</v>
      </c>
      <c r="E71" s="54" t="n">
        <v>87</v>
      </c>
    </row>
    <row r="72">
      <c r="A72" s="54" t="inlineStr">
        <is>
          <t>Largemouth_Bass</t>
        </is>
      </c>
      <c r="B72" s="54" t="inlineStr">
        <is>
          <t>_Apex</t>
        </is>
      </c>
      <c r="C72" s="54" t="n">
        <v>2</v>
      </c>
      <c r="D72" s="54" t="n">
        <v>5</v>
      </c>
      <c r="E72" s="54" t="n">
        <v>35</v>
      </c>
    </row>
    <row r="73">
      <c r="A73" s="54" t="inlineStr">
        <is>
          <t>American_Eel</t>
        </is>
      </c>
      <c r="B73" s="54" t="inlineStr">
        <is>
          <t>_Young</t>
        </is>
      </c>
      <c r="C73" s="54" t="n">
        <v>2</v>
      </c>
      <c r="D73" s="54" t="n">
        <v>5</v>
      </c>
      <c r="E73" s="54" t="n">
        <v>350</v>
      </c>
    </row>
    <row r="74">
      <c r="A74" s="54" t="inlineStr">
        <is>
          <t>American_Eel</t>
        </is>
      </c>
      <c r="B74" s="54" t="inlineStr">
        <is>
          <t>_Common</t>
        </is>
      </c>
      <c r="C74" s="54" t="n">
        <v>2</v>
      </c>
      <c r="D74" s="54" t="n">
        <v>5</v>
      </c>
      <c r="E74" s="54" t="n">
        <v>350</v>
      </c>
    </row>
    <row r="75">
      <c r="A75" s="54" t="inlineStr">
        <is>
          <t>American_Eel</t>
        </is>
      </c>
      <c r="B75" s="54" t="inlineStr">
        <is>
          <t>_Trophy</t>
        </is>
      </c>
      <c r="C75" s="54" t="n">
        <v>2</v>
      </c>
      <c r="D75" s="54" t="n">
        <v>5</v>
      </c>
      <c r="E75" s="54" t="n">
        <v>175</v>
      </c>
    </row>
    <row r="76">
      <c r="A76" s="54" t="inlineStr">
        <is>
          <t>American_Eel</t>
        </is>
      </c>
      <c r="B76" s="54" t="inlineStr">
        <is>
          <t>_Unique</t>
        </is>
      </c>
      <c r="C76" s="54" t="n">
        <v>2</v>
      </c>
      <c r="D76" s="54" t="n">
        <v>5</v>
      </c>
      <c r="E76" s="54" t="n">
        <v>87</v>
      </c>
    </row>
    <row r="77">
      <c r="A77" s="54" t="inlineStr">
        <is>
          <t>American_Eel</t>
        </is>
      </c>
      <c r="B77" s="54" t="inlineStr">
        <is>
          <t>_Apex</t>
        </is>
      </c>
      <c r="C77" s="54" t="n">
        <v>2</v>
      </c>
      <c r="D77" s="54" t="n">
        <v>5</v>
      </c>
      <c r="E77" s="54" t="n">
        <v>35</v>
      </c>
    </row>
    <row r="78">
      <c r="A78" s="54" t="inlineStr">
        <is>
          <t>Walleye</t>
        </is>
      </c>
      <c r="B78" s="54" t="inlineStr">
        <is>
          <t>_Young</t>
        </is>
      </c>
      <c r="C78" s="54" t="n">
        <v>2</v>
      </c>
      <c r="D78" s="54" t="n">
        <v>5</v>
      </c>
      <c r="E78" s="54" t="n">
        <v>350</v>
      </c>
    </row>
    <row r="79">
      <c r="A79" s="54" t="inlineStr">
        <is>
          <t>Walleye</t>
        </is>
      </c>
      <c r="B79" s="54" t="inlineStr">
        <is>
          <t>_Common</t>
        </is>
      </c>
      <c r="C79" s="54" t="n">
        <v>2</v>
      </c>
      <c r="D79" s="54" t="n">
        <v>5</v>
      </c>
      <c r="E79" s="54" t="n">
        <v>350</v>
      </c>
    </row>
    <row r="80">
      <c r="A80" s="54" t="inlineStr">
        <is>
          <t>Walleye</t>
        </is>
      </c>
      <c r="B80" s="54" t="inlineStr">
        <is>
          <t>_Trophy</t>
        </is>
      </c>
      <c r="C80" s="54" t="n">
        <v>2</v>
      </c>
      <c r="D80" s="54" t="n">
        <v>5</v>
      </c>
      <c r="E80" s="54" t="n">
        <v>175</v>
      </c>
    </row>
    <row r="81">
      <c r="A81" s="54" t="inlineStr">
        <is>
          <t>Walleye</t>
        </is>
      </c>
      <c r="B81" s="54" t="inlineStr">
        <is>
          <t>_Unique</t>
        </is>
      </c>
      <c r="C81" s="54" t="n">
        <v>2</v>
      </c>
      <c r="D81" s="54" t="n">
        <v>5</v>
      </c>
      <c r="E81" s="54" t="n">
        <v>87</v>
      </c>
    </row>
    <row r="82">
      <c r="A82" s="54" t="inlineStr">
        <is>
          <t>Walleye</t>
        </is>
      </c>
      <c r="B82" s="54" t="inlineStr">
        <is>
          <t>_Apex</t>
        </is>
      </c>
      <c r="C82" s="54" t="n">
        <v>2</v>
      </c>
      <c r="D82" s="54" t="n">
        <v>5</v>
      </c>
      <c r="E82" s="5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2025-04-24T10:22:59Z</dcterms:created>
  <dcterms:modified xsi:type="dcterms:W3CDTF">2025-05-17T10:09:03Z</dcterms:modified>
  <cp:lastModifiedBy>甫 宋</cp:lastModifiedBy>
</cp:coreProperties>
</file>