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07845B5B-0B8C-4E2B-8A4A-79EBE71BC6DD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鱼种设计表" sheetId="1" r:id="rId1"/>
    <sheet name="气压敏感度" sheetId="9" r:id="rId2"/>
    <sheet name="中英文和LW参数" sheetId="8" r:id="rId3"/>
    <sheet name="觅食水层" sheetId="7" r:id="rId4"/>
    <sheet name="遮蔽结构" sheetId="6" r:id="rId5"/>
    <sheet name="等阶-水温阈值" sheetId="5" r:id="rId6"/>
    <sheet name="常数" sheetId="4" r:id="rId7"/>
    <sheet name="水温" sheetId="3" r:id="rId8"/>
    <sheet name="品质字典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8" l="1"/>
  <c r="B35" i="8"/>
  <c r="B33" i="8"/>
  <c r="B34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S14" i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tc={3C9941CC-DCD3-4339-872B-3C53A21D8A04}</author>
  </authors>
  <commentList>
    <comment ref="N12" authorId="0" shapeId="0" xr:uid="{3C9941CC-DCD3-4339-872B-3C53A21D8A04}">
      <text>
        <t>[线程批注]
你的Excel版本可读取此线程批注; 但如果在更新版本的Excel中打开文件，则对批注所作的任何改动都将被删除。了解详细信息: https://go.microsoft.com/fwlink/?linkid=870924
注释:
    需要检视</t>
      </text>
    </comment>
  </commentList>
</comments>
</file>

<file path=xl/sharedStrings.xml><?xml version="1.0" encoding="utf-8"?>
<sst xmlns="http://schemas.openxmlformats.org/spreadsheetml/2006/main" count="814" uniqueCount="286">
  <si>
    <t>鱼种</t>
  </si>
  <si>
    <t>中间温</t>
    <phoneticPr fontId="2" type="noConversion"/>
  </si>
  <si>
    <t>是否保底</t>
    <phoneticPr fontId="2" type="noConversion"/>
  </si>
  <si>
    <t>等阶</t>
    <phoneticPr fontId="2" type="noConversion"/>
  </si>
  <si>
    <t>温度耐受</t>
    <phoneticPr fontId="2" type="noConversion"/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</si>
  <si>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</si>
  <si>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</si>
  <si>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</si>
  <si>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</si>
  <si>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</si>
  <si>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温度耐受调整</t>
    <phoneticPr fontId="2" type="noConversion"/>
  </si>
  <si>
    <t>[地图水层]表层</t>
  </si>
  <si>
    <t>[地图水层]中层</t>
  </si>
  <si>
    <t>[地图水层]底层</t>
  </si>
  <si>
    <t>遮蔽</t>
  </si>
  <si>
    <t>阶内权重</t>
    <phoneticPr fontId="2" type="noConversion"/>
  </si>
  <si>
    <t>gold参考</t>
    <phoneticPr fontId="2" type="noConversion"/>
  </si>
  <si>
    <t>xp参考</t>
    <phoneticPr fontId="2" type="noConversion"/>
  </si>
  <si>
    <t>[真饵]昆虫</t>
  </si>
  <si>
    <t>[真饵]甲壳</t>
  </si>
  <si>
    <t>[真饵]鱼饵</t>
  </si>
  <si>
    <t>[真饵]鱼块</t>
  </si>
  <si>
    <t>[真饵]鱼卵</t>
  </si>
  <si>
    <t>[真饵]面团</t>
  </si>
  <si>
    <t>[真饵]谷物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</si>
  <si>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</si>
  <si>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</si>
  <si>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</si>
  <si>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</si>
  <si>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</si>
  <si>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</si>
  <si>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</si>
  <si>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</si>
  <si>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</si>
  <si>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</si>
  <si>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</si>
  <si>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丁鱥</t>
  </si>
  <si>
    <t>绿太阳鱼</t>
  </si>
  <si>
    <t>黑刺盖太阳鱼</t>
  </si>
  <si>
    <t>白刺盖太阳鱼</t>
  </si>
  <si>
    <t>红斑太阳鱼</t>
  </si>
  <si>
    <t>大口黑鲈</t>
  </si>
  <si>
    <t>驼背太阳鱼</t>
  </si>
  <si>
    <t>蓝鳃太阳鱼</t>
  </si>
  <si>
    <t>水牛鱼</t>
  </si>
  <si>
    <t>白化叉尾鮰</t>
  </si>
  <si>
    <t>白化叉尾鮰</t>
    <phoneticPr fontId="2" type="noConversion"/>
  </si>
  <si>
    <t>美洲条纹狼鲈</t>
  </si>
  <si>
    <t>美洲条纹狼鲈</t>
    <phoneticPr fontId="2" type="noConversion"/>
  </si>
  <si>
    <t>大口黑鲈</t>
    <phoneticPr fontId="2" type="noConversion"/>
  </si>
  <si>
    <t>玻璃梭鲈</t>
  </si>
  <si>
    <t>玻璃梭鲈</t>
    <phoneticPr fontId="2" type="noConversion"/>
  </si>
  <si>
    <t>北美狗鱼</t>
  </si>
  <si>
    <t>北美狗鱼</t>
    <phoneticPr fontId="2" type="noConversion"/>
  </si>
  <si>
    <t>弓鳍鱼</t>
  </si>
  <si>
    <t>弓鳍鱼</t>
    <phoneticPr fontId="2" type="noConversion"/>
  </si>
  <si>
    <t>品质</t>
    <phoneticPr fontId="2" type="noConversion"/>
  </si>
  <si>
    <t>斑点叉尾鮰</t>
  </si>
  <si>
    <t>斑点叉尾鮰</t>
    <phoneticPr fontId="2" type="noConversion"/>
  </si>
  <si>
    <t>小口黑鲈</t>
  </si>
  <si>
    <t>黄鲈</t>
  </si>
  <si>
    <t>黄鲈</t>
    <phoneticPr fontId="2" type="noConversion"/>
  </si>
  <si>
    <t>岩钝鲈</t>
  </si>
  <si>
    <t>岩钝鲈</t>
    <phoneticPr fontId="2" type="noConversion"/>
  </si>
  <si>
    <t>黑斑刺盖太阳鱼</t>
  </si>
  <si>
    <t>黑斑刺盖太阳鱼</t>
    <phoneticPr fontId="2" type="noConversion"/>
  </si>
  <si>
    <t>小冠太阳鱼</t>
  </si>
  <si>
    <t>细化等阶</t>
    <phoneticPr fontId="2" type="noConversion"/>
  </si>
  <si>
    <t>备注</t>
    <phoneticPr fontId="2" type="noConversion"/>
  </si>
  <si>
    <t>金体美鳊</t>
  </si>
  <si>
    <t>和蓝鳃拉开可见的区别，给玩家找结构以一定奖励</t>
    <phoneticPr fontId="2" type="noConversion"/>
  </si>
  <si>
    <t>保底</t>
    <phoneticPr fontId="2" type="noConversion"/>
  </si>
  <si>
    <t>目标</t>
    <phoneticPr fontId="2" type="noConversion"/>
  </si>
  <si>
    <t>1、2</t>
    <phoneticPr fontId="2" type="noConversion"/>
  </si>
  <si>
    <t>地图</t>
    <phoneticPr fontId="2" type="noConversion"/>
  </si>
  <si>
    <t>2、3、4</t>
    <phoneticPr fontId="2" type="noConversion"/>
  </si>
  <si>
    <t>本阶内单条价格</t>
    <phoneticPr fontId="2" type="noConversion"/>
  </si>
  <si>
    <t>后缀</t>
    <phoneticPr fontId="2" type="noConversion"/>
  </si>
  <si>
    <t>枚举</t>
    <phoneticPr fontId="2" type="noConversion"/>
  </si>
  <si>
    <t>_Apex</t>
    <phoneticPr fontId="2" type="noConversion"/>
  </si>
  <si>
    <t>_Young</t>
    <phoneticPr fontId="2" type="noConversion"/>
  </si>
  <si>
    <t>_Common</t>
    <phoneticPr fontId="2" type="noConversion"/>
  </si>
  <si>
    <t>_Trophy</t>
    <phoneticPr fontId="2" type="noConversion"/>
  </si>
  <si>
    <t>_Unique</t>
    <phoneticPr fontId="2" type="noConversion"/>
  </si>
  <si>
    <t>舒适温度min</t>
  </si>
  <si>
    <t>舒适温度min</t>
    <phoneticPr fontId="2" type="noConversion"/>
  </si>
  <si>
    <t>舒适温度max</t>
  </si>
  <si>
    <t>舒适温度max</t>
    <phoneticPr fontId="2" type="noConversion"/>
  </si>
  <si>
    <t>摄氏度下亲和度</t>
    <phoneticPr fontId="2" type="noConversion"/>
  </si>
  <si>
    <t>[鱼规格]幼年</t>
  </si>
  <si>
    <t>[鱼规格]成年</t>
  </si>
  <si>
    <t>[鱼规格]奖杯</t>
  </si>
  <si>
    <t>[鱼规格]特殊</t>
  </si>
  <si>
    <t>[鱼规格]传奇</t>
  </si>
  <si>
    <t>舒适温度 min (℃)</t>
  </si>
  <si>
    <t>舒适温度 max (℃)</t>
  </si>
  <si>
    <t>温度耐受阈值</t>
    <phoneticPr fontId="2" type="noConversion"/>
  </si>
  <si>
    <t>global_temp_tolerence_width</t>
  </si>
  <si>
    <t>调整后温度耐受</t>
    <phoneticPr fontId="2" type="noConversion"/>
  </si>
  <si>
    <t>备注及数据来源</t>
  </si>
  <si>
    <t>丁鱥 (如指【鳜】类，常与 Siniperca chuatsi 对应)</t>
  </si>
  <si>
    <t>FishBase 及文献资料</t>
  </si>
  <si>
    <t>FishBase（常见太阳鱼数据）</t>
  </si>
  <si>
    <t>FishBase</t>
  </si>
  <si>
    <t>大口黑鲈 (Micropterus salmoides)</t>
  </si>
  <si>
    <t>FishBase（部分记录显示较低温段）</t>
  </si>
  <si>
    <t>（与上条数据一致）</t>
  </si>
  <si>
    <t>（与前述记录一致）</t>
  </si>
  <si>
    <t>中文文献</t>
    <phoneticPr fontId="2" type="noConversion"/>
  </si>
  <si>
    <t>fishbase</t>
    <phoneticPr fontId="2" type="noConversion"/>
  </si>
  <si>
    <t>差额</t>
    <phoneticPr fontId="2" type="noConversion"/>
  </si>
  <si>
    <t>delta温度min</t>
    <phoneticPr fontId="2" type="noConversion"/>
  </si>
  <si>
    <t>delta温度max</t>
    <phoneticPr fontId="2" type="noConversion"/>
  </si>
  <si>
    <t>水温阈值</t>
    <phoneticPr fontId="2" type="noConversion"/>
  </si>
  <si>
    <t>|</t>
  </si>
  <si>
    <t>|</t>
    <phoneticPr fontId="2" type="noConversion"/>
  </si>
  <si>
    <t>斑点叉尾鮰（重复）</t>
  </si>
  <si>
    <t>大口黑鲈（重复）</t>
  </si>
  <si>
    <t>气压敏感度</t>
    <phoneticPr fontId="2" type="noConversion"/>
  </si>
  <si>
    <t>表层</t>
  </si>
  <si>
    <t>中层</t>
  </si>
  <si>
    <t>底层</t>
  </si>
  <si>
    <t>在地图中间弄个特殊的地方放，并在水面上做点提示</t>
    <phoneticPr fontId="2" type="noConversion"/>
  </si>
  <si>
    <t>2场次保底，对温度有正常的敏感</t>
    <phoneticPr fontId="2" type="noConversion"/>
  </si>
  <si>
    <t>2场最保底的鱼，特意让其对温度不敏感</t>
    <phoneticPr fontId="2" type="noConversion"/>
  </si>
  <si>
    <t>手调鱼种string</t>
  </si>
  <si>
    <t>鱼种string</t>
  </si>
  <si>
    <t>鱼种类</t>
  </si>
  <si>
    <t>STRING</t>
  </si>
  <si>
    <t>重量参数a</t>
  </si>
  <si>
    <t>重量参数b</t>
  </si>
  <si>
    <t>Redear_Sunfish</t>
  </si>
  <si>
    <t>Redear Sunfish</t>
  </si>
  <si>
    <t>Buffalofish</t>
  </si>
  <si>
    <t>Buffalo</t>
  </si>
  <si>
    <t>Bowfin</t>
  </si>
  <si>
    <t>Yellow_Perch</t>
  </si>
  <si>
    <t>Yellow Perch</t>
  </si>
  <si>
    <t>Channel_Catfish</t>
  </si>
  <si>
    <t>Channel Catfish</t>
  </si>
  <si>
    <t>Muskellunge</t>
  </si>
  <si>
    <t>Alewife</t>
  </si>
  <si>
    <t>灰西鲱</t>
  </si>
  <si>
    <t>Striped_Bass</t>
  </si>
  <si>
    <t>Striped Bass</t>
  </si>
  <si>
    <t>Blacktail_Shiner</t>
  </si>
  <si>
    <t>Blacktail Shiner</t>
  </si>
  <si>
    <t>黑尾沙丁鱼</t>
  </si>
  <si>
    <t>Brook_Trout</t>
  </si>
  <si>
    <t>Brook Trout</t>
  </si>
  <si>
    <t>美洲红点鲑</t>
  </si>
  <si>
    <t>Tench</t>
  </si>
  <si>
    <t>Freshwater_Drum</t>
  </si>
  <si>
    <t>Freshwater Drum</t>
  </si>
  <si>
    <t>淡水石首鱼</t>
  </si>
  <si>
    <t>Largemouth_Bass</t>
  </si>
  <si>
    <t>Largemouth Bass</t>
  </si>
  <si>
    <t>Spotted_Bass</t>
  </si>
  <si>
    <t>Spotted Bass</t>
  </si>
  <si>
    <t>斑点黑鲈</t>
  </si>
  <si>
    <t>White_Crappie</t>
  </si>
  <si>
    <t>White Crappie</t>
  </si>
  <si>
    <t>白斑刺盖太阳鱼</t>
  </si>
  <si>
    <t>Rock_Bass</t>
  </si>
  <si>
    <t>Rock Bass</t>
  </si>
  <si>
    <t>Smallmouth_Bass</t>
  </si>
  <si>
    <t>Smallmouth Bass</t>
  </si>
  <si>
    <t>Black_Crappie</t>
  </si>
  <si>
    <t>Black Crappie</t>
  </si>
  <si>
    <t>Pumpkinseed_Sunfish</t>
  </si>
  <si>
    <t>Pumpkinseed Sunfish</t>
  </si>
  <si>
    <t>Green_Sunfish</t>
  </si>
  <si>
    <t>Green Sunfish</t>
  </si>
  <si>
    <t>Redspotted_Sunfish</t>
  </si>
  <si>
    <t>Redspotted Sunfish</t>
  </si>
  <si>
    <t>Chain_Pickerel</t>
  </si>
  <si>
    <t>Chain Pickerel</t>
  </si>
  <si>
    <t>链纹狗鱼</t>
  </si>
  <si>
    <t>Sauger</t>
  </si>
  <si>
    <t>加拿大梭鲈</t>
  </si>
  <si>
    <t>Walleye</t>
  </si>
  <si>
    <t>Rainbow_Trout</t>
  </si>
  <si>
    <t>Rainbow Trout</t>
  </si>
  <si>
    <t>虹鳟</t>
  </si>
  <si>
    <t>Golden_Trout</t>
  </si>
  <si>
    <t>Golden Trout</t>
  </si>
  <si>
    <t>金鳟</t>
  </si>
  <si>
    <t>Bluegill_Sunfish</t>
  </si>
  <si>
    <t>Bluegill Sunfish</t>
  </si>
  <si>
    <t>American_Eel</t>
  </si>
  <si>
    <t>American Eel</t>
  </si>
  <si>
    <t>美洲鳗鲡</t>
  </si>
  <si>
    <t>Bream</t>
  </si>
  <si>
    <t>美鳊</t>
  </si>
  <si>
    <t>Golden_Bream</t>
  </si>
  <si>
    <t>Golden Bream</t>
  </si>
  <si>
    <t>Longback_Dace</t>
  </si>
  <si>
    <t>Longback Dace</t>
  </si>
  <si>
    <t>长背亚口鱼</t>
  </si>
  <si>
    <t>开放水域</t>
  </si>
  <si>
    <t>水草</t>
  </si>
  <si>
    <t>石头</t>
  </si>
  <si>
    <t>沉木</t>
  </si>
  <si>
    <t>桥墩</t>
  </si>
  <si>
    <t>丁鱥</t>
    <phoneticPr fontId="2" type="noConversion"/>
  </si>
  <si>
    <t>White Channel Catfish</t>
  </si>
  <si>
    <t>White_Channel_Catfish</t>
  </si>
  <si>
    <t>|遮蔽</t>
    <phoneticPr fontId="2" type="noConversion"/>
  </si>
  <si>
    <t>|调整后遮蔽</t>
    <phoneticPr fontId="2" type="noConversion"/>
  </si>
  <si>
    <t>|觅食层</t>
    <phoneticPr fontId="2" type="noConversion"/>
  </si>
  <si>
    <t>|饵</t>
    <phoneticPr fontId="2" type="noConversion"/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</si>
  <si>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</si>
  <si>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</si>
  <si>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</si>
  <si>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</si>
  <si>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</si>
  <si>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</si>
  <si>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斑点叉尾鮰 (Ictalurus punctatus)</t>
  </si>
  <si>
    <t>白化叉尾鮰 (Ictalurus punctatus albino)</t>
  </si>
  <si>
    <t>驼背太阳鱼 (Lepomis gibbosus)</t>
  </si>
  <si>
    <t>小冠太阳鱼 (Lepomis microlophus)</t>
  </si>
  <si>
    <t>蓝鳃太阳鱼 (Lepomis macrochirus)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</si>
  <si>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</si>
  <si>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</si>
  <si>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</si>
  <si>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</si>
  <si>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</si>
  <si>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水牛鱼 (Ictiobus cyprinellus)</t>
  </si>
  <si>
    <t>梭鲈 (Walleye, Sander vitreus)**</t>
  </si>
  <si>
    <t>岩钝鲈 (Ambloplites rupestris)</t>
  </si>
  <si>
    <r>
      <t>金体美鳊小型品系 </t>
    </r>
    <r>
      <rPr>
        <i/>
        <sz val="10"/>
        <color theme="1"/>
        <rFont val="等线"/>
        <family val="3"/>
        <charset val="134"/>
        <scheme val="minor"/>
      </rPr>
      <t>Golden_Bream</t>
    </r>
  </si>
  <si>
    <t>|其他</t>
    <phoneticPr fontId="2" type="noConversion"/>
  </si>
  <si>
    <t>|推演水温亲和</t>
    <phoneticPr fontId="2" type="noConversion"/>
  </si>
  <si>
    <t>Species</t>
    <phoneticPr fontId="2" type="noConversion"/>
  </si>
  <si>
    <t>|温度</t>
    <phoneticPr fontId="2" type="noConversion"/>
  </si>
  <si>
    <t>Species</t>
  </si>
  <si>
    <t>中文名</t>
  </si>
  <si>
    <t>敏感度系数</t>
  </si>
  <si>
    <t>参考来源</t>
  </si>
  <si>
    <t>1.0 Strike and Catch</t>
  </si>
  <si>
    <t>Strike &amp; Catch 钓鱼指南</t>
  </si>
  <si>
    <t>0.8 Fishkis</t>
  </si>
  <si>
    <t>FishKis 通用研究</t>
  </si>
  <si>
    <t>0.7 Saltwater and Freshwater Fishing Videos</t>
  </si>
  <si>
    <t>In The Spread 博客</t>
  </si>
  <si>
    <t>0.8 Saltwater and Freshwater Fishing Videos</t>
  </si>
  <si>
    <t>0.5 In-Fisherman</t>
  </si>
  <si>
    <t>In‑Fisherman 研究</t>
  </si>
  <si>
    <t>0.9 Fishkis</t>
  </si>
  <si>
    <t>0.7 Academia</t>
  </si>
  <si>
    <t>Rock Bass 声学研究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</si>
  <si>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</si>
  <si>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</si>
  <si>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</si>
  <si>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</si>
  <si>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</si>
  <si>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</si>
  <si>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</si>
  <si>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</si>
  <si>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0.6 Picture Fish</t>
  </si>
  <si>
    <t>Picture Fish AI 资料</t>
  </si>
  <si>
    <t>Strike</t>
  </si>
  <si>
    <t>and</t>
  </si>
  <si>
    <t>Catch</t>
  </si>
  <si>
    <t>Fishkis</t>
  </si>
  <si>
    <t>Saltwater</t>
  </si>
  <si>
    <t>Freshwater</t>
  </si>
  <si>
    <t>Fishing</t>
  </si>
  <si>
    <t>Videos</t>
  </si>
  <si>
    <t>In-Fisherman</t>
  </si>
  <si>
    <t>Academia</t>
  </si>
  <si>
    <t>Bemidji</t>
  </si>
  <si>
    <t>State</t>
  </si>
  <si>
    <t>University</t>
  </si>
  <si>
    <t>-</t>
  </si>
  <si>
    <t>Bemidji,</t>
  </si>
  <si>
    <t>MN</t>
  </si>
  <si>
    <t>Picture</t>
  </si>
  <si>
    <t>Fish</t>
  </si>
  <si>
    <t>1、2</t>
    <phoneticPr fontId="2" type="noConversion"/>
  </si>
  <si>
    <t>3、4</t>
    <phoneticPr fontId="2" type="noConversion"/>
  </si>
  <si>
    <t>水下结构体]开放水域</t>
    <phoneticPr fontId="2" type="noConversion"/>
  </si>
  <si>
    <t>水下结构体]水草</t>
    <phoneticPr fontId="2" type="noConversion"/>
  </si>
  <si>
    <t>水下结构体]石头</t>
    <phoneticPr fontId="2" type="noConversion"/>
  </si>
  <si>
    <t>水下结构体]沉木</t>
    <phoneticPr fontId="2" type="noConversion"/>
  </si>
  <si>
    <t>水下结构体]桥墩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</si>
</sst>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right" vertical="center" wrapText="1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8" fillId="3" borderId="2" xfId="0" applyFont="1" applyFill="1" applyBorder="1"/>
    <xf numFmtId="0" fontId="9" fillId="0" borderId="2" xfId="0" applyFont="1" applyBorder="1"/>
    <xf numFmtId="0" fontId="10" fillId="0" borderId="2" xfId="0" applyFont="1" applyBorder="1" applyAlignment="1">
      <alignment vertical="center"/>
    </xf>
    <xf numFmtId="0" fontId="9" fillId="4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10" fillId="0" borderId="5" xfId="0" applyFont="1" applyBorder="1" applyAlignment="1">
      <alignment vertical="center"/>
    </xf>
    <xf numFmtId="0" fontId="1" fillId="2" borderId="0" xfId="0" applyFont="1" applyFill="1"/>
    <xf numFmtId="0" fontId="1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甫 宋" id="{CC958AC2-34E2-4A6A-9B9D-120D8A19405E}" userId="f5927aab128a08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" dT="2025-04-16T08:44:48.57" personId="{CC958AC2-34E2-4A6A-9B9D-120D8A19405E}" id="{3C9941CC-DCD3-4339-872B-3C53A21D8A04}">
    <text>需要检视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24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R26" sqref="R26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9" width="15.625" customWidth="1"/>
    <col min="13" max="13" width="5.25" style="41" bestFit="1" customWidth="1"/>
    <col min="14" max="17" width="9" style="6"/>
    <col min="18" max="18" width="13" style="6" bestFit="1" customWidth="1"/>
    <col min="19" max="20" width="13" style="6" customWidth="1"/>
    <col min="21" max="21" width="5.25" style="1" bestFit="1" customWidth="1"/>
    <col min="27" max="27" width="13" style="1" customWidth="1"/>
    <col min="33" max="36" width="9" style="6"/>
    <col min="37" max="37" width="5.375" style="1" customWidth="1"/>
    <col min="45" max="55" width="9" style="6"/>
    <col min="56" max="59" width="8.875" customWidth="1"/>
  </cols>
  <sheetData>
    <row r="1" spans="1:68" s="11" customFormat="1" ht="42.75" x14ac:dyDescent="0.2">
      <c r="A1" s="11" t="s">
        <v>233</v>
      </c>
      <c r="B1" s="12" t="s">
        <v>0</v>
      </c>
      <c r="C1" s="12" t="s">
        <v>2</v>
      </c>
      <c r="D1" s="12" t="s">
        <v>3</v>
      </c>
      <c r="E1" s="12" t="s">
        <v>67</v>
      </c>
      <c r="F1" s="12" t="s">
        <v>68</v>
      </c>
      <c r="G1" s="12" t="s">
        <v>76</v>
      </c>
      <c r="H1" s="12" t="s">
        <v>56</v>
      </c>
      <c r="I1" s="12" t="s">
        <v>74</v>
      </c>
      <c r="J1" s="12" t="s">
        <v>15</v>
      </c>
      <c r="K1" s="12" t="s">
        <v>17</v>
      </c>
      <c r="L1" s="12" t="s">
        <v>16</v>
      </c>
      <c r="M1" s="10" t="s">
        <v>234</v>
      </c>
      <c r="N1" s="10" t="s">
        <v>85</v>
      </c>
      <c r="O1" s="10" t="s">
        <v>87</v>
      </c>
      <c r="P1" s="10" t="s">
        <v>1</v>
      </c>
      <c r="Q1" s="10" t="s">
        <v>4</v>
      </c>
      <c r="R1" s="10" t="s">
        <v>10</v>
      </c>
      <c r="S1" s="10" t="s">
        <v>98</v>
      </c>
      <c r="T1" s="10" t="s">
        <v>96</v>
      </c>
      <c r="U1" s="12" t="s">
        <v>207</v>
      </c>
      <c r="V1" s="2" t="s">
        <v>281</v>
      </c>
      <c r="W1" s="2" t="s">
        <v>282</v>
      </c>
      <c r="X1" s="2" t="s">
        <v>283</v>
      </c>
      <c r="Y1" s="2" t="s">
        <v>284</v>
      </c>
      <c r="Z1" s="2" t="s">
        <v>285</v>
      </c>
      <c r="AA1" s="12" t="s">
        <v>208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7" t="s">
        <v>209</v>
      </c>
      <c r="AH1" s="7" t="s">
        <v>11</v>
      </c>
      <c r="AI1" s="7" t="s">
        <v>12</v>
      </c>
      <c r="AJ1" s="7" t="s">
        <v>13</v>
      </c>
      <c r="AK1" s="12" t="s">
        <v>210</v>
      </c>
      <c r="AL1" s="4" t="s">
        <v>18</v>
      </c>
      <c r="AM1" s="4" t="s">
        <v>19</v>
      </c>
      <c r="AN1" s="4" t="s">
        <v>20</v>
      </c>
      <c r="AO1" s="4" t="s">
        <v>21</v>
      </c>
      <c r="AP1" s="4" t="s">
        <v>22</v>
      </c>
      <c r="AQ1" s="4" t="s">
        <v>23</v>
      </c>
      <c r="AR1" s="4" t="s">
        <v>24</v>
      </c>
      <c r="AS1" s="8" t="s">
        <v>25</v>
      </c>
      <c r="AT1" s="8" t="s">
        <v>26</v>
      </c>
      <c r="AU1" s="8" t="s">
        <v>27</v>
      </c>
      <c r="AV1" s="8" t="s">
        <v>28</v>
      </c>
      <c r="AW1" s="8" t="s">
        <v>29</v>
      </c>
      <c r="AX1" s="8" t="s">
        <v>30</v>
      </c>
      <c r="AY1" s="8" t="s">
        <v>31</v>
      </c>
      <c r="AZ1" s="8" t="s">
        <v>32</v>
      </c>
      <c r="BA1" s="8" t="s">
        <v>33</v>
      </c>
      <c r="BB1" s="8" t="s">
        <v>34</v>
      </c>
      <c r="BC1" s="8" t="s">
        <v>35</v>
      </c>
      <c r="BD1" s="12" t="s">
        <v>231</v>
      </c>
      <c r="BE1" s="12" t="s">
        <v>118</v>
      </c>
      <c r="BF1" s="12" t="s">
        <v>232</v>
      </c>
      <c r="BG1" s="12" t="s">
        <v>88</v>
      </c>
      <c r="BH1" s="12">
        <v>10</v>
      </c>
      <c r="BI1" s="12">
        <v>12</v>
      </c>
      <c r="BJ1" s="12">
        <v>14</v>
      </c>
      <c r="BK1" s="12">
        <v>16</v>
      </c>
      <c r="BL1" s="12">
        <v>18</v>
      </c>
      <c r="BM1" s="12">
        <v>20</v>
      </c>
      <c r="BN1" s="12">
        <v>22</v>
      </c>
      <c r="BO1" s="12">
        <v>24</v>
      </c>
      <c r="BP1" s="12">
        <v>26</v>
      </c>
    </row>
    <row r="2" spans="1:68" s="9" customFormat="1" x14ac:dyDescent="0.2">
      <c r="A2" s="9" t="str">
        <f>VLOOKUP(B2,CHOOSE({1,2},中英文和LW参数!D:D,中英文和LW参数!A:A),2,FALSE)</f>
        <v>Tench</v>
      </c>
      <c r="B2" s="15" t="s">
        <v>36</v>
      </c>
      <c r="C2" s="15" t="s">
        <v>72</v>
      </c>
      <c r="D2" s="15">
        <v>3</v>
      </c>
      <c r="E2" s="15"/>
      <c r="F2" s="15"/>
      <c r="G2" s="15"/>
      <c r="H2" s="15">
        <v>5</v>
      </c>
      <c r="I2" s="15">
        <v>1</v>
      </c>
      <c r="J2" s="15"/>
      <c r="K2" s="15"/>
      <c r="L2" s="15"/>
      <c r="M2" s="5" t="s">
        <v>115</v>
      </c>
      <c r="N2" s="16">
        <v>17</v>
      </c>
      <c r="O2" s="16">
        <v>26</v>
      </c>
      <c r="P2" s="16">
        <f>(N2+O2)/2</f>
        <v>21.5</v>
      </c>
      <c r="Q2" s="16">
        <f>(O2-N2)/2</f>
        <v>4.5</v>
      </c>
      <c r="R2" s="16">
        <v>0</v>
      </c>
      <c r="S2" s="16">
        <f>Q2+R2</f>
        <v>4.5</v>
      </c>
      <c r="T2" s="16">
        <f>IF(C2="保底",0,VLOOKUP($D2,'等阶-水温阈值'!$A$1:$B$6,2,FALSE))</f>
        <v>0.3</v>
      </c>
      <c r="U2" s="3" t="s">
        <v>115</v>
      </c>
      <c r="V2" s="15">
        <v>0</v>
      </c>
      <c r="W2" s="15">
        <v>0.6</v>
      </c>
      <c r="X2" s="15">
        <v>0.6</v>
      </c>
      <c r="Y2" s="15">
        <v>1</v>
      </c>
      <c r="Z2" s="15">
        <v>0</v>
      </c>
      <c r="AA2" s="3" t="s">
        <v>115</v>
      </c>
      <c r="AB2" s="15">
        <v>0</v>
      </c>
      <c r="AC2" s="15">
        <v>0</v>
      </c>
      <c r="AD2" s="15">
        <v>0</v>
      </c>
      <c r="AE2" s="15">
        <v>1</v>
      </c>
      <c r="AF2" s="15">
        <v>0</v>
      </c>
      <c r="AG2" s="16" t="s">
        <v>114</v>
      </c>
      <c r="AH2" s="16">
        <v>0</v>
      </c>
      <c r="AI2" s="16">
        <v>0</v>
      </c>
      <c r="AJ2" s="16">
        <v>1</v>
      </c>
      <c r="AK2" s="3" t="s">
        <v>115</v>
      </c>
      <c r="AL2" s="15"/>
      <c r="AM2" s="15"/>
      <c r="AN2" s="15"/>
      <c r="AO2" s="15"/>
      <c r="AP2" s="15"/>
      <c r="AQ2" s="15"/>
      <c r="AR2" s="15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3" t="s">
        <v>115</v>
      </c>
      <c r="BE2" s="15">
        <v>1</v>
      </c>
      <c r="BF2" s="3" t="s">
        <v>115</v>
      </c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spans="1:68" s="9" customFormat="1" x14ac:dyDescent="0.2">
      <c r="A3" s="9" t="str">
        <f>VLOOKUP(B3,CHOOSE({1,2},中英文和LW参数!D:D,中英文和LW参数!A:A),2,FALSE)</f>
        <v>Golden_Bream</v>
      </c>
      <c r="B3" s="15" t="s">
        <v>69</v>
      </c>
      <c r="C3" s="15" t="s">
        <v>72</v>
      </c>
      <c r="D3" s="15">
        <v>4</v>
      </c>
      <c r="E3" s="15"/>
      <c r="F3" s="15" t="s">
        <v>122</v>
      </c>
      <c r="G3" s="15"/>
      <c r="H3" s="15">
        <v>5</v>
      </c>
      <c r="I3" s="15">
        <v>1</v>
      </c>
      <c r="J3" s="15"/>
      <c r="K3" s="15"/>
      <c r="L3" s="15"/>
      <c r="M3" s="5" t="s">
        <v>115</v>
      </c>
      <c r="N3" s="16">
        <v>19</v>
      </c>
      <c r="O3" s="16">
        <v>27</v>
      </c>
      <c r="P3" s="16">
        <f t="shared" ref="P3:P13" si="0">(N3+O3)/2</f>
        <v>23</v>
      </c>
      <c r="Q3" s="16">
        <f t="shared" ref="Q3:Q13" si="1">(O3-N3)/2</f>
        <v>4</v>
      </c>
      <c r="R3" s="16">
        <v>0</v>
      </c>
      <c r="S3" s="16">
        <f t="shared" ref="S3:S23" si="2">Q3+R3</f>
        <v>4</v>
      </c>
      <c r="T3" s="16">
        <f>IF(C3="保底",0,VLOOKUP($D3,'等阶-水温阈值'!$A$1:$B$6,2,FALSE))</f>
        <v>0.5</v>
      </c>
      <c r="U3" s="3" t="s">
        <v>115</v>
      </c>
      <c r="V3" s="15">
        <v>0</v>
      </c>
      <c r="W3" s="15">
        <v>1</v>
      </c>
      <c r="X3" s="15">
        <v>0</v>
      </c>
      <c r="Y3" s="15">
        <v>0</v>
      </c>
      <c r="Z3" s="15">
        <v>0</v>
      </c>
      <c r="AA3" s="3" t="s">
        <v>115</v>
      </c>
      <c r="AB3" s="15">
        <v>0</v>
      </c>
      <c r="AC3" s="15">
        <v>0</v>
      </c>
      <c r="AD3" s="15">
        <v>0</v>
      </c>
      <c r="AE3" s="15">
        <v>1</v>
      </c>
      <c r="AF3" s="15">
        <v>0</v>
      </c>
      <c r="AG3" s="16" t="s">
        <v>114</v>
      </c>
      <c r="AH3" s="16">
        <v>0</v>
      </c>
      <c r="AI3" s="16">
        <v>0</v>
      </c>
      <c r="AJ3" s="16">
        <v>0</v>
      </c>
      <c r="AK3" s="3" t="s">
        <v>115</v>
      </c>
      <c r="AL3" s="15"/>
      <c r="AM3" s="15"/>
      <c r="AN3" s="15"/>
      <c r="AO3" s="15"/>
      <c r="AP3" s="15"/>
      <c r="AQ3" s="15"/>
      <c r="AR3" s="15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3" t="s">
        <v>115</v>
      </c>
      <c r="BE3" s="15">
        <v>0.8</v>
      </c>
      <c r="BF3" s="3" t="s">
        <v>115</v>
      </c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spans="1:68" s="9" customFormat="1" x14ac:dyDescent="0.2">
      <c r="A4" s="9" t="str">
        <f>VLOOKUP(B4,CHOOSE({1,2},中英文和LW参数!D:D,中英文和LW参数!A:A),2,FALSE)</f>
        <v>Green_Sunfish</v>
      </c>
      <c r="B4" s="17" t="s">
        <v>37</v>
      </c>
      <c r="C4" s="15" t="s">
        <v>72</v>
      </c>
      <c r="D4" s="15">
        <v>3</v>
      </c>
      <c r="E4" s="15"/>
      <c r="F4" s="15"/>
      <c r="G4" s="15"/>
      <c r="H4" s="17" t="s">
        <v>75</v>
      </c>
      <c r="I4" s="15">
        <v>1</v>
      </c>
      <c r="J4" s="15"/>
      <c r="K4" s="15"/>
      <c r="L4" s="15"/>
      <c r="M4" s="5" t="s">
        <v>115</v>
      </c>
      <c r="N4" s="16">
        <v>20</v>
      </c>
      <c r="O4" s="16">
        <v>30</v>
      </c>
      <c r="P4" s="16">
        <f t="shared" si="0"/>
        <v>25</v>
      </c>
      <c r="Q4" s="16">
        <f t="shared" si="1"/>
        <v>5</v>
      </c>
      <c r="R4" s="16">
        <v>0</v>
      </c>
      <c r="S4" s="16">
        <f t="shared" si="2"/>
        <v>5</v>
      </c>
      <c r="T4" s="16">
        <f>IF(C4="保底",0,VLOOKUP($D4,'等阶-水温阈值'!$A$1:$B$6,2,FALSE))</f>
        <v>0.3</v>
      </c>
      <c r="U4" s="3" t="s">
        <v>115</v>
      </c>
      <c r="V4" s="15">
        <v>0</v>
      </c>
      <c r="W4" s="15">
        <v>1</v>
      </c>
      <c r="X4" s="15">
        <v>0</v>
      </c>
      <c r="Y4" s="15">
        <v>0</v>
      </c>
      <c r="Z4" s="15">
        <v>0</v>
      </c>
      <c r="AA4" s="3" t="s">
        <v>115</v>
      </c>
      <c r="AB4" s="15">
        <v>0.6</v>
      </c>
      <c r="AC4" s="15">
        <v>1</v>
      </c>
      <c r="AD4" s="15">
        <v>0.6</v>
      </c>
      <c r="AE4" s="15">
        <v>0</v>
      </c>
      <c r="AF4" s="15">
        <v>0</v>
      </c>
      <c r="AG4" s="16" t="s">
        <v>114</v>
      </c>
      <c r="AH4" s="16">
        <v>0</v>
      </c>
      <c r="AI4" s="16">
        <v>0</v>
      </c>
      <c r="AJ4" s="16">
        <v>0</v>
      </c>
      <c r="AK4" s="3" t="s">
        <v>115</v>
      </c>
      <c r="AL4" s="15"/>
      <c r="AM4" s="15"/>
      <c r="AN4" s="15"/>
      <c r="AO4" s="15"/>
      <c r="AP4" s="15"/>
      <c r="AQ4" s="15"/>
      <c r="AR4" s="15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3" t="s">
        <v>115</v>
      </c>
      <c r="BE4" s="15">
        <v>0.7</v>
      </c>
      <c r="BF4" s="3" t="s">
        <v>115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68" s="9" customFormat="1" x14ac:dyDescent="0.2">
      <c r="A5" s="9" t="str">
        <f>VLOOKUP(B5,CHOOSE({1,2},中英文和LW参数!D:D,中英文和LW参数!A:A),2,FALSE)</f>
        <v>Black_Crappie</v>
      </c>
      <c r="B5" s="18" t="s">
        <v>38</v>
      </c>
      <c r="C5" s="15" t="s">
        <v>72</v>
      </c>
      <c r="D5" s="15">
        <v>2</v>
      </c>
      <c r="E5" s="15"/>
      <c r="F5" s="15"/>
      <c r="G5" s="15"/>
      <c r="H5" s="15" t="s">
        <v>279</v>
      </c>
      <c r="I5" s="15">
        <v>1</v>
      </c>
      <c r="J5" s="15"/>
      <c r="K5" s="15"/>
      <c r="L5" s="15"/>
      <c r="M5" s="5" t="s">
        <v>115</v>
      </c>
      <c r="N5" s="16">
        <v>20</v>
      </c>
      <c r="O5" s="16">
        <v>30</v>
      </c>
      <c r="P5" s="16">
        <f t="shared" si="0"/>
        <v>25</v>
      </c>
      <c r="Q5" s="16">
        <f t="shared" si="1"/>
        <v>5</v>
      </c>
      <c r="R5" s="16">
        <v>0</v>
      </c>
      <c r="S5" s="16">
        <f t="shared" si="2"/>
        <v>5</v>
      </c>
      <c r="T5" s="16">
        <f>IF(C5="保底",0,VLOOKUP($D5,'等阶-水温阈值'!$A$1:$B$6,2,FALSE))</f>
        <v>0.2</v>
      </c>
      <c r="U5" s="3" t="s">
        <v>115</v>
      </c>
      <c r="V5" s="15">
        <v>0.6</v>
      </c>
      <c r="W5" s="15">
        <v>1</v>
      </c>
      <c r="X5" s="15">
        <v>0.6</v>
      </c>
      <c r="Y5" s="15">
        <v>0</v>
      </c>
      <c r="Z5" s="15">
        <v>0</v>
      </c>
      <c r="AA5" s="3" t="s">
        <v>115</v>
      </c>
      <c r="AB5" s="15">
        <v>0.6</v>
      </c>
      <c r="AC5" s="15">
        <v>1</v>
      </c>
      <c r="AD5" s="15">
        <v>0.6</v>
      </c>
      <c r="AE5" s="15">
        <v>0</v>
      </c>
      <c r="AF5" s="15">
        <v>0</v>
      </c>
      <c r="AG5" s="16" t="s">
        <v>114</v>
      </c>
      <c r="AH5" s="16">
        <v>0</v>
      </c>
      <c r="AI5" s="16">
        <v>0</v>
      </c>
      <c r="AJ5" s="16">
        <v>0</v>
      </c>
      <c r="AK5" s="3" t="s">
        <v>115</v>
      </c>
      <c r="AL5" s="15"/>
      <c r="AM5" s="15"/>
      <c r="AN5" s="15"/>
      <c r="AO5" s="15"/>
      <c r="AP5" s="15"/>
      <c r="AQ5" s="15"/>
      <c r="AR5" s="15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3" t="s">
        <v>115</v>
      </c>
      <c r="BE5" s="15">
        <v>0.8</v>
      </c>
      <c r="BF5" s="3" t="s">
        <v>115</v>
      </c>
      <c r="BG5" s="15"/>
      <c r="BH5" s="15"/>
      <c r="BI5" s="15"/>
      <c r="BJ5" s="15"/>
      <c r="BK5" s="15"/>
      <c r="BL5" s="15"/>
      <c r="BM5" s="15"/>
      <c r="BN5" s="15"/>
      <c r="BO5" s="15"/>
      <c r="BP5" s="15"/>
    </row>
    <row r="6" spans="1:68" s="9" customFormat="1" x14ac:dyDescent="0.2">
      <c r="A6" s="9" t="str">
        <f>VLOOKUP(B6,CHOOSE({1,2},中英文和LW参数!D:D,中英文和LW参数!A:A),2,FALSE)</f>
        <v>White_Crappie</v>
      </c>
      <c r="B6" s="15" t="s">
        <v>39</v>
      </c>
      <c r="C6" s="15" t="s">
        <v>72</v>
      </c>
      <c r="D6" s="15">
        <v>2</v>
      </c>
      <c r="E6" s="15"/>
      <c r="F6" s="15"/>
      <c r="G6" s="15"/>
      <c r="H6" s="15" t="s">
        <v>279</v>
      </c>
      <c r="I6" s="15">
        <v>1</v>
      </c>
      <c r="J6" s="15"/>
      <c r="K6" s="15"/>
      <c r="L6" s="15"/>
      <c r="M6" s="5" t="s">
        <v>115</v>
      </c>
      <c r="N6" s="16">
        <v>20</v>
      </c>
      <c r="O6" s="16">
        <v>30</v>
      </c>
      <c r="P6" s="16">
        <f t="shared" si="0"/>
        <v>25</v>
      </c>
      <c r="Q6" s="16">
        <f t="shared" si="1"/>
        <v>5</v>
      </c>
      <c r="R6" s="16">
        <v>0</v>
      </c>
      <c r="S6" s="16">
        <f t="shared" si="2"/>
        <v>5</v>
      </c>
      <c r="T6" s="16">
        <f>IF(C6="保底",0,VLOOKUP($D6,'等阶-水温阈值'!$A$1:$B$6,2,FALSE))</f>
        <v>0.2</v>
      </c>
      <c r="U6" s="3" t="s">
        <v>115</v>
      </c>
      <c r="V6" s="15">
        <v>0.6</v>
      </c>
      <c r="W6" s="15">
        <v>1</v>
      </c>
      <c r="X6" s="15">
        <v>0.6</v>
      </c>
      <c r="Y6" s="15">
        <v>0.6</v>
      </c>
      <c r="Z6" s="15">
        <v>0</v>
      </c>
      <c r="AA6" s="3" t="s">
        <v>115</v>
      </c>
      <c r="AB6" s="15">
        <v>0.6</v>
      </c>
      <c r="AC6" s="15">
        <v>1</v>
      </c>
      <c r="AD6" s="15">
        <v>0.6</v>
      </c>
      <c r="AE6" s="15">
        <v>0.6</v>
      </c>
      <c r="AF6" s="15">
        <v>0</v>
      </c>
      <c r="AG6" s="16" t="s">
        <v>114</v>
      </c>
      <c r="AH6" s="16">
        <v>0</v>
      </c>
      <c r="AI6" s="16">
        <v>0</v>
      </c>
      <c r="AJ6" s="16">
        <v>0</v>
      </c>
      <c r="AK6" s="3" t="s">
        <v>115</v>
      </c>
      <c r="AL6" s="15"/>
      <c r="AM6" s="15"/>
      <c r="AN6" s="15"/>
      <c r="AO6" s="15"/>
      <c r="AP6" s="15"/>
      <c r="AQ6" s="15"/>
      <c r="AR6" s="15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3" t="s">
        <v>115</v>
      </c>
      <c r="BE6" s="15">
        <v>0.8</v>
      </c>
      <c r="BF6" s="3" t="s">
        <v>115</v>
      </c>
      <c r="BG6" s="15"/>
      <c r="BH6" s="15"/>
      <c r="BI6" s="15"/>
      <c r="BJ6" s="15"/>
      <c r="BK6" s="15"/>
      <c r="BL6" s="15"/>
      <c r="BM6" s="15"/>
      <c r="BN6" s="15"/>
      <c r="BO6" s="15"/>
      <c r="BP6" s="15"/>
    </row>
    <row r="7" spans="1:68" s="9" customFormat="1" x14ac:dyDescent="0.2">
      <c r="A7" s="9" t="str">
        <f>VLOOKUP(B7,CHOOSE({1,2},中英文和LW参数!D:D,中英文和LW参数!A:A),2,FALSE)</f>
        <v>Redspotted_Sunfish</v>
      </c>
      <c r="B7" s="15" t="s">
        <v>40</v>
      </c>
      <c r="C7" s="15" t="s">
        <v>72</v>
      </c>
      <c r="D7" s="15">
        <v>2</v>
      </c>
      <c r="E7" s="15"/>
      <c r="F7" s="15"/>
      <c r="G7" s="15"/>
      <c r="H7" s="15" t="s">
        <v>279</v>
      </c>
      <c r="I7" s="15">
        <v>1</v>
      </c>
      <c r="J7" s="15"/>
      <c r="K7" s="15"/>
      <c r="L7" s="15"/>
      <c r="M7" s="5" t="s">
        <v>115</v>
      </c>
      <c r="N7" s="16">
        <v>22</v>
      </c>
      <c r="O7" s="16">
        <v>32</v>
      </c>
      <c r="P7" s="16">
        <f t="shared" si="0"/>
        <v>27</v>
      </c>
      <c r="Q7" s="16">
        <f t="shared" si="1"/>
        <v>5</v>
      </c>
      <c r="R7" s="16">
        <v>0</v>
      </c>
      <c r="S7" s="16">
        <f t="shared" si="2"/>
        <v>5</v>
      </c>
      <c r="T7" s="16">
        <f>IF(C7="保底",0,VLOOKUP($D7,'等阶-水温阈值'!$A$1:$B$6,2,FALSE))</f>
        <v>0.2</v>
      </c>
      <c r="U7" s="3" t="s">
        <v>115</v>
      </c>
      <c r="V7" s="15">
        <v>0</v>
      </c>
      <c r="W7" s="15">
        <v>0.6</v>
      </c>
      <c r="X7" s="15">
        <v>1</v>
      </c>
      <c r="Y7" s="15">
        <v>0.6</v>
      </c>
      <c r="Z7" s="15">
        <v>0.6</v>
      </c>
      <c r="AA7" s="3" t="s">
        <v>115</v>
      </c>
      <c r="AB7" s="15">
        <v>0</v>
      </c>
      <c r="AC7" s="15">
        <v>0.6</v>
      </c>
      <c r="AD7" s="15">
        <v>1</v>
      </c>
      <c r="AE7" s="15">
        <v>0.6</v>
      </c>
      <c r="AF7" s="15">
        <v>0</v>
      </c>
      <c r="AG7" s="16" t="s">
        <v>114</v>
      </c>
      <c r="AH7" s="16">
        <v>0</v>
      </c>
      <c r="AI7" s="16">
        <v>0</v>
      </c>
      <c r="AJ7" s="16">
        <v>0</v>
      </c>
      <c r="AK7" s="3" t="s">
        <v>115</v>
      </c>
      <c r="AL7" s="15"/>
      <c r="AM7" s="15"/>
      <c r="AN7" s="15"/>
      <c r="AO7" s="15"/>
      <c r="AP7" s="15"/>
      <c r="AQ7" s="15"/>
      <c r="AR7" s="15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3" t="s">
        <v>115</v>
      </c>
      <c r="BE7" s="15">
        <v>0.7</v>
      </c>
      <c r="BF7" s="3" t="s">
        <v>115</v>
      </c>
      <c r="BG7" s="15"/>
      <c r="BH7" s="15"/>
      <c r="BI7" s="15"/>
      <c r="BJ7" s="15"/>
      <c r="BK7" s="15"/>
      <c r="BL7" s="15"/>
      <c r="BM7" s="15"/>
      <c r="BN7" s="15"/>
      <c r="BO7" s="15"/>
      <c r="BP7" s="15"/>
    </row>
    <row r="8" spans="1:68" s="9" customFormat="1" x14ac:dyDescent="0.2">
      <c r="A8" s="9" t="str">
        <f>VLOOKUP(B8,CHOOSE({1,2},中英文和LW参数!D:D,中英文和LW参数!A:A),2,FALSE)</f>
        <v>Largemouth_Bass</v>
      </c>
      <c r="B8" s="18" t="s">
        <v>41</v>
      </c>
      <c r="C8" s="15" t="s">
        <v>72</v>
      </c>
      <c r="D8" s="15">
        <v>2</v>
      </c>
      <c r="E8" s="15">
        <v>2.5</v>
      </c>
      <c r="F8" s="15"/>
      <c r="G8" s="15"/>
      <c r="H8" s="15" t="s">
        <v>279</v>
      </c>
      <c r="I8" s="15">
        <v>1</v>
      </c>
      <c r="J8" s="15"/>
      <c r="K8" s="15"/>
      <c r="L8" s="15"/>
      <c r="M8" s="5" t="s">
        <v>115</v>
      </c>
      <c r="N8" s="16">
        <v>20</v>
      </c>
      <c r="O8" s="16">
        <v>30</v>
      </c>
      <c r="P8" s="16">
        <f t="shared" si="0"/>
        <v>25</v>
      </c>
      <c r="Q8" s="16">
        <f t="shared" si="1"/>
        <v>5</v>
      </c>
      <c r="R8" s="16">
        <v>0</v>
      </c>
      <c r="S8" s="16">
        <f t="shared" si="2"/>
        <v>5</v>
      </c>
      <c r="T8" s="16">
        <f>IF(C8="保底",0,VLOOKUP($D8,'等阶-水温阈值'!$A$1:$B$6,2,FALSE))</f>
        <v>0.2</v>
      </c>
      <c r="U8" s="3" t="s">
        <v>115</v>
      </c>
      <c r="V8" s="15">
        <v>0</v>
      </c>
      <c r="W8" s="15">
        <v>1</v>
      </c>
      <c r="X8" s="15">
        <v>0.6</v>
      </c>
      <c r="Y8" s="15">
        <v>1</v>
      </c>
      <c r="Z8" s="15">
        <v>1</v>
      </c>
      <c r="AA8" s="3" t="s">
        <v>115</v>
      </c>
      <c r="AB8" s="15">
        <v>0</v>
      </c>
      <c r="AC8" s="15">
        <v>1</v>
      </c>
      <c r="AD8" s="15">
        <v>0.6</v>
      </c>
      <c r="AE8" s="15">
        <v>1</v>
      </c>
      <c r="AF8" s="15">
        <v>0</v>
      </c>
      <c r="AG8" s="16" t="s">
        <v>114</v>
      </c>
      <c r="AH8" s="16">
        <v>0</v>
      </c>
      <c r="AI8" s="16">
        <v>0</v>
      </c>
      <c r="AJ8" s="16">
        <v>0</v>
      </c>
      <c r="AK8" s="3" t="s">
        <v>115</v>
      </c>
      <c r="AL8" s="15"/>
      <c r="AM8" s="15"/>
      <c r="AN8" s="15"/>
      <c r="AO8" s="15"/>
      <c r="AP8" s="15"/>
      <c r="AQ8" s="15"/>
      <c r="AR8" s="15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3" t="s">
        <v>115</v>
      </c>
      <c r="BE8" s="15">
        <v>0.5</v>
      </c>
      <c r="BF8" s="3" t="s">
        <v>115</v>
      </c>
      <c r="BG8" s="15"/>
      <c r="BH8" s="15"/>
      <c r="BI8" s="15"/>
      <c r="BJ8" s="15"/>
      <c r="BK8" s="15"/>
      <c r="BL8" s="15"/>
      <c r="BM8" s="15"/>
      <c r="BN8" s="15"/>
      <c r="BO8" s="15"/>
      <c r="BP8" s="15"/>
    </row>
    <row r="9" spans="1:68" x14ac:dyDescent="0.2">
      <c r="A9" s="9" t="str">
        <f>VLOOKUP(B9,CHOOSE({1,2},中英文和LW参数!D:D,中英文和LW参数!A:A),2,FALSE)</f>
        <v>Channel_Catfish</v>
      </c>
      <c r="B9" s="18" t="s">
        <v>57</v>
      </c>
      <c r="C9" s="14" t="s">
        <v>72</v>
      </c>
      <c r="D9" s="15">
        <v>2</v>
      </c>
      <c r="E9" s="14"/>
      <c r="F9" s="14"/>
      <c r="G9" s="14"/>
      <c r="H9" s="15" t="s">
        <v>279</v>
      </c>
      <c r="I9" s="15">
        <v>1</v>
      </c>
      <c r="J9" s="14"/>
      <c r="K9" s="14"/>
      <c r="L9" s="14"/>
      <c r="M9" s="5" t="s">
        <v>115</v>
      </c>
      <c r="N9" s="19">
        <v>18</v>
      </c>
      <c r="O9" s="19">
        <v>26</v>
      </c>
      <c r="P9" s="16">
        <f t="shared" si="0"/>
        <v>22</v>
      </c>
      <c r="Q9" s="16">
        <f t="shared" si="1"/>
        <v>4</v>
      </c>
      <c r="R9" s="16">
        <v>0</v>
      </c>
      <c r="S9" s="16">
        <f t="shared" si="2"/>
        <v>4</v>
      </c>
      <c r="T9" s="16">
        <f>IF(C9="保底",0,VLOOKUP($D9,'等阶-水温阈值'!$A$1:$B$6,2,FALSE))</f>
        <v>0.2</v>
      </c>
      <c r="U9" s="3" t="s">
        <v>115</v>
      </c>
      <c r="V9" s="14">
        <v>0</v>
      </c>
      <c r="W9" s="14">
        <v>0.6</v>
      </c>
      <c r="X9" s="14">
        <v>1</v>
      </c>
      <c r="Y9" s="14">
        <v>1</v>
      </c>
      <c r="Z9" s="14">
        <v>0.6</v>
      </c>
      <c r="AA9" s="3" t="s">
        <v>115</v>
      </c>
      <c r="AB9" s="14">
        <v>0</v>
      </c>
      <c r="AC9" s="14">
        <v>0.6</v>
      </c>
      <c r="AD9" s="14">
        <v>1</v>
      </c>
      <c r="AE9" s="14">
        <v>1</v>
      </c>
      <c r="AF9" s="15">
        <v>0</v>
      </c>
      <c r="AG9" s="19" t="s">
        <v>114</v>
      </c>
      <c r="AH9" s="16">
        <v>0</v>
      </c>
      <c r="AI9" s="16">
        <v>0</v>
      </c>
      <c r="AJ9" s="16">
        <v>0</v>
      </c>
      <c r="AK9" s="3" t="s">
        <v>115</v>
      </c>
      <c r="AL9" s="14"/>
      <c r="AM9" s="14"/>
      <c r="AN9" s="14"/>
      <c r="AO9" s="14"/>
      <c r="AP9" s="14"/>
      <c r="AQ9" s="14"/>
      <c r="AR9" s="14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3" t="s">
        <v>115</v>
      </c>
      <c r="BE9" s="14">
        <v>0.9</v>
      </c>
      <c r="BF9" s="3" t="s">
        <v>115</v>
      </c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 s="9" customFormat="1" x14ac:dyDescent="0.2">
      <c r="A10" s="9" t="str">
        <f>VLOOKUP(B10,CHOOSE({1,2},中英文和LW参数!D:D,中英文和LW参数!A:A),2,FALSE)</f>
        <v>Pumpkinseed_Sunfish</v>
      </c>
      <c r="B10" s="15" t="s">
        <v>42</v>
      </c>
      <c r="C10" s="15" t="s">
        <v>72</v>
      </c>
      <c r="D10" s="15">
        <v>1</v>
      </c>
      <c r="E10" s="15"/>
      <c r="F10" s="15"/>
      <c r="G10" s="15"/>
      <c r="H10" s="15" t="s">
        <v>279</v>
      </c>
      <c r="I10" s="15">
        <v>1</v>
      </c>
      <c r="J10" s="15"/>
      <c r="K10" s="15"/>
      <c r="L10" s="15"/>
      <c r="M10" s="5" t="s">
        <v>115</v>
      </c>
      <c r="N10" s="16">
        <v>20</v>
      </c>
      <c r="O10" s="16">
        <v>30</v>
      </c>
      <c r="P10" s="16">
        <f t="shared" si="0"/>
        <v>25</v>
      </c>
      <c r="Q10" s="16">
        <f t="shared" si="1"/>
        <v>5</v>
      </c>
      <c r="R10" s="16">
        <v>0</v>
      </c>
      <c r="S10" s="16">
        <f t="shared" si="2"/>
        <v>5</v>
      </c>
      <c r="T10" s="16">
        <f>IF(C10="保底",0,VLOOKUP($D10,'等阶-水温阈值'!$A$1:$B$6,2,FALSE))</f>
        <v>0</v>
      </c>
      <c r="U10" s="3" t="s">
        <v>115</v>
      </c>
      <c r="V10" s="15">
        <v>0.6</v>
      </c>
      <c r="W10" s="15">
        <v>1</v>
      </c>
      <c r="X10" s="15">
        <v>0.6</v>
      </c>
      <c r="Y10" s="15">
        <v>0.2</v>
      </c>
      <c r="Z10" s="15">
        <v>0.2</v>
      </c>
      <c r="AA10" s="3" t="s">
        <v>115</v>
      </c>
      <c r="AB10" s="15">
        <v>0.6</v>
      </c>
      <c r="AC10" s="15">
        <v>1</v>
      </c>
      <c r="AD10" s="15">
        <v>0.6</v>
      </c>
      <c r="AE10" s="15">
        <v>0</v>
      </c>
      <c r="AF10" s="15">
        <v>0</v>
      </c>
      <c r="AG10" s="16" t="s">
        <v>114</v>
      </c>
      <c r="AH10" s="16">
        <v>0</v>
      </c>
      <c r="AI10" s="16">
        <v>0</v>
      </c>
      <c r="AJ10" s="16">
        <v>0</v>
      </c>
      <c r="AK10" s="3" t="s">
        <v>115</v>
      </c>
      <c r="AL10" s="15"/>
      <c r="AM10" s="15"/>
      <c r="AN10" s="15"/>
      <c r="AO10" s="15"/>
      <c r="AP10" s="15"/>
      <c r="AQ10" s="15"/>
      <c r="AR10" s="15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3" t="s">
        <v>115</v>
      </c>
      <c r="BE10" s="15">
        <v>0.7</v>
      </c>
      <c r="BF10" s="3" t="s">
        <v>115</v>
      </c>
      <c r="BG10" s="15"/>
      <c r="BH10" s="15"/>
      <c r="BI10" s="15"/>
      <c r="BJ10" s="15"/>
      <c r="BK10" s="15"/>
      <c r="BL10" s="15"/>
      <c r="BM10" s="15"/>
      <c r="BN10" s="15"/>
      <c r="BO10" s="15"/>
      <c r="BP10" s="15"/>
    </row>
    <row r="11" spans="1:68" s="9" customFormat="1" x14ac:dyDescent="0.2">
      <c r="A11" s="9" t="str">
        <f>VLOOKUP(B11,CHOOSE({1,2},中英文和LW参数!D:D,中英文和LW参数!A:A),2,FALSE)</f>
        <v>Buffalofish</v>
      </c>
      <c r="B11" s="15" t="s">
        <v>44</v>
      </c>
      <c r="C11" s="15" t="s">
        <v>72</v>
      </c>
      <c r="D11" s="15">
        <v>1</v>
      </c>
      <c r="E11" s="15"/>
      <c r="F11" s="15"/>
      <c r="G11" s="15"/>
      <c r="H11" s="15" t="s">
        <v>279</v>
      </c>
      <c r="I11" s="15">
        <v>1</v>
      </c>
      <c r="J11" s="15"/>
      <c r="K11" s="15"/>
      <c r="L11" s="15"/>
      <c r="M11" s="5" t="s">
        <v>115</v>
      </c>
      <c r="N11" s="16">
        <v>19</v>
      </c>
      <c r="O11" s="16">
        <v>27</v>
      </c>
      <c r="P11" s="16">
        <f t="shared" si="0"/>
        <v>23</v>
      </c>
      <c r="Q11" s="16">
        <f t="shared" si="1"/>
        <v>4</v>
      </c>
      <c r="R11" s="16">
        <v>0</v>
      </c>
      <c r="S11" s="16">
        <f t="shared" si="2"/>
        <v>4</v>
      </c>
      <c r="T11" s="16">
        <f>IF(C11="保底",0,VLOOKUP($D11,'等阶-水温阈值'!$A$1:$B$6,2,FALSE))</f>
        <v>0</v>
      </c>
      <c r="U11" s="3" t="s">
        <v>115</v>
      </c>
      <c r="V11" s="15">
        <v>1</v>
      </c>
      <c r="W11" s="15">
        <v>0.6</v>
      </c>
      <c r="X11" s="15">
        <v>0.2</v>
      </c>
      <c r="Y11" s="15">
        <v>0.6</v>
      </c>
      <c r="Z11" s="15">
        <v>0.2</v>
      </c>
      <c r="AA11" s="3" t="s">
        <v>115</v>
      </c>
      <c r="AB11" s="15">
        <v>1</v>
      </c>
      <c r="AC11" s="15">
        <v>0</v>
      </c>
      <c r="AD11" s="15">
        <v>1</v>
      </c>
      <c r="AE11" s="15">
        <v>0</v>
      </c>
      <c r="AF11" s="15">
        <v>0</v>
      </c>
      <c r="AG11" s="16" t="s">
        <v>114</v>
      </c>
      <c r="AH11" s="16">
        <v>0</v>
      </c>
      <c r="AI11" s="16">
        <v>0</v>
      </c>
      <c r="AJ11" s="16">
        <v>0</v>
      </c>
      <c r="AK11" s="3" t="s">
        <v>115</v>
      </c>
      <c r="AL11" s="15"/>
      <c r="AM11" s="15"/>
      <c r="AN11" s="15"/>
      <c r="AO11" s="15"/>
      <c r="AP11" s="15"/>
      <c r="AQ11" s="15"/>
      <c r="AR11" s="15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3" t="s">
        <v>115</v>
      </c>
      <c r="BE11" s="15">
        <v>0.8</v>
      </c>
      <c r="BF11" s="3" t="s">
        <v>115</v>
      </c>
      <c r="BG11" s="15"/>
      <c r="BH11" s="15"/>
      <c r="BI11" s="15"/>
      <c r="BJ11" s="15"/>
      <c r="BK11" s="15"/>
      <c r="BL11" s="15"/>
      <c r="BM11" s="15"/>
      <c r="BN11" s="15"/>
      <c r="BO11" s="15"/>
      <c r="BP11" s="15"/>
    </row>
    <row r="12" spans="1:68" s="9" customFormat="1" x14ac:dyDescent="0.2">
      <c r="A12" s="9" t="str">
        <f>VLOOKUP(B12,CHOOSE({1,2},中英文和LW参数!D:D,中英文和LW参数!A:A),2,FALSE)</f>
        <v>Redear_Sunfish</v>
      </c>
      <c r="B12" s="15" t="s">
        <v>66</v>
      </c>
      <c r="C12" s="15" t="s">
        <v>71</v>
      </c>
      <c r="D12" s="15">
        <v>1</v>
      </c>
      <c r="E12" s="15">
        <v>1.5</v>
      </c>
      <c r="F12" s="15" t="s">
        <v>70</v>
      </c>
      <c r="G12" s="15"/>
      <c r="H12" s="15" t="s">
        <v>279</v>
      </c>
      <c r="I12" s="15">
        <v>1</v>
      </c>
      <c r="J12" s="15"/>
      <c r="K12" s="15"/>
      <c r="L12" s="15"/>
      <c r="M12" s="5" t="s">
        <v>115</v>
      </c>
      <c r="N12" s="16">
        <v>20</v>
      </c>
      <c r="O12" s="16">
        <v>30</v>
      </c>
      <c r="P12" s="16">
        <f t="shared" si="0"/>
        <v>25</v>
      </c>
      <c r="Q12" s="16">
        <f t="shared" si="1"/>
        <v>5</v>
      </c>
      <c r="R12" s="16">
        <v>2</v>
      </c>
      <c r="S12" s="16">
        <f t="shared" si="2"/>
        <v>7</v>
      </c>
      <c r="T12" s="16">
        <f>IF(C12="保底",0,VLOOKUP($D12,'等阶-水温阈值'!$A$1:$B$6,2,FALSE))</f>
        <v>0</v>
      </c>
      <c r="U12" s="3" t="s">
        <v>115</v>
      </c>
      <c r="V12" s="15">
        <v>0.6</v>
      </c>
      <c r="W12" s="15">
        <v>1</v>
      </c>
      <c r="X12" s="15">
        <v>0.6</v>
      </c>
      <c r="Y12" s="15">
        <v>0.2</v>
      </c>
      <c r="Z12" s="15">
        <v>0.2</v>
      </c>
      <c r="AA12" s="3" t="s">
        <v>115</v>
      </c>
      <c r="AB12" s="15">
        <v>0.6</v>
      </c>
      <c r="AC12" s="15">
        <v>1</v>
      </c>
      <c r="AD12" s="15">
        <v>0.6</v>
      </c>
      <c r="AE12" s="15">
        <v>0.2</v>
      </c>
      <c r="AF12" s="15">
        <v>1</v>
      </c>
      <c r="AG12" s="16" t="s">
        <v>114</v>
      </c>
      <c r="AH12" s="16">
        <v>0</v>
      </c>
      <c r="AI12" s="16">
        <v>0</v>
      </c>
      <c r="AJ12" s="16">
        <v>0</v>
      </c>
      <c r="AK12" s="3" t="s">
        <v>115</v>
      </c>
      <c r="AL12" s="15"/>
      <c r="AM12" s="15"/>
      <c r="AN12" s="15"/>
      <c r="AO12" s="15"/>
      <c r="AP12" s="15"/>
      <c r="AQ12" s="15"/>
      <c r="AR12" s="15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3" t="s">
        <v>115</v>
      </c>
      <c r="BE12" s="15">
        <v>0.7</v>
      </c>
      <c r="BF12" s="3" t="s">
        <v>115</v>
      </c>
      <c r="BG12" s="15"/>
      <c r="BH12" s="15"/>
      <c r="BI12" s="15"/>
      <c r="BJ12" s="15"/>
      <c r="BK12" s="15"/>
      <c r="BL12" s="15"/>
      <c r="BM12" s="15"/>
      <c r="BN12" s="15"/>
      <c r="BO12" s="15"/>
      <c r="BP12" s="15"/>
    </row>
    <row r="13" spans="1:68" s="9" customFormat="1" x14ac:dyDescent="0.2">
      <c r="A13" s="9" t="str">
        <f>VLOOKUP(B13,CHOOSE({1,2},中英文和LW参数!D:D,中英文和LW参数!A:A),2,FALSE)</f>
        <v>Bluegill_Sunfish</v>
      </c>
      <c r="B13" s="15" t="s">
        <v>43</v>
      </c>
      <c r="C13" s="15" t="s">
        <v>71</v>
      </c>
      <c r="D13" s="15">
        <v>1</v>
      </c>
      <c r="E13" s="15">
        <v>1</v>
      </c>
      <c r="F13" s="15"/>
      <c r="G13" s="15"/>
      <c r="H13" s="15" t="s">
        <v>73</v>
      </c>
      <c r="I13" s="15">
        <v>1</v>
      </c>
      <c r="J13" s="15"/>
      <c r="K13" s="15"/>
      <c r="L13" s="15"/>
      <c r="M13" s="5" t="s">
        <v>115</v>
      </c>
      <c r="N13" s="16">
        <v>20</v>
      </c>
      <c r="O13" s="16">
        <v>30</v>
      </c>
      <c r="P13" s="16">
        <f t="shared" si="0"/>
        <v>25</v>
      </c>
      <c r="Q13" s="16">
        <f t="shared" si="1"/>
        <v>5</v>
      </c>
      <c r="R13" s="16">
        <v>5</v>
      </c>
      <c r="S13" s="16">
        <f t="shared" si="2"/>
        <v>10</v>
      </c>
      <c r="T13" s="16">
        <f>IF(C13="保底",0,VLOOKUP($D13,'等阶-水温阈值'!$A$1:$B$6,2,FALSE))</f>
        <v>0</v>
      </c>
      <c r="U13" s="3" t="s">
        <v>115</v>
      </c>
      <c r="V13" s="15">
        <v>0.6</v>
      </c>
      <c r="W13" s="15">
        <v>1</v>
      </c>
      <c r="X13" s="15">
        <v>0.6</v>
      </c>
      <c r="Y13" s="15">
        <v>0.2</v>
      </c>
      <c r="Z13" s="15">
        <v>0.2</v>
      </c>
      <c r="AA13" s="3" t="s">
        <v>115</v>
      </c>
      <c r="AB13" s="15">
        <v>0.6</v>
      </c>
      <c r="AC13" s="15">
        <v>1</v>
      </c>
      <c r="AD13" s="15">
        <v>0.6</v>
      </c>
      <c r="AE13" s="15">
        <v>0.2</v>
      </c>
      <c r="AF13" s="15">
        <v>1</v>
      </c>
      <c r="AG13" s="16" t="s">
        <v>114</v>
      </c>
      <c r="AH13" s="16">
        <v>0</v>
      </c>
      <c r="AI13" s="16">
        <v>0</v>
      </c>
      <c r="AJ13" s="16">
        <v>0</v>
      </c>
      <c r="AK13" s="3" t="s">
        <v>115</v>
      </c>
      <c r="AL13" s="15"/>
      <c r="AM13" s="15"/>
      <c r="AN13" s="15"/>
      <c r="AO13" s="15"/>
      <c r="AP13" s="15"/>
      <c r="AQ13" s="15"/>
      <c r="AR13" s="15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3" t="s">
        <v>115</v>
      </c>
      <c r="BE13" s="15">
        <v>0.7</v>
      </c>
      <c r="BF13" s="3" t="s">
        <v>115</v>
      </c>
      <c r="BG13" s="15"/>
      <c r="BH13" s="15"/>
      <c r="BI13" s="15"/>
      <c r="BJ13" s="15"/>
      <c r="BK13" s="15"/>
      <c r="BL13" s="15"/>
      <c r="BM13" s="15"/>
      <c r="BN13" s="15"/>
      <c r="BO13" s="15"/>
      <c r="BP13" s="15"/>
    </row>
    <row r="14" spans="1:68" s="6" customFormat="1" x14ac:dyDescent="0.2">
      <c r="A14" s="9" t="str">
        <f>VLOOKUP(B14,CHOOSE({1,2},中英文和LW参数!D:D,中英文和LW参数!A:A),2,FALSE)</f>
        <v>White_Channel_Catfish</v>
      </c>
      <c r="B14" s="16" t="s">
        <v>46</v>
      </c>
      <c r="C14" s="19" t="s">
        <v>72</v>
      </c>
      <c r="D14" s="16">
        <v>5</v>
      </c>
      <c r="E14" s="16"/>
      <c r="F14" s="16"/>
      <c r="G14" s="16"/>
      <c r="H14" s="19">
        <v>5</v>
      </c>
      <c r="I14" s="16">
        <v>2</v>
      </c>
      <c r="J14" s="19"/>
      <c r="K14" s="19"/>
      <c r="L14" s="19"/>
      <c r="M14" s="5" t="s">
        <v>115</v>
      </c>
      <c r="N14" s="19">
        <v>18</v>
      </c>
      <c r="O14" s="19">
        <v>26</v>
      </c>
      <c r="P14" s="16">
        <f t="shared" ref="P14:P23" si="3">(N14+O14)/2</f>
        <v>22</v>
      </c>
      <c r="Q14" s="16">
        <f t="shared" ref="Q14:Q23" si="4">(O14-N14)/2</f>
        <v>4</v>
      </c>
      <c r="R14" s="16">
        <v>0</v>
      </c>
      <c r="S14" s="16">
        <f t="shared" si="2"/>
        <v>4</v>
      </c>
      <c r="T14" s="16">
        <f>IF(C14="保底",0,VLOOKUP($D14,'等阶-水温阈值'!$A$1:$B$6,2,FALSE))</f>
        <v>0.7</v>
      </c>
      <c r="U14" s="3" t="s">
        <v>115</v>
      </c>
      <c r="V14" s="19">
        <v>0.2</v>
      </c>
      <c r="W14" s="19">
        <v>0.6</v>
      </c>
      <c r="X14" s="19">
        <v>1</v>
      </c>
      <c r="Y14" s="19">
        <v>1</v>
      </c>
      <c r="Z14" s="19">
        <v>0.6</v>
      </c>
      <c r="AA14" s="3" t="s">
        <v>115</v>
      </c>
      <c r="AB14" s="19">
        <v>0</v>
      </c>
      <c r="AC14" s="19">
        <v>0</v>
      </c>
      <c r="AD14" s="19">
        <v>1</v>
      </c>
      <c r="AE14" s="19">
        <v>1</v>
      </c>
      <c r="AF14" s="15">
        <v>0</v>
      </c>
      <c r="AG14" s="19" t="s">
        <v>114</v>
      </c>
      <c r="AH14" s="16">
        <v>0</v>
      </c>
      <c r="AI14" s="16">
        <v>0</v>
      </c>
      <c r="AJ14" s="16">
        <v>0</v>
      </c>
      <c r="AK14" s="3" t="s">
        <v>115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3" t="s">
        <v>115</v>
      </c>
      <c r="BE14" s="19">
        <v>0.9</v>
      </c>
      <c r="BF14" s="3" t="s">
        <v>115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1:68" x14ac:dyDescent="0.2">
      <c r="A15" s="9" t="str">
        <f>VLOOKUP(B15,CHOOSE({1,2},中英文和LW参数!D:D,中英文和LW参数!A:A),2,FALSE)</f>
        <v>Striped_Bass</v>
      </c>
      <c r="B15" s="15" t="s">
        <v>48</v>
      </c>
      <c r="C15" s="14" t="s">
        <v>72</v>
      </c>
      <c r="D15" s="15">
        <v>5</v>
      </c>
      <c r="E15" s="15"/>
      <c r="F15" s="15"/>
      <c r="G15" s="15"/>
      <c r="H15" s="14">
        <v>5</v>
      </c>
      <c r="I15" s="15">
        <v>2</v>
      </c>
      <c r="J15" s="14"/>
      <c r="K15" s="14"/>
      <c r="L15" s="14"/>
      <c r="M15" s="5" t="s">
        <v>115</v>
      </c>
      <c r="N15" s="19">
        <v>20</v>
      </c>
      <c r="O15" s="19">
        <v>30</v>
      </c>
      <c r="P15" s="16">
        <f t="shared" si="3"/>
        <v>25</v>
      </c>
      <c r="Q15" s="16">
        <f t="shared" si="4"/>
        <v>5</v>
      </c>
      <c r="R15" s="16">
        <v>0</v>
      </c>
      <c r="S15" s="16">
        <f t="shared" si="2"/>
        <v>5</v>
      </c>
      <c r="T15" s="16">
        <f>IF(C15="保底",0,VLOOKUP($D15,'等阶-水温阈值'!$A$1:$B$6,2,FALSE))</f>
        <v>0.7</v>
      </c>
      <c r="U15" s="3" t="s">
        <v>115</v>
      </c>
      <c r="V15" s="14">
        <v>0.2</v>
      </c>
      <c r="W15" s="14">
        <v>1</v>
      </c>
      <c r="X15" s="14">
        <v>0.6</v>
      </c>
      <c r="Y15" s="14">
        <v>1</v>
      </c>
      <c r="Z15" s="14">
        <v>1</v>
      </c>
      <c r="AA15" s="3" t="s">
        <v>115</v>
      </c>
      <c r="AB15" s="14">
        <v>0</v>
      </c>
      <c r="AC15" s="14">
        <v>0</v>
      </c>
      <c r="AD15" s="14">
        <v>0</v>
      </c>
      <c r="AE15" s="14">
        <v>1</v>
      </c>
      <c r="AF15" s="15">
        <v>0</v>
      </c>
      <c r="AG15" s="19" t="s">
        <v>114</v>
      </c>
      <c r="AH15" s="16">
        <v>0</v>
      </c>
      <c r="AI15" s="16">
        <v>0</v>
      </c>
      <c r="AJ15" s="16">
        <v>0</v>
      </c>
      <c r="AK15" s="3" t="s">
        <v>115</v>
      </c>
      <c r="AL15" s="14"/>
      <c r="AM15" s="14"/>
      <c r="AN15" s="14"/>
      <c r="AO15" s="14"/>
      <c r="AP15" s="14"/>
      <c r="AQ15" s="14"/>
      <c r="AR15" s="14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3" t="s">
        <v>115</v>
      </c>
      <c r="BE15" s="14">
        <v>0.4</v>
      </c>
      <c r="BF15" s="3" t="s">
        <v>115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spans="1:68" x14ac:dyDescent="0.2">
      <c r="A16" s="9" t="str">
        <f>VLOOKUP(B16,CHOOSE({1,2},中英文和LW参数!D:D,中英文和LW参数!A:A),2,FALSE)</f>
        <v>Walleye</v>
      </c>
      <c r="B16" s="15" t="s">
        <v>51</v>
      </c>
      <c r="C16" s="14" t="s">
        <v>72</v>
      </c>
      <c r="D16" s="15">
        <v>4</v>
      </c>
      <c r="E16" s="14"/>
      <c r="F16" s="14"/>
      <c r="G16" s="14"/>
      <c r="H16" s="14" t="s">
        <v>280</v>
      </c>
      <c r="I16" s="15">
        <v>2</v>
      </c>
      <c r="J16" s="14"/>
      <c r="K16" s="14"/>
      <c r="L16" s="14"/>
      <c r="M16" s="5" t="s">
        <v>115</v>
      </c>
      <c r="N16" s="19">
        <v>20</v>
      </c>
      <c r="O16" s="19">
        <v>30</v>
      </c>
      <c r="P16" s="16">
        <f t="shared" si="3"/>
        <v>25</v>
      </c>
      <c r="Q16" s="16">
        <f t="shared" si="4"/>
        <v>5</v>
      </c>
      <c r="R16" s="16">
        <v>0</v>
      </c>
      <c r="S16" s="16">
        <f t="shared" si="2"/>
        <v>5</v>
      </c>
      <c r="T16" s="16">
        <f>IF(C16="保底",0,VLOOKUP($D16,'等阶-水温阈值'!$A$1:$B$6,2,FALSE))</f>
        <v>0.5</v>
      </c>
      <c r="U16" s="3" t="s">
        <v>115</v>
      </c>
      <c r="V16" s="14">
        <v>0.2</v>
      </c>
      <c r="W16" s="14">
        <v>0.6</v>
      </c>
      <c r="X16" s="14">
        <v>1</v>
      </c>
      <c r="Y16" s="14">
        <v>0.6</v>
      </c>
      <c r="Z16" s="14">
        <v>0.6</v>
      </c>
      <c r="AA16" s="3" t="s">
        <v>115</v>
      </c>
      <c r="AB16" s="14">
        <v>0</v>
      </c>
      <c r="AC16" s="14">
        <v>0</v>
      </c>
      <c r="AD16" s="14">
        <v>1</v>
      </c>
      <c r="AE16" s="14">
        <v>0</v>
      </c>
      <c r="AF16" s="15">
        <v>0</v>
      </c>
      <c r="AG16" s="19" t="s">
        <v>114</v>
      </c>
      <c r="AH16" s="16">
        <v>0</v>
      </c>
      <c r="AI16" s="16">
        <v>0</v>
      </c>
      <c r="AJ16" s="16">
        <v>0</v>
      </c>
      <c r="AK16" s="3" t="s">
        <v>115</v>
      </c>
      <c r="AL16" s="14"/>
      <c r="AM16" s="14"/>
      <c r="AN16" s="14"/>
      <c r="AO16" s="14"/>
      <c r="AP16" s="14"/>
      <c r="AQ16" s="14"/>
      <c r="AR16" s="14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3" t="s">
        <v>115</v>
      </c>
      <c r="BE16" s="14">
        <v>0.6</v>
      </c>
      <c r="BF16" s="3" t="s">
        <v>115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2">
      <c r="A17" s="9" t="str">
        <f>VLOOKUP(B17,CHOOSE({1,2},中英文和LW参数!D:D,中英文和LW参数!A:A),2,FALSE)</f>
        <v>Muskellunge</v>
      </c>
      <c r="B17" s="15" t="s">
        <v>53</v>
      </c>
      <c r="C17" s="14" t="s">
        <v>72</v>
      </c>
      <c r="D17" s="15">
        <v>3</v>
      </c>
      <c r="E17" s="14"/>
      <c r="F17" s="14"/>
      <c r="G17" s="14"/>
      <c r="H17" s="15" t="s">
        <v>279</v>
      </c>
      <c r="I17" s="15">
        <v>2</v>
      </c>
      <c r="J17" s="14"/>
      <c r="K17" s="14"/>
      <c r="L17" s="14"/>
      <c r="M17" s="5" t="s">
        <v>115</v>
      </c>
      <c r="N17" s="19">
        <v>12</v>
      </c>
      <c r="O17" s="19">
        <v>24</v>
      </c>
      <c r="P17" s="16">
        <f t="shared" si="3"/>
        <v>18</v>
      </c>
      <c r="Q17" s="16">
        <f t="shared" si="4"/>
        <v>6</v>
      </c>
      <c r="R17" s="16">
        <v>0</v>
      </c>
      <c r="S17" s="16">
        <f t="shared" si="2"/>
        <v>6</v>
      </c>
      <c r="T17" s="16">
        <f>IF(C17="保底",0,VLOOKUP($D17,'等阶-水温阈值'!$A$1:$B$6,2,FALSE))</f>
        <v>0.3</v>
      </c>
      <c r="U17" s="3" t="s">
        <v>115</v>
      </c>
      <c r="V17" s="14">
        <v>0.2</v>
      </c>
      <c r="W17" s="14">
        <v>1</v>
      </c>
      <c r="X17" s="14">
        <v>0.6</v>
      </c>
      <c r="Y17" s="14">
        <v>0.6</v>
      </c>
      <c r="Z17" s="14">
        <v>0.6</v>
      </c>
      <c r="AA17" s="3" t="s">
        <v>115</v>
      </c>
      <c r="AB17" s="14">
        <v>0.2</v>
      </c>
      <c r="AC17" s="14">
        <v>1</v>
      </c>
      <c r="AD17" s="14">
        <v>0.6</v>
      </c>
      <c r="AE17" s="14">
        <v>0.6</v>
      </c>
      <c r="AF17" s="15">
        <v>0</v>
      </c>
      <c r="AG17" s="19" t="s">
        <v>114</v>
      </c>
      <c r="AH17" s="16">
        <v>0</v>
      </c>
      <c r="AI17" s="16">
        <v>0</v>
      </c>
      <c r="AJ17" s="16">
        <v>0</v>
      </c>
      <c r="AK17" s="3" t="s">
        <v>115</v>
      </c>
      <c r="AL17" s="14"/>
      <c r="AM17" s="14"/>
      <c r="AN17" s="14"/>
      <c r="AO17" s="14"/>
      <c r="AP17" s="14"/>
      <c r="AQ17" s="14"/>
      <c r="AR17" s="14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3" t="s">
        <v>115</v>
      </c>
      <c r="BE17" s="14">
        <v>0.3</v>
      </c>
      <c r="BF17" s="3" t="s">
        <v>115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2">
      <c r="A18" s="9" t="str">
        <f>VLOOKUP(B18,CHOOSE({1,2},中英文和LW参数!D:D,中英文和LW参数!A:A),2,FALSE)</f>
        <v>Bowfin</v>
      </c>
      <c r="B18" s="15" t="s">
        <v>55</v>
      </c>
      <c r="C18" s="14" t="s">
        <v>72</v>
      </c>
      <c r="D18" s="15">
        <v>2</v>
      </c>
      <c r="E18" s="14"/>
      <c r="F18" s="14"/>
      <c r="G18" s="14"/>
      <c r="H18" s="15" t="s">
        <v>279</v>
      </c>
      <c r="I18" s="15">
        <v>2</v>
      </c>
      <c r="J18" s="14"/>
      <c r="K18" s="14"/>
      <c r="L18" s="14"/>
      <c r="M18" s="5" t="s">
        <v>115</v>
      </c>
      <c r="N18" s="19">
        <v>20</v>
      </c>
      <c r="O18" s="19">
        <v>30</v>
      </c>
      <c r="P18" s="16">
        <f t="shared" si="3"/>
        <v>25</v>
      </c>
      <c r="Q18" s="16">
        <f t="shared" si="4"/>
        <v>5</v>
      </c>
      <c r="R18" s="16">
        <v>0</v>
      </c>
      <c r="S18" s="16">
        <f t="shared" si="2"/>
        <v>5</v>
      </c>
      <c r="T18" s="16">
        <f>IF(C18="保底",0,VLOOKUP($D18,'等阶-水温阈值'!$A$1:$B$6,2,FALSE))</f>
        <v>0.2</v>
      </c>
      <c r="U18" s="3" t="s">
        <v>115</v>
      </c>
      <c r="V18" s="14">
        <v>0.2</v>
      </c>
      <c r="W18" s="14">
        <v>1</v>
      </c>
      <c r="X18" s="14">
        <v>0.6</v>
      </c>
      <c r="Y18" s="14">
        <v>0.6</v>
      </c>
      <c r="Z18" s="14">
        <v>0.6</v>
      </c>
      <c r="AA18" s="3" t="s">
        <v>115</v>
      </c>
      <c r="AB18" s="14">
        <v>0.2</v>
      </c>
      <c r="AC18" s="14">
        <v>1</v>
      </c>
      <c r="AD18" s="14">
        <v>0.6</v>
      </c>
      <c r="AE18" s="14">
        <v>0.6</v>
      </c>
      <c r="AF18" s="15">
        <v>0</v>
      </c>
      <c r="AG18" s="19" t="s">
        <v>114</v>
      </c>
      <c r="AH18" s="16">
        <v>0</v>
      </c>
      <c r="AI18" s="16">
        <v>0</v>
      </c>
      <c r="AJ18" s="16">
        <v>0</v>
      </c>
      <c r="AK18" s="3" t="s">
        <v>115</v>
      </c>
      <c r="AL18" s="14"/>
      <c r="AM18" s="14"/>
      <c r="AN18" s="14"/>
      <c r="AO18" s="14"/>
      <c r="AP18" s="14"/>
      <c r="AQ18" s="14"/>
      <c r="AR18" s="14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3" t="s">
        <v>115</v>
      </c>
      <c r="BE18" s="14">
        <v>0.8</v>
      </c>
      <c r="BF18" s="3" t="s">
        <v>115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x14ac:dyDescent="0.2">
      <c r="A19" s="9" t="str">
        <f>VLOOKUP(B19,CHOOSE({1,2},中英文和LW参数!D:D,中英文和LW参数!A:A),2,FALSE)</f>
        <v>Channel_Catfish</v>
      </c>
      <c r="B19" s="18" t="s">
        <v>58</v>
      </c>
      <c r="C19" s="14" t="s">
        <v>72</v>
      </c>
      <c r="D19" s="15">
        <v>2</v>
      </c>
      <c r="E19" s="14"/>
      <c r="F19" s="14"/>
      <c r="G19" s="14"/>
      <c r="H19" s="15" t="s">
        <v>279</v>
      </c>
      <c r="I19" s="15">
        <v>2</v>
      </c>
      <c r="J19" s="14"/>
      <c r="K19" s="14"/>
      <c r="L19" s="14"/>
      <c r="M19" s="5" t="s">
        <v>115</v>
      </c>
      <c r="N19" s="19">
        <v>18</v>
      </c>
      <c r="O19" s="19">
        <v>26</v>
      </c>
      <c r="P19" s="16">
        <f t="shared" si="3"/>
        <v>22</v>
      </c>
      <c r="Q19" s="16">
        <f t="shared" si="4"/>
        <v>4</v>
      </c>
      <c r="R19" s="16">
        <v>0</v>
      </c>
      <c r="S19" s="16">
        <f t="shared" si="2"/>
        <v>4</v>
      </c>
      <c r="T19" s="16">
        <f>IF(C19="保底",0,VLOOKUP($D19,'等阶-水温阈值'!$A$1:$B$6,2,FALSE))</f>
        <v>0.2</v>
      </c>
      <c r="U19" s="3" t="s">
        <v>115</v>
      </c>
      <c r="V19" s="14">
        <v>0.2</v>
      </c>
      <c r="W19" s="14">
        <v>0.6</v>
      </c>
      <c r="X19" s="14">
        <v>1</v>
      </c>
      <c r="Y19" s="14">
        <v>1</v>
      </c>
      <c r="Z19" s="14">
        <v>0.6</v>
      </c>
      <c r="AA19" s="3" t="s">
        <v>115</v>
      </c>
      <c r="AB19" s="14">
        <v>0.2</v>
      </c>
      <c r="AC19" s="14">
        <v>0.6</v>
      </c>
      <c r="AD19" s="14">
        <v>1</v>
      </c>
      <c r="AE19" s="14">
        <v>1</v>
      </c>
      <c r="AF19" s="15">
        <v>0</v>
      </c>
      <c r="AG19" s="19" t="s">
        <v>114</v>
      </c>
      <c r="AH19" s="16">
        <v>0</v>
      </c>
      <c r="AI19" s="16">
        <v>0</v>
      </c>
      <c r="AJ19" s="16">
        <v>0</v>
      </c>
      <c r="AK19" s="3" t="s">
        <v>115</v>
      </c>
      <c r="AL19" s="14"/>
      <c r="AM19" s="14"/>
      <c r="AN19" s="14"/>
      <c r="AO19" s="14"/>
      <c r="AP19" s="14"/>
      <c r="AQ19" s="14"/>
      <c r="AR19" s="14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3" t="s">
        <v>115</v>
      </c>
      <c r="BE19" s="14">
        <v>0.9</v>
      </c>
      <c r="BF19" s="3" t="s">
        <v>115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x14ac:dyDescent="0.2">
      <c r="A20" s="9" t="str">
        <f>VLOOKUP(B20,CHOOSE({1,2},中英文和LW参数!D:D,中英文和LW参数!A:A),2,FALSE)</f>
        <v>Largemouth_Bass</v>
      </c>
      <c r="B20" s="18" t="s">
        <v>49</v>
      </c>
      <c r="C20" s="14" t="s">
        <v>72</v>
      </c>
      <c r="D20" s="15">
        <v>2</v>
      </c>
      <c r="E20" s="15">
        <v>2.5</v>
      </c>
      <c r="F20" s="15"/>
      <c r="G20" s="15"/>
      <c r="H20" s="15" t="s">
        <v>279</v>
      </c>
      <c r="I20" s="15">
        <v>2</v>
      </c>
      <c r="J20" s="14"/>
      <c r="K20" s="14"/>
      <c r="L20" s="14"/>
      <c r="M20" s="5" t="s">
        <v>115</v>
      </c>
      <c r="N20" s="19">
        <v>20</v>
      </c>
      <c r="O20" s="19">
        <v>30</v>
      </c>
      <c r="P20" s="16">
        <f t="shared" si="3"/>
        <v>25</v>
      </c>
      <c r="Q20" s="16">
        <f t="shared" si="4"/>
        <v>5</v>
      </c>
      <c r="R20" s="16">
        <v>0</v>
      </c>
      <c r="S20" s="16">
        <f t="shared" si="2"/>
        <v>5</v>
      </c>
      <c r="T20" s="16">
        <f>IF(C20="保底",0,VLOOKUP($D20,'等阶-水温阈值'!$A$1:$B$6,2,FALSE))</f>
        <v>0.2</v>
      </c>
      <c r="U20" s="3" t="s">
        <v>115</v>
      </c>
      <c r="V20" s="14">
        <v>0.2</v>
      </c>
      <c r="W20" s="14">
        <v>1</v>
      </c>
      <c r="X20" s="14">
        <v>0.6</v>
      </c>
      <c r="Y20" s="14">
        <v>1</v>
      </c>
      <c r="Z20" s="14">
        <v>1</v>
      </c>
      <c r="AA20" s="3" t="s">
        <v>115</v>
      </c>
      <c r="AB20" s="14">
        <v>0.2</v>
      </c>
      <c r="AC20" s="14">
        <v>1</v>
      </c>
      <c r="AD20" s="14">
        <v>0.6</v>
      </c>
      <c r="AE20" s="14">
        <v>1</v>
      </c>
      <c r="AF20" s="15">
        <v>0</v>
      </c>
      <c r="AG20" s="19" t="s">
        <v>114</v>
      </c>
      <c r="AH20" s="16">
        <v>0</v>
      </c>
      <c r="AI20" s="16">
        <v>0</v>
      </c>
      <c r="AJ20" s="16">
        <v>0</v>
      </c>
      <c r="AK20" s="3" t="s">
        <v>115</v>
      </c>
      <c r="AL20" s="14"/>
      <c r="AM20" s="14"/>
      <c r="AN20" s="14"/>
      <c r="AO20" s="14"/>
      <c r="AP20" s="14"/>
      <c r="AQ20" s="14"/>
      <c r="AR20" s="14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3" t="s">
        <v>115</v>
      </c>
      <c r="BE20" s="14">
        <v>0.5</v>
      </c>
      <c r="BF20" s="3" t="s">
        <v>115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x14ac:dyDescent="0.2">
      <c r="A21" s="9" t="str">
        <f>VLOOKUP(B21,CHOOSE({1,2},中英文和LW参数!D:D,中英文和LW参数!A:A),2,FALSE)</f>
        <v>Black_Crappie</v>
      </c>
      <c r="B21" s="18" t="s">
        <v>65</v>
      </c>
      <c r="C21" s="14" t="s">
        <v>72</v>
      </c>
      <c r="D21" s="14">
        <v>2</v>
      </c>
      <c r="E21" s="14"/>
      <c r="F21" s="14"/>
      <c r="G21" s="14"/>
      <c r="H21" s="15" t="s">
        <v>279</v>
      </c>
      <c r="I21" s="15">
        <v>2</v>
      </c>
      <c r="J21" s="14"/>
      <c r="K21" s="14"/>
      <c r="L21" s="14"/>
      <c r="M21" s="5" t="s">
        <v>115</v>
      </c>
      <c r="N21" s="19">
        <v>20</v>
      </c>
      <c r="O21" s="19">
        <v>30</v>
      </c>
      <c r="P21" s="16">
        <f t="shared" si="3"/>
        <v>25</v>
      </c>
      <c r="Q21" s="16">
        <f t="shared" si="4"/>
        <v>5</v>
      </c>
      <c r="R21" s="16">
        <v>0</v>
      </c>
      <c r="S21" s="16">
        <f t="shared" si="2"/>
        <v>5</v>
      </c>
      <c r="T21" s="16">
        <f>IF(C21="保底",0,VLOOKUP($D21,'等阶-水温阈值'!$A$1:$B$6,2,FALSE))</f>
        <v>0.2</v>
      </c>
      <c r="U21" s="3" t="s">
        <v>115</v>
      </c>
      <c r="V21" s="14">
        <v>0.6</v>
      </c>
      <c r="W21" s="14">
        <v>1</v>
      </c>
      <c r="X21" s="14">
        <v>0.6</v>
      </c>
      <c r="Y21" s="14">
        <v>0.2</v>
      </c>
      <c r="Z21" s="14">
        <v>0.2</v>
      </c>
      <c r="AA21" s="3" t="s">
        <v>115</v>
      </c>
      <c r="AB21" s="14">
        <v>0.6</v>
      </c>
      <c r="AC21" s="14">
        <v>1</v>
      </c>
      <c r="AD21" s="14">
        <v>0.6</v>
      </c>
      <c r="AE21" s="14">
        <v>0.2</v>
      </c>
      <c r="AF21" s="15">
        <v>0</v>
      </c>
      <c r="AG21" s="19" t="s">
        <v>114</v>
      </c>
      <c r="AH21" s="16">
        <v>0</v>
      </c>
      <c r="AI21" s="16">
        <v>0</v>
      </c>
      <c r="AJ21" s="16">
        <v>0</v>
      </c>
      <c r="AK21" s="3" t="s">
        <v>115</v>
      </c>
      <c r="AL21" s="14"/>
      <c r="AM21" s="14"/>
      <c r="AN21" s="14"/>
      <c r="AO21" s="14"/>
      <c r="AP21" s="14"/>
      <c r="AQ21" s="14"/>
      <c r="AR21" s="14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3" t="s">
        <v>115</v>
      </c>
      <c r="BE21" s="14">
        <v>0.8</v>
      </c>
      <c r="BF21" s="3" t="s">
        <v>115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">
      <c r="A22" s="9" t="str">
        <f>VLOOKUP(B22,CHOOSE({1,2},中英文和LW参数!D:D,中英文和LW参数!A:A),2,FALSE)</f>
        <v>Yellow_Perch</v>
      </c>
      <c r="B22" s="15" t="s">
        <v>61</v>
      </c>
      <c r="C22" s="14" t="s">
        <v>71</v>
      </c>
      <c r="D22" s="14">
        <v>2</v>
      </c>
      <c r="E22" s="14"/>
      <c r="F22" s="14" t="s">
        <v>123</v>
      </c>
      <c r="G22" s="14"/>
      <c r="H22" s="14" t="s">
        <v>73</v>
      </c>
      <c r="I22" s="15">
        <v>2</v>
      </c>
      <c r="J22" s="14"/>
      <c r="K22" s="14"/>
      <c r="L22" s="14"/>
      <c r="M22" s="5" t="s">
        <v>115</v>
      </c>
      <c r="N22" s="19">
        <v>18</v>
      </c>
      <c r="O22" s="19">
        <v>26</v>
      </c>
      <c r="P22" s="16">
        <f t="shared" si="3"/>
        <v>22</v>
      </c>
      <c r="Q22" s="16">
        <f t="shared" si="4"/>
        <v>4</v>
      </c>
      <c r="R22" s="16">
        <v>2</v>
      </c>
      <c r="S22" s="16">
        <f t="shared" si="2"/>
        <v>6</v>
      </c>
      <c r="T22" s="16">
        <f>IF(C22="保底",0,VLOOKUP($D22,'等阶-水温阈值'!$A$1:$B$6,2,FALSE))</f>
        <v>0</v>
      </c>
      <c r="U22" s="3" t="s">
        <v>115</v>
      </c>
      <c r="V22" s="14">
        <v>0.6</v>
      </c>
      <c r="W22" s="14">
        <v>0.6</v>
      </c>
      <c r="X22" s="14">
        <v>0.6</v>
      </c>
      <c r="Y22" s="14">
        <v>0.2</v>
      </c>
      <c r="Z22" s="14">
        <v>0.2</v>
      </c>
      <c r="AA22" s="3" t="s">
        <v>115</v>
      </c>
      <c r="AB22" s="14">
        <v>0.6</v>
      </c>
      <c r="AC22" s="14">
        <v>0.6</v>
      </c>
      <c r="AD22" s="14">
        <v>0.6</v>
      </c>
      <c r="AE22" s="14">
        <v>0.2</v>
      </c>
      <c r="AF22" s="15">
        <v>0</v>
      </c>
      <c r="AG22" s="19" t="s">
        <v>114</v>
      </c>
      <c r="AH22" s="16">
        <v>0</v>
      </c>
      <c r="AI22" s="16">
        <v>0</v>
      </c>
      <c r="AJ22" s="16">
        <v>0</v>
      </c>
      <c r="AK22" s="3" t="s">
        <v>115</v>
      </c>
      <c r="AL22" s="14"/>
      <c r="AM22" s="14"/>
      <c r="AN22" s="14"/>
      <c r="AO22" s="14"/>
      <c r="AP22" s="14"/>
      <c r="AQ22" s="14"/>
      <c r="AR22" s="14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3" t="s">
        <v>115</v>
      </c>
      <c r="BE22" s="14">
        <v>0.4</v>
      </c>
      <c r="BF22" s="3" t="s">
        <v>115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x14ac:dyDescent="0.2">
      <c r="A23" s="9" t="str">
        <f>VLOOKUP(B23,CHOOSE({1,2},中英文和LW参数!D:D,中英文和LW参数!A:A),2,FALSE)</f>
        <v>Rock_Bass</v>
      </c>
      <c r="B23" s="15" t="s">
        <v>63</v>
      </c>
      <c r="C23" s="14" t="s">
        <v>71</v>
      </c>
      <c r="D23" s="14">
        <v>2</v>
      </c>
      <c r="E23" s="14"/>
      <c r="F23" s="14" t="s">
        <v>124</v>
      </c>
      <c r="G23" s="14"/>
      <c r="H23" s="20" t="s">
        <v>73</v>
      </c>
      <c r="I23" s="15">
        <v>2</v>
      </c>
      <c r="J23" s="14"/>
      <c r="K23" s="14"/>
      <c r="L23" s="14"/>
      <c r="M23" s="5" t="s">
        <v>115</v>
      </c>
      <c r="N23" s="19">
        <v>16</v>
      </c>
      <c r="O23" s="19">
        <v>24</v>
      </c>
      <c r="P23" s="16">
        <f t="shared" si="3"/>
        <v>20</v>
      </c>
      <c r="Q23" s="16">
        <f t="shared" si="4"/>
        <v>4</v>
      </c>
      <c r="R23" s="16">
        <v>5</v>
      </c>
      <c r="S23" s="16">
        <f t="shared" si="2"/>
        <v>9</v>
      </c>
      <c r="T23" s="16">
        <f>IF(C23="保底",0,VLOOKUP($D23,'等阶-水温阈值'!$A$1:$B$6,2,FALSE))</f>
        <v>0</v>
      </c>
      <c r="U23" s="3" t="s">
        <v>115</v>
      </c>
      <c r="V23" s="14">
        <v>0.2</v>
      </c>
      <c r="W23" s="14">
        <v>0.6</v>
      </c>
      <c r="X23" s="14">
        <v>1</v>
      </c>
      <c r="Y23" s="14">
        <v>0.6</v>
      </c>
      <c r="Z23" s="14">
        <v>0.6</v>
      </c>
      <c r="AA23" s="3" t="s">
        <v>115</v>
      </c>
      <c r="AB23" s="14">
        <v>0.2</v>
      </c>
      <c r="AC23" s="14">
        <v>0.6</v>
      </c>
      <c r="AD23" s="14">
        <v>1</v>
      </c>
      <c r="AE23" s="14">
        <v>0.6</v>
      </c>
      <c r="AF23" s="15">
        <v>0</v>
      </c>
      <c r="AG23" s="19" t="s">
        <v>114</v>
      </c>
      <c r="AH23" s="16">
        <v>0</v>
      </c>
      <c r="AI23" s="16">
        <v>0</v>
      </c>
      <c r="AJ23" s="16">
        <v>0</v>
      </c>
      <c r="AK23" s="3" t="s">
        <v>115</v>
      </c>
      <c r="AL23" s="14"/>
      <c r="AM23" s="14"/>
      <c r="AN23" s="14"/>
      <c r="AO23" s="14"/>
      <c r="AP23" s="14"/>
      <c r="AQ23" s="14"/>
      <c r="AR23" s="14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3" t="s">
        <v>115</v>
      </c>
      <c r="BE23" s="14">
        <v>0.6</v>
      </c>
      <c r="BF23" s="3" t="s">
        <v>115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x14ac:dyDescent="0.2">
      <c r="B24" s="9"/>
      <c r="I24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850B-7A30-45F6-B971-B02555B67C61}"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21" t="s">
        <v>235</v>
      </c>
      <c r="B1" s="21" t="s">
        <v>236</v>
      </c>
      <c r="C1" s="21" t="s">
        <v>237</v>
      </c>
      <c r="D1" s="21" t="s">
        <v>238</v>
      </c>
      <c r="F1" t="s">
        <v>237</v>
      </c>
    </row>
    <row r="2" spans="1:11" ht="32.25" customHeight="1" x14ac:dyDescent="0.2">
      <c r="A2" s="22" t="s">
        <v>151</v>
      </c>
      <c r="B2" s="22" t="s">
        <v>36</v>
      </c>
      <c r="C2" s="42" t="s">
        <v>239</v>
      </c>
      <c r="D2" s="22" t="s">
        <v>240</v>
      </c>
      <c r="F2">
        <v>1</v>
      </c>
      <c r="G2" t="s">
        <v>261</v>
      </c>
      <c r="H2" t="s">
        <v>262</v>
      </c>
      <c r="I2" t="s">
        <v>263</v>
      </c>
    </row>
    <row r="3" spans="1:11" ht="32.25" customHeight="1" x14ac:dyDescent="0.2">
      <c r="A3" s="22" t="s">
        <v>194</v>
      </c>
      <c r="B3" s="22" t="s">
        <v>69</v>
      </c>
      <c r="C3" s="42" t="s">
        <v>241</v>
      </c>
      <c r="D3" s="22" t="s">
        <v>242</v>
      </c>
      <c r="F3">
        <v>0.8</v>
      </c>
      <c r="G3" t="s">
        <v>264</v>
      </c>
    </row>
    <row r="4" spans="1:11" ht="32.25" customHeight="1" x14ac:dyDescent="0.2">
      <c r="A4" s="22" t="s">
        <v>171</v>
      </c>
      <c r="B4" s="22" t="s">
        <v>37</v>
      </c>
      <c r="C4" s="42" t="s">
        <v>243</v>
      </c>
      <c r="D4" s="22" t="s">
        <v>244</v>
      </c>
      <c r="F4">
        <v>0.7</v>
      </c>
      <c r="G4" t="s">
        <v>265</v>
      </c>
      <c r="H4" t="s">
        <v>262</v>
      </c>
      <c r="I4" t="s">
        <v>266</v>
      </c>
      <c r="J4" t="s">
        <v>267</v>
      </c>
      <c r="K4" t="s">
        <v>268</v>
      </c>
    </row>
    <row r="5" spans="1:11" ht="32.25" customHeight="1" x14ac:dyDescent="0.2">
      <c r="A5" s="22" t="s">
        <v>167</v>
      </c>
      <c r="B5" s="22" t="s">
        <v>38</v>
      </c>
      <c r="C5" s="42" t="s">
        <v>245</v>
      </c>
      <c r="D5" s="22" t="s">
        <v>244</v>
      </c>
      <c r="F5">
        <v>0.8</v>
      </c>
      <c r="G5" t="s">
        <v>265</v>
      </c>
      <c r="H5" t="s">
        <v>262</v>
      </c>
      <c r="I5" t="s">
        <v>266</v>
      </c>
      <c r="J5" t="s">
        <v>267</v>
      </c>
      <c r="K5" t="s">
        <v>268</v>
      </c>
    </row>
    <row r="6" spans="1:11" ht="32.25" customHeight="1" x14ac:dyDescent="0.2">
      <c r="A6" s="22" t="s">
        <v>160</v>
      </c>
      <c r="B6" s="22" t="s">
        <v>39</v>
      </c>
      <c r="C6" s="42" t="s">
        <v>245</v>
      </c>
      <c r="D6" s="22" t="s">
        <v>244</v>
      </c>
      <c r="F6">
        <v>0.8</v>
      </c>
      <c r="G6" t="s">
        <v>265</v>
      </c>
      <c r="H6" t="s">
        <v>262</v>
      </c>
      <c r="I6" t="s">
        <v>266</v>
      </c>
      <c r="J6" t="s">
        <v>267</v>
      </c>
      <c r="K6" t="s">
        <v>268</v>
      </c>
    </row>
    <row r="7" spans="1:11" ht="32.25" customHeight="1" x14ac:dyDescent="0.2">
      <c r="A7" s="22" t="s">
        <v>173</v>
      </c>
      <c r="B7" s="22" t="s">
        <v>40</v>
      </c>
      <c r="C7" s="42" t="s">
        <v>243</v>
      </c>
      <c r="D7" s="22" t="s">
        <v>244</v>
      </c>
      <c r="F7">
        <v>0.7</v>
      </c>
      <c r="G7" t="s">
        <v>265</v>
      </c>
      <c r="H7" t="s">
        <v>262</v>
      </c>
      <c r="I7" t="s">
        <v>266</v>
      </c>
      <c r="J7" t="s">
        <v>267</v>
      </c>
      <c r="K7" t="s">
        <v>268</v>
      </c>
    </row>
    <row r="8" spans="1:11" ht="32.25" customHeight="1" x14ac:dyDescent="0.2">
      <c r="A8" s="22" t="s">
        <v>155</v>
      </c>
      <c r="B8" s="22" t="s">
        <v>41</v>
      </c>
      <c r="C8" s="42" t="s">
        <v>246</v>
      </c>
      <c r="D8" s="22" t="s">
        <v>247</v>
      </c>
      <c r="F8">
        <v>0.5</v>
      </c>
      <c r="G8" t="s">
        <v>269</v>
      </c>
    </row>
    <row r="9" spans="1:11" ht="32.25" customHeight="1" x14ac:dyDescent="0.2">
      <c r="A9" s="22" t="s">
        <v>138</v>
      </c>
      <c r="B9" s="22" t="s">
        <v>57</v>
      </c>
      <c r="C9" s="42" t="s">
        <v>248</v>
      </c>
      <c r="D9" s="22" t="s">
        <v>242</v>
      </c>
      <c r="F9">
        <v>0.9</v>
      </c>
      <c r="G9" t="s">
        <v>264</v>
      </c>
    </row>
    <row r="10" spans="1:11" ht="32.25" customHeight="1" x14ac:dyDescent="0.2">
      <c r="A10" s="22" t="s">
        <v>169</v>
      </c>
      <c r="B10" s="22" t="s">
        <v>42</v>
      </c>
      <c r="C10" s="42" t="s">
        <v>243</v>
      </c>
      <c r="D10" s="22" t="s">
        <v>244</v>
      </c>
      <c r="F10">
        <v>0.7</v>
      </c>
      <c r="G10" t="s">
        <v>265</v>
      </c>
      <c r="H10" t="s">
        <v>262</v>
      </c>
      <c r="I10" t="s">
        <v>266</v>
      </c>
      <c r="J10" t="s">
        <v>267</v>
      </c>
      <c r="K10" t="s">
        <v>268</v>
      </c>
    </row>
    <row r="11" spans="1:11" ht="32.25" customHeight="1" x14ac:dyDescent="0.2">
      <c r="A11" s="22" t="s">
        <v>133</v>
      </c>
      <c r="B11" s="22" t="s">
        <v>44</v>
      </c>
      <c r="C11" s="42" t="s">
        <v>241</v>
      </c>
      <c r="D11" s="22" t="s">
        <v>242</v>
      </c>
      <c r="F11">
        <v>0.8</v>
      </c>
      <c r="G11" t="s">
        <v>264</v>
      </c>
    </row>
    <row r="12" spans="1:11" ht="32.25" customHeight="1" x14ac:dyDescent="0.2">
      <c r="A12" s="22" t="s">
        <v>131</v>
      </c>
      <c r="B12" s="22" t="s">
        <v>66</v>
      </c>
      <c r="C12" s="42" t="s">
        <v>249</v>
      </c>
      <c r="D12" s="22" t="s">
        <v>250</v>
      </c>
      <c r="F12">
        <v>0.7</v>
      </c>
      <c r="G12" t="s">
        <v>270</v>
      </c>
    </row>
    <row r="13" spans="1:11" ht="32.25" customHeight="1" x14ac:dyDescent="0.2">
      <c r="A13" s="22" t="s">
        <v>187</v>
      </c>
      <c r="B13" s="22" t="s">
        <v>43</v>
      </c>
      <c r="C13" s="42" t="s">
        <v>243</v>
      </c>
      <c r="D13" s="22" t="s">
        <v>244</v>
      </c>
      <c r="F13">
        <v>0.7</v>
      </c>
      <c r="G13" t="s">
        <v>265</v>
      </c>
      <c r="H13" t="s">
        <v>262</v>
      </c>
      <c r="I13" t="s">
        <v>266</v>
      </c>
      <c r="J13" t="s">
        <v>267</v>
      </c>
      <c r="K13" t="s">
        <v>268</v>
      </c>
    </row>
    <row r="14" spans="1:11" ht="32.25" customHeight="1" x14ac:dyDescent="0.2">
      <c r="A14" s="22" t="s">
        <v>206</v>
      </c>
      <c r="B14" s="22" t="s">
        <v>45</v>
      </c>
      <c r="C14" s="42" t="s">
        <v>248</v>
      </c>
      <c r="D14" s="22" t="s">
        <v>242</v>
      </c>
      <c r="F14">
        <v>0.9</v>
      </c>
      <c r="G14" t="s">
        <v>264</v>
      </c>
    </row>
    <row r="15" spans="1:11" ht="32.25" customHeight="1" x14ac:dyDescent="0.2">
      <c r="A15" s="22" t="s">
        <v>143</v>
      </c>
      <c r="B15" s="22" t="s">
        <v>47</v>
      </c>
      <c r="C15" s="42" t="s">
        <v>251</v>
      </c>
      <c r="D15" s="22" t="s">
        <v>244</v>
      </c>
      <c r="F15">
        <v>0.4</v>
      </c>
      <c r="G15" t="s">
        <v>265</v>
      </c>
      <c r="H15" t="s">
        <v>262</v>
      </c>
      <c r="I15" t="s">
        <v>266</v>
      </c>
      <c r="J15" t="s">
        <v>267</v>
      </c>
      <c r="K15" t="s">
        <v>268</v>
      </c>
    </row>
    <row r="16" spans="1:11" ht="32.25" customHeight="1" x14ac:dyDescent="0.2">
      <c r="A16" s="22" t="s">
        <v>180</v>
      </c>
      <c r="B16" s="22" t="s">
        <v>50</v>
      </c>
      <c r="C16" s="42" t="s">
        <v>252</v>
      </c>
      <c r="D16" s="22" t="s">
        <v>244</v>
      </c>
      <c r="F16">
        <v>0.6</v>
      </c>
      <c r="G16" t="s">
        <v>265</v>
      </c>
      <c r="H16" t="s">
        <v>262</v>
      </c>
      <c r="I16" t="s">
        <v>266</v>
      </c>
      <c r="J16" t="s">
        <v>267</v>
      </c>
      <c r="K16" t="s">
        <v>268</v>
      </c>
    </row>
    <row r="17" spans="1:12" ht="32.25" customHeight="1" x14ac:dyDescent="0.2">
      <c r="A17" s="22" t="s">
        <v>140</v>
      </c>
      <c r="B17" s="22" t="s">
        <v>52</v>
      </c>
      <c r="C17" s="42" t="s">
        <v>253</v>
      </c>
      <c r="D17" s="22" t="s">
        <v>244</v>
      </c>
      <c r="F17">
        <v>0.3</v>
      </c>
      <c r="G17" t="s">
        <v>265</v>
      </c>
      <c r="H17" t="s">
        <v>262</v>
      </c>
      <c r="I17" t="s">
        <v>266</v>
      </c>
      <c r="J17" t="s">
        <v>267</v>
      </c>
      <c r="K17" t="s">
        <v>268</v>
      </c>
    </row>
    <row r="18" spans="1:12" ht="32.25" customHeight="1" x14ac:dyDescent="0.2">
      <c r="A18" s="22" t="s">
        <v>135</v>
      </c>
      <c r="B18" s="22" t="s">
        <v>54</v>
      </c>
      <c r="C18" s="42" t="s">
        <v>245</v>
      </c>
      <c r="D18" s="22" t="s">
        <v>244</v>
      </c>
      <c r="F18">
        <v>0.8</v>
      </c>
      <c r="G18" t="s">
        <v>265</v>
      </c>
      <c r="H18" t="s">
        <v>262</v>
      </c>
      <c r="I18" t="s">
        <v>266</v>
      </c>
      <c r="J18" t="s">
        <v>267</v>
      </c>
      <c r="K18" t="s">
        <v>268</v>
      </c>
    </row>
    <row r="19" spans="1:12" ht="32.25" customHeight="1" x14ac:dyDescent="0.2">
      <c r="A19" s="22" t="s">
        <v>254</v>
      </c>
      <c r="B19" s="22" t="s">
        <v>57</v>
      </c>
      <c r="C19" s="42" t="s">
        <v>248</v>
      </c>
      <c r="D19" s="22" t="s">
        <v>242</v>
      </c>
      <c r="F19">
        <v>0.9</v>
      </c>
      <c r="G19" t="s">
        <v>264</v>
      </c>
    </row>
    <row r="20" spans="1:12" ht="32.25" customHeight="1" x14ac:dyDescent="0.2">
      <c r="A20" s="22" t="s">
        <v>255</v>
      </c>
      <c r="B20" s="22" t="s">
        <v>41</v>
      </c>
      <c r="C20" s="42" t="s">
        <v>246</v>
      </c>
      <c r="D20" s="22" t="s">
        <v>247</v>
      </c>
      <c r="F20">
        <v>0.5</v>
      </c>
      <c r="G20" t="s">
        <v>269</v>
      </c>
    </row>
    <row r="21" spans="1:12" ht="32.25" customHeight="1" x14ac:dyDescent="0.2">
      <c r="A21" s="22" t="s">
        <v>256</v>
      </c>
      <c r="B21" s="22" t="s">
        <v>64</v>
      </c>
      <c r="C21" s="42" t="s">
        <v>245</v>
      </c>
      <c r="D21" s="22" t="s">
        <v>244</v>
      </c>
      <c r="F21">
        <v>0.8</v>
      </c>
      <c r="G21" t="s">
        <v>265</v>
      </c>
      <c r="H21" t="s">
        <v>262</v>
      </c>
      <c r="I21" t="s">
        <v>266</v>
      </c>
      <c r="J21" t="s">
        <v>267</v>
      </c>
      <c r="K21" t="s">
        <v>268</v>
      </c>
    </row>
    <row r="22" spans="1:12" ht="32.25" customHeight="1" x14ac:dyDescent="0.2">
      <c r="A22" s="22" t="s">
        <v>136</v>
      </c>
      <c r="B22" s="22" t="s">
        <v>60</v>
      </c>
      <c r="C22" s="42" t="s">
        <v>257</v>
      </c>
      <c r="D22" s="22" t="s">
        <v>258</v>
      </c>
      <c r="F22">
        <v>0.4</v>
      </c>
      <c r="G22" t="s">
        <v>271</v>
      </c>
      <c r="H22" t="s">
        <v>272</v>
      </c>
      <c r="I22" t="s">
        <v>273</v>
      </c>
      <c r="J22" t="s">
        <v>274</v>
      </c>
      <c r="K22" t="s">
        <v>275</v>
      </c>
      <c r="L22" t="s">
        <v>276</v>
      </c>
    </row>
    <row r="23" spans="1:12" ht="32.25" customHeight="1" x14ac:dyDescent="0.2">
      <c r="A23" s="22" t="s">
        <v>163</v>
      </c>
      <c r="B23" s="22" t="s">
        <v>62</v>
      </c>
      <c r="C23" s="42" t="s">
        <v>259</v>
      </c>
      <c r="D23" s="22" t="s">
        <v>260</v>
      </c>
      <c r="F23">
        <v>0.6</v>
      </c>
      <c r="G23" t="s">
        <v>277</v>
      </c>
      <c r="H23" t="s">
        <v>278</v>
      </c>
    </row>
  </sheetData>
  <phoneticPr fontId="2" type="noConversion"/>
  <hyperlinks>
    <hyperlink ref="C2" r:id="rId1" display="https://strikeandcatch.com/best-weather-for-tench-fishing/?utm_source=chatgpt.com" xr:uid="{6BC87D43-8A01-4A19-A3A8-A436DABB0F39}"/>
    <hyperlink ref="C3" r:id="rId2" display="https://fishkis.com/how-does-barometric-pressure-affect-fishing/?utm_source=chatgpt.com" xr:uid="{6E61FE65-0989-4BEE-B2FA-D2006F4DE519}"/>
    <hyperlink ref="C4" r:id="rId3" display="https://inthespread.com/blog/weather-patterns-fishing-how-barometric-pressure-affects-fish-behavior-346?utm_source=chatgpt.com" xr:uid="{530AEAD5-F9CB-4DC2-BCE9-6475782F71C2}"/>
    <hyperlink ref="C5" r:id="rId4" display="https://inthespread.com/blog/weather-patterns-fishing-how-barometric-pressure-affects-fish-behavior-346?utm_source=chatgpt.com" xr:uid="{EA895E8B-C686-45ED-9EFF-DFC06E591128}"/>
    <hyperlink ref="C6" r:id="rId5" display="https://inthespread.com/blog/weather-patterns-fishing-how-barometric-pressure-affects-fish-behavior-346?utm_source=chatgpt.com" xr:uid="{F4E5AD02-CF95-4111-AE67-FFCECAB6A46F}"/>
    <hyperlink ref="C7" r:id="rId6" display="https://inthespread.com/blog/weather-patterns-fishing-how-barometric-pressure-affects-fish-behavior-346?utm_source=chatgpt.com" xr:uid="{8D9EB283-8CCB-4673-A6D8-54D5EE0974A7}"/>
    <hyperlink ref="C8" r:id="rId7" display="https://www.in-fisherman.com/editorial/barometric-pressure-and-bass/153689?utm_source=chatgpt.com" xr:uid="{E79DBCE9-EC57-45A8-A5DE-3A961259A8B0}"/>
    <hyperlink ref="C9" r:id="rId8" display="https://fishkis.com/how-does-barometric-pressure-affect-fishing/?utm_source=chatgpt.com" xr:uid="{E94EACED-55B9-4062-89C7-DB1495AB7DC8}"/>
    <hyperlink ref="C10" r:id="rId9" display="https://inthespread.com/blog/weather-patterns-fishing-how-barometric-pressure-affects-fish-behavior-346?utm_source=chatgpt.com" xr:uid="{4D646C1A-3315-4DF9-B0A8-0CADC81D8AC7}"/>
    <hyperlink ref="C11" r:id="rId10" display="https://fishkis.com/how-does-barometric-pressure-affect-fishing/?utm_source=chatgpt.com" xr:uid="{7409B81B-3E2D-459E-8E5F-59D3A6AD54B3}"/>
    <hyperlink ref="C12" r:id="rId11" display="https://www.academia.edu/13849038/Effects_of_incremental_increases_in_silt_load_on_the_cardiovascular_performance_of_riverine_and_lacustrine_rock_bass_Ambloplites_rupestris?utm_source=chatgpt.com" xr:uid="{9387E430-2B90-43F1-9861-3582CF6A068C}"/>
    <hyperlink ref="C13" r:id="rId12" display="https://inthespread.com/blog/weather-patterns-fishing-how-barometric-pressure-affects-fish-behavior-346?utm_source=chatgpt.com" xr:uid="{8B4E5A39-7AE8-4032-BBEA-CD058186C72E}"/>
    <hyperlink ref="C14" r:id="rId13" display="https://fishkis.com/how-does-barometric-pressure-affect-fishing/?utm_source=chatgpt.com" xr:uid="{11C180E9-E759-4482-AAFB-D70C5787C57A}"/>
    <hyperlink ref="C15" r:id="rId14" display="https://inthespread.com/blog/weather-patterns-fishing-how-barometric-pressure-affects-fish-behavior-346?utm_source=chatgpt.com" xr:uid="{3371885E-9FD3-4613-94F8-C0D9C878A82B}"/>
    <hyperlink ref="C16" r:id="rId15" display="https://inthespread.com/blog/weather-patterns-fishing-how-barometric-pressure-affects-fish-behavior-346?utm_source=chatgpt.com" xr:uid="{4910FB50-A025-4E09-A11A-3294B182E735}"/>
    <hyperlink ref="C17" r:id="rId16" display="https://inthespread.com/blog/weather-patterns-fishing-how-barometric-pressure-affects-fish-behavior-346?utm_source=chatgpt.com" xr:uid="{D5CADF7A-7821-4354-B808-3A2BBB23AB2C}"/>
    <hyperlink ref="C18" r:id="rId17" display="https://inthespread.com/blog/weather-patterns-fishing-how-barometric-pressure-affects-fish-behavior-346?utm_source=chatgpt.com" xr:uid="{CB639F7D-3E1E-439D-9248-5E6E60E7C21B}"/>
    <hyperlink ref="C19" r:id="rId18" display="https://fishkis.com/how-does-barometric-pressure-affect-fishing/?utm_source=chatgpt.com" xr:uid="{962B8E0A-8DE2-4F09-951A-B3D7FAC29D47}"/>
    <hyperlink ref="C20" r:id="rId19" display="https://www.in-fisherman.com/editorial/barometric-pressure-and-bass/153689?utm_source=chatgpt.com" xr:uid="{0AFF264B-179F-4595-AC3E-E3A9C1CC0746}"/>
    <hyperlink ref="C21" r:id="rId20" display="https://inthespread.com/blog/weather-patterns-fishing-how-barometric-pressure-affects-fish-behavior-346?utm_source=chatgpt.com" xr:uid="{143B6656-55BB-41ED-BC85-EE35C504421E}"/>
    <hyperlink ref="C22" r:id="rId21" display="https://www.bemidjistate.edu/directory/wp-content/uploads/sites/16/2023/02/2014-VanderWeyst-D.-The-effect-of-barometric-pressure-on-feeding-activity-of-yellow-perch..pdf?utm_source=chatgpt.com" xr:uid="{F5615A96-3EB3-4FE8-8BE6-4946AD43141D}"/>
    <hyperlink ref="C23" r:id="rId22" display="https://picturefishai.com/wiki/Ambloplites_rupestris.html?utm_source=chatgpt.com" xr:uid="{5D82FB08-E5E4-4A1D-85A1-F94B4929A5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F43-4BA3-41B8-992B-9DA5624B5380}">
  <dimension ref="A1:F36"/>
  <sheetViews>
    <sheetView tabSelected="1" workbookViewId="0">
      <selection activeCell="I19" sqref="I19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6" x14ac:dyDescent="0.2">
      <c r="A1" s="25" t="s">
        <v>125</v>
      </c>
      <c r="B1" s="25" t="s">
        <v>126</v>
      </c>
      <c r="C1" s="25" t="s">
        <v>127</v>
      </c>
      <c r="D1" s="26" t="s">
        <v>128</v>
      </c>
      <c r="E1" s="25" t="s">
        <v>129</v>
      </c>
      <c r="F1" s="25" t="s">
        <v>130</v>
      </c>
    </row>
    <row r="2" spans="1:6" x14ac:dyDescent="0.2">
      <c r="A2" s="27" t="s">
        <v>131</v>
      </c>
      <c r="B2" s="27" t="s">
        <v>131</v>
      </c>
      <c r="C2" s="27" t="s">
        <v>132</v>
      </c>
      <c r="D2" s="27" t="s">
        <v>66</v>
      </c>
      <c r="E2" s="28">
        <v>1.24E-2</v>
      </c>
      <c r="F2" s="28">
        <v>3.11</v>
      </c>
    </row>
    <row r="3" spans="1:6" x14ac:dyDescent="0.2">
      <c r="A3" s="27" t="s">
        <v>133</v>
      </c>
      <c r="B3" s="27" t="s">
        <v>134</v>
      </c>
      <c r="C3" s="27" t="s">
        <v>134</v>
      </c>
      <c r="D3" s="27" t="s">
        <v>44</v>
      </c>
      <c r="E3" s="28">
        <v>1.2800000000000001E-2</v>
      </c>
      <c r="F3" s="28">
        <v>3.05</v>
      </c>
    </row>
    <row r="4" spans="1:6" x14ac:dyDescent="0.2">
      <c r="A4" s="27" t="s">
        <v>135</v>
      </c>
      <c r="B4" s="27" t="s">
        <v>135</v>
      </c>
      <c r="C4" s="27" t="s">
        <v>135</v>
      </c>
      <c r="D4" s="27" t="s">
        <v>54</v>
      </c>
      <c r="E4" s="28">
        <v>6.1000000000000004E-3</v>
      </c>
      <c r="F4" s="28">
        <v>3.28</v>
      </c>
    </row>
    <row r="5" spans="1:6" x14ac:dyDescent="0.2">
      <c r="A5" s="27" t="s">
        <v>136</v>
      </c>
      <c r="B5" s="27" t="s">
        <v>136</v>
      </c>
      <c r="C5" s="27" t="s">
        <v>137</v>
      </c>
      <c r="D5" s="27" t="s">
        <v>60</v>
      </c>
      <c r="E5" s="28">
        <v>7.9000000000000008E-3</v>
      </c>
      <c r="F5" s="28">
        <v>3.24</v>
      </c>
    </row>
    <row r="6" spans="1:6" x14ac:dyDescent="0.2">
      <c r="A6" s="27" t="s">
        <v>138</v>
      </c>
      <c r="B6" s="27" t="s">
        <v>138</v>
      </c>
      <c r="C6" s="27" t="s">
        <v>139</v>
      </c>
      <c r="D6" s="27" t="s">
        <v>57</v>
      </c>
      <c r="E6" s="28">
        <v>8.0999999999999996E-3</v>
      </c>
      <c r="F6" s="28">
        <v>3.11</v>
      </c>
    </row>
    <row r="7" spans="1:6" x14ac:dyDescent="0.2">
      <c r="A7" s="27" t="s">
        <v>140</v>
      </c>
      <c r="B7" s="27" t="s">
        <v>140</v>
      </c>
      <c r="C7" s="27" t="s">
        <v>140</v>
      </c>
      <c r="D7" s="27" t="s">
        <v>52</v>
      </c>
      <c r="E7" s="28">
        <v>5.5999999999999999E-3</v>
      </c>
      <c r="F7" s="28">
        <v>3.29</v>
      </c>
    </row>
    <row r="8" spans="1:6" x14ac:dyDescent="0.2">
      <c r="A8" s="27" t="s">
        <v>141</v>
      </c>
      <c r="B8" s="27" t="s">
        <v>141</v>
      </c>
      <c r="C8" s="27" t="s">
        <v>141</v>
      </c>
      <c r="D8" s="27" t="s">
        <v>142</v>
      </c>
      <c r="E8" s="28">
        <v>5.4000000000000003E-3</v>
      </c>
      <c r="F8" s="28">
        <v>3.14</v>
      </c>
    </row>
    <row r="9" spans="1:6" x14ac:dyDescent="0.2">
      <c r="A9" s="27" t="s">
        <v>143</v>
      </c>
      <c r="B9" s="27" t="s">
        <v>143</v>
      </c>
      <c r="C9" s="27" t="s">
        <v>144</v>
      </c>
      <c r="D9" s="27" t="s">
        <v>47</v>
      </c>
      <c r="E9" s="28">
        <v>7.7000000000000002E-3</v>
      </c>
      <c r="F9" s="28">
        <v>3.28</v>
      </c>
    </row>
    <row r="10" spans="1:6" x14ac:dyDescent="0.2">
      <c r="A10" s="27" t="s">
        <v>145</v>
      </c>
      <c r="B10" s="27" t="s">
        <v>145</v>
      </c>
      <c r="C10" s="27" t="s">
        <v>146</v>
      </c>
      <c r="D10" s="27" t="s">
        <v>147</v>
      </c>
      <c r="E10" s="28">
        <v>7.1999999999999998E-3</v>
      </c>
      <c r="F10" s="28">
        <v>3.2</v>
      </c>
    </row>
    <row r="11" spans="1:6" x14ac:dyDescent="0.2">
      <c r="A11" s="27" t="s">
        <v>148</v>
      </c>
      <c r="B11" s="27" t="s">
        <v>148</v>
      </c>
      <c r="C11" s="27" t="s">
        <v>149</v>
      </c>
      <c r="D11" s="27" t="s">
        <v>150</v>
      </c>
      <c r="E11" s="28">
        <v>1.01E-2</v>
      </c>
      <c r="F11" s="28">
        <v>3.01</v>
      </c>
    </row>
    <row r="12" spans="1:6" x14ac:dyDescent="0.2">
      <c r="A12" s="27" t="s">
        <v>151</v>
      </c>
      <c r="B12" s="27" t="s">
        <v>151</v>
      </c>
      <c r="C12" s="27" t="s">
        <v>151</v>
      </c>
      <c r="D12" s="27" t="s">
        <v>36</v>
      </c>
      <c r="E12" s="28">
        <v>1.23E-2</v>
      </c>
      <c r="F12" s="28">
        <v>3</v>
      </c>
    </row>
    <row r="13" spans="1:6" x14ac:dyDescent="0.2">
      <c r="A13" s="27" t="s">
        <v>152</v>
      </c>
      <c r="B13" s="27" t="s">
        <v>152</v>
      </c>
      <c r="C13" s="27" t="s">
        <v>153</v>
      </c>
      <c r="D13" s="27" t="s">
        <v>154</v>
      </c>
      <c r="E13" s="28">
        <v>8.5000000000000006E-3</v>
      </c>
      <c r="F13" s="28">
        <v>3.12</v>
      </c>
    </row>
    <row r="14" spans="1:6" x14ac:dyDescent="0.2">
      <c r="A14" s="27" t="s">
        <v>155</v>
      </c>
      <c r="B14" s="27" t="s">
        <v>155</v>
      </c>
      <c r="C14" s="29" t="s">
        <v>156</v>
      </c>
      <c r="D14" s="30" t="s">
        <v>41</v>
      </c>
      <c r="E14" s="28">
        <v>5.4000000000000003E-3</v>
      </c>
      <c r="F14" s="28">
        <v>3.23</v>
      </c>
    </row>
    <row r="15" spans="1:6" x14ac:dyDescent="0.2">
      <c r="A15" s="27" t="s">
        <v>157</v>
      </c>
      <c r="B15" s="27" t="s">
        <v>157</v>
      </c>
      <c r="C15" s="29" t="s">
        <v>158</v>
      </c>
      <c r="D15" s="30" t="s">
        <v>159</v>
      </c>
      <c r="E15" s="28">
        <v>6.0000000000000001E-3</v>
      </c>
      <c r="F15" s="28">
        <v>3.22</v>
      </c>
    </row>
    <row r="16" spans="1:6" x14ac:dyDescent="0.2">
      <c r="A16" s="27" t="s">
        <v>160</v>
      </c>
      <c r="B16" s="27" t="s">
        <v>160</v>
      </c>
      <c r="C16" s="29" t="s">
        <v>161</v>
      </c>
      <c r="D16" s="30" t="s">
        <v>162</v>
      </c>
      <c r="E16" s="28">
        <v>1.2999999999999999E-2</v>
      </c>
      <c r="F16" s="28">
        <v>2.96</v>
      </c>
    </row>
    <row r="17" spans="1:6" x14ac:dyDescent="0.2">
      <c r="A17" s="27" t="s">
        <v>163</v>
      </c>
      <c r="B17" s="27" t="s">
        <v>163</v>
      </c>
      <c r="C17" s="29" t="s">
        <v>164</v>
      </c>
      <c r="D17" s="30" t="s">
        <v>62</v>
      </c>
      <c r="E17" s="28">
        <v>1.2500000000000001E-2</v>
      </c>
      <c r="F17" s="28">
        <v>3</v>
      </c>
    </row>
    <row r="18" spans="1:6" x14ac:dyDescent="0.2">
      <c r="A18" s="27" t="s">
        <v>165</v>
      </c>
      <c r="B18" s="27" t="s">
        <v>165</v>
      </c>
      <c r="C18" s="31" t="s">
        <v>166</v>
      </c>
      <c r="D18" s="31" t="s">
        <v>59</v>
      </c>
      <c r="E18" s="28">
        <v>5.1999999999999998E-3</v>
      </c>
      <c r="F18" s="28">
        <v>3.23</v>
      </c>
    </row>
    <row r="19" spans="1:6" x14ac:dyDescent="0.2">
      <c r="A19" s="27" t="s">
        <v>167</v>
      </c>
      <c r="B19" s="27" t="s">
        <v>167</v>
      </c>
      <c r="C19" s="31" t="s">
        <v>168</v>
      </c>
      <c r="D19" s="32" t="s">
        <v>64</v>
      </c>
      <c r="E19" s="28">
        <v>9.5999999999999992E-3</v>
      </c>
      <c r="F19" s="28">
        <v>3.1</v>
      </c>
    </row>
    <row r="20" spans="1:6" x14ac:dyDescent="0.2">
      <c r="A20" s="27" t="s">
        <v>169</v>
      </c>
      <c r="B20" s="27" t="s">
        <v>169</v>
      </c>
      <c r="C20" s="29" t="s">
        <v>170</v>
      </c>
      <c r="D20" s="30" t="s">
        <v>42</v>
      </c>
      <c r="E20" s="28">
        <v>1.35E-2</v>
      </c>
      <c r="F20" s="28">
        <v>2.94</v>
      </c>
    </row>
    <row r="21" spans="1:6" x14ac:dyDescent="0.2">
      <c r="A21" s="27" t="s">
        <v>171</v>
      </c>
      <c r="B21" s="27" t="s">
        <v>171</v>
      </c>
      <c r="C21" s="29" t="s">
        <v>172</v>
      </c>
      <c r="D21" s="30" t="s">
        <v>37</v>
      </c>
      <c r="E21" s="28">
        <v>1.2E-2</v>
      </c>
      <c r="F21" s="28">
        <v>3</v>
      </c>
    </row>
    <row r="22" spans="1:6" x14ac:dyDescent="0.2">
      <c r="A22" s="27" t="s">
        <v>173</v>
      </c>
      <c r="B22" s="27" t="s">
        <v>173</v>
      </c>
      <c r="C22" s="29" t="s">
        <v>174</v>
      </c>
      <c r="D22" s="30" t="s">
        <v>40</v>
      </c>
      <c r="E22" s="28">
        <v>1.18E-2</v>
      </c>
      <c r="F22" s="28">
        <v>3.02</v>
      </c>
    </row>
    <row r="23" spans="1:6" x14ac:dyDescent="0.2">
      <c r="A23" s="27" t="s">
        <v>175</v>
      </c>
      <c r="B23" s="27" t="s">
        <v>175</v>
      </c>
      <c r="C23" s="27" t="s">
        <v>176</v>
      </c>
      <c r="D23" s="27" t="s">
        <v>177</v>
      </c>
      <c r="E23" s="28">
        <v>5.7000000000000002E-3</v>
      </c>
      <c r="F23" s="28">
        <v>3.27</v>
      </c>
    </row>
    <row r="24" spans="1:6" x14ac:dyDescent="0.2">
      <c r="A24" s="27" t="s">
        <v>178</v>
      </c>
      <c r="B24" s="27" t="s">
        <v>178</v>
      </c>
      <c r="C24" s="27" t="s">
        <v>178</v>
      </c>
      <c r="D24" s="27" t="s">
        <v>179</v>
      </c>
      <c r="E24" s="28">
        <v>4.7999999999999996E-3</v>
      </c>
      <c r="F24" s="28">
        <v>3.32</v>
      </c>
    </row>
    <row r="25" spans="1:6" x14ac:dyDescent="0.2">
      <c r="A25" s="27" t="s">
        <v>180</v>
      </c>
      <c r="B25" s="27" t="s">
        <v>180</v>
      </c>
      <c r="C25" s="27" t="s">
        <v>180</v>
      </c>
      <c r="D25" s="27" t="s">
        <v>50</v>
      </c>
      <c r="E25" s="28">
        <v>5.1000000000000004E-3</v>
      </c>
      <c r="F25" s="28">
        <v>3.27</v>
      </c>
    </row>
    <row r="26" spans="1:6" x14ac:dyDescent="0.2">
      <c r="A26" s="27" t="s">
        <v>181</v>
      </c>
      <c r="B26" s="27" t="s">
        <v>181</v>
      </c>
      <c r="C26" s="27" t="s">
        <v>182</v>
      </c>
      <c r="D26" s="27" t="s">
        <v>183</v>
      </c>
      <c r="E26" s="28">
        <v>0.01</v>
      </c>
      <c r="F26" s="28">
        <v>3</v>
      </c>
    </row>
    <row r="27" spans="1:6" x14ac:dyDescent="0.2">
      <c r="A27" s="27" t="s">
        <v>184</v>
      </c>
      <c r="B27" s="27" t="s">
        <v>184</v>
      </c>
      <c r="C27" s="27" t="s">
        <v>185</v>
      </c>
      <c r="D27" s="27" t="s">
        <v>186</v>
      </c>
      <c r="E27" s="28">
        <v>9.7999999999999997E-3</v>
      </c>
      <c r="F27" s="28">
        <v>3.02</v>
      </c>
    </row>
    <row r="28" spans="1:6" x14ac:dyDescent="0.2">
      <c r="A28" s="27" t="s">
        <v>187</v>
      </c>
      <c r="B28" s="27" t="s">
        <v>187</v>
      </c>
      <c r="C28" s="27" t="s">
        <v>188</v>
      </c>
      <c r="D28" s="27" t="s">
        <v>43</v>
      </c>
      <c r="E28" s="28">
        <v>1.0200000000000001E-2</v>
      </c>
      <c r="F28" s="28">
        <v>3.16</v>
      </c>
    </row>
    <row r="29" spans="1:6" x14ac:dyDescent="0.2">
      <c r="A29" s="27" t="s">
        <v>189</v>
      </c>
      <c r="B29" s="27" t="s">
        <v>189</v>
      </c>
      <c r="C29" s="27" t="s">
        <v>190</v>
      </c>
      <c r="D29" s="27" t="s">
        <v>191</v>
      </c>
      <c r="E29" s="28">
        <v>8.9999999999999998E-4</v>
      </c>
      <c r="F29" s="28">
        <v>3.49</v>
      </c>
    </row>
    <row r="30" spans="1:6" x14ac:dyDescent="0.2">
      <c r="A30" s="27" t="s">
        <v>192</v>
      </c>
      <c r="B30" s="27" t="s">
        <v>192</v>
      </c>
      <c r="C30" s="27" t="s">
        <v>192</v>
      </c>
      <c r="D30" s="27" t="s">
        <v>193</v>
      </c>
      <c r="E30" s="28">
        <v>1.2800000000000001E-2</v>
      </c>
      <c r="F30" s="28">
        <v>3.11</v>
      </c>
    </row>
    <row r="31" spans="1:6" x14ac:dyDescent="0.2">
      <c r="A31" s="27" t="s">
        <v>194</v>
      </c>
      <c r="B31" s="27" t="s">
        <v>194</v>
      </c>
      <c r="C31" s="27" t="s">
        <v>195</v>
      </c>
      <c r="D31" s="27" t="s">
        <v>69</v>
      </c>
      <c r="E31" s="28">
        <v>1.32E-2</v>
      </c>
      <c r="F31" s="28">
        <v>3.09</v>
      </c>
    </row>
    <row r="32" spans="1:6" x14ac:dyDescent="0.2">
      <c r="A32" s="27" t="s">
        <v>196</v>
      </c>
      <c r="B32" s="27" t="s">
        <v>196</v>
      </c>
      <c r="C32" s="27" t="s">
        <v>197</v>
      </c>
      <c r="D32" s="27" t="s">
        <v>198</v>
      </c>
      <c r="E32" s="40">
        <v>8.0000000000000002E-3</v>
      </c>
      <c r="F32" s="40">
        <v>3.2</v>
      </c>
    </row>
    <row r="33" spans="1:6" x14ac:dyDescent="0.2">
      <c r="A33" s="14" t="s">
        <v>151</v>
      </c>
      <c r="B33" t="str">
        <f t="shared" ref="B33" si="0">SUBSTITUTE(C33," ","_")</f>
        <v>Tench</v>
      </c>
      <c r="C33" s="14" t="s">
        <v>151</v>
      </c>
      <c r="D33" s="36" t="s">
        <v>204</v>
      </c>
      <c r="E33" s="14">
        <v>1.23E-2</v>
      </c>
      <c r="F33" s="14">
        <v>3</v>
      </c>
    </row>
    <row r="34" spans="1:6" x14ac:dyDescent="0.2">
      <c r="A34" s="33" t="s">
        <v>167</v>
      </c>
      <c r="B34" t="str">
        <f>SUBSTITUTE(C34," ","_")</f>
        <v>Black_Crappie</v>
      </c>
      <c r="C34" s="33" t="s">
        <v>168</v>
      </c>
      <c r="D34" s="37" t="s">
        <v>38</v>
      </c>
      <c r="E34" s="14">
        <v>9.5999999999999992E-3</v>
      </c>
      <c r="F34" s="14">
        <v>3.1</v>
      </c>
    </row>
    <row r="35" spans="1:6" x14ac:dyDescent="0.2">
      <c r="A35" s="34" t="s">
        <v>160</v>
      </c>
      <c r="B35" t="str">
        <f t="shared" ref="B35:B36" si="1">SUBSTITUTE(C35," ","_")</f>
        <v>White_Crappie</v>
      </c>
      <c r="C35" s="34" t="s">
        <v>161</v>
      </c>
      <c r="D35" s="38" t="s">
        <v>39</v>
      </c>
      <c r="E35" s="14">
        <v>1.2999999999999999E-2</v>
      </c>
      <c r="F35" s="14">
        <v>2.96</v>
      </c>
    </row>
    <row r="36" spans="1:6" x14ac:dyDescent="0.2">
      <c r="A36" t="s">
        <v>206</v>
      </c>
      <c r="B36" t="str">
        <f t="shared" si="1"/>
        <v>White_Channel_Catfish</v>
      </c>
      <c r="C36" s="35" t="s">
        <v>205</v>
      </c>
      <c r="D36" s="39" t="s">
        <v>46</v>
      </c>
      <c r="E36" s="22">
        <v>8.0999999999999996E-3</v>
      </c>
      <c r="F36" s="22">
        <v>3.11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9D4-5733-4AFF-B6C1-AB0EDEDBC2D2}">
  <dimension ref="A1:J23"/>
  <sheetViews>
    <sheetView workbookViewId="0">
      <selection activeCell="G1" sqref="G1:J22"/>
    </sheetView>
  </sheetViews>
  <sheetFormatPr defaultRowHeight="14.25" x14ac:dyDescent="0.2"/>
  <sheetData>
    <row r="1" spans="1:10" x14ac:dyDescent="0.2">
      <c r="A1" s="21" t="s">
        <v>0</v>
      </c>
      <c r="B1" s="12" t="s">
        <v>3</v>
      </c>
      <c r="C1" s="21" t="s">
        <v>119</v>
      </c>
      <c r="D1" s="21" t="s">
        <v>120</v>
      </c>
      <c r="E1" s="21" t="s">
        <v>121</v>
      </c>
      <c r="G1" s="24" t="s">
        <v>0</v>
      </c>
      <c r="H1" s="24" t="s">
        <v>119</v>
      </c>
      <c r="I1" s="24" t="s">
        <v>120</v>
      </c>
      <c r="J1" s="24" t="s">
        <v>121</v>
      </c>
    </row>
    <row r="2" spans="1:10" ht="42.75" x14ac:dyDescent="0.2">
      <c r="A2" s="22" t="s">
        <v>36</v>
      </c>
      <c r="B2" s="15">
        <v>3</v>
      </c>
      <c r="C2" s="22">
        <v>0</v>
      </c>
      <c r="D2" s="22">
        <v>0</v>
      </c>
      <c r="E2" s="22">
        <v>1</v>
      </c>
      <c r="G2" s="22" t="s">
        <v>211</v>
      </c>
      <c r="H2" s="22">
        <v>0.2</v>
      </c>
      <c r="I2" s="22">
        <v>0.2</v>
      </c>
      <c r="J2" s="22">
        <v>1</v>
      </c>
    </row>
    <row r="3" spans="1:10" ht="42.75" x14ac:dyDescent="0.2">
      <c r="A3" s="22" t="s">
        <v>69</v>
      </c>
      <c r="B3" s="15">
        <v>4</v>
      </c>
      <c r="C3" s="22">
        <v>0</v>
      </c>
      <c r="D3" s="22">
        <v>1</v>
      </c>
      <c r="E3" s="22">
        <v>0</v>
      </c>
      <c r="G3" s="22" t="s">
        <v>212</v>
      </c>
      <c r="H3" s="22">
        <v>0.2</v>
      </c>
      <c r="I3" s="22">
        <v>1</v>
      </c>
      <c r="J3" s="22">
        <v>0.6</v>
      </c>
    </row>
    <row r="4" spans="1:10" ht="42.75" x14ac:dyDescent="0.2">
      <c r="A4" s="22" t="s">
        <v>37</v>
      </c>
      <c r="B4" s="15">
        <v>3</v>
      </c>
      <c r="C4" s="22">
        <v>0</v>
      </c>
      <c r="D4" s="22">
        <v>0.6</v>
      </c>
      <c r="E4" s="22">
        <v>1</v>
      </c>
      <c r="G4" s="22" t="s">
        <v>213</v>
      </c>
      <c r="H4" s="22">
        <v>0.2</v>
      </c>
      <c r="I4" s="22">
        <v>1</v>
      </c>
      <c r="J4" s="22">
        <v>0.6</v>
      </c>
    </row>
    <row r="5" spans="1:10" ht="71.25" x14ac:dyDescent="0.2">
      <c r="A5" s="22" t="s">
        <v>38</v>
      </c>
      <c r="B5" s="15">
        <v>2</v>
      </c>
      <c r="C5" s="22">
        <v>0.6</v>
      </c>
      <c r="D5" s="22">
        <v>0.6</v>
      </c>
      <c r="E5" s="22">
        <v>1</v>
      </c>
      <c r="G5" s="22" t="s">
        <v>214</v>
      </c>
      <c r="H5" s="22">
        <v>0.2</v>
      </c>
      <c r="I5" s="22">
        <v>1</v>
      </c>
      <c r="J5" s="22">
        <v>0.6</v>
      </c>
    </row>
    <row r="6" spans="1:10" ht="57" x14ac:dyDescent="0.2">
      <c r="A6" s="22" t="s">
        <v>39</v>
      </c>
      <c r="B6" s="15">
        <v>2</v>
      </c>
      <c r="C6" s="22">
        <v>0.6</v>
      </c>
      <c r="D6" s="22">
        <v>0.6</v>
      </c>
      <c r="E6" s="22">
        <v>1</v>
      </c>
      <c r="G6" s="22" t="s">
        <v>215</v>
      </c>
      <c r="H6" s="22">
        <v>0.2</v>
      </c>
      <c r="I6" s="22">
        <v>1</v>
      </c>
      <c r="J6" s="22">
        <v>0.6</v>
      </c>
    </row>
    <row r="7" spans="1:10" ht="57" x14ac:dyDescent="0.2">
      <c r="A7" s="22" t="s">
        <v>40</v>
      </c>
      <c r="B7" s="15">
        <v>2</v>
      </c>
      <c r="C7" s="22">
        <v>0.6</v>
      </c>
      <c r="D7" s="22">
        <v>0.6</v>
      </c>
      <c r="E7" s="22">
        <v>1</v>
      </c>
      <c r="G7" s="22" t="s">
        <v>216</v>
      </c>
      <c r="H7" s="22">
        <v>0.2</v>
      </c>
      <c r="I7" s="22">
        <v>0.6</v>
      </c>
      <c r="J7" s="22">
        <v>1</v>
      </c>
    </row>
    <row r="8" spans="1:10" ht="71.25" x14ac:dyDescent="0.2">
      <c r="A8" s="22" t="s">
        <v>41</v>
      </c>
      <c r="B8" s="15">
        <v>2</v>
      </c>
      <c r="C8" s="22">
        <v>0.6</v>
      </c>
      <c r="D8" s="22">
        <v>0.6</v>
      </c>
      <c r="E8" s="22">
        <v>1</v>
      </c>
      <c r="G8" s="22" t="s">
        <v>104</v>
      </c>
      <c r="H8" s="22">
        <v>0.2</v>
      </c>
      <c r="I8" s="22">
        <v>1</v>
      </c>
      <c r="J8" s="22">
        <v>0.6</v>
      </c>
    </row>
    <row r="9" spans="1:10" ht="71.25" x14ac:dyDescent="0.2">
      <c r="A9" s="22" t="s">
        <v>57</v>
      </c>
      <c r="B9" s="15">
        <v>2</v>
      </c>
      <c r="C9" s="22">
        <v>0.2</v>
      </c>
      <c r="D9" s="22">
        <v>0.2</v>
      </c>
      <c r="E9" s="22">
        <v>1</v>
      </c>
      <c r="G9" s="22" t="s">
        <v>217</v>
      </c>
      <c r="H9" s="22">
        <v>0.2</v>
      </c>
      <c r="I9" s="22">
        <v>0.2</v>
      </c>
      <c r="J9" s="22">
        <v>1</v>
      </c>
    </row>
    <row r="10" spans="1:10" ht="71.25" x14ac:dyDescent="0.2">
      <c r="A10" s="22" t="s">
        <v>42</v>
      </c>
      <c r="B10" s="15">
        <v>1</v>
      </c>
      <c r="C10" s="22">
        <v>0.6</v>
      </c>
      <c r="D10" s="22">
        <v>0.6</v>
      </c>
      <c r="E10" s="22">
        <v>1</v>
      </c>
      <c r="G10" s="22" t="s">
        <v>218</v>
      </c>
      <c r="H10" s="22">
        <v>0.2</v>
      </c>
      <c r="I10" s="22">
        <v>0.2</v>
      </c>
      <c r="J10" s="22">
        <v>1</v>
      </c>
    </row>
    <row r="11" spans="1:10" ht="57" x14ac:dyDescent="0.2">
      <c r="A11" s="22" t="s">
        <v>44</v>
      </c>
      <c r="B11" s="15">
        <v>1</v>
      </c>
      <c r="C11" s="22">
        <v>0.2</v>
      </c>
      <c r="D11" s="22">
        <v>0.2</v>
      </c>
      <c r="E11" s="22">
        <v>1</v>
      </c>
      <c r="G11" s="22" t="s">
        <v>219</v>
      </c>
      <c r="H11" s="22">
        <v>0.2</v>
      </c>
      <c r="I11" s="22">
        <v>1</v>
      </c>
      <c r="J11" s="22">
        <v>0.6</v>
      </c>
    </row>
    <row r="12" spans="1:10" ht="71.25" x14ac:dyDescent="0.2">
      <c r="A12" s="22" t="s">
        <v>66</v>
      </c>
      <c r="B12" s="15">
        <v>1</v>
      </c>
      <c r="C12" s="22">
        <v>0.6</v>
      </c>
      <c r="D12" s="22">
        <v>0.6</v>
      </c>
      <c r="E12" s="22">
        <v>1</v>
      </c>
      <c r="G12" s="22" t="s">
        <v>220</v>
      </c>
      <c r="H12" s="22">
        <v>0.1</v>
      </c>
      <c r="I12" s="22">
        <v>0.3</v>
      </c>
      <c r="J12" s="22">
        <v>1</v>
      </c>
    </row>
    <row r="13" spans="1:10" ht="71.25" x14ac:dyDescent="0.2">
      <c r="A13" s="22" t="s">
        <v>43</v>
      </c>
      <c r="B13" s="15">
        <v>1</v>
      </c>
      <c r="C13" s="22">
        <v>0.6</v>
      </c>
      <c r="D13" s="22">
        <v>0.6</v>
      </c>
      <c r="E13" s="22">
        <v>1</v>
      </c>
      <c r="G13" s="22" t="s">
        <v>221</v>
      </c>
      <c r="H13" s="22">
        <v>0.2</v>
      </c>
      <c r="I13" s="22">
        <v>1</v>
      </c>
      <c r="J13" s="22">
        <v>0.6</v>
      </c>
    </row>
    <row r="14" spans="1:10" ht="57" x14ac:dyDescent="0.2">
      <c r="A14" s="22" t="s">
        <v>45</v>
      </c>
      <c r="B14" s="16">
        <v>5</v>
      </c>
      <c r="C14" s="22">
        <v>0.2</v>
      </c>
      <c r="D14" s="22">
        <v>0.2</v>
      </c>
      <c r="E14" s="22">
        <v>1</v>
      </c>
      <c r="G14" s="22" t="s">
        <v>222</v>
      </c>
      <c r="H14" s="22">
        <v>1</v>
      </c>
      <c r="I14" s="22">
        <v>0.6</v>
      </c>
      <c r="J14" s="22">
        <v>0.2</v>
      </c>
    </row>
    <row r="15" spans="1:10" ht="42.75" x14ac:dyDescent="0.2">
      <c r="A15" s="22" t="s">
        <v>47</v>
      </c>
      <c r="B15" s="15">
        <v>5</v>
      </c>
      <c r="C15" s="22">
        <v>1</v>
      </c>
      <c r="D15" s="22">
        <v>0.6</v>
      </c>
      <c r="E15" s="22">
        <v>0.2</v>
      </c>
      <c r="G15" s="22" t="s">
        <v>223</v>
      </c>
      <c r="H15" s="22">
        <v>0.2</v>
      </c>
      <c r="I15" s="22">
        <v>0.6</v>
      </c>
      <c r="J15" s="22">
        <v>1</v>
      </c>
    </row>
    <row r="16" spans="1:10" ht="57" x14ac:dyDescent="0.2">
      <c r="A16" s="22" t="s">
        <v>50</v>
      </c>
      <c r="B16" s="15">
        <v>4</v>
      </c>
      <c r="C16" s="22">
        <v>0.2</v>
      </c>
      <c r="D16" s="22">
        <v>0.6</v>
      </c>
      <c r="E16" s="22">
        <v>1</v>
      </c>
      <c r="G16" s="22" t="s">
        <v>224</v>
      </c>
      <c r="H16" s="22">
        <v>0.2</v>
      </c>
      <c r="I16" s="22">
        <v>1</v>
      </c>
      <c r="J16" s="22">
        <v>0.6</v>
      </c>
    </row>
    <row r="17" spans="1:10" ht="42.75" x14ac:dyDescent="0.2">
      <c r="A17" s="22" t="s">
        <v>52</v>
      </c>
      <c r="B17" s="15">
        <v>3</v>
      </c>
      <c r="C17" s="22">
        <v>0.6</v>
      </c>
      <c r="D17" s="22">
        <v>0.6</v>
      </c>
      <c r="E17" s="22">
        <v>1</v>
      </c>
      <c r="G17" s="22" t="s">
        <v>225</v>
      </c>
      <c r="H17" s="22">
        <v>0.2</v>
      </c>
      <c r="I17" s="22">
        <v>0.6</v>
      </c>
      <c r="J17" s="22">
        <v>1</v>
      </c>
    </row>
    <row r="18" spans="1:10" ht="57" x14ac:dyDescent="0.2">
      <c r="A18" s="22" t="s">
        <v>54</v>
      </c>
      <c r="B18" s="15">
        <v>2</v>
      </c>
      <c r="C18" s="22">
        <v>0.2</v>
      </c>
      <c r="D18" s="22">
        <v>0.2</v>
      </c>
      <c r="E18" s="22">
        <v>1</v>
      </c>
      <c r="G18" s="22" t="s">
        <v>226</v>
      </c>
      <c r="H18" s="22">
        <v>0.2</v>
      </c>
      <c r="I18" s="22">
        <v>1</v>
      </c>
      <c r="J18" s="22">
        <v>0.6</v>
      </c>
    </row>
    <row r="19" spans="1:10" ht="57" x14ac:dyDescent="0.2">
      <c r="A19" s="22" t="s">
        <v>64</v>
      </c>
      <c r="B19" s="15">
        <v>2</v>
      </c>
      <c r="C19" s="22">
        <v>0.6</v>
      </c>
      <c r="D19" s="22">
        <v>0.6</v>
      </c>
      <c r="E19" s="22">
        <v>1</v>
      </c>
      <c r="G19" s="22" t="s">
        <v>227</v>
      </c>
      <c r="H19" s="22">
        <v>0.2</v>
      </c>
      <c r="I19" s="22">
        <v>0.6</v>
      </c>
      <c r="J19" s="22">
        <v>1</v>
      </c>
    </row>
    <row r="20" spans="1:10" ht="57" x14ac:dyDescent="0.2">
      <c r="A20" s="22" t="s">
        <v>60</v>
      </c>
      <c r="B20" s="15">
        <v>2</v>
      </c>
      <c r="C20" s="22">
        <v>0.6</v>
      </c>
      <c r="D20" s="22">
        <v>0.6</v>
      </c>
      <c r="E20" s="22">
        <v>1</v>
      </c>
      <c r="G20" s="22" t="s">
        <v>228</v>
      </c>
      <c r="H20" s="22">
        <v>0.2</v>
      </c>
      <c r="I20" s="22">
        <v>0.6</v>
      </c>
      <c r="J20" s="22">
        <v>1</v>
      </c>
    </row>
    <row r="21" spans="1:10" ht="57" x14ac:dyDescent="0.2">
      <c r="A21" s="22" t="s">
        <v>62</v>
      </c>
      <c r="B21" s="14">
        <v>2</v>
      </c>
      <c r="C21" s="22">
        <v>0.6</v>
      </c>
      <c r="D21" s="22">
        <v>0.6</v>
      </c>
      <c r="E21" s="22">
        <v>1</v>
      </c>
      <c r="G21" s="22" t="s">
        <v>229</v>
      </c>
      <c r="H21" s="22">
        <v>0.2</v>
      </c>
      <c r="I21" s="22">
        <v>0.6</v>
      </c>
      <c r="J21" s="22">
        <v>1</v>
      </c>
    </row>
    <row r="22" spans="1:10" ht="54" x14ac:dyDescent="0.2">
      <c r="B22" s="14">
        <v>2</v>
      </c>
      <c r="G22" s="22" t="s">
        <v>230</v>
      </c>
      <c r="H22" s="22">
        <v>0.2</v>
      </c>
      <c r="I22" s="22">
        <v>1</v>
      </c>
      <c r="J22" s="22">
        <v>0.6</v>
      </c>
    </row>
    <row r="23" spans="1:10" x14ac:dyDescent="0.2">
      <c r="B23" s="14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1C83-EFC1-465B-86E1-C8BCA70ECC49}"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x14ac:dyDescent="0.2">
      <c r="A1" s="24" t="s">
        <v>0</v>
      </c>
      <c r="B1" s="24" t="s">
        <v>14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I1" s="21" t="s">
        <v>0</v>
      </c>
      <c r="J1" s="21" t="s">
        <v>199</v>
      </c>
      <c r="K1" s="21" t="s">
        <v>200</v>
      </c>
      <c r="L1" s="21" t="s">
        <v>201</v>
      </c>
      <c r="M1" s="21" t="s">
        <v>202</v>
      </c>
      <c r="N1" s="21" t="s">
        <v>203</v>
      </c>
    </row>
    <row r="2" spans="1:14" ht="15.75" customHeight="1" x14ac:dyDescent="0.2">
      <c r="A2" s="22" t="s">
        <v>36</v>
      </c>
      <c r="B2" s="22"/>
      <c r="C2" s="22">
        <v>0.2</v>
      </c>
      <c r="D2" s="22">
        <v>0.6</v>
      </c>
      <c r="E2" s="22">
        <v>0.6</v>
      </c>
      <c r="F2" s="22">
        <v>1</v>
      </c>
      <c r="G2" s="22">
        <v>0.6</v>
      </c>
      <c r="I2" s="22" t="s">
        <v>36</v>
      </c>
      <c r="J2" s="22">
        <v>0.2</v>
      </c>
      <c r="K2" s="22">
        <v>1</v>
      </c>
      <c r="L2" s="22">
        <v>0.7</v>
      </c>
      <c r="M2" s="22">
        <v>0.7</v>
      </c>
      <c r="N2" s="22">
        <v>0.3</v>
      </c>
    </row>
    <row r="3" spans="1:14" ht="15.75" customHeight="1" x14ac:dyDescent="0.2">
      <c r="A3" s="22" t="s">
        <v>69</v>
      </c>
      <c r="B3" s="22"/>
      <c r="C3" s="22">
        <v>0.2</v>
      </c>
      <c r="D3" s="22">
        <v>1</v>
      </c>
      <c r="E3" s="22">
        <v>0.6</v>
      </c>
      <c r="F3" s="22">
        <v>0.6</v>
      </c>
      <c r="G3" s="22">
        <v>0.6</v>
      </c>
      <c r="I3" s="22" t="s">
        <v>69</v>
      </c>
      <c r="J3" s="22">
        <v>0.2</v>
      </c>
      <c r="K3" s="22">
        <v>1</v>
      </c>
      <c r="L3" s="22">
        <v>0.3</v>
      </c>
      <c r="M3" s="22">
        <v>0.5</v>
      </c>
      <c r="N3" s="22">
        <v>0.3</v>
      </c>
    </row>
    <row r="4" spans="1:14" ht="15.75" customHeight="1" x14ac:dyDescent="0.2">
      <c r="A4" s="22" t="s">
        <v>37</v>
      </c>
      <c r="B4" s="22"/>
      <c r="C4" s="22">
        <v>0.6</v>
      </c>
      <c r="D4" s="22">
        <v>1</v>
      </c>
      <c r="E4" s="22">
        <v>0.6</v>
      </c>
      <c r="F4" s="22">
        <v>0.2</v>
      </c>
      <c r="G4" s="22">
        <v>0.2</v>
      </c>
      <c r="I4" s="22" t="s">
        <v>37</v>
      </c>
      <c r="J4" s="22">
        <v>0.4</v>
      </c>
      <c r="K4" s="22">
        <v>1</v>
      </c>
      <c r="L4" s="22">
        <v>0.8</v>
      </c>
      <c r="M4" s="22">
        <v>0.7</v>
      </c>
      <c r="N4" s="22">
        <v>0.2</v>
      </c>
    </row>
    <row r="5" spans="1:14" ht="15.75" customHeight="1" x14ac:dyDescent="0.2">
      <c r="A5" s="22" t="s">
        <v>38</v>
      </c>
      <c r="B5" s="22"/>
      <c r="C5" s="22">
        <v>0.6</v>
      </c>
      <c r="D5" s="22">
        <v>1</v>
      </c>
      <c r="E5" s="22">
        <v>0.6</v>
      </c>
      <c r="F5" s="22">
        <v>0.2</v>
      </c>
      <c r="G5" s="22">
        <v>0.2</v>
      </c>
      <c r="I5" s="22" t="s">
        <v>38</v>
      </c>
      <c r="J5" s="22">
        <v>0.4</v>
      </c>
      <c r="K5" s="22">
        <v>1</v>
      </c>
      <c r="L5" s="22">
        <v>0.8</v>
      </c>
      <c r="M5" s="22">
        <v>0.7</v>
      </c>
      <c r="N5" s="22">
        <v>0.2</v>
      </c>
    </row>
    <row r="6" spans="1:14" ht="15.75" customHeight="1" x14ac:dyDescent="0.2">
      <c r="A6" s="22" t="s">
        <v>39</v>
      </c>
      <c r="B6" s="22"/>
      <c r="C6" s="22">
        <v>0.6</v>
      </c>
      <c r="D6" s="22">
        <v>1</v>
      </c>
      <c r="E6" s="22">
        <v>0.6</v>
      </c>
      <c r="F6" s="22">
        <v>0.6</v>
      </c>
      <c r="G6" s="22">
        <v>0.2</v>
      </c>
      <c r="I6" s="22" t="s">
        <v>39</v>
      </c>
      <c r="J6" s="22">
        <v>0.2</v>
      </c>
      <c r="K6" s="22">
        <v>0.7</v>
      </c>
      <c r="L6" s="22">
        <v>0.5</v>
      </c>
      <c r="M6" s="22">
        <v>1</v>
      </c>
      <c r="N6" s="22">
        <v>1</v>
      </c>
    </row>
    <row r="7" spans="1:14" ht="15.75" customHeight="1" x14ac:dyDescent="0.2">
      <c r="A7" s="22" t="s">
        <v>40</v>
      </c>
      <c r="B7" s="22"/>
      <c r="C7" s="22">
        <v>0.2</v>
      </c>
      <c r="D7" s="22">
        <v>0.6</v>
      </c>
      <c r="E7" s="22">
        <v>1</v>
      </c>
      <c r="F7" s="22">
        <v>0.6</v>
      </c>
      <c r="G7" s="22">
        <v>0.6</v>
      </c>
      <c r="I7" s="22" t="s">
        <v>40</v>
      </c>
      <c r="J7" s="22">
        <v>0.2</v>
      </c>
      <c r="K7" s="22">
        <v>0.8</v>
      </c>
      <c r="L7" s="22">
        <v>0.5</v>
      </c>
      <c r="M7" s="22">
        <v>1</v>
      </c>
      <c r="N7" s="22">
        <v>0.7</v>
      </c>
    </row>
    <row r="8" spans="1:14" ht="15.75" customHeight="1" x14ac:dyDescent="0.2">
      <c r="A8" s="22" t="s">
        <v>41</v>
      </c>
      <c r="B8" s="22"/>
      <c r="C8" s="22">
        <v>0.2</v>
      </c>
      <c r="D8" s="22">
        <v>1</v>
      </c>
      <c r="E8" s="22">
        <v>0.6</v>
      </c>
      <c r="F8" s="22">
        <v>1</v>
      </c>
      <c r="G8" s="22">
        <v>1</v>
      </c>
      <c r="I8" s="22" t="s">
        <v>41</v>
      </c>
      <c r="J8" s="22">
        <v>0.2</v>
      </c>
      <c r="K8" s="22">
        <v>1</v>
      </c>
      <c r="L8" s="22">
        <v>0.6</v>
      </c>
      <c r="M8" s="22">
        <v>0.9</v>
      </c>
      <c r="N8" s="22">
        <v>0.6</v>
      </c>
    </row>
    <row r="9" spans="1:14" ht="15.75" customHeight="1" x14ac:dyDescent="0.2">
      <c r="A9" s="22" t="s">
        <v>57</v>
      </c>
      <c r="B9" s="22"/>
      <c r="C9" s="22">
        <v>0.2</v>
      </c>
      <c r="D9" s="22">
        <v>0.6</v>
      </c>
      <c r="E9" s="22">
        <v>1</v>
      </c>
      <c r="F9" s="22">
        <v>1</v>
      </c>
      <c r="G9" s="22">
        <v>0.6</v>
      </c>
      <c r="I9" s="22" t="s">
        <v>57</v>
      </c>
      <c r="J9" s="22">
        <v>0.2</v>
      </c>
      <c r="K9" s="22">
        <v>0.4</v>
      </c>
      <c r="L9" s="22">
        <v>0.5</v>
      </c>
      <c r="M9" s="22">
        <v>1</v>
      </c>
      <c r="N9" s="22">
        <v>0.9</v>
      </c>
    </row>
    <row r="10" spans="1:14" ht="15.75" customHeight="1" x14ac:dyDescent="0.2">
      <c r="A10" s="22" t="s">
        <v>42</v>
      </c>
      <c r="B10" s="22"/>
      <c r="C10" s="22">
        <v>0.6</v>
      </c>
      <c r="D10" s="22">
        <v>1</v>
      </c>
      <c r="E10" s="22">
        <v>0.6</v>
      </c>
      <c r="F10" s="22">
        <v>0.2</v>
      </c>
      <c r="G10" s="22">
        <v>0.2</v>
      </c>
      <c r="I10" s="22" t="s">
        <v>42</v>
      </c>
      <c r="J10" s="22">
        <v>0.4</v>
      </c>
      <c r="K10" s="22">
        <v>1</v>
      </c>
      <c r="L10" s="22">
        <v>0.7</v>
      </c>
      <c r="M10" s="22">
        <v>0.6</v>
      </c>
      <c r="N10" s="22">
        <v>0.2</v>
      </c>
    </row>
    <row r="11" spans="1:14" ht="15.75" customHeight="1" x14ac:dyDescent="0.2">
      <c r="A11" s="22" t="s">
        <v>44</v>
      </c>
      <c r="B11" s="22"/>
      <c r="C11" s="22">
        <v>1</v>
      </c>
      <c r="D11" s="22">
        <v>0.6</v>
      </c>
      <c r="E11" s="22">
        <v>0.2</v>
      </c>
      <c r="F11" s="22">
        <v>0.6</v>
      </c>
      <c r="G11" s="22">
        <v>0.2</v>
      </c>
      <c r="I11" s="22" t="s">
        <v>44</v>
      </c>
      <c r="J11" s="22">
        <v>0.6</v>
      </c>
      <c r="K11" s="22">
        <v>1</v>
      </c>
      <c r="L11" s="22">
        <v>0.3</v>
      </c>
      <c r="M11" s="22">
        <v>0.5</v>
      </c>
      <c r="N11" s="22">
        <v>0.3</v>
      </c>
    </row>
    <row r="12" spans="1:14" ht="15.75" customHeight="1" x14ac:dyDescent="0.2">
      <c r="A12" s="22" t="s">
        <v>66</v>
      </c>
      <c r="B12" s="22"/>
      <c r="C12" s="22">
        <v>0.6</v>
      </c>
      <c r="D12" s="22">
        <v>1</v>
      </c>
      <c r="E12" s="22">
        <v>0.6</v>
      </c>
      <c r="F12" s="22">
        <v>0.2</v>
      </c>
      <c r="G12" s="22">
        <v>0.2</v>
      </c>
      <c r="I12" s="22" t="s">
        <v>66</v>
      </c>
      <c r="J12" s="22">
        <v>0.4</v>
      </c>
      <c r="K12" s="22">
        <v>1</v>
      </c>
      <c r="L12" s="22">
        <v>0.6</v>
      </c>
      <c r="M12" s="22">
        <v>0.5</v>
      </c>
      <c r="N12" s="22">
        <v>0.2</v>
      </c>
    </row>
    <row r="13" spans="1:14" ht="15.75" customHeight="1" x14ac:dyDescent="0.2">
      <c r="A13" s="22" t="s">
        <v>43</v>
      </c>
      <c r="B13" s="22"/>
      <c r="C13" s="22">
        <v>0.6</v>
      </c>
      <c r="D13" s="22">
        <v>1</v>
      </c>
      <c r="E13" s="22">
        <v>0.6</v>
      </c>
      <c r="F13" s="22">
        <v>0.2</v>
      </c>
      <c r="G13" s="22">
        <v>0.2</v>
      </c>
      <c r="I13" s="22" t="s">
        <v>43</v>
      </c>
      <c r="J13" s="22">
        <v>0.4</v>
      </c>
      <c r="K13" s="22">
        <v>1</v>
      </c>
      <c r="L13" s="22">
        <v>0.6</v>
      </c>
      <c r="M13" s="22">
        <v>0.5</v>
      </c>
      <c r="N13" s="22">
        <v>0.2</v>
      </c>
    </row>
    <row r="14" spans="1:14" ht="15.75" customHeight="1" x14ac:dyDescent="0.2">
      <c r="A14" s="22" t="s">
        <v>45</v>
      </c>
      <c r="B14" s="22"/>
      <c r="C14" s="22">
        <v>0.2</v>
      </c>
      <c r="D14" s="22">
        <v>0.6</v>
      </c>
      <c r="E14" s="22">
        <v>1</v>
      </c>
      <c r="F14" s="22">
        <v>1</v>
      </c>
      <c r="G14" s="22">
        <v>0.6</v>
      </c>
      <c r="I14" s="22" t="s">
        <v>45</v>
      </c>
      <c r="J14" s="22">
        <v>0.2</v>
      </c>
      <c r="K14" s="22">
        <v>0.4</v>
      </c>
      <c r="L14" s="22">
        <v>0.5</v>
      </c>
      <c r="M14" s="22">
        <v>1</v>
      </c>
      <c r="N14" s="22">
        <v>0.9</v>
      </c>
    </row>
    <row r="15" spans="1:14" ht="15.75" customHeight="1" x14ac:dyDescent="0.2">
      <c r="A15" s="22" t="s">
        <v>47</v>
      </c>
      <c r="B15" s="22"/>
      <c r="C15" s="22">
        <v>0.2</v>
      </c>
      <c r="D15" s="22">
        <v>1</v>
      </c>
      <c r="E15" s="22">
        <v>0.6</v>
      </c>
      <c r="F15" s="22">
        <v>1</v>
      </c>
      <c r="G15" s="22">
        <v>1</v>
      </c>
      <c r="I15" s="22" t="s">
        <v>47</v>
      </c>
      <c r="J15" s="22">
        <v>1</v>
      </c>
      <c r="K15" s="22">
        <v>0.2</v>
      </c>
      <c r="L15" s="22">
        <v>0.4</v>
      </c>
      <c r="M15" s="22">
        <v>0.5</v>
      </c>
      <c r="N15" s="22">
        <v>0.7</v>
      </c>
    </row>
    <row r="16" spans="1:14" ht="15.75" customHeight="1" x14ac:dyDescent="0.2">
      <c r="A16" s="22" t="s">
        <v>50</v>
      </c>
      <c r="B16" s="22"/>
      <c r="C16" s="22">
        <v>0.2</v>
      </c>
      <c r="D16" s="22">
        <v>0.6</v>
      </c>
      <c r="E16" s="22">
        <v>1</v>
      </c>
      <c r="F16" s="22">
        <v>0.6</v>
      </c>
      <c r="G16" s="22">
        <v>0.6</v>
      </c>
      <c r="I16" s="22" t="s">
        <v>50</v>
      </c>
      <c r="J16" s="22">
        <v>0.2</v>
      </c>
      <c r="K16" s="22">
        <v>0.3</v>
      </c>
      <c r="L16" s="22">
        <v>1</v>
      </c>
      <c r="M16" s="22">
        <v>0.8</v>
      </c>
      <c r="N16" s="22">
        <v>0.7</v>
      </c>
    </row>
    <row r="17" spans="1:14" ht="15.75" customHeight="1" x14ac:dyDescent="0.2">
      <c r="A17" s="22" t="s">
        <v>52</v>
      </c>
      <c r="B17" s="22"/>
      <c r="C17" s="22">
        <v>0.2</v>
      </c>
      <c r="D17" s="22">
        <v>1</v>
      </c>
      <c r="E17" s="22">
        <v>0.6</v>
      </c>
      <c r="F17" s="22">
        <v>0.6</v>
      </c>
      <c r="G17" s="22">
        <v>0.6</v>
      </c>
      <c r="I17" s="22" t="s">
        <v>52</v>
      </c>
      <c r="J17" s="22">
        <v>0.4</v>
      </c>
      <c r="K17" s="22">
        <v>1</v>
      </c>
      <c r="L17" s="22">
        <v>0.6</v>
      </c>
      <c r="M17" s="22">
        <v>0.6</v>
      </c>
      <c r="N17" s="22">
        <v>0.6</v>
      </c>
    </row>
    <row r="18" spans="1:14" ht="15.75" customHeight="1" x14ac:dyDescent="0.2">
      <c r="A18" s="22" t="s">
        <v>54</v>
      </c>
      <c r="B18" s="22"/>
      <c r="C18" s="22">
        <v>0.2</v>
      </c>
      <c r="D18" s="22">
        <v>1</v>
      </c>
      <c r="E18" s="22">
        <v>0.6</v>
      </c>
      <c r="F18" s="22">
        <v>0.6</v>
      </c>
      <c r="G18" s="22">
        <v>0.6</v>
      </c>
      <c r="I18" s="22" t="s">
        <v>54</v>
      </c>
      <c r="J18" s="22">
        <v>0.2</v>
      </c>
      <c r="K18" s="22">
        <v>1</v>
      </c>
      <c r="L18" s="22">
        <v>0.3</v>
      </c>
      <c r="M18" s="22">
        <v>0.5</v>
      </c>
      <c r="N18" s="22">
        <v>0.2</v>
      </c>
    </row>
    <row r="19" spans="1:14" ht="15.75" customHeight="1" x14ac:dyDescent="0.2">
      <c r="A19" s="22" t="s">
        <v>116</v>
      </c>
      <c r="B19" s="22"/>
      <c r="C19" s="22">
        <v>0.2</v>
      </c>
      <c r="D19" s="22">
        <v>0.6</v>
      </c>
      <c r="E19" s="22">
        <v>1</v>
      </c>
      <c r="F19" s="22">
        <v>1</v>
      </c>
      <c r="G19" s="22">
        <v>0.6</v>
      </c>
      <c r="I19" s="22" t="s">
        <v>116</v>
      </c>
      <c r="J19" s="22">
        <v>0.2</v>
      </c>
      <c r="K19" s="22">
        <v>0.4</v>
      </c>
      <c r="L19" s="22">
        <v>0.5</v>
      </c>
      <c r="M19" s="22">
        <v>1</v>
      </c>
      <c r="N19" s="22">
        <v>0.9</v>
      </c>
    </row>
    <row r="20" spans="1:14" ht="15.75" customHeight="1" x14ac:dyDescent="0.2">
      <c r="A20" s="22" t="s">
        <v>117</v>
      </c>
      <c r="B20" s="22"/>
      <c r="C20" s="22">
        <v>0.2</v>
      </c>
      <c r="D20" s="22">
        <v>1</v>
      </c>
      <c r="E20" s="22">
        <v>0.6</v>
      </c>
      <c r="F20" s="22">
        <v>1</v>
      </c>
      <c r="G20" s="22">
        <v>1</v>
      </c>
      <c r="I20" s="22" t="s">
        <v>117</v>
      </c>
      <c r="J20" s="22">
        <v>0.2</v>
      </c>
      <c r="K20" s="22">
        <v>1</v>
      </c>
      <c r="L20" s="22">
        <v>0.6</v>
      </c>
      <c r="M20" s="22">
        <v>0.9</v>
      </c>
      <c r="N20" s="22">
        <v>0.6</v>
      </c>
    </row>
    <row r="21" spans="1:14" ht="15.75" customHeight="1" x14ac:dyDescent="0.2">
      <c r="A21" s="22" t="s">
        <v>64</v>
      </c>
      <c r="B21" s="22"/>
      <c r="C21" s="22">
        <v>0.6</v>
      </c>
      <c r="D21" s="22">
        <v>1</v>
      </c>
      <c r="E21" s="22">
        <v>0.6</v>
      </c>
      <c r="F21" s="22">
        <v>0.2</v>
      </c>
      <c r="G21" s="22">
        <v>0.2</v>
      </c>
      <c r="I21" s="22" t="s">
        <v>64</v>
      </c>
      <c r="J21" s="22">
        <v>0.4</v>
      </c>
      <c r="K21" s="22">
        <v>1</v>
      </c>
      <c r="L21" s="22">
        <v>0.7</v>
      </c>
      <c r="M21" s="22">
        <v>0.7</v>
      </c>
      <c r="N21" s="22">
        <v>0.2</v>
      </c>
    </row>
    <row r="22" spans="1:14" ht="15.75" customHeight="1" x14ac:dyDescent="0.2">
      <c r="A22" s="22" t="s">
        <v>60</v>
      </c>
      <c r="B22" s="22"/>
      <c r="C22" s="22">
        <v>0.6</v>
      </c>
      <c r="D22" s="22">
        <v>0.6</v>
      </c>
      <c r="E22" s="22">
        <v>0.6</v>
      </c>
      <c r="F22" s="22">
        <v>0.2</v>
      </c>
      <c r="G22" s="22">
        <v>0.2</v>
      </c>
      <c r="I22" s="22" t="s">
        <v>60</v>
      </c>
      <c r="J22" s="22">
        <v>0.5</v>
      </c>
      <c r="K22" s="22">
        <v>1</v>
      </c>
      <c r="L22" s="22">
        <v>0.6</v>
      </c>
      <c r="M22" s="22">
        <v>0.5</v>
      </c>
      <c r="N22" s="22">
        <v>0.5</v>
      </c>
    </row>
    <row r="23" spans="1:14" ht="15.75" customHeight="1" x14ac:dyDescent="0.2">
      <c r="A23" s="22" t="s">
        <v>62</v>
      </c>
      <c r="B23" s="22"/>
      <c r="C23" s="22">
        <v>0.2</v>
      </c>
      <c r="D23" s="22">
        <v>0.6</v>
      </c>
      <c r="E23" s="22">
        <v>1</v>
      </c>
      <c r="F23" s="22">
        <v>0.6</v>
      </c>
      <c r="G23" s="22">
        <v>0.6</v>
      </c>
      <c r="I23" s="22" t="s">
        <v>62</v>
      </c>
      <c r="J23" s="22">
        <v>0.2</v>
      </c>
      <c r="K23" s="22">
        <v>0.4</v>
      </c>
      <c r="L23" s="22">
        <v>1</v>
      </c>
      <c r="M23" s="22">
        <v>0.7</v>
      </c>
      <c r="N23" s="22">
        <v>0.6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4038-0AA3-426A-93D0-0BC5800C70AB}"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113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782-CAA0-4684-8926-81E5DB89CF32}"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x14ac:dyDescent="0.2">
      <c r="A1" s="23" t="s">
        <v>97</v>
      </c>
      <c r="B1">
        <v>2.2999999999999998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7D-A3C4-4ADD-937C-11C7D374C244}">
  <dimension ref="A1:P23"/>
  <sheetViews>
    <sheetView workbookViewId="0">
      <selection activeCell="B2" sqref="B2:C23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21" t="s">
        <v>0</v>
      </c>
      <c r="B1" s="21" t="s">
        <v>84</v>
      </c>
      <c r="C1" s="21" t="s">
        <v>86</v>
      </c>
      <c r="D1" s="21"/>
      <c r="E1" s="21" t="s">
        <v>108</v>
      </c>
      <c r="F1" s="21" t="s">
        <v>0</v>
      </c>
      <c r="G1" s="21" t="s">
        <v>94</v>
      </c>
      <c r="H1" s="21" t="s">
        <v>95</v>
      </c>
      <c r="I1" s="21" t="s">
        <v>109</v>
      </c>
      <c r="J1" s="21" t="s">
        <v>0</v>
      </c>
      <c r="K1" s="21" t="s">
        <v>94</v>
      </c>
      <c r="L1" s="21" t="s">
        <v>95</v>
      </c>
      <c r="M1" s="21" t="s">
        <v>99</v>
      </c>
      <c r="N1" s="21" t="s">
        <v>110</v>
      </c>
      <c r="O1" s="21" t="s">
        <v>111</v>
      </c>
      <c r="P1" s="21" t="s">
        <v>112</v>
      </c>
    </row>
    <row r="2" spans="1:16" ht="27" customHeight="1" x14ac:dyDescent="0.2">
      <c r="A2" s="15" t="s">
        <v>36</v>
      </c>
      <c r="B2" s="22">
        <v>17</v>
      </c>
      <c r="C2" s="22">
        <v>26</v>
      </c>
      <c r="D2" s="22"/>
      <c r="F2" s="22" t="s">
        <v>36</v>
      </c>
      <c r="G2" s="22">
        <v>18</v>
      </c>
      <c r="H2" s="22">
        <v>26</v>
      </c>
      <c r="J2" s="22" t="s">
        <v>100</v>
      </c>
      <c r="K2" s="22">
        <v>17</v>
      </c>
      <c r="L2" s="22">
        <v>26</v>
      </c>
      <c r="M2" s="22" t="s">
        <v>101</v>
      </c>
      <c r="O2">
        <f>K2-G2</f>
        <v>-1</v>
      </c>
      <c r="P2">
        <f t="shared" ref="P2:P23" si="0">L2-H2</f>
        <v>0</v>
      </c>
    </row>
    <row r="3" spans="1:16" ht="27" customHeight="1" x14ac:dyDescent="0.2">
      <c r="A3" s="15" t="s">
        <v>69</v>
      </c>
      <c r="B3" s="22">
        <v>19</v>
      </c>
      <c r="C3" s="22">
        <v>27</v>
      </c>
      <c r="D3" s="22"/>
      <c r="F3" s="22" t="s">
        <v>69</v>
      </c>
      <c r="G3" s="22">
        <v>20</v>
      </c>
      <c r="H3" s="22">
        <v>28</v>
      </c>
      <c r="J3" s="22" t="s">
        <v>69</v>
      </c>
      <c r="K3" s="22">
        <v>19</v>
      </c>
      <c r="L3" s="22">
        <v>27</v>
      </c>
      <c r="M3" s="22" t="s">
        <v>101</v>
      </c>
      <c r="O3">
        <f t="shared" ref="O3:O23" si="1">K3-G3</f>
        <v>-1</v>
      </c>
      <c r="P3">
        <f t="shared" si="0"/>
        <v>-1</v>
      </c>
    </row>
    <row r="4" spans="1:16" ht="27" customHeight="1" x14ac:dyDescent="0.2">
      <c r="A4" s="17" t="s">
        <v>37</v>
      </c>
      <c r="B4" s="22">
        <v>20</v>
      </c>
      <c r="C4" s="22">
        <v>30</v>
      </c>
      <c r="D4" s="22"/>
      <c r="F4" s="22" t="s">
        <v>37</v>
      </c>
      <c r="G4" s="22">
        <v>20</v>
      </c>
      <c r="H4" s="22">
        <v>30</v>
      </c>
      <c r="J4" s="22" t="s">
        <v>37</v>
      </c>
      <c r="K4" s="22">
        <v>20</v>
      </c>
      <c r="L4" s="22">
        <v>30</v>
      </c>
      <c r="M4" s="22" t="s">
        <v>102</v>
      </c>
      <c r="O4">
        <f t="shared" si="1"/>
        <v>0</v>
      </c>
      <c r="P4">
        <f t="shared" si="0"/>
        <v>0</v>
      </c>
    </row>
    <row r="5" spans="1:16" ht="27" customHeight="1" x14ac:dyDescent="0.2">
      <c r="A5" s="18" t="s">
        <v>38</v>
      </c>
      <c r="B5" s="22">
        <v>20</v>
      </c>
      <c r="C5" s="22">
        <v>30</v>
      </c>
      <c r="D5" s="22"/>
      <c r="F5" s="22" t="s">
        <v>38</v>
      </c>
      <c r="G5" s="22">
        <v>20</v>
      </c>
      <c r="H5" s="22">
        <v>30</v>
      </c>
      <c r="J5" s="22" t="s">
        <v>38</v>
      </c>
      <c r="K5" s="22">
        <v>20</v>
      </c>
      <c r="L5" s="22">
        <v>30</v>
      </c>
      <c r="M5" s="22" t="s">
        <v>103</v>
      </c>
      <c r="O5">
        <f t="shared" si="1"/>
        <v>0</v>
      </c>
      <c r="P5">
        <f t="shared" si="0"/>
        <v>0</v>
      </c>
    </row>
    <row r="6" spans="1:16" ht="27" customHeight="1" x14ac:dyDescent="0.2">
      <c r="A6" s="15" t="s">
        <v>39</v>
      </c>
      <c r="B6" s="22">
        <v>20</v>
      </c>
      <c r="C6" s="22">
        <v>30</v>
      </c>
      <c r="D6" s="22"/>
      <c r="F6" s="22" t="s">
        <v>39</v>
      </c>
      <c r="G6" s="22">
        <v>20</v>
      </c>
      <c r="H6" s="22">
        <v>30</v>
      </c>
      <c r="J6" s="22" t="s">
        <v>39</v>
      </c>
      <c r="K6" s="22">
        <v>20</v>
      </c>
      <c r="L6" s="22">
        <v>30</v>
      </c>
      <c r="M6" s="22" t="s">
        <v>103</v>
      </c>
      <c r="O6">
        <f t="shared" si="1"/>
        <v>0</v>
      </c>
      <c r="P6">
        <f t="shared" si="0"/>
        <v>0</v>
      </c>
    </row>
    <row r="7" spans="1:16" ht="27" customHeight="1" x14ac:dyDescent="0.2">
      <c r="A7" s="15" t="s">
        <v>40</v>
      </c>
      <c r="B7" s="22">
        <v>22</v>
      </c>
      <c r="C7" s="22">
        <v>32</v>
      </c>
      <c r="D7" s="22"/>
      <c r="F7" s="22" t="s">
        <v>40</v>
      </c>
      <c r="G7" s="22">
        <v>22</v>
      </c>
      <c r="H7" s="22">
        <v>32</v>
      </c>
      <c r="J7" s="22" t="s">
        <v>40</v>
      </c>
      <c r="K7" s="22">
        <v>22</v>
      </c>
      <c r="L7" s="22">
        <v>32</v>
      </c>
      <c r="M7" s="22" t="s">
        <v>101</v>
      </c>
      <c r="O7">
        <f t="shared" si="1"/>
        <v>0</v>
      </c>
      <c r="P7">
        <f t="shared" si="0"/>
        <v>0</v>
      </c>
    </row>
    <row r="8" spans="1:16" ht="27" customHeight="1" x14ac:dyDescent="0.2">
      <c r="A8" s="18" t="s">
        <v>41</v>
      </c>
      <c r="B8" s="22">
        <v>20</v>
      </c>
      <c r="C8" s="22">
        <v>30</v>
      </c>
      <c r="D8" s="22"/>
      <c r="F8" s="22" t="s">
        <v>41</v>
      </c>
      <c r="G8" s="22">
        <v>20</v>
      </c>
      <c r="H8" s="22">
        <v>30</v>
      </c>
      <c r="J8" s="22" t="s">
        <v>104</v>
      </c>
      <c r="K8" s="22">
        <v>20</v>
      </c>
      <c r="L8" s="22">
        <v>30</v>
      </c>
      <c r="M8" s="22" t="s">
        <v>103</v>
      </c>
      <c r="O8">
        <f t="shared" si="1"/>
        <v>0</v>
      </c>
      <c r="P8">
        <f t="shared" si="0"/>
        <v>0</v>
      </c>
    </row>
    <row r="9" spans="1:16" ht="27" customHeight="1" x14ac:dyDescent="0.2">
      <c r="A9" s="18" t="s">
        <v>57</v>
      </c>
      <c r="B9" s="22">
        <v>18</v>
      </c>
      <c r="C9" s="22">
        <v>26</v>
      </c>
      <c r="D9" s="22"/>
      <c r="F9" s="22" t="s">
        <v>57</v>
      </c>
      <c r="G9" s="22">
        <v>18</v>
      </c>
      <c r="H9" s="22">
        <v>26</v>
      </c>
      <c r="J9" s="22" t="s">
        <v>57</v>
      </c>
      <c r="K9" s="22">
        <v>18</v>
      </c>
      <c r="L9" s="22">
        <v>26</v>
      </c>
      <c r="M9" s="22" t="s">
        <v>101</v>
      </c>
      <c r="O9">
        <f t="shared" si="1"/>
        <v>0</v>
      </c>
      <c r="P9">
        <f t="shared" si="0"/>
        <v>0</v>
      </c>
    </row>
    <row r="10" spans="1:16" ht="27" customHeight="1" x14ac:dyDescent="0.2">
      <c r="A10" s="15" t="s">
        <v>42</v>
      </c>
      <c r="B10" s="22">
        <v>20</v>
      </c>
      <c r="C10" s="22">
        <v>30</v>
      </c>
      <c r="D10" s="22"/>
      <c r="F10" s="22" t="s">
        <v>42</v>
      </c>
      <c r="G10" s="22">
        <v>20</v>
      </c>
      <c r="H10" s="22">
        <v>30</v>
      </c>
      <c r="J10" s="22" t="s">
        <v>42</v>
      </c>
      <c r="K10" s="22">
        <v>20</v>
      </c>
      <c r="L10" s="22">
        <v>30</v>
      </c>
      <c r="M10" s="22" t="s">
        <v>103</v>
      </c>
      <c r="O10">
        <f t="shared" si="1"/>
        <v>0</v>
      </c>
      <c r="P10">
        <f t="shared" si="0"/>
        <v>0</v>
      </c>
    </row>
    <row r="11" spans="1:16" ht="27" customHeight="1" x14ac:dyDescent="0.2">
      <c r="A11" s="15" t="s">
        <v>44</v>
      </c>
      <c r="B11" s="22">
        <v>19</v>
      </c>
      <c r="C11" s="22">
        <v>27</v>
      </c>
      <c r="D11" s="22"/>
      <c r="F11" s="22" t="s">
        <v>44</v>
      </c>
      <c r="G11" s="22">
        <v>19</v>
      </c>
      <c r="H11" s="22">
        <v>27</v>
      </c>
      <c r="J11" s="22" t="s">
        <v>44</v>
      </c>
      <c r="K11" s="22">
        <v>19</v>
      </c>
      <c r="L11" s="22">
        <v>27</v>
      </c>
      <c r="M11" s="22" t="s">
        <v>101</v>
      </c>
      <c r="O11">
        <f t="shared" si="1"/>
        <v>0</v>
      </c>
      <c r="P11">
        <f t="shared" si="0"/>
        <v>0</v>
      </c>
    </row>
    <row r="12" spans="1:16" ht="27" customHeight="1" x14ac:dyDescent="0.2">
      <c r="A12" s="15" t="s">
        <v>66</v>
      </c>
      <c r="B12" s="22">
        <v>20</v>
      </c>
      <c r="C12" s="22">
        <v>30</v>
      </c>
      <c r="D12" s="22"/>
      <c r="F12" s="22" t="s">
        <v>66</v>
      </c>
      <c r="G12" s="22">
        <v>20</v>
      </c>
      <c r="H12" s="22">
        <v>30</v>
      </c>
      <c r="J12" s="22" t="s">
        <v>66</v>
      </c>
      <c r="K12" s="22">
        <v>20</v>
      </c>
      <c r="L12" s="22">
        <v>30</v>
      </c>
      <c r="M12" s="22" t="s">
        <v>103</v>
      </c>
      <c r="O12">
        <f t="shared" si="1"/>
        <v>0</v>
      </c>
      <c r="P12">
        <f t="shared" si="0"/>
        <v>0</v>
      </c>
    </row>
    <row r="13" spans="1:16" ht="27" customHeight="1" x14ac:dyDescent="0.2">
      <c r="A13" s="15" t="s">
        <v>43</v>
      </c>
      <c r="B13" s="22">
        <v>20</v>
      </c>
      <c r="C13" s="22">
        <v>30</v>
      </c>
      <c r="D13" s="22"/>
      <c r="F13" s="22" t="s">
        <v>43</v>
      </c>
      <c r="G13" s="22">
        <v>20</v>
      </c>
      <c r="H13" s="22">
        <v>30</v>
      </c>
      <c r="J13" s="22" t="s">
        <v>43</v>
      </c>
      <c r="K13" s="22">
        <v>20</v>
      </c>
      <c r="L13" s="22">
        <v>30</v>
      </c>
      <c r="M13" s="22" t="s">
        <v>103</v>
      </c>
      <c r="O13">
        <f t="shared" si="1"/>
        <v>0</v>
      </c>
      <c r="P13">
        <f t="shared" si="0"/>
        <v>0</v>
      </c>
    </row>
    <row r="14" spans="1:16" ht="27" customHeight="1" x14ac:dyDescent="0.2">
      <c r="A14" s="16" t="s">
        <v>46</v>
      </c>
      <c r="B14" s="22">
        <v>18</v>
      </c>
      <c r="C14" s="22">
        <v>26</v>
      </c>
      <c r="D14" s="22"/>
      <c r="F14" s="22" t="s">
        <v>45</v>
      </c>
      <c r="G14" s="22">
        <v>18</v>
      </c>
      <c r="H14" s="22">
        <v>26</v>
      </c>
      <c r="J14" s="22" t="s">
        <v>45</v>
      </c>
      <c r="K14" s="22">
        <v>18</v>
      </c>
      <c r="L14" s="22">
        <v>26</v>
      </c>
      <c r="M14" s="22" t="s">
        <v>101</v>
      </c>
      <c r="O14">
        <f t="shared" si="1"/>
        <v>0</v>
      </c>
      <c r="P14">
        <f t="shared" si="0"/>
        <v>0</v>
      </c>
    </row>
    <row r="15" spans="1:16" ht="27" customHeight="1" x14ac:dyDescent="0.2">
      <c r="A15" s="15" t="s">
        <v>48</v>
      </c>
      <c r="B15">
        <v>20</v>
      </c>
      <c r="C15">
        <v>30</v>
      </c>
      <c r="F15" s="22" t="s">
        <v>47</v>
      </c>
      <c r="G15" s="22">
        <v>20</v>
      </c>
      <c r="H15" s="22">
        <v>30</v>
      </c>
      <c r="J15" s="22" t="s">
        <v>47</v>
      </c>
      <c r="K15" s="22">
        <v>20</v>
      </c>
      <c r="L15" s="22">
        <v>30</v>
      </c>
      <c r="M15" s="22" t="s">
        <v>103</v>
      </c>
      <c r="O15">
        <f t="shared" si="1"/>
        <v>0</v>
      </c>
      <c r="P15">
        <f t="shared" si="0"/>
        <v>0</v>
      </c>
    </row>
    <row r="16" spans="1:16" ht="27" customHeight="1" x14ac:dyDescent="0.2">
      <c r="A16" s="15" t="s">
        <v>51</v>
      </c>
      <c r="B16">
        <v>20</v>
      </c>
      <c r="C16">
        <v>30</v>
      </c>
      <c r="F16" s="22" t="s">
        <v>50</v>
      </c>
      <c r="G16" s="22">
        <v>20</v>
      </c>
      <c r="H16" s="22">
        <v>30</v>
      </c>
      <c r="J16" s="22" t="s">
        <v>50</v>
      </c>
      <c r="K16" s="22">
        <v>20</v>
      </c>
      <c r="L16" s="22">
        <v>30</v>
      </c>
      <c r="M16" s="22" t="s">
        <v>103</v>
      </c>
      <c r="O16">
        <f t="shared" si="1"/>
        <v>0</v>
      </c>
      <c r="P16">
        <f t="shared" si="0"/>
        <v>0</v>
      </c>
    </row>
    <row r="17" spans="1:16" ht="27" customHeight="1" x14ac:dyDescent="0.2">
      <c r="A17" s="15" t="s">
        <v>53</v>
      </c>
      <c r="B17">
        <v>12</v>
      </c>
      <c r="C17">
        <v>24</v>
      </c>
      <c r="F17" s="22" t="s">
        <v>52</v>
      </c>
      <c r="G17" s="22">
        <v>10</v>
      </c>
      <c r="H17" s="22">
        <v>22</v>
      </c>
      <c r="J17" s="22" t="s">
        <v>52</v>
      </c>
      <c r="K17" s="22">
        <v>12</v>
      </c>
      <c r="L17" s="22">
        <v>24</v>
      </c>
      <c r="M17" s="22" t="s">
        <v>105</v>
      </c>
      <c r="O17">
        <f t="shared" si="1"/>
        <v>2</v>
      </c>
      <c r="P17">
        <f t="shared" si="0"/>
        <v>2</v>
      </c>
    </row>
    <row r="18" spans="1:16" ht="27" customHeight="1" x14ac:dyDescent="0.2">
      <c r="A18" s="15" t="s">
        <v>55</v>
      </c>
      <c r="B18">
        <v>20</v>
      </c>
      <c r="C18">
        <v>30</v>
      </c>
      <c r="F18" s="22" t="s">
        <v>54</v>
      </c>
      <c r="G18" s="22">
        <v>20</v>
      </c>
      <c r="H18" s="22">
        <v>30</v>
      </c>
      <c r="J18" s="22" t="s">
        <v>54</v>
      </c>
      <c r="K18" s="22">
        <v>20</v>
      </c>
      <c r="L18" s="22">
        <v>30</v>
      </c>
      <c r="M18" s="22" t="s">
        <v>103</v>
      </c>
      <c r="O18">
        <f t="shared" si="1"/>
        <v>0</v>
      </c>
      <c r="P18">
        <f t="shared" si="0"/>
        <v>0</v>
      </c>
    </row>
    <row r="19" spans="1:16" ht="27" customHeight="1" x14ac:dyDescent="0.2">
      <c r="A19" s="18" t="s">
        <v>58</v>
      </c>
      <c r="B19">
        <v>18</v>
      </c>
      <c r="C19">
        <v>26</v>
      </c>
      <c r="F19" s="22" t="s">
        <v>57</v>
      </c>
      <c r="G19" s="22">
        <v>18</v>
      </c>
      <c r="H19" s="22">
        <v>26</v>
      </c>
      <c r="J19" s="22" t="s">
        <v>57</v>
      </c>
      <c r="K19" s="22">
        <v>18</v>
      </c>
      <c r="L19" s="22">
        <v>26</v>
      </c>
      <c r="M19" s="22" t="s">
        <v>106</v>
      </c>
      <c r="O19">
        <f t="shared" si="1"/>
        <v>0</v>
      </c>
      <c r="P19">
        <f t="shared" si="0"/>
        <v>0</v>
      </c>
    </row>
    <row r="20" spans="1:16" ht="27" customHeight="1" x14ac:dyDescent="0.2">
      <c r="A20" s="18" t="s">
        <v>49</v>
      </c>
      <c r="B20">
        <v>20</v>
      </c>
      <c r="C20">
        <v>30</v>
      </c>
      <c r="F20" s="22" t="s">
        <v>41</v>
      </c>
      <c r="G20" s="22">
        <v>20</v>
      </c>
      <c r="H20" s="22">
        <v>30</v>
      </c>
      <c r="J20" s="22" t="s">
        <v>41</v>
      </c>
      <c r="K20" s="22">
        <v>20</v>
      </c>
      <c r="L20" s="22">
        <v>30</v>
      </c>
      <c r="M20" s="22" t="s">
        <v>107</v>
      </c>
      <c r="O20">
        <f t="shared" si="1"/>
        <v>0</v>
      </c>
      <c r="P20">
        <f t="shared" si="0"/>
        <v>0</v>
      </c>
    </row>
    <row r="21" spans="1:16" ht="27" customHeight="1" x14ac:dyDescent="0.2">
      <c r="A21" s="18" t="s">
        <v>65</v>
      </c>
      <c r="B21">
        <v>20</v>
      </c>
      <c r="C21">
        <v>30</v>
      </c>
      <c r="F21" s="22" t="s">
        <v>64</v>
      </c>
      <c r="G21" s="22">
        <v>20</v>
      </c>
      <c r="H21" s="22">
        <v>30</v>
      </c>
      <c r="J21" s="22" t="s">
        <v>64</v>
      </c>
      <c r="K21" s="22">
        <v>20</v>
      </c>
      <c r="L21" s="22">
        <v>30</v>
      </c>
      <c r="M21" s="22" t="s">
        <v>103</v>
      </c>
      <c r="O21">
        <f t="shared" si="1"/>
        <v>0</v>
      </c>
      <c r="P21">
        <f t="shared" si="0"/>
        <v>0</v>
      </c>
    </row>
    <row r="22" spans="1:16" ht="27" customHeight="1" x14ac:dyDescent="0.2">
      <c r="A22" s="15" t="s">
        <v>61</v>
      </c>
      <c r="B22">
        <v>18</v>
      </c>
      <c r="C22">
        <v>26</v>
      </c>
      <c r="F22" s="22" t="s">
        <v>60</v>
      </c>
      <c r="G22" s="22">
        <v>18</v>
      </c>
      <c r="H22" s="22">
        <v>26</v>
      </c>
      <c r="J22" s="22" t="s">
        <v>60</v>
      </c>
      <c r="K22" s="22">
        <v>18</v>
      </c>
      <c r="L22" s="22">
        <v>26</v>
      </c>
      <c r="M22" s="22" t="s">
        <v>101</v>
      </c>
      <c r="O22">
        <f t="shared" si="1"/>
        <v>0</v>
      </c>
      <c r="P22">
        <f t="shared" si="0"/>
        <v>0</v>
      </c>
    </row>
    <row r="23" spans="1:16" ht="27" customHeight="1" x14ac:dyDescent="0.2">
      <c r="A23" s="15" t="s">
        <v>63</v>
      </c>
      <c r="B23">
        <v>16</v>
      </c>
      <c r="C23">
        <v>24</v>
      </c>
      <c r="F23" s="22" t="s">
        <v>62</v>
      </c>
      <c r="G23" s="22">
        <v>16</v>
      </c>
      <c r="H23" s="22">
        <v>24</v>
      </c>
      <c r="J23" s="22" t="s">
        <v>62</v>
      </c>
      <c r="K23" s="22">
        <v>16</v>
      </c>
      <c r="L23" s="22">
        <v>24</v>
      </c>
      <c r="M23" s="22" t="s">
        <v>101</v>
      </c>
      <c r="O23">
        <f t="shared" si="1"/>
        <v>0</v>
      </c>
      <c r="P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53E-1D20-46CC-AA39-597E3DF401D4}">
  <sheetPr codeName="Sheet2"/>
  <dimension ref="A1:C6"/>
  <sheetViews>
    <sheetView workbookViewId="0">
      <selection activeCell="J28" sqref="J28"/>
    </sheetView>
  </sheetViews>
  <sheetFormatPr defaultRowHeight="14.25" x14ac:dyDescent="0.2"/>
  <cols>
    <col min="3" max="3" width="12.125" bestFit="1" customWidth="1"/>
  </cols>
  <sheetData>
    <row r="1" spans="1:3" s="1" customFormat="1" x14ac:dyDescent="0.2">
      <c r="A1" s="3" t="s">
        <v>56</v>
      </c>
      <c r="B1" s="3" t="s">
        <v>77</v>
      </c>
      <c r="C1" s="3" t="s">
        <v>78</v>
      </c>
    </row>
    <row r="2" spans="1:3" x14ac:dyDescent="0.2">
      <c r="A2" s="14">
        <v>1</v>
      </c>
      <c r="B2" s="14" t="s">
        <v>80</v>
      </c>
      <c r="C2" s="13" t="s">
        <v>89</v>
      </c>
    </row>
    <row r="3" spans="1:3" x14ac:dyDescent="0.2">
      <c r="A3" s="14">
        <v>2</v>
      </c>
      <c r="B3" s="14" t="s">
        <v>81</v>
      </c>
      <c r="C3" s="13" t="s">
        <v>90</v>
      </c>
    </row>
    <row r="4" spans="1:3" x14ac:dyDescent="0.2">
      <c r="A4" s="14">
        <v>3</v>
      </c>
      <c r="B4" s="14" t="s">
        <v>82</v>
      </c>
      <c r="C4" s="13" t="s">
        <v>91</v>
      </c>
    </row>
    <row r="5" spans="1:3" x14ac:dyDescent="0.2">
      <c r="A5" s="14">
        <v>4</v>
      </c>
      <c r="B5" s="14" t="s">
        <v>83</v>
      </c>
      <c r="C5" s="13" t="s">
        <v>92</v>
      </c>
    </row>
    <row r="6" spans="1:3" x14ac:dyDescent="0.2">
      <c r="A6" s="14">
        <v>5</v>
      </c>
      <c r="B6" s="14" t="s">
        <v>79</v>
      </c>
      <c r="C6" s="13" t="s">
        <v>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鱼种设计表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2025-04-17T19:04:00Z</dcterms:modified>
</cp:coreProperties>
</file>