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ke\Google Drive\Thesis\R\Analysis\Exports\Switch\"/>
    </mc:Choice>
  </mc:AlternateContent>
  <xr:revisionPtr revIDLastSave="0" documentId="13_ncr:1_{C8AFC135-2FAE-4F22-B589-099E19D0EB81}" xr6:coauthVersionLast="45" xr6:coauthVersionMax="45" xr10:uidLastSave="{00000000-0000-0000-0000-000000000000}"/>
  <bookViews>
    <workbookView xWindow="24930" yWindow="330" windowWidth="22575" windowHeight="17655" xr2:uid="{00000000-000D-0000-FFFF-FFFF00000000}"/>
  </bookViews>
  <sheets>
    <sheet name="car" sheetId="1" r:id="rId1"/>
    <sheet name="car_SEM" sheetId="5" r:id="rId2"/>
    <sheet name="bike" sheetId="2" r:id="rId3"/>
    <sheet name="bike_SEM" sheetId="6" r:id="rId4"/>
    <sheet name="escooter" sheetId="3" r:id="rId5"/>
    <sheet name="escooter_SEM" sheetId="7" r:id="rId6"/>
    <sheet name="MAX" sheetId="4" r:id="rId7"/>
    <sheet name="MAX_SE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4" l="1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K33" i="4"/>
  <c r="L33" i="4"/>
  <c r="M33" i="4"/>
  <c r="K34" i="4"/>
  <c r="L34" i="4"/>
  <c r="M34" i="4"/>
  <c r="K35" i="4"/>
  <c r="L35" i="4"/>
  <c r="M35" i="4"/>
  <c r="K36" i="4"/>
  <c r="L36" i="4"/>
  <c r="M36" i="4"/>
  <c r="K37" i="4"/>
  <c r="L37" i="4"/>
  <c r="M37" i="4"/>
  <c r="K38" i="4"/>
  <c r="L38" i="4"/>
  <c r="M38" i="4"/>
  <c r="K39" i="4"/>
  <c r="L39" i="4"/>
  <c r="M39" i="4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K24" i="3"/>
  <c r="L24" i="3"/>
  <c r="M24" i="3"/>
  <c r="K25" i="3"/>
  <c r="L25" i="3"/>
  <c r="M25" i="3"/>
  <c r="K26" i="3"/>
  <c r="L26" i="3"/>
  <c r="M26" i="3"/>
  <c r="K27" i="3"/>
  <c r="L27" i="3"/>
  <c r="M27" i="3"/>
  <c r="K28" i="3"/>
  <c r="L28" i="3"/>
  <c r="M28" i="3"/>
  <c r="K29" i="3"/>
  <c r="L29" i="3"/>
  <c r="M29" i="3"/>
  <c r="K30" i="3"/>
  <c r="L30" i="3"/>
  <c r="M30" i="3"/>
  <c r="K31" i="3"/>
  <c r="L31" i="3"/>
  <c r="M31" i="3"/>
  <c r="K32" i="3"/>
  <c r="L32" i="3"/>
  <c r="M32" i="3"/>
  <c r="K33" i="3"/>
  <c r="L33" i="3"/>
  <c r="M33" i="3"/>
  <c r="K34" i="3"/>
  <c r="L34" i="3"/>
  <c r="M34" i="3"/>
  <c r="K35" i="3"/>
  <c r="L35" i="3"/>
  <c r="M35" i="3"/>
  <c r="K36" i="3"/>
  <c r="L36" i="3"/>
  <c r="M36" i="3"/>
  <c r="K37" i="3"/>
  <c r="L37" i="3"/>
  <c r="M37" i="3"/>
  <c r="K38" i="3"/>
  <c r="L38" i="3"/>
  <c r="M38" i="3"/>
  <c r="K39" i="3"/>
  <c r="L39" i="3"/>
  <c r="M39" i="3"/>
  <c r="K4" i="2"/>
  <c r="L4" i="2"/>
  <c r="M4" i="2"/>
  <c r="K5" i="2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K39" i="2"/>
  <c r="L39" i="2"/>
  <c r="M39" i="2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M3" i="4" l="1"/>
  <c r="L3" i="4"/>
  <c r="K3" i="4"/>
  <c r="M3" i="3"/>
  <c r="L3" i="3"/>
  <c r="K3" i="3"/>
  <c r="M3" i="2"/>
  <c r="L3" i="2"/>
  <c r="K3" i="2"/>
  <c r="M3" i="1"/>
  <c r="L3" i="1"/>
  <c r="K3" i="1"/>
</calcChain>
</file>

<file path=xl/sharedStrings.xml><?xml version="1.0" encoding="utf-8"?>
<sst xmlns="http://schemas.openxmlformats.org/spreadsheetml/2006/main" count="1200" uniqueCount="479">
  <si>
    <t>Q35_2</t>
  </si>
  <si>
    <t>Predictors</t>
  </si>
  <si>
    <t>Estimates</t>
  </si>
  <si>
    <t>CI</t>
  </si>
  <si>
    <t>p</t>
  </si>
  <si>
    <t>(Intercept)</t>
  </si>
  <si>
    <t>Q68_inc_2</t>
  </si>
  <si>
    <t>-0.10 – 0.63</t>
  </si>
  <si>
    <t>-0.14 – 0.61</t>
  </si>
  <si>
    <t>Q68_inc_3</t>
  </si>
  <si>
    <t>-0.27 – 0.71</t>
  </si>
  <si>
    <t>-0.26 – 0.71</t>
  </si>
  <si>
    <t>-0.25 – 0.74</t>
  </si>
  <si>
    <t>Q68_inc_4</t>
  </si>
  <si>
    <t>-0.62 – 0.63</t>
  </si>
  <si>
    <t>-0.61 – 0.65</t>
  </si>
  <si>
    <t>-0.60 – 0.67</t>
  </si>
  <si>
    <t>Q68_inc_5</t>
  </si>
  <si>
    <t>-0.59 – 1.02</t>
  </si>
  <si>
    <t>-0.57 – 1.07</t>
  </si>
  <si>
    <t>-0.54 – 1.10</t>
  </si>
  <si>
    <t>Q68_inc_6</t>
  </si>
  <si>
    <t>-1.33 – 0.24</t>
  </si>
  <si>
    <t>-1.29 – 0.29</t>
  </si>
  <si>
    <t>-1.26 – 0.37</t>
  </si>
  <si>
    <t>RECODED_Q63_am_ind_ala</t>
  </si>
  <si>
    <t>-1.49 – 1.83</t>
  </si>
  <si>
    <t>-1.50 – 1.82</t>
  </si>
  <si>
    <t>-1.71 – 1.91</t>
  </si>
  <si>
    <t>RECODED_Q63_asian</t>
  </si>
  <si>
    <t>-0.38 – 0.38</t>
  </si>
  <si>
    <t>-0.37 – 0.38</t>
  </si>
  <si>
    <t>-0.32 – 0.45</t>
  </si>
  <si>
    <t>RECODED_Q63_black</t>
  </si>
  <si>
    <t>-0.83 – 0.88</t>
  </si>
  <si>
    <t>-0.82 – 0.89</t>
  </si>
  <si>
    <t>-0.96 – 0.79</t>
  </si>
  <si>
    <t>RECODED_Q63_hisp_lat</t>
  </si>
  <si>
    <t>-0.64 – 0.14</t>
  </si>
  <si>
    <t>-0.63 – 0.15</t>
  </si>
  <si>
    <t>-0.60 – 0.20</t>
  </si>
  <si>
    <t>RECODED_Q63_more_than_one_race</t>
  </si>
  <si>
    <t>-0.05 – 0.67</t>
  </si>
  <si>
    <t>-0.07 – 0.66</t>
  </si>
  <si>
    <t>-0.05 – 0.69</t>
  </si>
  <si>
    <t>RECODED_Q63_nat_haw_pac</t>
  </si>
  <si>
    <t>-2.78 – 0.29</t>
  </si>
  <si>
    <t>-2.78 – 0.28</t>
  </si>
  <si>
    <t>-2.78 – 0.30</t>
  </si>
  <si>
    <t>RECODED_Q63_other</t>
  </si>
  <si>
    <t>-1.23 – 0.95</t>
  </si>
  <si>
    <t>-1.35 – 0.92</t>
  </si>
  <si>
    <t>Q65_female</t>
  </si>
  <si>
    <t>-0.79 – -0.26</t>
  </si>
  <si>
    <t>-0.79 – -0.25</t>
  </si>
  <si>
    <t>Q65_nonbinary</t>
  </si>
  <si>
    <t>-0.92 – 0.42</t>
  </si>
  <si>
    <t>-0.94 – 0.40</t>
  </si>
  <si>
    <t>-1.01 – 0.37</t>
  </si>
  <si>
    <t>Q65_other</t>
  </si>
  <si>
    <t>-1.63 – 1.53</t>
  </si>
  <si>
    <t>-1.63 – 1.52</t>
  </si>
  <si>
    <t>-1.74 – 1.43</t>
  </si>
  <si>
    <t>Q11</t>
  </si>
  <si>
    <t>-0.57 – 0.15</t>
  </si>
  <si>
    <t>-0.59 – 0.13</t>
  </si>
  <si>
    <t>-0.59 – 0.14</t>
  </si>
  <si>
    <t>Q64</t>
  </si>
  <si>
    <t>-0.02 – 0.02</t>
  </si>
  <si>
    <t>-0.01 – 0.03</t>
  </si>
  <si>
    <t>Q66</t>
  </si>
  <si>
    <t>-0.42 – 0.22</t>
  </si>
  <si>
    <t>-0.43 – 0.22</t>
  </si>
  <si>
    <t>-0.45 – 0.20</t>
  </si>
  <si>
    <t>Q67</t>
  </si>
  <si>
    <t>-0.13 – 0.36</t>
  </si>
  <si>
    <t>-0.13 – 0.37</t>
  </si>
  <si>
    <t>-0.13 – 0.38</t>
  </si>
  <si>
    <t>Q69</t>
  </si>
  <si>
    <t>0.05 – 0.31</t>
  </si>
  <si>
    <t>0.04 – 0.30</t>
  </si>
  <si>
    <t>Q70</t>
  </si>
  <si>
    <t>-0.77 – 0.02</t>
  </si>
  <si>
    <t>-0.79 – 0.02</t>
  </si>
  <si>
    <t>Q5</t>
  </si>
  <si>
    <t>0.08 – 0.26</t>
  </si>
  <si>
    <t>0.09 – 0.27</t>
  </si>
  <si>
    <t>0.08 – 0.27</t>
  </si>
  <si>
    <t>Q7_4</t>
  </si>
  <si>
    <t>-0.05 – -0.02</t>
  </si>
  <si>
    <t>Q13</t>
  </si>
  <si>
    <t>-0.17 – 0.09</t>
  </si>
  <si>
    <t>-0.17 – 0.10</t>
  </si>
  <si>
    <t>Q17</t>
  </si>
  <si>
    <t>1.48 – 2.06</t>
  </si>
  <si>
    <t>1.47 – 2.05</t>
  </si>
  <si>
    <t>1.50 – 2.09</t>
  </si>
  <si>
    <t>Q23</t>
  </si>
  <si>
    <t>-0.69 – 0.23</t>
  </si>
  <si>
    <t>-0.69 – 0.24</t>
  </si>
  <si>
    <t>-0.72 – 0.21</t>
  </si>
  <si>
    <t>Q30</t>
  </si>
  <si>
    <t>-0.30 – -0.01</t>
  </si>
  <si>
    <t>-0.29 – 0.01</t>
  </si>
  <si>
    <t>-0.31 – -0.01</t>
  </si>
  <si>
    <t>attitude_car</t>
  </si>
  <si>
    <t>-0.07 – -0.01</t>
  </si>
  <si>
    <t>attitude_bike</t>
  </si>
  <si>
    <t>0.17 – 0.23</t>
  </si>
  <si>
    <t>attitude_escooter</t>
  </si>
  <si>
    <t>-0.02 – 0.03</t>
  </si>
  <si>
    <t>attitude_MAX</t>
  </si>
  <si>
    <t>-0.04 – 0.01</t>
  </si>
  <si>
    <t>Q8_FAC1</t>
  </si>
  <si>
    <t>-0.41 – -0.13</t>
  </si>
  <si>
    <t>-0.44 – -0.15</t>
  </si>
  <si>
    <t>Q8_FAC2</t>
  </si>
  <si>
    <t>0.05 – 0.34</t>
  </si>
  <si>
    <t>0.05 – 0.35</t>
  </si>
  <si>
    <t>0.05 – 0.36</t>
  </si>
  <si>
    <t>attitude_mean_car</t>
  </si>
  <si>
    <t>-0.48 – -0.07</t>
  </si>
  <si>
    <t>attitude_mean_bike</t>
  </si>
  <si>
    <t>1.56 – 2.07</t>
  </si>
  <si>
    <t>attitude_mean_escooter</t>
  </si>
  <si>
    <t>-0.24 – 0.25</t>
  </si>
  <si>
    <t>attitude_mean_MAX</t>
  </si>
  <si>
    <t>-0.37 – 0.07</t>
  </si>
  <si>
    <t>attitude_fac_car</t>
  </si>
  <si>
    <t>-0.39 – -0.07</t>
  </si>
  <si>
    <t>attitude_fac_bike</t>
  </si>
  <si>
    <t>0.98 – 1.30</t>
  </si>
  <si>
    <t>attitude_fac_escooter</t>
  </si>
  <si>
    <t>-0.13 – 0.16</t>
  </si>
  <si>
    <t>attitude_fac_MAX</t>
  </si>
  <si>
    <t>-0.25 – 0.06</t>
  </si>
  <si>
    <t>Observations</t>
  </si>
  <si>
    <t>0.401 / 0.384</t>
  </si>
  <si>
    <t>0.404 / 0.387</t>
  </si>
  <si>
    <t>0.400 / 0.383</t>
  </si>
  <si>
    <t>R2 / R2 adjusted</t>
  </si>
  <si>
    <t>SEM</t>
  </si>
  <si>
    <t>lhs</t>
  </si>
  <si>
    <t>op</t>
  </si>
  <si>
    <t>rhs</t>
  </si>
  <si>
    <t>est</t>
  </si>
  <si>
    <t>se</t>
  </si>
  <si>
    <t>z</t>
  </si>
  <si>
    <t>pvalue</t>
  </si>
  <si>
    <t>ci.lower</t>
  </si>
  <si>
    <t>ci.upper</t>
  </si>
  <si>
    <t>Q35_1</t>
  </si>
  <si>
    <t>~</t>
  </si>
  <si>
    <t>RECODED_Q6_activetransport</t>
  </si>
  <si>
    <t>RECODED_Q6_other</t>
  </si>
  <si>
    <t>RECODED_Q6_publictransit</t>
  </si>
  <si>
    <t>Q35_3</t>
  </si>
  <si>
    <t>Q35_4</t>
  </si>
  <si>
    <t>SE</t>
  </si>
  <si>
    <t>-0.46 – 0.74</t>
  </si>
  <si>
    <t>-0.45 – 0.75</t>
  </si>
  <si>
    <t>-0.41 – 0.81</t>
  </si>
  <si>
    <t>-0.46 – 1.18</t>
  </si>
  <si>
    <t>-0.45 – 1.19</t>
  </si>
  <si>
    <t>-0.47 – 1.19</t>
  </si>
  <si>
    <t>-0.04 – 2.08</t>
  </si>
  <si>
    <t>-0.13 – 2.00</t>
  </si>
  <si>
    <t>-0.12 – 2.02</t>
  </si>
  <si>
    <t>-1.15 – 1.50</t>
  </si>
  <si>
    <t>-1.26 – 1.44</t>
  </si>
  <si>
    <t>-1.30 – 1.41</t>
  </si>
  <si>
    <t>-1.62 – 1.17</t>
  </si>
  <si>
    <t>-1.59 – 1.19</t>
  </si>
  <si>
    <t>-1.83 – 1.18</t>
  </si>
  <si>
    <t>-2.22 – 3.58</t>
  </si>
  <si>
    <t>-2.27 – 3.54</t>
  </si>
  <si>
    <t>-3.55 – 3.14</t>
  </si>
  <si>
    <t>0.17 – 1.33</t>
  </si>
  <si>
    <t>0.15 – 1.32</t>
  </si>
  <si>
    <t>0.18 – 1.36</t>
  </si>
  <si>
    <t>-1.22 – 1.30</t>
  </si>
  <si>
    <t>-1.08 – 1.50</t>
  </si>
  <si>
    <t>-0.44 – 0.82</t>
  </si>
  <si>
    <t>-0.46 – 0.81</t>
  </si>
  <si>
    <t>-0.42 – 0.87</t>
  </si>
  <si>
    <t>-0.10 – 1.03</t>
  </si>
  <si>
    <t>-0.12 – 1.02</t>
  </si>
  <si>
    <t>-0.23 – 0.94</t>
  </si>
  <si>
    <t>-5.28 – 0.56</t>
  </si>
  <si>
    <t>-5.30 – 0.54</t>
  </si>
  <si>
    <t>-5.27 – 0.57</t>
  </si>
  <si>
    <t>-4.42 – -0.48</t>
  </si>
  <si>
    <t>-4.41 – -0.47</t>
  </si>
  <si>
    <t>-0.46 – 0.36</t>
  </si>
  <si>
    <t>-0.47 – 0.35</t>
  </si>
  <si>
    <t>-0.43 – 0.41</t>
  </si>
  <si>
    <t>-0.40 – 1.55</t>
  </si>
  <si>
    <t>-0.41 – 1.54</t>
  </si>
  <si>
    <t>-0.38 – 1.59</t>
  </si>
  <si>
    <t>-0.44 – 4.13</t>
  </si>
  <si>
    <t>-0.46 – 4.11</t>
  </si>
  <si>
    <t>-0.31 – 4.27</t>
  </si>
  <si>
    <t>0.54 – 1.54</t>
  </si>
  <si>
    <t>0.54 – 1.55</t>
  </si>
  <si>
    <t>0.48 – 1.51</t>
  </si>
  <si>
    <t>-0.02 – 0.05</t>
  </si>
  <si>
    <t>-0.12 – 0.90</t>
  </si>
  <si>
    <t>-0.12 – 0.91</t>
  </si>
  <si>
    <t>-0.11 – 0.93</t>
  </si>
  <si>
    <t>-0.86 – 0.09</t>
  </si>
  <si>
    <t>-0.93 – 0.04</t>
  </si>
  <si>
    <t>-0.82 – 0.18</t>
  </si>
  <si>
    <t>-0.07 – 0.33</t>
  </si>
  <si>
    <t>-0.08 – 0.32</t>
  </si>
  <si>
    <t>-0.11 – 0.30</t>
  </si>
  <si>
    <t>0.08 – 1.36</t>
  </si>
  <si>
    <t>0.09 – 1.37</t>
  </si>
  <si>
    <t>0.00 – 1.30</t>
  </si>
  <si>
    <t>-0.20 – 0.07</t>
  </si>
  <si>
    <t>-0.20 – 0.08</t>
  </si>
  <si>
    <t>0.05 – 0.11</t>
  </si>
  <si>
    <t>0.06 – 0.12</t>
  </si>
  <si>
    <t>1.00 – 1.41</t>
  </si>
  <si>
    <t>1.01 – 1.42</t>
  </si>
  <si>
    <t>0.99 – 1.41</t>
  </si>
  <si>
    <t>-1.00 – -0.34</t>
  </si>
  <si>
    <t>-1.00 – -0.33</t>
  </si>
  <si>
    <t>-1.06 – -0.40</t>
  </si>
  <si>
    <t>-1.29 – 0.07</t>
  </si>
  <si>
    <t>-1.33 – 0.04</t>
  </si>
  <si>
    <t>-1.23 – 0.14</t>
  </si>
  <si>
    <t>-0.17 – 0.26</t>
  </si>
  <si>
    <t>0.11 – 0.19</t>
  </si>
  <si>
    <t>-0.07 – 0.02</t>
  </si>
  <si>
    <t>-0.02 – 0.06</t>
  </si>
  <si>
    <t>-0.17 – 0.27</t>
  </si>
  <si>
    <t>-0.19 – 0.26</t>
  </si>
  <si>
    <t>-0.33 – 0.16</t>
  </si>
  <si>
    <t>-0.34 – 0.15</t>
  </si>
  <si>
    <t>-0.30 – 0.20</t>
  </si>
  <si>
    <t>0.74 – 1.37</t>
  </si>
  <si>
    <t>-0.66 – 0.14</t>
  </si>
  <si>
    <t>-0.15 – 0.62</t>
  </si>
  <si>
    <t>-0.73 – -0.04</t>
  </si>
  <si>
    <t>0.59 – 1.06</t>
  </si>
  <si>
    <t>-0.33 – 0.18</t>
  </si>
  <si>
    <t>-0.15 – 0.32</t>
  </si>
  <si>
    <t>-0.56 – -0.07</t>
  </si>
  <si>
    <t>0.403 / 0.380</t>
  </si>
  <si>
    <t>0.404 / 0.381</t>
  </si>
  <si>
    <t>0.407 / 0.384</t>
  </si>
  <si>
    <t>0.14 – 0.66</t>
  </si>
  <si>
    <t>0.11 – 0.65</t>
  </si>
  <si>
    <t>-0.06 – 0.63</t>
  </si>
  <si>
    <t>-0.05 – 0.64</t>
  </si>
  <si>
    <t>-0.08 – 0.63</t>
  </si>
  <si>
    <t>-0.21 – 0.67</t>
  </si>
  <si>
    <t>-0.19 – 0.69</t>
  </si>
  <si>
    <t>-0.22 – 0.68</t>
  </si>
  <si>
    <t>-0.51 – 0.61</t>
  </si>
  <si>
    <t>-0.43 – 0.70</t>
  </si>
  <si>
    <t>-0.50 – 0.65</t>
  </si>
  <si>
    <t>-0.18 – 0.92</t>
  </si>
  <si>
    <t>-0.25 – 0.86</t>
  </si>
  <si>
    <t>-0.31 – 0.84</t>
  </si>
  <si>
    <t>-1.00 – 1.25</t>
  </si>
  <si>
    <t>-1.09 – 1.16</t>
  </si>
  <si>
    <t>-1.19 – 1.24</t>
  </si>
  <si>
    <t>-0.26 – 0.28</t>
  </si>
  <si>
    <t>-0.25 – 0.30</t>
  </si>
  <si>
    <t>-0.19 – 0.37</t>
  </si>
  <si>
    <t>-0.63 – 0.59</t>
  </si>
  <si>
    <t>-0.66 – 0.56</t>
  </si>
  <si>
    <t>-0.63 – 0.63</t>
  </si>
  <si>
    <t>-0.40 – 0.16</t>
  </si>
  <si>
    <t>-0.41 – 0.15</t>
  </si>
  <si>
    <t>-0.35 – 0.23</t>
  </si>
  <si>
    <t>-0.11 – 0.41</t>
  </si>
  <si>
    <t>-0.12 – 0.40</t>
  </si>
  <si>
    <t>-0.11 – 0.42</t>
  </si>
  <si>
    <t>-1.83 – 0.39</t>
  </si>
  <si>
    <t>-1.82 – 0.40</t>
  </si>
  <si>
    <t>-1.87 – 0.37</t>
  </si>
  <si>
    <t>-0.76 – 0.82</t>
  </si>
  <si>
    <t>-0.78 – 0.80</t>
  </si>
  <si>
    <t>-0.84 – 0.81</t>
  </si>
  <si>
    <t>-0.26 – 0.11</t>
  </si>
  <si>
    <t>-0.25 – 0.13</t>
  </si>
  <si>
    <t>-0.26 – 0.13</t>
  </si>
  <si>
    <t>-0.90 – 0.05</t>
  </si>
  <si>
    <t>-0.87 – 0.09</t>
  </si>
  <si>
    <t>-0.97 – 0.02</t>
  </si>
  <si>
    <t>0.19 – 2.48</t>
  </si>
  <si>
    <t>0.23 – 2.51</t>
  </si>
  <si>
    <t>0.22 – 2.53</t>
  </si>
  <si>
    <t>-0.16 – 0.35</t>
  </si>
  <si>
    <t>-0.17 – 0.35</t>
  </si>
  <si>
    <t>-0.19 – 0.34</t>
  </si>
  <si>
    <t>-0.02 – 0.01</t>
  </si>
  <si>
    <t>-0.41 – 0.05</t>
  </si>
  <si>
    <t>-0.42 – 0.04</t>
  </si>
  <si>
    <t>-0.41 – 0.06</t>
  </si>
  <si>
    <t>-0.17 – 0.19</t>
  </si>
  <si>
    <t>-0.18 – 0.18</t>
  </si>
  <si>
    <t>-0.19 – 0.18</t>
  </si>
  <si>
    <t>-0.14 – 0.05</t>
  </si>
  <si>
    <t>-0.12 – 0.07</t>
  </si>
  <si>
    <t>-0.33 – 0.23</t>
  </si>
  <si>
    <t>-0.34 – 0.22</t>
  </si>
  <si>
    <t>-0.31 – 0.27</t>
  </si>
  <si>
    <t>-0.05 – 0.08</t>
  </si>
  <si>
    <t>-0.04 – -0.02</t>
  </si>
  <si>
    <t>-0.19 – -0.00</t>
  </si>
  <si>
    <t>-0.19 – 0.00</t>
  </si>
  <si>
    <t>-0.19 – 0.14</t>
  </si>
  <si>
    <t>-0.19 – 0.15</t>
  </si>
  <si>
    <t>-0.22 – 0.12</t>
  </si>
  <si>
    <t>1.75 – 2.46</t>
  </si>
  <si>
    <t>1.76 – 2.48</t>
  </si>
  <si>
    <t>-0.14 – 0.07</t>
  </si>
  <si>
    <t>-0.16 – 0.05</t>
  </si>
  <si>
    <t>-0.01 – 0.02</t>
  </si>
  <si>
    <t>0.11 – 0.14</t>
  </si>
  <si>
    <t>-0.12 – 0.08</t>
  </si>
  <si>
    <t>-0.13 – 0.08</t>
  </si>
  <si>
    <t>-0.12 – 0.09</t>
  </si>
  <si>
    <t>-0.11 – 0.11</t>
  </si>
  <si>
    <t>-0.15 – 0.14</t>
  </si>
  <si>
    <t>-0.14 – 0.22</t>
  </si>
  <si>
    <t>1.08 – 1.43</t>
  </si>
  <si>
    <t>-0.08 – 0.24</t>
  </si>
  <si>
    <t>-0.15 – 0.07</t>
  </si>
  <si>
    <t>-0.08 – 0.16</t>
  </si>
  <si>
    <t>0.63 – 0.84</t>
  </si>
  <si>
    <t>-0.04 – 0.18</t>
  </si>
  <si>
    <t>0.332 / 0.314</t>
  </si>
  <si>
    <t>0.328 / 0.310</t>
  </si>
  <si>
    <t>0.323 / 0.304</t>
  </si>
  <si>
    <t>-0.94 – 0.25</t>
  </si>
  <si>
    <t>-0.95 – 0.24</t>
  </si>
  <si>
    <t>-0.95 – 0.27</t>
  </si>
  <si>
    <t>-0.83 – 0.72</t>
  </si>
  <si>
    <t>-0.86 – 0.69</t>
  </si>
  <si>
    <t>-0.86 – 0.71</t>
  </si>
  <si>
    <t>-1.42 – 0.51</t>
  </si>
  <si>
    <t>-1.38 – 0.56</t>
  </si>
  <si>
    <t>-1.40 – 0.56</t>
  </si>
  <si>
    <t>-1.39 – 1.16</t>
  </si>
  <si>
    <t>-1.42 – 1.14</t>
  </si>
  <si>
    <t>-1.41 – 1.17</t>
  </si>
  <si>
    <t>-1.31 – 1.24</t>
  </si>
  <si>
    <t>-1.25 – 1.32</t>
  </si>
  <si>
    <t>-1.18 – 1.45</t>
  </si>
  <si>
    <t>-2.78 – 2.37</t>
  </si>
  <si>
    <t>-2.75 – 2.40</t>
  </si>
  <si>
    <t>-3.39 – 2.30</t>
  </si>
  <si>
    <t>-0.46 – 0.91</t>
  </si>
  <si>
    <t>-0.51 – 0.89</t>
  </si>
  <si>
    <t>-0.27 – 2.73</t>
  </si>
  <si>
    <t>-0.34 – 2.77</t>
  </si>
  <si>
    <t>-0.24 – 1.06</t>
  </si>
  <si>
    <t>-0.27 – 1.04</t>
  </si>
  <si>
    <t>-0.29 – 1.04</t>
  </si>
  <si>
    <t>0.02 – 1.19</t>
  </si>
  <si>
    <t>-0.04 – 1.14</t>
  </si>
  <si>
    <t>0.03 – 1.23</t>
  </si>
  <si>
    <t>-1.26 – 3.77</t>
  </si>
  <si>
    <t>-1.22 – 3.81</t>
  </si>
  <si>
    <t>-1.25 – 3.81</t>
  </si>
  <si>
    <t>-0.85 – 2.90</t>
  </si>
  <si>
    <t>-0.88 – 2.87</t>
  </si>
  <si>
    <t>-0.77 – 3.19</t>
  </si>
  <si>
    <t>-0.28 – 0.59</t>
  </si>
  <si>
    <t>-0.30 – 0.57</t>
  </si>
  <si>
    <t>-0.31 – 0.57</t>
  </si>
  <si>
    <t>-1.71 – 0.51</t>
  </si>
  <si>
    <t>-1.84 – 0.41</t>
  </si>
  <si>
    <t>-2.03 – 0.32</t>
  </si>
  <si>
    <t>-3.08 – 2.12</t>
  </si>
  <si>
    <t>-3.11 – 2.09</t>
  </si>
  <si>
    <t>-3.18 – 2.08</t>
  </si>
  <si>
    <t>-1.01 – 0.23</t>
  </si>
  <si>
    <t>-0.98 – 0.26</t>
  </si>
  <si>
    <t>-0.99 – 0.29</t>
  </si>
  <si>
    <t>-0.08 – -0.01</t>
  </si>
  <si>
    <t>-0.07 – -0.00</t>
  </si>
  <si>
    <t>-0.68 – 0.35</t>
  </si>
  <si>
    <t>-0.66 – 0.37</t>
  </si>
  <si>
    <t>-0.69 – 0.36</t>
  </si>
  <si>
    <t>-0.20 – 0.60</t>
  </si>
  <si>
    <t>-0.21 – 0.61</t>
  </si>
  <si>
    <t>-0.23 – 0.61</t>
  </si>
  <si>
    <t>-0.23 – 0.19</t>
  </si>
  <si>
    <t>-0.24 – 0.19</t>
  </si>
  <si>
    <t>-0.27 – 0.16</t>
  </si>
  <si>
    <t>-0.67 – 0.67</t>
  </si>
  <si>
    <t>-0.58 – 0.80</t>
  </si>
  <si>
    <t>-0.16 – 0.13</t>
  </si>
  <si>
    <t>-0.15 – 0.13</t>
  </si>
  <si>
    <t>-0.04 – 0.02</t>
  </si>
  <si>
    <t>-0.04 – 0.03</t>
  </si>
  <si>
    <t>-0.26 – 0.19</t>
  </si>
  <si>
    <t>-0.28 – 0.17</t>
  </si>
  <si>
    <t>-0.27 – 0.18</t>
  </si>
  <si>
    <t>-0.51 – 0.26</t>
  </si>
  <si>
    <t>-0.50 – 0.27</t>
  </si>
  <si>
    <t>-1.05 – 0.42</t>
  </si>
  <si>
    <t>-1.03 – 0.45</t>
  </si>
  <si>
    <t>-1.07 – 0.41</t>
  </si>
  <si>
    <t>0.91 – 1.50</t>
  </si>
  <si>
    <t>0.91 – 1.49</t>
  </si>
  <si>
    <t>0.98 – 1.58</t>
  </si>
  <si>
    <t>-0.09 – 0.01</t>
  </si>
  <si>
    <t>-0.05 – 0.04</t>
  </si>
  <si>
    <t>-0.04 – 0.04</t>
  </si>
  <si>
    <t>0.10 – 0.17</t>
  </si>
  <si>
    <t>0.11 – 0.56</t>
  </si>
  <si>
    <t>0.07 – 0.53</t>
  </si>
  <si>
    <t>-0.23 – 0.26</t>
  </si>
  <si>
    <t>-0.25 – 0.24</t>
  </si>
  <si>
    <t>-0.24 – 0.26</t>
  </si>
  <si>
    <t>-0.60 – 0.07</t>
  </si>
  <si>
    <t>-0.48 – 0.35</t>
  </si>
  <si>
    <t>-0.44 – 0.36</t>
  </si>
  <si>
    <t>1.05 – 1.77</t>
  </si>
  <si>
    <t>-0.49 – 0.02</t>
  </si>
  <si>
    <t>-0.29 – 0.25</t>
  </si>
  <si>
    <t>-0.25 – 0.23</t>
  </si>
  <si>
    <t>0.66 – 1.17</t>
  </si>
  <si>
    <t>0.189 / 0.159</t>
  </si>
  <si>
    <t>0.180 / 0.149</t>
  </si>
  <si>
    <t>~1</t>
  </si>
  <si>
    <t>Q34_3</t>
  </si>
  <si>
    <t>-3.36 – -0.31</t>
  </si>
  <si>
    <t>-3.38 – -0.32</t>
  </si>
  <si>
    <t>1.47 – 3.49</t>
  </si>
  <si>
    <t>-0.55 – 0.43</t>
  </si>
  <si>
    <t>-0.58 – 0.40</t>
  </si>
  <si>
    <t>-0.60 – 0.39</t>
  </si>
  <si>
    <t>-0.55 – 0.16</t>
  </si>
  <si>
    <t>-0.58 – 0.14</t>
  </si>
  <si>
    <t>-0.60 – 0.12</t>
  </si>
  <si>
    <t>-1.32 – 0.37</t>
  </si>
  <si>
    <t>-1.34 – 0.36</t>
  </si>
  <si>
    <t>-1.42 – 0.31</t>
  </si>
  <si>
    <t>-2.95 – 2.89</t>
  </si>
  <si>
    <t>-3.03 – 2.83</t>
  </si>
  <si>
    <t>-0.26 – 4.51</t>
  </si>
  <si>
    <t>-2.45 – 1.55</t>
  </si>
  <si>
    <t>-2.43 – 1.57</t>
  </si>
  <si>
    <t>-1.77 – 2.13</t>
  </si>
  <si>
    <t>-1.80 – 2.11</t>
  </si>
  <si>
    <t>-1.82 – 2.09</t>
  </si>
  <si>
    <t>-2.40 – 2.06</t>
  </si>
  <si>
    <t>-2.41 – 2.06</t>
  </si>
  <si>
    <t>-2.67 – 1.84</t>
  </si>
  <si>
    <t>-2.63 – -0.45</t>
  </si>
  <si>
    <t>-2.63 – -0.44</t>
  </si>
  <si>
    <t>1.52 – 2.98</t>
  </si>
  <si>
    <t>-0.09 – 0.60</t>
  </si>
  <si>
    <t>-0.12 – 0.57</t>
  </si>
  <si>
    <t>-0.12 – 0.58</t>
  </si>
  <si>
    <t>-0.30 – 0.22</t>
  </si>
  <si>
    <t>-0.29 – 0.23</t>
  </si>
  <si>
    <t>-0.56 – 0.71</t>
  </si>
  <si>
    <t>-0.58 – 0.68</t>
  </si>
  <si>
    <t>-0.56 – 0.76</t>
  </si>
  <si>
    <t>2.86 – 7.94</t>
  </si>
  <si>
    <t>2.55 – 7.63</t>
  </si>
  <si>
    <t>6.86 – 10.32</t>
  </si>
  <si>
    <t>-2.65 – -1.13</t>
  </si>
  <si>
    <t>-2.66 – -1.14</t>
  </si>
  <si>
    <t>-2.60 – -1.07</t>
  </si>
  <si>
    <t>-2.33 – -1.16</t>
  </si>
  <si>
    <t>-2.37 – -1.20</t>
  </si>
  <si>
    <t>-2.27 – -1.09</t>
  </si>
  <si>
    <t>-2.66 – -0.12</t>
  </si>
  <si>
    <t>-2.66 – -0.13</t>
  </si>
  <si>
    <t>-2.76 – -0.13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</si>
</sst>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defaultRowHeight="15" x14ac:dyDescent="0.25"/>
  <cols>
    <col min="1" max="1" width="34.42578125" bestFit="1" customWidth="1"/>
  </cols>
  <sheetData>
    <row r="1" spans="1:13" x14ac:dyDescent="0.25">
      <c r="B1" t="s">
        <v>151</v>
      </c>
      <c r="E1" t="s">
        <v>151</v>
      </c>
      <c r="H1" t="s">
        <v>151</v>
      </c>
      <c r="K1" t="s">
        <v>141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158</v>
      </c>
      <c r="M2" t="s">
        <v>4</v>
      </c>
    </row>
    <row r="3" spans="1:13" x14ac:dyDescent="0.25">
      <c r="A3" t="s">
        <v>5</v>
      </c>
      <c r="B3">
        <v>-0.03</v>
      </c>
      <c r="C3" t="s">
        <v>445</v>
      </c>
      <c r="D3">
        <v>0.98499999999999999</v>
      </c>
      <c r="E3">
        <v>-0.1</v>
      </c>
      <c r="F3" t="s">
        <v>446</v>
      </c>
      <c r="G3">
        <v>0.94799999999999995</v>
      </c>
      <c r="H3">
        <v>2.13</v>
      </c>
      <c r="I3" t="s">
        <v>447</v>
      </c>
      <c r="J3">
        <v>8.1000000000000003E-2</v>
      </c>
      <c r="K3">
        <f>VLOOKUP(car!$A3, car_SEM!$D$1:$J$38, 2, FALSE)</f>
        <v>2.3270001504021298</v>
      </c>
      <c r="L3">
        <f>VLOOKUP(car!$A3, car_SEM!$D$1:$J$38, 3, FALSE)</f>
        <v>1.18221514476337</v>
      </c>
      <c r="M3">
        <f>VLOOKUP(car!$A3, car_SEM!$D$1:$J$38, 5, FALSE)</f>
        <v>4.9029047922800197E-2</v>
      </c>
    </row>
    <row r="4" spans="1:13" x14ac:dyDescent="0.25">
      <c r="A4" t="s">
        <v>6</v>
      </c>
      <c r="B4">
        <v>0.14000000000000001</v>
      </c>
      <c r="C4" t="s">
        <v>159</v>
      </c>
      <c r="D4">
        <v>0.63900000000000001</v>
      </c>
      <c r="E4">
        <v>0.15</v>
      </c>
      <c r="F4" t="s">
        <v>160</v>
      </c>
      <c r="G4">
        <v>0.61699999999999999</v>
      </c>
      <c r="H4">
        <v>0.2</v>
      </c>
      <c r="I4" t="s">
        <v>161</v>
      </c>
      <c r="J4">
        <v>0.52100000000000002</v>
      </c>
      <c r="K4">
        <f>VLOOKUP(car!$A4, car_SEM!$D$1:$J$38, 2, FALSE)</f>
        <v>0.21221569019880199</v>
      </c>
      <c r="L4">
        <f>VLOOKUP(car!$A4, car_SEM!$D$1:$J$38, 3, FALSE)</f>
        <v>0.30256076614177302</v>
      </c>
      <c r="M4">
        <f>VLOOKUP(car!$A4, car_SEM!$D$1:$J$38, 5, FALSE)</f>
        <v>0.48305431109156199</v>
      </c>
    </row>
    <row r="5" spans="1:13" x14ac:dyDescent="0.25">
      <c r="A5" t="s">
        <v>9</v>
      </c>
      <c r="B5">
        <v>0.36</v>
      </c>
      <c r="C5" t="s">
        <v>162</v>
      </c>
      <c r="D5">
        <v>0.38600000000000001</v>
      </c>
      <c r="E5">
        <v>0.37</v>
      </c>
      <c r="F5" t="s">
        <v>163</v>
      </c>
      <c r="G5">
        <v>0.376</v>
      </c>
      <c r="H5">
        <v>0.36</v>
      </c>
      <c r="I5" t="s">
        <v>164</v>
      </c>
      <c r="J5">
        <v>0.39400000000000002</v>
      </c>
      <c r="K5">
        <f>VLOOKUP(car!$A5, car_SEM!$D$1:$J$38, 2, FALSE)</f>
        <v>0.32539198650968698</v>
      </c>
      <c r="L5">
        <f>VLOOKUP(car!$A5, car_SEM!$D$1:$J$38, 3, FALSE)</f>
        <v>0.411741740977906</v>
      </c>
      <c r="M5">
        <f>VLOOKUP(car!$A5, car_SEM!$D$1:$J$38, 5, FALSE)</f>
        <v>0.42936323839595703</v>
      </c>
    </row>
    <row r="6" spans="1:13" x14ac:dyDescent="0.25">
      <c r="A6" t="s">
        <v>13</v>
      </c>
      <c r="B6">
        <v>1.02</v>
      </c>
      <c r="C6" t="s">
        <v>165</v>
      </c>
      <c r="D6">
        <v>5.8000000000000003E-2</v>
      </c>
      <c r="E6">
        <v>0.94</v>
      </c>
      <c r="F6" t="s">
        <v>166</v>
      </c>
      <c r="G6">
        <v>8.4000000000000005E-2</v>
      </c>
      <c r="H6">
        <v>0.95</v>
      </c>
      <c r="I6" t="s">
        <v>167</v>
      </c>
      <c r="J6">
        <v>8.3000000000000004E-2</v>
      </c>
      <c r="K6">
        <f>VLOOKUP(car!$A6, car_SEM!$D$1:$J$38, 2, FALSE)</f>
        <v>1.0416001560693</v>
      </c>
      <c r="L6">
        <f>VLOOKUP(car!$A6, car_SEM!$D$1:$J$38, 3, FALSE)</f>
        <v>0.53024395588706796</v>
      </c>
      <c r="M6">
        <f>VLOOKUP(car!$A6, car_SEM!$D$1:$J$38, 5, FALSE)</f>
        <v>4.9486142279171898E-2</v>
      </c>
    </row>
    <row r="7" spans="1:13" x14ac:dyDescent="0.25">
      <c r="A7" t="s">
        <v>17</v>
      </c>
      <c r="B7">
        <v>0.18</v>
      </c>
      <c r="C7" t="s">
        <v>168</v>
      </c>
      <c r="D7">
        <v>0.79400000000000004</v>
      </c>
      <c r="E7">
        <v>0.09</v>
      </c>
      <c r="F7" t="s">
        <v>169</v>
      </c>
      <c r="G7">
        <v>0.89800000000000002</v>
      </c>
      <c r="H7">
        <v>0.06</v>
      </c>
      <c r="I7" t="s">
        <v>170</v>
      </c>
      <c r="J7">
        <v>0.93400000000000005</v>
      </c>
      <c r="K7">
        <f>VLOOKUP(car!$A7, car_SEM!$D$1:$J$38, 2, FALSE)</f>
        <v>3.9417541438397402E-2</v>
      </c>
      <c r="L7">
        <f>VLOOKUP(car!$A7, car_SEM!$D$1:$J$38, 3, FALSE)</f>
        <v>0.67648635571151605</v>
      </c>
      <c r="M7">
        <f>VLOOKUP(car!$A7, car_SEM!$D$1:$J$38, 5, FALSE)</f>
        <v>0.95353511591307205</v>
      </c>
    </row>
    <row r="8" spans="1:13" x14ac:dyDescent="0.25">
      <c r="A8" t="s">
        <v>21</v>
      </c>
      <c r="B8">
        <v>-0.23</v>
      </c>
      <c r="C8" t="s">
        <v>171</v>
      </c>
      <c r="D8">
        <v>0.751</v>
      </c>
      <c r="E8">
        <v>-0.2</v>
      </c>
      <c r="F8" t="s">
        <v>172</v>
      </c>
      <c r="G8">
        <v>0.77900000000000003</v>
      </c>
      <c r="H8">
        <v>-0.32</v>
      </c>
      <c r="I8" t="s">
        <v>173</v>
      </c>
      <c r="J8">
        <v>0.67200000000000004</v>
      </c>
      <c r="K8">
        <f>VLOOKUP(car!$A8, car_SEM!$D$1:$J$38, 2, FALSE)</f>
        <v>-0.66368227524650303</v>
      </c>
      <c r="L8">
        <f>VLOOKUP(car!$A8, car_SEM!$D$1:$J$38, 3, FALSE)</f>
        <v>0.74078843957893303</v>
      </c>
      <c r="M8">
        <f>VLOOKUP(car!$A8, car_SEM!$D$1:$J$38, 5, FALSE)</f>
        <v>0.37029902716631802</v>
      </c>
    </row>
    <row r="9" spans="1:13" x14ac:dyDescent="0.25">
      <c r="A9" t="s">
        <v>25</v>
      </c>
      <c r="B9">
        <v>0.68</v>
      </c>
      <c r="C9" t="s">
        <v>174</v>
      </c>
      <c r="D9">
        <v>0.64700000000000002</v>
      </c>
      <c r="E9">
        <v>0.63</v>
      </c>
      <c r="F9" t="s">
        <v>175</v>
      </c>
      <c r="G9">
        <v>0.66900000000000004</v>
      </c>
      <c r="H9">
        <v>-0.21</v>
      </c>
      <c r="I9" t="s">
        <v>176</v>
      </c>
      <c r="J9">
        <v>0.90400000000000003</v>
      </c>
      <c r="K9">
        <f>VLOOKUP(car!$A9, car_SEM!$D$1:$J$38, 2, FALSE)</f>
        <v>-7.8568857194987796E-2</v>
      </c>
      <c r="L9">
        <f>VLOOKUP(car!$A9, car_SEM!$D$1:$J$38, 3, FALSE)</f>
        <v>1.6665693869099201</v>
      </c>
      <c r="M9">
        <f>VLOOKUP(car!$A9, car_SEM!$D$1:$J$38, 5, FALSE)</f>
        <v>0.96239840676024702</v>
      </c>
    </row>
    <row r="10" spans="1:13" x14ac:dyDescent="0.25">
      <c r="A10" t="s">
        <v>29</v>
      </c>
      <c r="B10">
        <v>0.75</v>
      </c>
      <c r="C10" t="s">
        <v>177</v>
      </c>
      <c r="D10">
        <v>1.0999999999999999E-2</v>
      </c>
      <c r="E10">
        <v>0.74</v>
      </c>
      <c r="F10" t="s">
        <v>178</v>
      </c>
      <c r="G10">
        <v>1.2999999999999999E-2</v>
      </c>
      <c r="H10">
        <v>0.77</v>
      </c>
      <c r="I10" t="s">
        <v>179</v>
      </c>
      <c r="J10">
        <v>0.01</v>
      </c>
      <c r="K10">
        <f>VLOOKUP(car!$A10, car_SEM!$D$1:$J$38, 2, FALSE)</f>
        <v>0.78780705691956798</v>
      </c>
      <c r="L10">
        <f>VLOOKUP(car!$A10, car_SEM!$D$1:$J$38, 3, FALSE)</f>
        <v>0.28764906618552999</v>
      </c>
      <c r="M10">
        <f>VLOOKUP(car!$A10, car_SEM!$D$1:$J$38, 5, FALSE)</f>
        <v>6.1667918986523197E-3</v>
      </c>
    </row>
    <row r="11" spans="1:13" x14ac:dyDescent="0.25">
      <c r="A11" t="s">
        <v>33</v>
      </c>
      <c r="B11">
        <v>0.04</v>
      </c>
      <c r="C11" t="s">
        <v>180</v>
      </c>
      <c r="D11">
        <v>0.94899999999999995</v>
      </c>
      <c r="E11">
        <v>0.04</v>
      </c>
      <c r="F11" t="s">
        <v>180</v>
      </c>
      <c r="G11">
        <v>0.95499999999999996</v>
      </c>
      <c r="H11">
        <v>0.21</v>
      </c>
      <c r="I11" t="s">
        <v>181</v>
      </c>
      <c r="J11">
        <v>0.753</v>
      </c>
      <c r="K11">
        <f>VLOOKUP(car!$A11, car_SEM!$D$1:$J$38, 2, FALSE)</f>
        <v>0.24400637325066399</v>
      </c>
      <c r="L11">
        <f>VLOOKUP(car!$A11, car_SEM!$D$1:$J$38, 3, FALSE)</f>
        <v>0.64395210655299095</v>
      </c>
      <c r="M11">
        <f>VLOOKUP(car!$A11, car_SEM!$D$1:$J$38, 5, FALSE)</f>
        <v>0.70474722458230599</v>
      </c>
    </row>
    <row r="12" spans="1:13" x14ac:dyDescent="0.25">
      <c r="A12" t="s">
        <v>37</v>
      </c>
      <c r="B12">
        <v>0.19</v>
      </c>
      <c r="C12" t="s">
        <v>182</v>
      </c>
      <c r="D12">
        <v>0.55300000000000005</v>
      </c>
      <c r="E12">
        <v>0.18</v>
      </c>
      <c r="F12" t="s">
        <v>183</v>
      </c>
      <c r="G12">
        <v>0.58199999999999996</v>
      </c>
      <c r="H12">
        <v>0.22</v>
      </c>
      <c r="I12" t="s">
        <v>184</v>
      </c>
      <c r="J12">
        <v>0.496</v>
      </c>
      <c r="K12">
        <f>VLOOKUP(car!$A12, car_SEM!$D$1:$J$38, 2, FALSE)</f>
        <v>0.26138818894956301</v>
      </c>
      <c r="L12">
        <f>VLOOKUP(car!$A12, car_SEM!$D$1:$J$38, 3, FALSE)</f>
        <v>0.31639216617136001</v>
      </c>
      <c r="M12">
        <f>VLOOKUP(car!$A12, car_SEM!$D$1:$J$38, 5, FALSE)</f>
        <v>0.40871757167526501</v>
      </c>
    </row>
    <row r="13" spans="1:13" x14ac:dyDescent="0.25">
      <c r="A13" t="s">
        <v>41</v>
      </c>
      <c r="B13">
        <v>0.47</v>
      </c>
      <c r="C13" t="s">
        <v>185</v>
      </c>
      <c r="D13">
        <v>0.107</v>
      </c>
      <c r="E13">
        <v>0.45</v>
      </c>
      <c r="F13" t="s">
        <v>186</v>
      </c>
      <c r="G13">
        <v>0.123</v>
      </c>
      <c r="H13">
        <v>0.35</v>
      </c>
      <c r="I13" t="s">
        <v>187</v>
      </c>
      <c r="J13">
        <v>0.23499999999999999</v>
      </c>
      <c r="K13">
        <f>VLOOKUP(car!$A13, car_SEM!$D$1:$J$38, 2, FALSE)</f>
        <v>0.379585471808977</v>
      </c>
      <c r="L13">
        <f>VLOOKUP(car!$A13, car_SEM!$D$1:$J$38, 3, FALSE)</f>
        <v>0.28714664115129601</v>
      </c>
      <c r="M13">
        <f>VLOOKUP(car!$A13, car_SEM!$D$1:$J$38, 5, FALSE)</f>
        <v>0.186194114535676</v>
      </c>
    </row>
    <row r="14" spans="1:13" x14ac:dyDescent="0.25">
      <c r="A14" t="s">
        <v>45</v>
      </c>
      <c r="B14">
        <v>-2.36</v>
      </c>
      <c r="C14" t="s">
        <v>188</v>
      </c>
      <c r="D14">
        <v>0.113</v>
      </c>
      <c r="E14">
        <v>-2.38</v>
      </c>
      <c r="F14" t="s">
        <v>189</v>
      </c>
      <c r="G14">
        <v>0.11</v>
      </c>
      <c r="H14">
        <v>-2.35</v>
      </c>
      <c r="I14" t="s">
        <v>190</v>
      </c>
      <c r="J14">
        <v>0.115</v>
      </c>
      <c r="K14">
        <f>VLOOKUP(car!$A14, car_SEM!$D$1:$J$38, 2, FALSE)</f>
        <v>-2.3083370580995899</v>
      </c>
      <c r="L14">
        <f>VLOOKUP(car!$A14, car_SEM!$D$1:$J$38, 3, FALSE)</f>
        <v>1.46232892457194</v>
      </c>
      <c r="M14">
        <f>VLOOKUP(car!$A14, car_SEM!$D$1:$J$38, 5, FALSE)</f>
        <v>0.11444280594273699</v>
      </c>
    </row>
    <row r="15" spans="1:13" x14ac:dyDescent="0.25">
      <c r="A15" t="s">
        <v>49</v>
      </c>
      <c r="B15">
        <v>-2.4500000000000002</v>
      </c>
      <c r="C15" t="s">
        <v>191</v>
      </c>
      <c r="D15">
        <v>1.4999999999999999E-2</v>
      </c>
      <c r="E15">
        <v>-2.4500000000000002</v>
      </c>
      <c r="F15" t="s">
        <v>191</v>
      </c>
      <c r="G15">
        <v>1.4999999999999999E-2</v>
      </c>
      <c r="H15">
        <v>-2.44</v>
      </c>
      <c r="I15" t="s">
        <v>192</v>
      </c>
      <c r="J15">
        <v>1.4999999999999999E-2</v>
      </c>
      <c r="K15">
        <f>VLOOKUP(car!$A15, car_SEM!$D$1:$J$38, 2, FALSE)</f>
        <v>-2.2294789408115001</v>
      </c>
      <c r="L15">
        <f>VLOOKUP(car!$A15, car_SEM!$D$1:$J$38, 3, FALSE)</f>
        <v>0.98412550131142496</v>
      </c>
      <c r="M15">
        <f>VLOOKUP(car!$A15, car_SEM!$D$1:$J$38, 5, FALSE)</f>
        <v>2.3485588322485401E-2</v>
      </c>
    </row>
    <row r="16" spans="1:13" x14ac:dyDescent="0.25">
      <c r="A16" t="s">
        <v>52</v>
      </c>
      <c r="B16">
        <v>-0.05</v>
      </c>
      <c r="C16" t="s">
        <v>193</v>
      </c>
      <c r="D16">
        <v>0.82199999999999995</v>
      </c>
      <c r="E16">
        <v>-0.06</v>
      </c>
      <c r="F16" t="s">
        <v>194</v>
      </c>
      <c r="G16">
        <v>0.77900000000000003</v>
      </c>
      <c r="H16">
        <v>-0.01</v>
      </c>
      <c r="I16" t="s">
        <v>195</v>
      </c>
      <c r="J16">
        <v>0.95699999999999996</v>
      </c>
      <c r="K16">
        <f>VLOOKUP(car!$A16, car_SEM!$D$1:$J$38, 2, FALSE)</f>
        <v>-6.7070721847604403E-2</v>
      </c>
      <c r="L16">
        <f>VLOOKUP(car!$A16, car_SEM!$D$1:$J$38, 3, FALSE)</f>
        <v>0.203501171899129</v>
      </c>
      <c r="M16">
        <f>VLOOKUP(car!$A16, car_SEM!$D$1:$J$38, 5, FALSE)</f>
        <v>0.74171434501145095</v>
      </c>
    </row>
    <row r="17" spans="1:13" x14ac:dyDescent="0.25">
      <c r="A17" t="s">
        <v>55</v>
      </c>
      <c r="B17">
        <v>0.57999999999999996</v>
      </c>
      <c r="C17" t="s">
        <v>196</v>
      </c>
      <c r="D17">
        <v>0.245</v>
      </c>
      <c r="E17">
        <v>0.56999999999999995</v>
      </c>
      <c r="F17" t="s">
        <v>197</v>
      </c>
      <c r="G17">
        <v>0.254</v>
      </c>
      <c r="H17">
        <v>0.61</v>
      </c>
      <c r="I17" t="s">
        <v>198</v>
      </c>
      <c r="J17">
        <v>0.22900000000000001</v>
      </c>
      <c r="K17">
        <f>VLOOKUP(car!$A17, car_SEM!$D$1:$J$38, 2, FALSE)</f>
        <v>0.55091715999750301</v>
      </c>
      <c r="L17">
        <f>VLOOKUP(car!$A17, car_SEM!$D$1:$J$38, 3, FALSE)</f>
        <v>0.48827240459772803</v>
      </c>
      <c r="M17">
        <f>VLOOKUP(car!$A17, car_SEM!$D$1:$J$38, 5, FALSE)</f>
        <v>0.25919375717978199</v>
      </c>
    </row>
    <row r="18" spans="1:13" x14ac:dyDescent="0.25">
      <c r="A18" t="s">
        <v>59</v>
      </c>
      <c r="B18">
        <v>1.84</v>
      </c>
      <c r="C18" t="s">
        <v>199</v>
      </c>
      <c r="D18">
        <v>0.113</v>
      </c>
      <c r="E18">
        <v>1.82</v>
      </c>
      <c r="F18" t="s">
        <v>200</v>
      </c>
      <c r="G18">
        <v>0.11700000000000001</v>
      </c>
      <c r="H18">
        <v>1.98</v>
      </c>
      <c r="I18" t="s">
        <v>201</v>
      </c>
      <c r="J18">
        <v>0.09</v>
      </c>
      <c r="K18">
        <f>VLOOKUP(car!$A18, car_SEM!$D$1:$J$38, 2, FALSE)</f>
        <v>2.00690155699747</v>
      </c>
      <c r="L18">
        <f>VLOOKUP(car!$A18, car_SEM!$D$1:$J$38, 3, FALSE)</f>
        <v>1.1416021196497399</v>
      </c>
      <c r="M18">
        <f>VLOOKUP(car!$A18, car_SEM!$D$1:$J$38, 5, FALSE)</f>
        <v>7.8752721471889497E-2</v>
      </c>
    </row>
    <row r="19" spans="1:13" x14ac:dyDescent="0.25">
      <c r="A19" t="s">
        <v>63</v>
      </c>
      <c r="B19">
        <v>1.04</v>
      </c>
      <c r="C19" t="s">
        <v>202</v>
      </c>
      <c r="D19">
        <v>0</v>
      </c>
      <c r="E19">
        <v>1.04</v>
      </c>
      <c r="F19" t="s">
        <v>203</v>
      </c>
      <c r="G19">
        <v>0</v>
      </c>
      <c r="H19">
        <v>1</v>
      </c>
      <c r="I19" t="s">
        <v>204</v>
      </c>
      <c r="J19">
        <v>0</v>
      </c>
      <c r="K19">
        <f>VLOOKUP(car!$A19, car_SEM!$D$1:$J$38, 2, FALSE)</f>
        <v>0.99631453011078297</v>
      </c>
      <c r="L19">
        <f>VLOOKUP(car!$A19, car_SEM!$D$1:$J$38, 3, FALSE)</f>
        <v>0.25002627535161498</v>
      </c>
      <c r="M19">
        <f>VLOOKUP(car!$A19, car_SEM!$D$1:$J$38, 5, FALSE)</f>
        <v>6.7525805624635296E-5</v>
      </c>
    </row>
    <row r="20" spans="1:13" x14ac:dyDescent="0.25">
      <c r="A20" t="s">
        <v>67</v>
      </c>
      <c r="B20">
        <v>0.02</v>
      </c>
      <c r="C20" t="s">
        <v>205</v>
      </c>
      <c r="D20">
        <v>0.32700000000000001</v>
      </c>
      <c r="E20">
        <v>0.02</v>
      </c>
      <c r="F20" t="s">
        <v>205</v>
      </c>
      <c r="G20">
        <v>0.31</v>
      </c>
      <c r="H20">
        <v>0.02</v>
      </c>
      <c r="I20" t="s">
        <v>205</v>
      </c>
      <c r="J20">
        <v>0.34100000000000003</v>
      </c>
      <c r="K20">
        <f>VLOOKUP(car!$A20, car_SEM!$D$1:$J$38, 2, FALSE)</f>
        <v>7.7528338088696698E-3</v>
      </c>
      <c r="L20">
        <f>VLOOKUP(car!$A20, car_SEM!$D$1:$J$38, 3, FALSE)</f>
        <v>1.5848834907232E-2</v>
      </c>
      <c r="M20">
        <f>VLOOKUP(car!$A20, car_SEM!$D$1:$J$38, 5, FALSE)</f>
        <v>0.62471870083005099</v>
      </c>
    </row>
    <row r="21" spans="1:13" x14ac:dyDescent="0.25">
      <c r="A21" t="s">
        <v>70</v>
      </c>
      <c r="B21">
        <v>0.39</v>
      </c>
      <c r="C21" t="s">
        <v>206</v>
      </c>
      <c r="D21">
        <v>0.13600000000000001</v>
      </c>
      <c r="E21">
        <v>0.4</v>
      </c>
      <c r="F21" t="s">
        <v>207</v>
      </c>
      <c r="G21">
        <v>0.13</v>
      </c>
      <c r="H21">
        <v>0.41</v>
      </c>
      <c r="I21" t="s">
        <v>208</v>
      </c>
      <c r="J21">
        <v>0.11799999999999999</v>
      </c>
      <c r="K21">
        <f>VLOOKUP(car!$A21, car_SEM!$D$1:$J$38, 2, FALSE)</f>
        <v>0.33682265624774099</v>
      </c>
      <c r="L21">
        <f>VLOOKUP(car!$A21, car_SEM!$D$1:$J$38, 3, FALSE)</f>
        <v>0.25761612790295302</v>
      </c>
      <c r="M21">
        <f>VLOOKUP(car!$A21, car_SEM!$D$1:$J$38, 5, FALSE)</f>
        <v>0.19105669781517301</v>
      </c>
    </row>
    <row r="22" spans="1:13" x14ac:dyDescent="0.25">
      <c r="A22" t="s">
        <v>74</v>
      </c>
      <c r="B22">
        <v>-0.38</v>
      </c>
      <c r="C22" t="s">
        <v>209</v>
      </c>
      <c r="D22">
        <v>0.115</v>
      </c>
      <c r="E22">
        <v>-0.45</v>
      </c>
      <c r="F22" t="s">
        <v>210</v>
      </c>
      <c r="G22">
        <v>7.1999999999999995E-2</v>
      </c>
      <c r="H22">
        <v>-0.32</v>
      </c>
      <c r="I22" t="s">
        <v>211</v>
      </c>
      <c r="J22">
        <v>0.21</v>
      </c>
      <c r="K22">
        <f>VLOOKUP(car!$A22, car_SEM!$D$1:$J$38, 2, FALSE)</f>
        <v>-0.21269959068123401</v>
      </c>
      <c r="L22">
        <f>VLOOKUP(car!$A22, car_SEM!$D$1:$J$38, 3, FALSE)</f>
        <v>0.24373409710750901</v>
      </c>
      <c r="M22">
        <f>VLOOKUP(car!$A22, car_SEM!$D$1:$J$38, 5, FALSE)</f>
        <v>0.38284262474957997</v>
      </c>
    </row>
    <row r="23" spans="1:13" x14ac:dyDescent="0.25">
      <c r="A23" t="s">
        <v>78</v>
      </c>
      <c r="B23">
        <v>0.13</v>
      </c>
      <c r="C23" t="s">
        <v>212</v>
      </c>
      <c r="D23">
        <v>0.2</v>
      </c>
      <c r="E23">
        <v>0.12</v>
      </c>
      <c r="F23" t="s">
        <v>213</v>
      </c>
      <c r="G23">
        <v>0.247</v>
      </c>
      <c r="H23">
        <v>0.09</v>
      </c>
      <c r="I23" t="s">
        <v>214</v>
      </c>
      <c r="J23">
        <v>0.376</v>
      </c>
      <c r="K23">
        <f>VLOOKUP(car!$A23, car_SEM!$D$1:$J$38, 2, FALSE)</f>
        <v>8.7547656077899896E-2</v>
      </c>
      <c r="L23">
        <f>VLOOKUP(car!$A23, car_SEM!$D$1:$J$38, 3, FALSE)</f>
        <v>0.101511076626771</v>
      </c>
      <c r="M23">
        <f>VLOOKUP(car!$A23, car_SEM!$D$1:$J$38, 5, FALSE)</f>
        <v>0.388443035599705</v>
      </c>
    </row>
    <row r="24" spans="1:13" x14ac:dyDescent="0.25">
      <c r="A24" t="s">
        <v>81</v>
      </c>
      <c r="B24">
        <v>0.72</v>
      </c>
      <c r="C24" t="s">
        <v>215</v>
      </c>
      <c r="D24">
        <v>2.7E-2</v>
      </c>
      <c r="E24">
        <v>0.73</v>
      </c>
      <c r="F24" t="s">
        <v>216</v>
      </c>
      <c r="G24">
        <v>2.5999999999999999E-2</v>
      </c>
      <c r="H24">
        <v>0.65</v>
      </c>
      <c r="I24" t="s">
        <v>217</v>
      </c>
      <c r="J24">
        <v>0.05</v>
      </c>
      <c r="K24">
        <f>VLOOKUP(car!$A24, car_SEM!$D$1:$J$38, 2, FALSE)</f>
        <v>0.60243732092934998</v>
      </c>
      <c r="L24">
        <f>VLOOKUP(car!$A24, car_SEM!$D$1:$J$38, 3, FALSE)</f>
        <v>0.32255198715761302</v>
      </c>
      <c r="M24">
        <f>VLOOKUP(car!$A24, car_SEM!$D$1:$J$38, 5, FALSE)</f>
        <v>6.1800883075326697E-2</v>
      </c>
    </row>
    <row r="25" spans="1:13" x14ac:dyDescent="0.25">
      <c r="A25" t="s">
        <v>84</v>
      </c>
      <c r="B25">
        <v>-7.0000000000000007E-2</v>
      </c>
      <c r="C25" t="s">
        <v>218</v>
      </c>
      <c r="D25">
        <v>0.35699999999999998</v>
      </c>
      <c r="E25">
        <v>-0.06</v>
      </c>
      <c r="F25" t="s">
        <v>219</v>
      </c>
      <c r="G25">
        <v>0.38300000000000001</v>
      </c>
      <c r="H25">
        <v>-0.06</v>
      </c>
      <c r="I25" t="s">
        <v>219</v>
      </c>
      <c r="J25">
        <v>0.40500000000000003</v>
      </c>
      <c r="K25">
        <f>VLOOKUP(car!$A25, car_SEM!$D$1:$J$38, 2, FALSE)</f>
        <v>-5.8077017657125203E-2</v>
      </c>
      <c r="L25">
        <f>VLOOKUP(car!$A25, car_SEM!$D$1:$J$38, 3, FALSE)</f>
        <v>7.0261241642821798E-2</v>
      </c>
      <c r="M25">
        <f>VLOOKUP(car!$A25, car_SEM!$D$1:$J$38, 5, FALSE)</f>
        <v>0.408471279294293</v>
      </c>
    </row>
    <row r="26" spans="1:13" x14ac:dyDescent="0.25">
      <c r="A26" t="s">
        <v>88</v>
      </c>
      <c r="B26">
        <v>0.08</v>
      </c>
      <c r="C26" t="s">
        <v>220</v>
      </c>
      <c r="D26">
        <v>0</v>
      </c>
      <c r="E26">
        <v>0.08</v>
      </c>
      <c r="F26" t="s">
        <v>220</v>
      </c>
      <c r="G26">
        <v>0</v>
      </c>
      <c r="H26">
        <v>0.09</v>
      </c>
      <c r="I26" t="s">
        <v>221</v>
      </c>
      <c r="J26">
        <v>0</v>
      </c>
      <c r="K26">
        <f>VLOOKUP(car!$A26, car_SEM!$D$1:$J$38, 2, FALSE)</f>
        <v>8.2682153906481703E-2</v>
      </c>
      <c r="L26">
        <f>VLOOKUP(car!$A26, car_SEM!$D$1:$J$38, 3, FALSE)</f>
        <v>1.52125417312945E-2</v>
      </c>
      <c r="M26">
        <f>VLOOKUP(car!$A26, car_SEM!$D$1:$J$38, 5, FALSE)</f>
        <v>5.4756254419530097E-8</v>
      </c>
    </row>
    <row r="27" spans="1:13" x14ac:dyDescent="0.25">
      <c r="A27" t="s">
        <v>153</v>
      </c>
      <c r="B27">
        <v>-0.45</v>
      </c>
      <c r="C27" t="s">
        <v>448</v>
      </c>
      <c r="D27">
        <v>0.65800000000000003</v>
      </c>
      <c r="E27">
        <v>-0.45</v>
      </c>
      <c r="F27" t="s">
        <v>448</v>
      </c>
      <c r="G27">
        <v>0.65900000000000003</v>
      </c>
      <c r="H27">
        <v>-0.43</v>
      </c>
      <c r="I27" t="s">
        <v>449</v>
      </c>
      <c r="J27">
        <v>0.67600000000000005</v>
      </c>
      <c r="K27">
        <f>VLOOKUP(car!$A27, car_SEM!$D$1:$J$38, 2, FALSE)</f>
        <v>-0.51672650594972502</v>
      </c>
      <c r="L27">
        <f>VLOOKUP(car!$A27, car_SEM!$D$1:$J$38, 3, FALSE)</f>
        <v>0.995752963163683</v>
      </c>
      <c r="M27">
        <f>VLOOKUP(car!$A27, car_SEM!$D$1:$J$38, 5, FALSE)</f>
        <v>0.60380926175309002</v>
      </c>
    </row>
    <row r="28" spans="1:13" x14ac:dyDescent="0.25">
      <c r="A28" t="s">
        <v>155</v>
      </c>
      <c r="B28">
        <v>0.18</v>
      </c>
      <c r="C28" t="s">
        <v>450</v>
      </c>
      <c r="D28">
        <v>0.85599999999999998</v>
      </c>
      <c r="E28">
        <v>0.15</v>
      </c>
      <c r="F28" t="s">
        <v>451</v>
      </c>
      <c r="G28">
        <v>0.877</v>
      </c>
      <c r="H28">
        <v>0.14000000000000001</v>
      </c>
      <c r="I28" t="s">
        <v>452</v>
      </c>
      <c r="J28">
        <v>0.89</v>
      </c>
      <c r="K28">
        <f>VLOOKUP(car!$A28, car_SEM!$D$1:$J$38, 2, FALSE)</f>
        <v>7.5359124633253199E-2</v>
      </c>
      <c r="L28">
        <f>VLOOKUP(car!$A28, car_SEM!$D$1:$J$38, 3, FALSE)</f>
        <v>0.97257818590444201</v>
      </c>
      <c r="M28">
        <f>VLOOKUP(car!$A28, car_SEM!$D$1:$J$38, 5, FALSE)</f>
        <v>0.938238620187685</v>
      </c>
    </row>
    <row r="29" spans="1:13" x14ac:dyDescent="0.25">
      <c r="A29" t="s">
        <v>154</v>
      </c>
      <c r="B29">
        <v>-0.17</v>
      </c>
      <c r="C29" t="s">
        <v>453</v>
      </c>
      <c r="D29">
        <v>0.88</v>
      </c>
      <c r="E29">
        <v>-0.18</v>
      </c>
      <c r="F29" t="s">
        <v>454</v>
      </c>
      <c r="G29">
        <v>0.876</v>
      </c>
      <c r="H29">
        <v>-0.41</v>
      </c>
      <c r="I29" t="s">
        <v>455</v>
      </c>
      <c r="J29">
        <v>0.71899999999999997</v>
      </c>
      <c r="K29">
        <f>VLOOKUP(car!$A29, car_SEM!$D$1:$J$38, 2, FALSE)</f>
        <v>-0.39794355652973601</v>
      </c>
      <c r="L29">
        <f>VLOOKUP(car!$A29, car_SEM!$D$1:$J$38, 3, FALSE)</f>
        <v>1.11911809535322</v>
      </c>
      <c r="M29">
        <f>VLOOKUP(car!$A29, car_SEM!$D$1:$J$38, 5, FALSE)</f>
        <v>0.72215007451275604</v>
      </c>
    </row>
    <row r="30" spans="1:13" x14ac:dyDescent="0.25">
      <c r="A30" t="s">
        <v>90</v>
      </c>
      <c r="B30">
        <v>1.2</v>
      </c>
      <c r="C30" t="s">
        <v>222</v>
      </c>
      <c r="D30">
        <v>0</v>
      </c>
      <c r="E30">
        <v>1.21</v>
      </c>
      <c r="F30" t="s">
        <v>223</v>
      </c>
      <c r="G30">
        <v>0</v>
      </c>
      <c r="H30">
        <v>1.2</v>
      </c>
      <c r="I30" t="s">
        <v>224</v>
      </c>
      <c r="J30">
        <v>0</v>
      </c>
      <c r="K30">
        <f>VLOOKUP(car!$A30, car_SEM!$D$1:$J$38, 2, FALSE)</f>
        <v>1.1848915412738299</v>
      </c>
      <c r="L30">
        <f>VLOOKUP(car!$A30, car_SEM!$D$1:$J$38, 3, FALSE)</f>
        <v>0.102706987522661</v>
      </c>
      <c r="M30">
        <f>VLOOKUP(car!$A30, car_SEM!$D$1:$J$38, 5, FALSE)</f>
        <v>0</v>
      </c>
    </row>
    <row r="31" spans="1:13" x14ac:dyDescent="0.25">
      <c r="A31" t="s">
        <v>93</v>
      </c>
      <c r="B31">
        <v>-0.67</v>
      </c>
      <c r="C31" t="s">
        <v>225</v>
      </c>
      <c r="D31">
        <v>0</v>
      </c>
      <c r="E31">
        <v>-0.67</v>
      </c>
      <c r="F31" t="s">
        <v>226</v>
      </c>
      <c r="G31">
        <v>0</v>
      </c>
      <c r="H31">
        <v>-0.73</v>
      </c>
      <c r="I31" t="s">
        <v>227</v>
      </c>
      <c r="J31">
        <v>0</v>
      </c>
      <c r="K31">
        <f>VLOOKUP(car!$A31, car_SEM!$D$1:$J$38, 2, FALSE)</f>
        <v>-0.72481839335251796</v>
      </c>
      <c r="L31">
        <f>VLOOKUP(car!$A31, car_SEM!$D$1:$J$38, 3, FALSE)</f>
        <v>0.149667460888568</v>
      </c>
      <c r="M31">
        <f>VLOOKUP(car!$A31, car_SEM!$D$1:$J$38, 5, FALSE)</f>
        <v>1.2798418311810201E-6</v>
      </c>
    </row>
    <row r="32" spans="1:13" x14ac:dyDescent="0.25">
      <c r="A32" t="s">
        <v>97</v>
      </c>
      <c r="B32">
        <v>-0.61</v>
      </c>
      <c r="C32" t="s">
        <v>228</v>
      </c>
      <c r="D32">
        <v>7.8E-2</v>
      </c>
      <c r="E32">
        <v>-0.64</v>
      </c>
      <c r="F32" t="s">
        <v>229</v>
      </c>
      <c r="G32">
        <v>6.6000000000000003E-2</v>
      </c>
      <c r="H32">
        <v>-0.54</v>
      </c>
      <c r="I32" t="s">
        <v>230</v>
      </c>
      <c r="J32">
        <v>0.121</v>
      </c>
      <c r="K32">
        <f>VLOOKUP(car!$A32, car_SEM!$D$1:$J$38, 2, FALSE)</f>
        <v>-0.52257910582418399</v>
      </c>
      <c r="L32">
        <f>VLOOKUP(car!$A32, car_SEM!$D$1:$J$38, 3, FALSE)</f>
        <v>0.32377676620052998</v>
      </c>
      <c r="M32">
        <f>VLOOKUP(car!$A32, car_SEM!$D$1:$J$38, 5, FALSE)</f>
        <v>0.106525145090739</v>
      </c>
    </row>
    <row r="33" spans="1:13" x14ac:dyDescent="0.25">
      <c r="A33" t="s">
        <v>101</v>
      </c>
      <c r="B33">
        <v>0.05</v>
      </c>
      <c r="C33" t="s">
        <v>231</v>
      </c>
      <c r="D33">
        <v>0.67600000000000005</v>
      </c>
      <c r="E33">
        <v>0.05</v>
      </c>
      <c r="F33" t="s">
        <v>231</v>
      </c>
      <c r="G33">
        <v>0.67300000000000004</v>
      </c>
      <c r="H33">
        <v>0.04</v>
      </c>
      <c r="I33" t="s">
        <v>231</v>
      </c>
      <c r="J33">
        <v>0.69599999999999995</v>
      </c>
      <c r="K33">
        <f>VLOOKUP(car!$A33, car_SEM!$D$1:$J$38, 2, FALSE)</f>
        <v>9.4469514134254504E-3</v>
      </c>
      <c r="L33">
        <f>VLOOKUP(car!$A33, car_SEM!$D$1:$J$38, 3, FALSE)</f>
        <v>0.105040904774423</v>
      </c>
      <c r="M33">
        <f>VLOOKUP(car!$A33, car_SEM!$D$1:$J$38, 5, FALSE)</f>
        <v>0.92833812916528102</v>
      </c>
    </row>
    <row r="34" spans="1:13" x14ac:dyDescent="0.25">
      <c r="A34" t="s">
        <v>105</v>
      </c>
      <c r="B34">
        <v>0.15</v>
      </c>
      <c r="C34" t="s">
        <v>232</v>
      </c>
      <c r="D34">
        <v>0</v>
      </c>
      <c r="K34">
        <f>VLOOKUP(car!$A34, car_SEM!$D$1:$J$38, 2, FALSE)</f>
        <v>1.1570839518492799</v>
      </c>
      <c r="L34">
        <f>VLOOKUP(car!$A34, car_SEM!$D$1:$J$38, 3, FALSE)</f>
        <v>0.170729279330011</v>
      </c>
      <c r="M34">
        <f>VLOOKUP(car!$A34, car_SEM!$D$1:$J$38, 5, FALSE)</f>
        <v>1.2243983604776101E-11</v>
      </c>
    </row>
    <row r="35" spans="1:13" x14ac:dyDescent="0.25">
      <c r="A35" t="s">
        <v>107</v>
      </c>
      <c r="B35">
        <v>-0.03</v>
      </c>
      <c r="C35" t="s">
        <v>233</v>
      </c>
      <c r="D35">
        <v>0.217</v>
      </c>
      <c r="K35">
        <f>VLOOKUP(car!$A35, car_SEM!$D$1:$J$38, 2, FALSE)</f>
        <v>-9.8036366232491998E-2</v>
      </c>
      <c r="L35">
        <f>VLOOKUP(car!$A35, car_SEM!$D$1:$J$38, 3, FALSE)</f>
        <v>0.18396868593982499</v>
      </c>
      <c r="M35">
        <f>VLOOKUP(car!$A35, car_SEM!$D$1:$J$38, 5, FALSE)</f>
        <v>0.59410486171184695</v>
      </c>
    </row>
    <row r="36" spans="1:13" x14ac:dyDescent="0.25">
      <c r="A36" t="s">
        <v>109</v>
      </c>
      <c r="B36">
        <v>0.02</v>
      </c>
      <c r="C36" t="s">
        <v>234</v>
      </c>
      <c r="D36">
        <v>0.30199999999999999</v>
      </c>
      <c r="K36">
        <f>VLOOKUP(car!$A36, car_SEM!$D$1:$J$38, 2, FALSE)</f>
        <v>1.0783221860911799E-2</v>
      </c>
      <c r="L36">
        <f>VLOOKUP(car!$A36, car_SEM!$D$1:$J$38, 3, FALSE)</f>
        <v>0.145426672836311</v>
      </c>
      <c r="M36">
        <f>VLOOKUP(car!$A36, car_SEM!$D$1:$J$38, 5, FALSE)</f>
        <v>0.94089193836036</v>
      </c>
    </row>
    <row r="37" spans="1:13" x14ac:dyDescent="0.25">
      <c r="A37" t="s">
        <v>111</v>
      </c>
      <c r="B37">
        <v>-0.04</v>
      </c>
      <c r="C37" t="s">
        <v>106</v>
      </c>
      <c r="D37">
        <v>2.5000000000000001E-2</v>
      </c>
      <c r="K37">
        <f>VLOOKUP(car!$A37, car_SEM!$D$1:$J$38, 2, FALSE)</f>
        <v>-0.324729980680385</v>
      </c>
      <c r="L37">
        <f>VLOOKUP(car!$A37, car_SEM!$D$1:$J$38, 3, FALSE)</f>
        <v>0.159619712592276</v>
      </c>
      <c r="M37">
        <f>VLOOKUP(car!$A37, car_SEM!$D$1:$J$38, 5, FALSE)</f>
        <v>4.1911510736074603E-2</v>
      </c>
    </row>
    <row r="38" spans="1:13" x14ac:dyDescent="0.25">
      <c r="A38" t="s">
        <v>113</v>
      </c>
      <c r="B38">
        <v>0.05</v>
      </c>
      <c r="C38" t="s">
        <v>235</v>
      </c>
      <c r="D38">
        <v>0.63300000000000001</v>
      </c>
      <c r="E38">
        <v>0.05</v>
      </c>
      <c r="F38" t="s">
        <v>235</v>
      </c>
      <c r="G38">
        <v>0.65900000000000003</v>
      </c>
      <c r="H38">
        <v>0.04</v>
      </c>
      <c r="I38" t="s">
        <v>236</v>
      </c>
      <c r="J38">
        <v>0.75800000000000001</v>
      </c>
      <c r="K38">
        <f>VLOOKUP(car!$A38, car_SEM!$D$1:$J$38, 2, FALSE)</f>
        <v>7.3966259294465E-2</v>
      </c>
      <c r="L38">
        <f>VLOOKUP(car!$A38, car_SEM!$D$1:$J$38, 3, FALSE)</f>
        <v>0.33906124717556202</v>
      </c>
      <c r="M38">
        <f>VLOOKUP(car!$A38, car_SEM!$D$1:$J$38, 5, FALSE)</f>
        <v>0.82731213021939598</v>
      </c>
    </row>
    <row r="39" spans="1:13" x14ac:dyDescent="0.25">
      <c r="A39" t="s">
        <v>116</v>
      </c>
      <c r="B39">
        <v>-0.08</v>
      </c>
      <c r="C39" t="s">
        <v>237</v>
      </c>
      <c r="D39">
        <v>0.505</v>
      </c>
      <c r="E39">
        <v>-0.09</v>
      </c>
      <c r="F39" t="s">
        <v>238</v>
      </c>
      <c r="G39">
        <v>0.45900000000000002</v>
      </c>
      <c r="H39">
        <v>-0.05</v>
      </c>
      <c r="I39" t="s">
        <v>239</v>
      </c>
      <c r="J39">
        <v>0.70899999999999996</v>
      </c>
      <c r="K39">
        <f>VLOOKUP(car!$A39, car_SEM!$D$1:$J$38, 2, FALSE)</f>
        <v>-2.4853440050050302E-2</v>
      </c>
      <c r="L39">
        <f>VLOOKUP(car!$A39, car_SEM!$D$1:$J$38, 3, FALSE)</f>
        <v>0.196499597488418</v>
      </c>
      <c r="M39">
        <f>VLOOKUP(car!$A39, car_SEM!$D$1:$J$38, 5, FALSE)</f>
        <v>0.89935129093799604</v>
      </c>
    </row>
    <row r="40" spans="1:13" x14ac:dyDescent="0.25">
      <c r="A40" t="s">
        <v>120</v>
      </c>
      <c r="E40">
        <v>1.05</v>
      </c>
      <c r="F40" t="s">
        <v>240</v>
      </c>
      <c r="G40">
        <v>0</v>
      </c>
    </row>
    <row r="41" spans="1:13" x14ac:dyDescent="0.25">
      <c r="A41" t="s">
        <v>122</v>
      </c>
      <c r="E41">
        <v>-0.26</v>
      </c>
      <c r="F41" t="s">
        <v>241</v>
      </c>
      <c r="G41">
        <v>0.2</v>
      </c>
    </row>
    <row r="42" spans="1:13" x14ac:dyDescent="0.25">
      <c r="A42" t="s">
        <v>124</v>
      </c>
      <c r="E42">
        <v>0.23</v>
      </c>
      <c r="F42" t="s">
        <v>242</v>
      </c>
      <c r="G42">
        <v>0.22900000000000001</v>
      </c>
    </row>
    <row r="43" spans="1:13" x14ac:dyDescent="0.25">
      <c r="A43" t="s">
        <v>126</v>
      </c>
      <c r="E43">
        <v>-0.38</v>
      </c>
      <c r="F43" t="s">
        <v>243</v>
      </c>
      <c r="G43">
        <v>0.03</v>
      </c>
    </row>
    <row r="44" spans="1:13" x14ac:dyDescent="0.25">
      <c r="A44" t="s">
        <v>128</v>
      </c>
      <c r="H44">
        <v>0.83</v>
      </c>
      <c r="I44" t="s">
        <v>244</v>
      </c>
      <c r="J44">
        <v>0</v>
      </c>
    </row>
    <row r="45" spans="1:13" x14ac:dyDescent="0.25">
      <c r="A45" t="s">
        <v>130</v>
      </c>
      <c r="H45">
        <v>-7.0000000000000007E-2</v>
      </c>
      <c r="I45" t="s">
        <v>245</v>
      </c>
      <c r="J45">
        <v>0.58199999999999996</v>
      </c>
    </row>
    <row r="46" spans="1:13" x14ac:dyDescent="0.25">
      <c r="A46" t="s">
        <v>132</v>
      </c>
      <c r="H46">
        <v>0.08</v>
      </c>
      <c r="I46" t="s">
        <v>246</v>
      </c>
      <c r="J46">
        <v>0.48299999999999998</v>
      </c>
    </row>
    <row r="47" spans="1:13" x14ac:dyDescent="0.25">
      <c r="A47" t="s">
        <v>134</v>
      </c>
      <c r="H47">
        <v>-0.31</v>
      </c>
      <c r="I47" t="s">
        <v>247</v>
      </c>
      <c r="J47">
        <v>1.2E-2</v>
      </c>
    </row>
    <row r="48" spans="1:13" x14ac:dyDescent="0.25">
      <c r="A48" t="s">
        <v>136</v>
      </c>
      <c r="B48">
        <v>1000</v>
      </c>
      <c r="E48">
        <v>995</v>
      </c>
      <c r="H48">
        <v>968</v>
      </c>
    </row>
    <row r="49" spans="1:8" x14ac:dyDescent="0.25">
      <c r="A49" t="s">
        <v>140</v>
      </c>
      <c r="B49" t="s">
        <v>248</v>
      </c>
      <c r="E49" t="s">
        <v>249</v>
      </c>
      <c r="H49" t="s">
        <v>250</v>
      </c>
    </row>
  </sheetData>
  <conditionalFormatting sqref="D1:D1048576 G1:G1048576 J1:J1048576 M1:M1048576">
    <cfRule type="cellIs" dxfId="9" priority="1" operator="lessThan">
      <formula>0.005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263C-E0CF-4AB7-9257-C52502F5A527}">
  <dimension ref="A1:J38"/>
  <sheetViews>
    <sheetView topLeftCell="A2" workbookViewId="0">
      <selection activeCell="D33" sqref="D33"/>
    </sheetView>
  </sheetViews>
  <sheetFormatPr defaultRowHeight="15" x14ac:dyDescent="0.25"/>
  <cols>
    <col min="4" max="4" width="34.42578125" bestFit="1" customWidth="1"/>
  </cols>
  <sheetData>
    <row r="1" spans="1:10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25">
      <c r="A2">
        <v>35</v>
      </c>
      <c r="B2" t="s">
        <v>151</v>
      </c>
      <c r="C2" t="s">
        <v>152</v>
      </c>
      <c r="D2" t="s">
        <v>113</v>
      </c>
      <c r="E2">
        <v>7.3966259294465E-2</v>
      </c>
      <c r="F2">
        <v>0.33906124717556202</v>
      </c>
      <c r="G2">
        <v>0.21815014222538401</v>
      </c>
      <c r="H2">
        <v>0.82731213021939598</v>
      </c>
      <c r="I2">
        <v>-0.59058157372287001</v>
      </c>
      <c r="J2">
        <v>0.73851409231179999</v>
      </c>
    </row>
    <row r="3" spans="1:10" x14ac:dyDescent="0.25">
      <c r="A3">
        <v>36</v>
      </c>
      <c r="B3" t="s">
        <v>151</v>
      </c>
      <c r="C3" t="s">
        <v>152</v>
      </c>
      <c r="D3" t="s">
        <v>116</v>
      </c>
      <c r="E3">
        <v>-2.4853440050050302E-2</v>
      </c>
      <c r="F3">
        <v>0.196499597488418</v>
      </c>
      <c r="G3">
        <v>-0.12648087002577801</v>
      </c>
      <c r="H3">
        <v>0.89935129093799604</v>
      </c>
      <c r="I3">
        <v>-0.40998557410396602</v>
      </c>
      <c r="J3">
        <v>0.36027869400386597</v>
      </c>
    </row>
    <row r="4" spans="1:10" x14ac:dyDescent="0.25">
      <c r="A4">
        <v>37</v>
      </c>
      <c r="B4" t="s">
        <v>151</v>
      </c>
      <c r="C4" t="s">
        <v>152</v>
      </c>
      <c r="D4" t="s">
        <v>105</v>
      </c>
      <c r="E4">
        <v>1.1570839518492799</v>
      </c>
      <c r="F4">
        <v>0.170729279330011</v>
      </c>
      <c r="G4">
        <v>6.7773023841604498</v>
      </c>
      <c r="H4" s="1">
        <v>1.2243983604776101E-11</v>
      </c>
      <c r="I4">
        <v>0.82246071325597903</v>
      </c>
      <c r="J4">
        <v>1.49170719044258</v>
      </c>
    </row>
    <row r="5" spans="1:10" x14ac:dyDescent="0.25">
      <c r="A5">
        <v>38</v>
      </c>
      <c r="B5" t="s">
        <v>151</v>
      </c>
      <c r="C5" t="s">
        <v>152</v>
      </c>
      <c r="D5" t="s">
        <v>111</v>
      </c>
      <c r="E5">
        <v>-0.324729980680385</v>
      </c>
      <c r="F5">
        <v>0.159619712592276</v>
      </c>
      <c r="G5">
        <v>-2.03439772824211</v>
      </c>
      <c r="H5">
        <v>4.1911510736074603E-2</v>
      </c>
      <c r="I5">
        <v>-0.63757886858388002</v>
      </c>
      <c r="J5">
        <v>-1.18810927768898E-2</v>
      </c>
    </row>
    <row r="6" spans="1:10" x14ac:dyDescent="0.25">
      <c r="A6">
        <v>39</v>
      </c>
      <c r="B6" t="s">
        <v>151</v>
      </c>
      <c r="C6" t="s">
        <v>152</v>
      </c>
      <c r="D6" t="s">
        <v>107</v>
      </c>
      <c r="E6">
        <v>-9.8036366232491998E-2</v>
      </c>
      <c r="F6">
        <v>0.18396868593982499</v>
      </c>
      <c r="G6">
        <v>-0.53289702935943595</v>
      </c>
      <c r="H6">
        <v>0.59410486171184695</v>
      </c>
      <c r="I6">
        <v>-0.45860836495771001</v>
      </c>
      <c r="J6">
        <v>0.26253563249272599</v>
      </c>
    </row>
    <row r="7" spans="1:10" x14ac:dyDescent="0.25">
      <c r="A7">
        <v>40</v>
      </c>
      <c r="B7" t="s">
        <v>151</v>
      </c>
      <c r="C7" t="s">
        <v>152</v>
      </c>
      <c r="D7" t="s">
        <v>109</v>
      </c>
      <c r="E7">
        <v>1.0783221860911799E-2</v>
      </c>
      <c r="F7">
        <v>0.145426672836311</v>
      </c>
      <c r="G7">
        <v>7.4148859013292601E-2</v>
      </c>
      <c r="H7">
        <v>0.94089193836036</v>
      </c>
      <c r="I7">
        <v>-0.27424781928974701</v>
      </c>
      <c r="J7">
        <v>0.29581426301157099</v>
      </c>
    </row>
    <row r="8" spans="1:10" x14ac:dyDescent="0.25">
      <c r="A8">
        <v>41</v>
      </c>
      <c r="B8" t="s">
        <v>151</v>
      </c>
      <c r="C8" t="s">
        <v>152</v>
      </c>
      <c r="D8" t="s">
        <v>25</v>
      </c>
      <c r="E8">
        <v>-7.8568857194987796E-2</v>
      </c>
      <c r="F8">
        <v>1.6665693869099201</v>
      </c>
      <c r="G8">
        <v>-4.7144066014957103E-2</v>
      </c>
      <c r="H8">
        <v>0.96239840676024702</v>
      </c>
      <c r="I8">
        <v>-3.3449848332754302</v>
      </c>
      <c r="J8">
        <v>3.18784711888545</v>
      </c>
    </row>
    <row r="9" spans="1:10" x14ac:dyDescent="0.25">
      <c r="A9">
        <v>42</v>
      </c>
      <c r="B9" t="s">
        <v>151</v>
      </c>
      <c r="C9" t="s">
        <v>152</v>
      </c>
      <c r="D9" t="s">
        <v>29</v>
      </c>
      <c r="E9">
        <v>0.78780705691956798</v>
      </c>
      <c r="F9">
        <v>0.28764906618552999</v>
      </c>
      <c r="G9">
        <v>2.7387784266660602</v>
      </c>
      <c r="H9">
        <v>6.1667918986523197E-3</v>
      </c>
      <c r="I9">
        <v>0.224025247009351</v>
      </c>
      <c r="J9">
        <v>1.35158886682978</v>
      </c>
    </row>
    <row r="10" spans="1:10" x14ac:dyDescent="0.25">
      <c r="A10">
        <v>43</v>
      </c>
      <c r="B10" t="s">
        <v>151</v>
      </c>
      <c r="C10" t="s">
        <v>152</v>
      </c>
      <c r="D10" t="s">
        <v>33</v>
      </c>
      <c r="E10">
        <v>0.24400637325066399</v>
      </c>
      <c r="F10">
        <v>0.64395210655299095</v>
      </c>
      <c r="G10">
        <v>0.378920063724623</v>
      </c>
      <c r="H10">
        <v>0.70474722458230599</v>
      </c>
      <c r="I10">
        <v>-1.0181165633619</v>
      </c>
      <c r="J10">
        <v>1.50612930986323</v>
      </c>
    </row>
    <row r="11" spans="1:10" x14ac:dyDescent="0.25">
      <c r="A11">
        <v>44</v>
      </c>
      <c r="B11" t="s">
        <v>151</v>
      </c>
      <c r="C11" t="s">
        <v>152</v>
      </c>
      <c r="D11" t="s">
        <v>37</v>
      </c>
      <c r="E11">
        <v>0.26138818894956301</v>
      </c>
      <c r="F11">
        <v>0.31639216617136001</v>
      </c>
      <c r="G11">
        <v>0.826152531248179</v>
      </c>
      <c r="H11">
        <v>0.40871757167526501</v>
      </c>
      <c r="I11">
        <v>-0.35872906173691299</v>
      </c>
      <c r="J11">
        <v>0.88150543963604</v>
      </c>
    </row>
    <row r="12" spans="1:10" x14ac:dyDescent="0.25">
      <c r="A12">
        <v>45</v>
      </c>
      <c r="B12" t="s">
        <v>151</v>
      </c>
      <c r="C12" t="s">
        <v>152</v>
      </c>
      <c r="D12" t="s">
        <v>41</v>
      </c>
      <c r="E12">
        <v>0.379585471808977</v>
      </c>
      <c r="F12">
        <v>0.28714664115129601</v>
      </c>
      <c r="G12">
        <v>1.3219220335890201</v>
      </c>
      <c r="H12">
        <v>0.186194114535676</v>
      </c>
      <c r="I12">
        <v>-0.18321160312920901</v>
      </c>
      <c r="J12">
        <v>0.94238254674716304</v>
      </c>
    </row>
    <row r="13" spans="1:10" x14ac:dyDescent="0.25">
      <c r="A13">
        <v>46</v>
      </c>
      <c r="B13" t="s">
        <v>151</v>
      </c>
      <c r="C13" t="s">
        <v>152</v>
      </c>
      <c r="D13" t="s">
        <v>45</v>
      </c>
      <c r="E13">
        <v>-2.3083370580995899</v>
      </c>
      <c r="F13">
        <v>1.46232892457194</v>
      </c>
      <c r="G13">
        <v>-1.5785347737516</v>
      </c>
      <c r="H13">
        <v>0.11444280594273699</v>
      </c>
      <c r="I13">
        <v>-5.1744490838117798</v>
      </c>
      <c r="J13">
        <v>0.55777496761260004</v>
      </c>
    </row>
    <row r="14" spans="1:10" x14ac:dyDescent="0.25">
      <c r="A14">
        <v>47</v>
      </c>
      <c r="B14" t="s">
        <v>151</v>
      </c>
      <c r="C14" t="s">
        <v>152</v>
      </c>
      <c r="D14" t="s">
        <v>49</v>
      </c>
      <c r="E14">
        <v>-2.2294789408115001</v>
      </c>
      <c r="F14">
        <v>0.98412550131142496</v>
      </c>
      <c r="G14">
        <v>-2.2654416919798801</v>
      </c>
      <c r="H14">
        <v>2.3485588322485401E-2</v>
      </c>
      <c r="I14">
        <v>-4.1583294796493204</v>
      </c>
      <c r="J14">
        <v>-0.30062840197368601</v>
      </c>
    </row>
    <row r="15" spans="1:10" x14ac:dyDescent="0.25">
      <c r="A15">
        <v>48</v>
      </c>
      <c r="B15" t="s">
        <v>151</v>
      </c>
      <c r="C15" t="s">
        <v>152</v>
      </c>
      <c r="D15" t="s">
        <v>52</v>
      </c>
      <c r="E15">
        <v>-6.7070721847604403E-2</v>
      </c>
      <c r="F15">
        <v>0.203501171899129</v>
      </c>
      <c r="G15">
        <v>-0.32958395876388302</v>
      </c>
      <c r="H15">
        <v>0.74171434501145095</v>
      </c>
      <c r="I15">
        <v>-0.46592568958159197</v>
      </c>
      <c r="J15">
        <v>0.331784245886383</v>
      </c>
    </row>
    <row r="16" spans="1:10" x14ac:dyDescent="0.25">
      <c r="A16">
        <v>49</v>
      </c>
      <c r="B16" t="s">
        <v>151</v>
      </c>
      <c r="C16" t="s">
        <v>152</v>
      </c>
      <c r="D16" t="s">
        <v>55</v>
      </c>
      <c r="E16">
        <v>0.55091715999750301</v>
      </c>
      <c r="F16">
        <v>0.48827240459772803</v>
      </c>
      <c r="G16">
        <v>1.1282987832404501</v>
      </c>
      <c r="H16">
        <v>0.25919375717978199</v>
      </c>
      <c r="I16">
        <v>-0.40607916765881302</v>
      </c>
      <c r="J16">
        <v>1.5079134876538201</v>
      </c>
    </row>
    <row r="17" spans="1:10" x14ac:dyDescent="0.25">
      <c r="A17">
        <v>50</v>
      </c>
      <c r="B17" t="s">
        <v>151</v>
      </c>
      <c r="C17" t="s">
        <v>152</v>
      </c>
      <c r="D17" t="s">
        <v>59</v>
      </c>
      <c r="E17">
        <v>2.00690155699747</v>
      </c>
      <c r="F17">
        <v>1.1416021196497399</v>
      </c>
      <c r="G17">
        <v>1.7579693681833899</v>
      </c>
      <c r="H17">
        <v>7.8752721471889497E-2</v>
      </c>
      <c r="I17">
        <v>-0.23059748219060899</v>
      </c>
      <c r="J17">
        <v>4.2444005961855398</v>
      </c>
    </row>
    <row r="18" spans="1:10" x14ac:dyDescent="0.25">
      <c r="A18">
        <v>51</v>
      </c>
      <c r="B18" t="s">
        <v>151</v>
      </c>
      <c r="C18" t="s">
        <v>152</v>
      </c>
      <c r="D18" t="s">
        <v>6</v>
      </c>
      <c r="E18">
        <v>0.21221569019880199</v>
      </c>
      <c r="F18">
        <v>0.30256076614177302</v>
      </c>
      <c r="G18">
        <v>0.701398574920858</v>
      </c>
      <c r="H18">
        <v>0.48305431109156199</v>
      </c>
      <c r="I18">
        <v>-0.380792514573918</v>
      </c>
      <c r="J18">
        <v>0.80522389497152302</v>
      </c>
    </row>
    <row r="19" spans="1:10" x14ac:dyDescent="0.25">
      <c r="A19">
        <v>52</v>
      </c>
      <c r="B19" t="s">
        <v>151</v>
      </c>
      <c r="C19" t="s">
        <v>152</v>
      </c>
      <c r="D19" t="s">
        <v>9</v>
      </c>
      <c r="E19">
        <v>0.32539198650968698</v>
      </c>
      <c r="F19">
        <v>0.411741740977906</v>
      </c>
      <c r="G19">
        <v>0.79028175704718395</v>
      </c>
      <c r="H19">
        <v>0.42936323839595703</v>
      </c>
      <c r="I19">
        <v>-0.48160699673883001</v>
      </c>
      <c r="J19">
        <v>1.1323909697582</v>
      </c>
    </row>
    <row r="20" spans="1:10" x14ac:dyDescent="0.25">
      <c r="A20">
        <v>53</v>
      </c>
      <c r="B20" t="s">
        <v>151</v>
      </c>
      <c r="C20" t="s">
        <v>152</v>
      </c>
      <c r="D20" t="s">
        <v>13</v>
      </c>
      <c r="E20">
        <v>1.0416001560693</v>
      </c>
      <c r="F20">
        <v>0.53024395588706796</v>
      </c>
      <c r="G20">
        <v>1.96437912116652</v>
      </c>
      <c r="H20">
        <v>4.9486142279171898E-2</v>
      </c>
      <c r="I20">
        <v>2.3410995105990198E-3</v>
      </c>
      <c r="J20">
        <v>2.0808592126279999</v>
      </c>
    </row>
    <row r="21" spans="1:10" x14ac:dyDescent="0.25">
      <c r="A21">
        <v>54</v>
      </c>
      <c r="B21" t="s">
        <v>151</v>
      </c>
      <c r="C21" t="s">
        <v>152</v>
      </c>
      <c r="D21" t="s">
        <v>17</v>
      </c>
      <c r="E21">
        <v>3.9417541438397402E-2</v>
      </c>
      <c r="F21">
        <v>0.67648635571151605</v>
      </c>
      <c r="G21">
        <v>5.8268050945297703E-2</v>
      </c>
      <c r="H21">
        <v>0.95353511591307205</v>
      </c>
      <c r="I21">
        <v>-1.2864713517889299</v>
      </c>
      <c r="J21">
        <v>1.36530643466572</v>
      </c>
    </row>
    <row r="22" spans="1:10" x14ac:dyDescent="0.25">
      <c r="A22">
        <v>55</v>
      </c>
      <c r="B22" t="s">
        <v>151</v>
      </c>
      <c r="C22" t="s">
        <v>152</v>
      </c>
      <c r="D22" t="s">
        <v>21</v>
      </c>
      <c r="E22">
        <v>-0.66368227524650303</v>
      </c>
      <c r="F22">
        <v>0.74078843957893303</v>
      </c>
      <c r="G22">
        <v>-0.89591338064582005</v>
      </c>
      <c r="H22">
        <v>0.37029902716631802</v>
      </c>
      <c r="I22">
        <v>-2.1156009369848401</v>
      </c>
      <c r="J22">
        <v>0.78823638649183003</v>
      </c>
    </row>
    <row r="23" spans="1:10" x14ac:dyDescent="0.25">
      <c r="A23">
        <v>56</v>
      </c>
      <c r="B23" t="s">
        <v>151</v>
      </c>
      <c r="C23" t="s">
        <v>152</v>
      </c>
      <c r="D23" t="s">
        <v>63</v>
      </c>
      <c r="E23">
        <v>0.99631453011078297</v>
      </c>
      <c r="F23">
        <v>0.25002627535161498</v>
      </c>
      <c r="G23">
        <v>3.9848393082273201</v>
      </c>
      <c r="H23" s="1">
        <v>6.7525805624635296E-5</v>
      </c>
      <c r="I23">
        <v>0.50627203523292297</v>
      </c>
      <c r="J23">
        <v>1.48635702498864</v>
      </c>
    </row>
    <row r="24" spans="1:10" x14ac:dyDescent="0.25">
      <c r="A24">
        <v>57</v>
      </c>
      <c r="B24" t="s">
        <v>151</v>
      </c>
      <c r="C24" t="s">
        <v>152</v>
      </c>
      <c r="D24" t="s">
        <v>67</v>
      </c>
      <c r="E24">
        <v>7.7528338088696698E-3</v>
      </c>
      <c r="F24">
        <v>1.5848834907232E-2</v>
      </c>
      <c r="G24">
        <v>0.48917373764376598</v>
      </c>
      <c r="H24">
        <v>0.62471870083005099</v>
      </c>
      <c r="I24">
        <v>-2.3310311806226201E-2</v>
      </c>
      <c r="J24">
        <v>3.8815979423965599E-2</v>
      </c>
    </row>
    <row r="25" spans="1:10" x14ac:dyDescent="0.25">
      <c r="A25">
        <v>58</v>
      </c>
      <c r="B25" t="s">
        <v>151</v>
      </c>
      <c r="C25" t="s">
        <v>152</v>
      </c>
      <c r="D25" t="s">
        <v>70</v>
      </c>
      <c r="E25">
        <v>0.33682265624774099</v>
      </c>
      <c r="F25">
        <v>0.25761612790295302</v>
      </c>
      <c r="G25">
        <v>1.3074595095794099</v>
      </c>
      <c r="H25">
        <v>0.19105669781517301</v>
      </c>
      <c r="I25">
        <v>-0.168095676278712</v>
      </c>
      <c r="J25">
        <v>0.84174098877419401</v>
      </c>
    </row>
    <row r="26" spans="1:10" x14ac:dyDescent="0.25">
      <c r="A26">
        <v>59</v>
      </c>
      <c r="B26" t="s">
        <v>151</v>
      </c>
      <c r="C26" t="s">
        <v>152</v>
      </c>
      <c r="D26" t="s">
        <v>74</v>
      </c>
      <c r="E26">
        <v>-0.21269959068123401</v>
      </c>
      <c r="F26">
        <v>0.24373409710750901</v>
      </c>
      <c r="G26">
        <v>-0.87267064069174505</v>
      </c>
      <c r="H26">
        <v>0.38284262474957997</v>
      </c>
      <c r="I26">
        <v>-0.69040964281633999</v>
      </c>
      <c r="J26">
        <v>0.26501046145387203</v>
      </c>
    </row>
    <row r="27" spans="1:10" x14ac:dyDescent="0.25">
      <c r="A27">
        <v>60</v>
      </c>
      <c r="B27" t="s">
        <v>151</v>
      </c>
      <c r="C27" t="s">
        <v>152</v>
      </c>
      <c r="D27" t="s">
        <v>78</v>
      </c>
      <c r="E27">
        <v>8.7547656077899896E-2</v>
      </c>
      <c r="F27">
        <v>0.101511076626771</v>
      </c>
      <c r="G27">
        <v>0.86244436555223902</v>
      </c>
      <c r="H27">
        <v>0.388443035599705</v>
      </c>
      <c r="I27">
        <v>-0.111410398142456</v>
      </c>
      <c r="J27">
        <v>0.286505710298256</v>
      </c>
    </row>
    <row r="28" spans="1:10" x14ac:dyDescent="0.25">
      <c r="A28">
        <v>61</v>
      </c>
      <c r="B28" t="s">
        <v>151</v>
      </c>
      <c r="C28" t="s">
        <v>152</v>
      </c>
      <c r="D28" t="s">
        <v>81</v>
      </c>
      <c r="E28">
        <v>0.60243732092934998</v>
      </c>
      <c r="F28">
        <v>0.32255198715761302</v>
      </c>
      <c r="G28">
        <v>1.86772162291771</v>
      </c>
      <c r="H28">
        <v>6.1800883075326697E-2</v>
      </c>
      <c r="I28">
        <v>-2.9752957041397798E-2</v>
      </c>
      <c r="J28">
        <v>1.2346275989001001</v>
      </c>
    </row>
    <row r="29" spans="1:10" x14ac:dyDescent="0.25">
      <c r="A29">
        <v>62</v>
      </c>
      <c r="B29" t="s">
        <v>151</v>
      </c>
      <c r="C29" t="s">
        <v>152</v>
      </c>
      <c r="D29" t="s">
        <v>84</v>
      </c>
      <c r="E29">
        <v>-5.8077017657125203E-2</v>
      </c>
      <c r="F29">
        <v>7.0261241642821798E-2</v>
      </c>
      <c r="G29">
        <v>-0.82658683933261501</v>
      </c>
      <c r="H29">
        <v>0.408471279294293</v>
      </c>
      <c r="I29">
        <v>-0.19578652078612199</v>
      </c>
      <c r="J29">
        <v>7.9632485471871295E-2</v>
      </c>
    </row>
    <row r="30" spans="1:10" x14ac:dyDescent="0.25">
      <c r="A30">
        <v>63</v>
      </c>
      <c r="B30" t="s">
        <v>151</v>
      </c>
      <c r="C30" t="s">
        <v>152</v>
      </c>
      <c r="D30" t="s">
        <v>88</v>
      </c>
      <c r="E30">
        <v>8.2682153906481703E-2</v>
      </c>
      <c r="F30">
        <v>1.52125417312945E-2</v>
      </c>
      <c r="G30">
        <v>5.4351307866187799</v>
      </c>
      <c r="H30" s="1">
        <v>5.4756254419530097E-8</v>
      </c>
      <c r="I30">
        <v>5.2866119999831901E-2</v>
      </c>
      <c r="J30">
        <v>0.11249818781313201</v>
      </c>
    </row>
    <row r="31" spans="1:10" x14ac:dyDescent="0.25">
      <c r="A31">
        <v>64</v>
      </c>
      <c r="B31" t="s">
        <v>151</v>
      </c>
      <c r="C31" t="s">
        <v>152</v>
      </c>
      <c r="D31" t="s">
        <v>153</v>
      </c>
      <c r="E31">
        <v>-0.51672650594972502</v>
      </c>
      <c r="F31">
        <v>0.995752963163683</v>
      </c>
      <c r="G31">
        <v>-0.51893042256986499</v>
      </c>
      <c r="H31">
        <v>0.60380926175309002</v>
      </c>
      <c r="I31">
        <v>-2.46836645124958</v>
      </c>
      <c r="J31">
        <v>1.4349134393501299</v>
      </c>
    </row>
    <row r="32" spans="1:10" x14ac:dyDescent="0.25">
      <c r="A32">
        <v>65</v>
      </c>
      <c r="B32" t="s">
        <v>151</v>
      </c>
      <c r="C32" t="s">
        <v>152</v>
      </c>
      <c r="D32" t="s">
        <v>154</v>
      </c>
      <c r="E32">
        <v>-0.39794355652973601</v>
      </c>
      <c r="F32">
        <v>1.11911809535322</v>
      </c>
      <c r="G32">
        <v>-0.35558674118671602</v>
      </c>
      <c r="H32">
        <v>0.72215007451275604</v>
      </c>
      <c r="I32">
        <v>-2.59137471786911</v>
      </c>
      <c r="J32">
        <v>1.79548760480964</v>
      </c>
    </row>
    <row r="33" spans="1:10" x14ac:dyDescent="0.25">
      <c r="A33">
        <v>66</v>
      </c>
      <c r="B33" t="s">
        <v>151</v>
      </c>
      <c r="C33" t="s">
        <v>152</v>
      </c>
      <c r="D33" t="s">
        <v>155</v>
      </c>
      <c r="E33">
        <v>7.5359124633253199E-2</v>
      </c>
      <c r="F33">
        <v>0.97257818590444201</v>
      </c>
      <c r="G33">
        <v>7.74838729938956E-2</v>
      </c>
      <c r="H33">
        <v>0.938238620187685</v>
      </c>
      <c r="I33">
        <v>-1.83085909188875</v>
      </c>
      <c r="J33">
        <v>1.98157734115526</v>
      </c>
    </row>
    <row r="34" spans="1:10" x14ac:dyDescent="0.25">
      <c r="A34">
        <v>67</v>
      </c>
      <c r="B34" t="s">
        <v>151</v>
      </c>
      <c r="C34" t="s">
        <v>152</v>
      </c>
      <c r="D34" t="s">
        <v>90</v>
      </c>
      <c r="E34">
        <v>1.1848915412738299</v>
      </c>
      <c r="F34">
        <v>0.102706987522661</v>
      </c>
      <c r="G34">
        <v>11.5366205343371</v>
      </c>
      <c r="H34">
        <v>0</v>
      </c>
      <c r="I34">
        <v>0.983589544768813</v>
      </c>
      <c r="J34">
        <v>1.3861935377788499</v>
      </c>
    </row>
    <row r="35" spans="1:10" x14ac:dyDescent="0.25">
      <c r="A35">
        <v>68</v>
      </c>
      <c r="B35" t="s">
        <v>151</v>
      </c>
      <c r="C35" t="s">
        <v>152</v>
      </c>
      <c r="D35" t="s">
        <v>93</v>
      </c>
      <c r="E35">
        <v>-0.72481839335251796</v>
      </c>
      <c r="F35">
        <v>0.149667460888568</v>
      </c>
      <c r="G35">
        <v>-4.8428588889616302</v>
      </c>
      <c r="H35" s="1">
        <v>1.2798418311810201E-6</v>
      </c>
      <c r="I35">
        <v>-1.0181612263516699</v>
      </c>
      <c r="J35">
        <v>-0.43147556035336798</v>
      </c>
    </row>
    <row r="36" spans="1:10" x14ac:dyDescent="0.25">
      <c r="A36">
        <v>69</v>
      </c>
      <c r="B36" t="s">
        <v>151</v>
      </c>
      <c r="C36" t="s">
        <v>152</v>
      </c>
      <c r="D36" t="s">
        <v>97</v>
      </c>
      <c r="E36">
        <v>-0.52257910582418399</v>
      </c>
      <c r="F36">
        <v>0.32377676620052998</v>
      </c>
      <c r="G36">
        <v>-1.6140105170502801</v>
      </c>
      <c r="H36">
        <v>0.106525145090739</v>
      </c>
      <c r="I36">
        <v>-1.1571699066080701</v>
      </c>
      <c r="J36">
        <v>0.112011694959699</v>
      </c>
    </row>
    <row r="37" spans="1:10" x14ac:dyDescent="0.25">
      <c r="A37">
        <v>70</v>
      </c>
      <c r="B37" t="s">
        <v>151</v>
      </c>
      <c r="C37" t="s">
        <v>152</v>
      </c>
      <c r="D37" t="s">
        <v>101</v>
      </c>
      <c r="E37">
        <v>9.4469514134254504E-3</v>
      </c>
      <c r="F37">
        <v>0.105040904774423</v>
      </c>
      <c r="G37">
        <v>8.9935929566799994E-2</v>
      </c>
      <c r="H37">
        <v>0.92833812916528102</v>
      </c>
      <c r="I37">
        <v>-0.196429438847945</v>
      </c>
      <c r="J37">
        <v>0.215323341674796</v>
      </c>
    </row>
    <row r="38" spans="1:10" x14ac:dyDescent="0.25">
      <c r="A38">
        <v>71</v>
      </c>
      <c r="B38" t="s">
        <v>151</v>
      </c>
      <c r="C38" t="s">
        <v>431</v>
      </c>
      <c r="D38" t="s">
        <v>5</v>
      </c>
      <c r="E38">
        <v>2.3270001504021298</v>
      </c>
      <c r="F38">
        <v>1.18221514476337</v>
      </c>
      <c r="G38">
        <v>1.9683389784926999</v>
      </c>
      <c r="H38">
        <v>4.9029047922800197E-2</v>
      </c>
      <c r="I38">
        <v>9.9010446881209208E-3</v>
      </c>
      <c r="J38">
        <v>4.6440992561161298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D90-2904-431D-9C57-9CCC2C951CE8}">
  <dimension ref="A1:M50"/>
  <sheetViews>
    <sheetView topLeftCell="A37" workbookViewId="0">
      <selection activeCell="M1" activeCellId="3" sqref="D1:D1048576 G1:G1048576 J1:J1048576 M1:M1048576"/>
    </sheetView>
  </sheetViews>
  <sheetFormatPr defaultRowHeight="15" x14ac:dyDescent="0.25"/>
  <cols>
    <col min="1" max="1" width="34.42578125" bestFit="1" customWidth="1"/>
    <col min="13" max="13" width="12" bestFit="1" customWidth="1"/>
  </cols>
  <sheetData>
    <row r="1" spans="1:13" x14ac:dyDescent="0.25">
      <c r="B1" t="s">
        <v>0</v>
      </c>
      <c r="E1" t="s">
        <v>0</v>
      </c>
      <c r="H1" t="s">
        <v>0</v>
      </c>
      <c r="K1" t="s">
        <v>141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158</v>
      </c>
      <c r="M2" t="s">
        <v>4</v>
      </c>
    </row>
    <row r="3" spans="1:13" x14ac:dyDescent="0.25">
      <c r="A3" t="s">
        <v>5</v>
      </c>
      <c r="B3">
        <v>-1.83</v>
      </c>
      <c r="C3" t="s">
        <v>433</v>
      </c>
      <c r="D3">
        <v>1.9E-2</v>
      </c>
      <c r="E3">
        <v>-1.85</v>
      </c>
      <c r="F3" t="s">
        <v>434</v>
      </c>
      <c r="G3">
        <v>1.7999999999999999E-2</v>
      </c>
      <c r="H3">
        <v>2.48</v>
      </c>
      <c r="I3" t="s">
        <v>435</v>
      </c>
      <c r="J3">
        <v>0</v>
      </c>
      <c r="K3">
        <f>VLOOKUP($A3, bike_SEM!$D$1:$J$38, 2, FALSE)</f>
        <v>2.41211482437439</v>
      </c>
      <c r="L3">
        <f>VLOOKUP($A3, bike_SEM!$D$1:$J$38, 3, FALSE)</f>
        <v>0.49581576582702702</v>
      </c>
      <c r="M3">
        <f>VLOOKUP($A3, bike_SEM!$D$1:$J$38, 5, FALSE)</f>
        <v>1.14490515401577E-6</v>
      </c>
    </row>
    <row r="4" spans="1:13" x14ac:dyDescent="0.25">
      <c r="A4" t="s">
        <v>6</v>
      </c>
      <c r="B4">
        <v>0.27</v>
      </c>
      <c r="C4" t="s">
        <v>7</v>
      </c>
      <c r="D4">
        <v>0.154</v>
      </c>
      <c r="E4">
        <v>0.26</v>
      </c>
      <c r="F4" t="s">
        <v>7</v>
      </c>
      <c r="G4">
        <v>0.157</v>
      </c>
      <c r="H4">
        <v>0.24</v>
      </c>
      <c r="I4" t="s">
        <v>8</v>
      </c>
      <c r="J4">
        <v>0.21099999999999999</v>
      </c>
      <c r="K4">
        <f>VLOOKUP($A4, bike_SEM!$D$1:$J$38, 2, FALSE)</f>
        <v>0.25307724599643899</v>
      </c>
      <c r="L4">
        <f>VLOOKUP($A4, bike_SEM!$D$1:$J$38, 3, FALSE)</f>
        <v>0.186728736670984</v>
      </c>
      <c r="M4">
        <f>VLOOKUP($A4, bike_SEM!$D$1:$J$38, 5, FALSE)</f>
        <v>0.17531553245864701</v>
      </c>
    </row>
    <row r="5" spans="1:13" x14ac:dyDescent="0.25">
      <c r="A5" t="s">
        <v>9</v>
      </c>
      <c r="B5">
        <v>0.22</v>
      </c>
      <c r="C5" t="s">
        <v>10</v>
      </c>
      <c r="D5">
        <v>0.372</v>
      </c>
      <c r="E5">
        <v>0.22</v>
      </c>
      <c r="F5" t="s">
        <v>11</v>
      </c>
      <c r="G5">
        <v>0.36599999999999999</v>
      </c>
      <c r="H5">
        <v>0.25</v>
      </c>
      <c r="I5" t="s">
        <v>12</v>
      </c>
      <c r="J5">
        <v>0.33100000000000002</v>
      </c>
      <c r="K5">
        <f>VLOOKUP($A5, bike_SEM!$D$1:$J$38, 2, FALSE)</f>
        <v>0.19819013573224101</v>
      </c>
      <c r="L5">
        <f>VLOOKUP($A5, bike_SEM!$D$1:$J$38, 3, FALSE)</f>
        <v>0.24749334047221599</v>
      </c>
      <c r="M5">
        <f>VLOOKUP($A5, bike_SEM!$D$1:$J$38, 5, FALSE)</f>
        <v>0.42325336108072398</v>
      </c>
    </row>
    <row r="6" spans="1:13" x14ac:dyDescent="0.25">
      <c r="A6" t="s">
        <v>13</v>
      </c>
      <c r="B6">
        <v>0</v>
      </c>
      <c r="C6" t="s">
        <v>14</v>
      </c>
      <c r="D6">
        <v>0.99199999999999999</v>
      </c>
      <c r="E6">
        <v>0.02</v>
      </c>
      <c r="F6" t="s">
        <v>15</v>
      </c>
      <c r="G6">
        <v>0.94699999999999995</v>
      </c>
      <c r="H6">
        <v>0.04</v>
      </c>
      <c r="I6" t="s">
        <v>16</v>
      </c>
      <c r="J6">
        <v>0.90700000000000003</v>
      </c>
      <c r="K6">
        <f>VLOOKUP($A6, bike_SEM!$D$1:$J$38, 2, FALSE)</f>
        <v>5.7310840310460298E-2</v>
      </c>
      <c r="L6">
        <f>VLOOKUP($A6, bike_SEM!$D$1:$J$38, 3, FALSE)</f>
        <v>0.31708307320517098</v>
      </c>
      <c r="M6">
        <f>VLOOKUP($A6, bike_SEM!$D$1:$J$38, 5, FALSE)</f>
        <v>0.85656857664207697</v>
      </c>
    </row>
    <row r="7" spans="1:13" x14ac:dyDescent="0.25">
      <c r="A7" t="s">
        <v>17</v>
      </c>
      <c r="B7">
        <v>0.21</v>
      </c>
      <c r="C7" t="s">
        <v>18</v>
      </c>
      <c r="D7">
        <v>0.60099999999999998</v>
      </c>
      <c r="E7">
        <v>0.25</v>
      </c>
      <c r="F7" t="s">
        <v>19</v>
      </c>
      <c r="G7">
        <v>0.55000000000000004</v>
      </c>
      <c r="H7">
        <v>0.28000000000000003</v>
      </c>
      <c r="I7" t="s">
        <v>20</v>
      </c>
      <c r="J7">
        <v>0.50600000000000001</v>
      </c>
      <c r="K7">
        <f>VLOOKUP($A7, bike_SEM!$D$1:$J$38, 2, FALSE)</f>
        <v>0.28491499411139198</v>
      </c>
      <c r="L7">
        <f>VLOOKUP($A7, bike_SEM!$D$1:$J$38, 3, FALSE)</f>
        <v>0.412252277077299</v>
      </c>
      <c r="M7">
        <f>VLOOKUP($A7, bike_SEM!$D$1:$J$38, 5, FALSE)</f>
        <v>0.48949135149401402</v>
      </c>
    </row>
    <row r="8" spans="1:13" x14ac:dyDescent="0.25">
      <c r="A8" t="s">
        <v>21</v>
      </c>
      <c r="B8">
        <v>-0.54</v>
      </c>
      <c r="C8" t="s">
        <v>22</v>
      </c>
      <c r="D8">
        <v>0.17499999999999999</v>
      </c>
      <c r="E8">
        <v>-0.5</v>
      </c>
      <c r="F8" t="s">
        <v>23</v>
      </c>
      <c r="G8">
        <v>0.21299999999999999</v>
      </c>
      <c r="H8">
        <v>-0.44</v>
      </c>
      <c r="I8" t="s">
        <v>24</v>
      </c>
      <c r="J8">
        <v>0.28899999999999998</v>
      </c>
      <c r="K8">
        <f>VLOOKUP($A8, bike_SEM!$D$1:$J$38, 2, FALSE)</f>
        <v>-0.465590733147415</v>
      </c>
      <c r="L8">
        <f>VLOOKUP($A8, bike_SEM!$D$1:$J$38, 3, FALSE)</f>
        <v>0.406734710788001</v>
      </c>
      <c r="M8">
        <f>VLOOKUP($A8, bike_SEM!$D$1:$J$38, 5, FALSE)</f>
        <v>0.25233191335433602</v>
      </c>
    </row>
    <row r="9" spans="1:13" x14ac:dyDescent="0.25">
      <c r="A9" t="s">
        <v>25</v>
      </c>
      <c r="B9">
        <v>0.17</v>
      </c>
      <c r="C9" t="s">
        <v>26</v>
      </c>
      <c r="D9">
        <v>0.84299999999999997</v>
      </c>
      <c r="E9">
        <v>0.16</v>
      </c>
      <c r="F9" t="s">
        <v>27</v>
      </c>
      <c r="G9">
        <v>0.84799999999999998</v>
      </c>
      <c r="H9">
        <v>0.1</v>
      </c>
      <c r="I9" t="s">
        <v>28</v>
      </c>
      <c r="J9">
        <v>0.91300000000000003</v>
      </c>
      <c r="K9">
        <f>VLOOKUP($A9, bike_SEM!$D$1:$J$38, 2, FALSE)</f>
        <v>0.204698959193828</v>
      </c>
      <c r="L9">
        <f>VLOOKUP($A9, bike_SEM!$D$1:$J$38, 3, FALSE)</f>
        <v>0.90224735069645501</v>
      </c>
      <c r="M9">
        <f>VLOOKUP($A9, bike_SEM!$D$1:$J$38, 5, FALSE)</f>
        <v>0.82051957064457204</v>
      </c>
    </row>
    <row r="10" spans="1:13" x14ac:dyDescent="0.25">
      <c r="A10" t="s">
        <v>29</v>
      </c>
      <c r="B10">
        <v>0</v>
      </c>
      <c r="C10" t="s">
        <v>30</v>
      </c>
      <c r="D10">
        <v>0.998</v>
      </c>
      <c r="E10">
        <v>0.01</v>
      </c>
      <c r="F10" t="s">
        <v>31</v>
      </c>
      <c r="G10">
        <v>0.97099999999999997</v>
      </c>
      <c r="H10">
        <v>0.06</v>
      </c>
      <c r="I10" t="s">
        <v>32</v>
      </c>
      <c r="J10">
        <v>0.751</v>
      </c>
      <c r="K10">
        <f>VLOOKUP($A10, bike_SEM!$D$1:$J$38, 2, FALSE)</f>
        <v>6.8159177551175495E-2</v>
      </c>
      <c r="L10">
        <f>VLOOKUP($A10, bike_SEM!$D$1:$J$38, 3, FALSE)</f>
        <v>0.18818476611896801</v>
      </c>
      <c r="M10">
        <f>VLOOKUP($A10, bike_SEM!$D$1:$J$38, 5, FALSE)</f>
        <v>0.71720791912625703</v>
      </c>
    </row>
    <row r="11" spans="1:13" x14ac:dyDescent="0.25">
      <c r="A11" t="s">
        <v>33</v>
      </c>
      <c r="B11">
        <v>0.02</v>
      </c>
      <c r="C11" t="s">
        <v>34</v>
      </c>
      <c r="D11">
        <v>0.95499999999999996</v>
      </c>
      <c r="E11">
        <v>0.03</v>
      </c>
      <c r="F11" t="s">
        <v>35</v>
      </c>
      <c r="G11">
        <v>0.93899999999999995</v>
      </c>
      <c r="H11">
        <v>-0.09</v>
      </c>
      <c r="I11" t="s">
        <v>36</v>
      </c>
      <c r="J11">
        <v>0.84899999999999998</v>
      </c>
      <c r="K11">
        <f>VLOOKUP($A11, bike_SEM!$D$1:$J$38, 2, FALSE)</f>
        <v>-3.2764743278049901E-2</v>
      </c>
      <c r="L11">
        <f>VLOOKUP($A11, bike_SEM!$D$1:$J$38, 3, FALSE)</f>
        <v>0.44061713940553798</v>
      </c>
      <c r="M11">
        <f>VLOOKUP($A11, bike_SEM!$D$1:$J$38, 5, FALSE)</f>
        <v>0.94072311835800504</v>
      </c>
    </row>
    <row r="12" spans="1:13" x14ac:dyDescent="0.25">
      <c r="A12" t="s">
        <v>37</v>
      </c>
      <c r="B12">
        <v>-0.25</v>
      </c>
      <c r="C12" t="s">
        <v>38</v>
      </c>
      <c r="D12">
        <v>0.20300000000000001</v>
      </c>
      <c r="E12">
        <v>-0.24</v>
      </c>
      <c r="F12" t="s">
        <v>39</v>
      </c>
      <c r="G12">
        <v>0.222</v>
      </c>
      <c r="H12">
        <v>-0.2</v>
      </c>
      <c r="I12" t="s">
        <v>40</v>
      </c>
      <c r="J12">
        <v>0.33700000000000002</v>
      </c>
      <c r="K12">
        <f>VLOOKUP($A12, bike_SEM!$D$1:$J$38, 2, FALSE)</f>
        <v>-0.21073542825515501</v>
      </c>
      <c r="L12">
        <f>VLOOKUP($A12, bike_SEM!$D$1:$J$38, 3, FALSE)</f>
        <v>0.19707229534012199</v>
      </c>
      <c r="M12">
        <f>VLOOKUP($A12, bike_SEM!$D$1:$J$38, 5, FALSE)</f>
        <v>0.28492074415386598</v>
      </c>
    </row>
    <row r="13" spans="1:13" x14ac:dyDescent="0.25">
      <c r="A13" t="s">
        <v>41</v>
      </c>
      <c r="B13">
        <v>0.31</v>
      </c>
      <c r="C13" t="s">
        <v>42</v>
      </c>
      <c r="D13">
        <v>0.09</v>
      </c>
      <c r="E13">
        <v>0.3</v>
      </c>
      <c r="F13" t="s">
        <v>43</v>
      </c>
      <c r="G13">
        <v>0.109</v>
      </c>
      <c r="H13">
        <v>0.32</v>
      </c>
      <c r="I13" t="s">
        <v>44</v>
      </c>
      <c r="J13">
        <v>9.4E-2</v>
      </c>
      <c r="K13">
        <f>VLOOKUP($A13, bike_SEM!$D$1:$J$38, 2, FALSE)</f>
        <v>0.29440933072651698</v>
      </c>
      <c r="L13">
        <f>VLOOKUP($A13, bike_SEM!$D$1:$J$38, 3, FALSE)</f>
        <v>0.18455479261394001</v>
      </c>
      <c r="M13">
        <f>VLOOKUP($A13, bike_SEM!$D$1:$J$38, 5, FALSE)</f>
        <v>0.110658403446617</v>
      </c>
    </row>
    <row r="14" spans="1:13" x14ac:dyDescent="0.25">
      <c r="A14" t="s">
        <v>45</v>
      </c>
      <c r="B14">
        <v>-1.25</v>
      </c>
      <c r="C14" t="s">
        <v>46</v>
      </c>
      <c r="D14">
        <v>0.111</v>
      </c>
      <c r="E14">
        <v>-1.25</v>
      </c>
      <c r="F14" t="s">
        <v>47</v>
      </c>
      <c r="G14">
        <v>0.109</v>
      </c>
      <c r="H14">
        <v>-1.24</v>
      </c>
      <c r="I14" t="s">
        <v>48</v>
      </c>
      <c r="J14">
        <v>0.114</v>
      </c>
      <c r="K14">
        <f>VLOOKUP($A14, bike_SEM!$D$1:$J$38, 2, FALSE)</f>
        <v>-1.2427609369369801</v>
      </c>
      <c r="L14">
        <f>VLOOKUP($A14, bike_SEM!$D$1:$J$38, 3, FALSE)</f>
        <v>0.77344741739001799</v>
      </c>
      <c r="M14">
        <f>VLOOKUP($A14, bike_SEM!$D$1:$J$38, 5, FALSE)</f>
        <v>0.108102326205368</v>
      </c>
    </row>
    <row r="15" spans="1:13" x14ac:dyDescent="0.25">
      <c r="A15" t="s">
        <v>49</v>
      </c>
      <c r="B15">
        <v>-0.14000000000000001</v>
      </c>
      <c r="C15" t="s">
        <v>50</v>
      </c>
      <c r="D15">
        <v>0.79900000000000004</v>
      </c>
      <c r="E15">
        <v>-0.14000000000000001</v>
      </c>
      <c r="F15" t="s">
        <v>50</v>
      </c>
      <c r="G15">
        <v>0.79700000000000004</v>
      </c>
      <c r="H15">
        <v>-0.22</v>
      </c>
      <c r="I15" t="s">
        <v>51</v>
      </c>
      <c r="J15">
        <v>0.70899999999999996</v>
      </c>
      <c r="K15">
        <f>VLOOKUP($A15, bike_SEM!$D$1:$J$38, 2, FALSE)</f>
        <v>-0.24275576793078299</v>
      </c>
      <c r="L15">
        <f>VLOOKUP($A15, bike_SEM!$D$1:$J$38, 3, FALSE)</f>
        <v>0.56697729193308999</v>
      </c>
      <c r="M15">
        <f>VLOOKUP($A15, bike_SEM!$D$1:$J$38, 5, FALSE)</f>
        <v>0.66853621465658497</v>
      </c>
    </row>
    <row r="16" spans="1:13" x14ac:dyDescent="0.25">
      <c r="A16" t="s">
        <v>52</v>
      </c>
      <c r="B16">
        <v>-0.52</v>
      </c>
      <c r="C16" t="s">
        <v>53</v>
      </c>
      <c r="D16">
        <v>0</v>
      </c>
      <c r="E16">
        <v>-0.52</v>
      </c>
      <c r="F16" t="s">
        <v>53</v>
      </c>
      <c r="G16">
        <v>0</v>
      </c>
      <c r="H16">
        <v>-0.52</v>
      </c>
      <c r="I16" t="s">
        <v>54</v>
      </c>
      <c r="J16">
        <v>0</v>
      </c>
      <c r="K16">
        <f>VLOOKUP($A16, bike_SEM!$D$1:$J$38, 2, FALSE)</f>
        <v>-0.48493292076502797</v>
      </c>
      <c r="L16">
        <f>VLOOKUP($A16, bike_SEM!$D$1:$J$38, 3, FALSE)</f>
        <v>0.13269556941586999</v>
      </c>
      <c r="M16">
        <f>VLOOKUP($A16, bike_SEM!$D$1:$J$38, 5, FALSE)</f>
        <v>2.5770665451396702E-4</v>
      </c>
    </row>
    <row r="17" spans="1:13" x14ac:dyDescent="0.25">
      <c r="A17" t="s">
        <v>55</v>
      </c>
      <c r="B17">
        <v>-0.25</v>
      </c>
      <c r="C17" t="s">
        <v>56</v>
      </c>
      <c r="D17">
        <v>0.46200000000000002</v>
      </c>
      <c r="E17">
        <v>-0.27</v>
      </c>
      <c r="F17" t="s">
        <v>57</v>
      </c>
      <c r="G17">
        <v>0.436</v>
      </c>
      <c r="H17">
        <v>-0.32</v>
      </c>
      <c r="I17" t="s">
        <v>58</v>
      </c>
      <c r="J17">
        <v>0.36199999999999999</v>
      </c>
      <c r="K17">
        <f>VLOOKUP($A17, bike_SEM!$D$1:$J$38, 2, FALSE)</f>
        <v>-0.29630290603599901</v>
      </c>
      <c r="L17">
        <f>VLOOKUP($A17, bike_SEM!$D$1:$J$38, 3, FALSE)</f>
        <v>0.34284662338425098</v>
      </c>
      <c r="M17">
        <f>VLOOKUP($A17, bike_SEM!$D$1:$J$38, 5, FALSE)</f>
        <v>0.38745423622240499</v>
      </c>
    </row>
    <row r="18" spans="1:13" x14ac:dyDescent="0.25">
      <c r="A18" t="s">
        <v>59</v>
      </c>
      <c r="B18">
        <v>-0.05</v>
      </c>
      <c r="C18" t="s">
        <v>60</v>
      </c>
      <c r="D18">
        <v>0.95199999999999996</v>
      </c>
      <c r="E18">
        <v>-0.06</v>
      </c>
      <c r="F18" t="s">
        <v>61</v>
      </c>
      <c r="G18">
        <v>0.94199999999999995</v>
      </c>
      <c r="H18">
        <v>-0.16</v>
      </c>
      <c r="I18" t="s">
        <v>62</v>
      </c>
      <c r="J18">
        <v>0.84699999999999998</v>
      </c>
      <c r="K18">
        <f>VLOOKUP($A18, bike_SEM!$D$1:$J$38, 2, FALSE)</f>
        <v>-0.13181159049503</v>
      </c>
      <c r="L18">
        <f>VLOOKUP($A18, bike_SEM!$D$1:$J$38, 3, FALSE)</f>
        <v>0.795194161626958</v>
      </c>
      <c r="M18">
        <f>VLOOKUP($A18, bike_SEM!$D$1:$J$38, 5, FALSE)</f>
        <v>0.86834562180140895</v>
      </c>
    </row>
    <row r="19" spans="1:13" x14ac:dyDescent="0.25">
      <c r="A19" t="s">
        <v>63</v>
      </c>
      <c r="B19">
        <v>-0.21</v>
      </c>
      <c r="C19" t="s">
        <v>64</v>
      </c>
      <c r="D19">
        <v>0.245</v>
      </c>
      <c r="E19">
        <v>-0.23</v>
      </c>
      <c r="F19" t="s">
        <v>65</v>
      </c>
      <c r="G19">
        <v>0.20499999999999999</v>
      </c>
      <c r="H19">
        <v>-0.22</v>
      </c>
      <c r="I19" t="s">
        <v>66</v>
      </c>
      <c r="J19">
        <v>0.23100000000000001</v>
      </c>
      <c r="K19">
        <f>VLOOKUP($A19, bike_SEM!$D$1:$J$38, 2, FALSE)</f>
        <v>-0.18124362309308301</v>
      </c>
      <c r="L19">
        <f>VLOOKUP($A19, bike_SEM!$D$1:$J$38, 3, FALSE)</f>
        <v>0.18018065442346001</v>
      </c>
      <c r="M19">
        <f>VLOOKUP($A19, bike_SEM!$D$1:$J$38, 5, FALSE)</f>
        <v>0.31446393576910198</v>
      </c>
    </row>
    <row r="20" spans="1:13" x14ac:dyDescent="0.25">
      <c r="A20" t="s">
        <v>67</v>
      </c>
      <c r="B20">
        <v>0</v>
      </c>
      <c r="C20" t="s">
        <v>68</v>
      </c>
      <c r="D20">
        <v>0.64200000000000002</v>
      </c>
      <c r="E20">
        <v>0.01</v>
      </c>
      <c r="F20" t="s">
        <v>69</v>
      </c>
      <c r="G20">
        <v>0.55900000000000005</v>
      </c>
      <c r="H20">
        <v>0</v>
      </c>
      <c r="I20" t="s">
        <v>68</v>
      </c>
      <c r="J20">
        <v>0.67800000000000005</v>
      </c>
      <c r="K20">
        <f>VLOOKUP($A20, bike_SEM!$D$1:$J$38, 2, FALSE)</f>
        <v>5.9408861793008097E-3</v>
      </c>
      <c r="L20">
        <f>VLOOKUP($A20, bike_SEM!$D$1:$J$38, 3, FALSE)</f>
        <v>1.00251512551857E-2</v>
      </c>
      <c r="M20">
        <f>VLOOKUP($A20, bike_SEM!$D$1:$J$38, 5, FALSE)</f>
        <v>0.55345011135286803</v>
      </c>
    </row>
    <row r="21" spans="1:13" x14ac:dyDescent="0.25">
      <c r="A21" t="s">
        <v>70</v>
      </c>
      <c r="B21">
        <v>-0.1</v>
      </c>
      <c r="C21" t="s">
        <v>71</v>
      </c>
      <c r="D21">
        <v>0.53300000000000003</v>
      </c>
      <c r="E21">
        <v>-0.1</v>
      </c>
      <c r="F21" t="s">
        <v>72</v>
      </c>
      <c r="G21">
        <v>0.52400000000000002</v>
      </c>
      <c r="H21">
        <v>-0.13</v>
      </c>
      <c r="I21" t="s">
        <v>73</v>
      </c>
      <c r="J21">
        <v>0.44600000000000001</v>
      </c>
      <c r="K21">
        <f>VLOOKUP($A21, bike_SEM!$D$1:$J$38, 2, FALSE)</f>
        <v>-0.133282627596328</v>
      </c>
      <c r="L21">
        <f>VLOOKUP($A21, bike_SEM!$D$1:$J$38, 3, FALSE)</f>
        <v>0.16242134781150799</v>
      </c>
      <c r="M21">
        <f>VLOOKUP($A21, bike_SEM!$D$1:$J$38, 5, FALSE)</f>
        <v>0.41187530683434698</v>
      </c>
    </row>
    <row r="22" spans="1:13" x14ac:dyDescent="0.25">
      <c r="A22" t="s">
        <v>74</v>
      </c>
      <c r="B22">
        <v>0.12</v>
      </c>
      <c r="C22" t="s">
        <v>75</v>
      </c>
      <c r="D22">
        <v>0.35899999999999999</v>
      </c>
      <c r="E22">
        <v>0.12</v>
      </c>
      <c r="F22" t="s">
        <v>76</v>
      </c>
      <c r="G22">
        <v>0.34499999999999997</v>
      </c>
      <c r="H22">
        <v>0.13</v>
      </c>
      <c r="I22" t="s">
        <v>77</v>
      </c>
      <c r="J22">
        <v>0.33800000000000002</v>
      </c>
      <c r="K22">
        <f>VLOOKUP($A22, bike_SEM!$D$1:$J$38, 2, FALSE)</f>
        <v>0.10138851168256099</v>
      </c>
      <c r="L22">
        <f>VLOOKUP($A22, bike_SEM!$D$1:$J$38, 3, FALSE)</f>
        <v>0.12597759506346301</v>
      </c>
      <c r="M22">
        <f>VLOOKUP($A22, bike_SEM!$D$1:$J$38, 5, FALSE)</f>
        <v>0.42092711550602302</v>
      </c>
    </row>
    <row r="23" spans="1:13" x14ac:dyDescent="0.25">
      <c r="A23" t="s">
        <v>78</v>
      </c>
      <c r="B23">
        <v>0.18</v>
      </c>
      <c r="C23" t="s">
        <v>79</v>
      </c>
      <c r="D23">
        <v>7.0000000000000001E-3</v>
      </c>
      <c r="E23">
        <v>0.17</v>
      </c>
      <c r="F23" t="s">
        <v>80</v>
      </c>
      <c r="G23">
        <v>8.9999999999999993E-3</v>
      </c>
      <c r="H23">
        <v>0.18</v>
      </c>
      <c r="I23" t="s">
        <v>79</v>
      </c>
      <c r="J23">
        <v>7.0000000000000001E-3</v>
      </c>
      <c r="K23">
        <f>VLOOKUP($A23, bike_SEM!$D$1:$J$38, 2, FALSE)</f>
        <v>0.190051450566074</v>
      </c>
      <c r="L23">
        <f>VLOOKUP($A23, bike_SEM!$D$1:$J$38, 3, FALSE)</f>
        <v>6.5509864367229498E-2</v>
      </c>
      <c r="M23">
        <f>VLOOKUP($A23, bike_SEM!$D$1:$J$38, 5, FALSE)</f>
        <v>3.7184100498721699E-3</v>
      </c>
    </row>
    <row r="24" spans="1:13" x14ac:dyDescent="0.25">
      <c r="A24" t="s">
        <v>81</v>
      </c>
      <c r="B24">
        <v>-0.37</v>
      </c>
      <c r="C24" t="s">
        <v>82</v>
      </c>
      <c r="D24">
        <v>6.4000000000000001E-2</v>
      </c>
      <c r="E24">
        <v>-0.37</v>
      </c>
      <c r="F24" t="s">
        <v>82</v>
      </c>
      <c r="G24">
        <v>6.4000000000000001E-2</v>
      </c>
      <c r="H24">
        <v>-0.38</v>
      </c>
      <c r="I24" t="s">
        <v>83</v>
      </c>
      <c r="J24">
        <v>6.5000000000000002E-2</v>
      </c>
      <c r="K24">
        <f>VLOOKUP($A24, bike_SEM!$D$1:$J$38, 2, FALSE)</f>
        <v>-0.45109914065356799</v>
      </c>
      <c r="L24">
        <f>VLOOKUP($A24, bike_SEM!$D$1:$J$38, 3, FALSE)</f>
        <v>0.20104994295951301</v>
      </c>
      <c r="M24">
        <f>VLOOKUP($A24, bike_SEM!$D$1:$J$38, 5, FALSE)</f>
        <v>2.48506265647843E-2</v>
      </c>
    </row>
    <row r="25" spans="1:13" x14ac:dyDescent="0.25">
      <c r="A25" t="s">
        <v>84</v>
      </c>
      <c r="B25">
        <v>0.17</v>
      </c>
      <c r="C25" t="s">
        <v>85</v>
      </c>
      <c r="D25">
        <v>0</v>
      </c>
      <c r="E25">
        <v>0.18</v>
      </c>
      <c r="F25" t="s">
        <v>86</v>
      </c>
      <c r="G25">
        <v>0</v>
      </c>
      <c r="H25">
        <v>0.18</v>
      </c>
      <c r="I25" t="s">
        <v>87</v>
      </c>
      <c r="J25">
        <v>0</v>
      </c>
      <c r="K25">
        <f>VLOOKUP($A25, bike_SEM!$D$1:$J$38, 2, FALSE)</f>
        <v>0.17432068716677501</v>
      </c>
      <c r="L25">
        <f>VLOOKUP($A25, bike_SEM!$D$1:$J$38, 3, FALSE)</f>
        <v>4.5455332435060801E-2</v>
      </c>
      <c r="M25">
        <f>VLOOKUP($A25, bike_SEM!$D$1:$J$38, 5, FALSE)</f>
        <v>1.2557005697799701E-4</v>
      </c>
    </row>
    <row r="26" spans="1:13" x14ac:dyDescent="0.25">
      <c r="A26" t="s">
        <v>88</v>
      </c>
      <c r="B26">
        <v>-0.03</v>
      </c>
      <c r="C26" t="s">
        <v>89</v>
      </c>
      <c r="D26">
        <v>0</v>
      </c>
      <c r="E26">
        <v>-0.03</v>
      </c>
      <c r="F26" t="s">
        <v>89</v>
      </c>
      <c r="G26">
        <v>0</v>
      </c>
      <c r="H26">
        <v>-0.03</v>
      </c>
      <c r="I26" t="s">
        <v>89</v>
      </c>
      <c r="J26">
        <v>0</v>
      </c>
      <c r="K26">
        <f>VLOOKUP($A26, bike_SEM!$D$1:$J$38, 2, FALSE)</f>
        <v>-3.3433250291246101E-2</v>
      </c>
      <c r="L26">
        <f>VLOOKUP($A26, bike_SEM!$D$1:$J$38, 3, FALSE)</f>
        <v>8.7503113356525997E-3</v>
      </c>
      <c r="M26">
        <f>VLOOKUP($A26, bike_SEM!$D$1:$J$38, 5, FALSE)</f>
        <v>1.3301574736890301E-4</v>
      </c>
    </row>
    <row r="27" spans="1:13" x14ac:dyDescent="0.25">
      <c r="A27" t="s">
        <v>153</v>
      </c>
      <c r="B27">
        <v>-0.06</v>
      </c>
      <c r="C27" t="s">
        <v>436</v>
      </c>
      <c r="D27">
        <v>0.82299999999999995</v>
      </c>
      <c r="E27">
        <v>-0.09</v>
      </c>
      <c r="F27" t="s">
        <v>437</v>
      </c>
      <c r="G27">
        <v>0.72899999999999998</v>
      </c>
      <c r="H27">
        <v>-0.11</v>
      </c>
      <c r="I27" t="s">
        <v>438</v>
      </c>
      <c r="J27">
        <v>0.67100000000000004</v>
      </c>
      <c r="K27">
        <f>VLOOKUP($A27, bike_SEM!$D$1:$J$38, 2, FALSE)</f>
        <v>-0.13292799051049001</v>
      </c>
      <c r="L27">
        <f>VLOOKUP($A27, bike_SEM!$D$1:$J$38, 3, FALSE)</f>
        <v>0.24127638890080599</v>
      </c>
      <c r="M27">
        <f>VLOOKUP($A27, bike_SEM!$D$1:$J$38, 5, FALSE)</f>
        <v>0.58167714477324794</v>
      </c>
    </row>
    <row r="28" spans="1:13" x14ac:dyDescent="0.25">
      <c r="A28" t="s">
        <v>155</v>
      </c>
      <c r="B28">
        <v>-0.2</v>
      </c>
      <c r="C28" t="s">
        <v>439</v>
      </c>
      <c r="D28">
        <v>0.28100000000000003</v>
      </c>
      <c r="E28">
        <v>-0.22</v>
      </c>
      <c r="F28" t="s">
        <v>440</v>
      </c>
      <c r="G28">
        <v>0.22500000000000001</v>
      </c>
      <c r="H28">
        <v>-0.24</v>
      </c>
      <c r="I28" t="s">
        <v>441</v>
      </c>
      <c r="J28">
        <v>0.19</v>
      </c>
      <c r="K28">
        <f>VLOOKUP($A28, bike_SEM!$D$1:$J$38, 2, FALSE)</f>
        <v>-0.274833832642144</v>
      </c>
      <c r="L28">
        <f>VLOOKUP($A28, bike_SEM!$D$1:$J$38, 3, FALSE)</f>
        <v>0.173121172069335</v>
      </c>
      <c r="M28">
        <f>VLOOKUP($A28, bike_SEM!$D$1:$J$38, 5, FALSE)</f>
        <v>0.112394254851959</v>
      </c>
    </row>
    <row r="29" spans="1:13" x14ac:dyDescent="0.25">
      <c r="A29" t="s">
        <v>154</v>
      </c>
      <c r="B29">
        <v>-0.47</v>
      </c>
      <c r="C29" t="s">
        <v>442</v>
      </c>
      <c r="D29">
        <v>0.27300000000000002</v>
      </c>
      <c r="E29">
        <v>-0.49</v>
      </c>
      <c r="F29" t="s">
        <v>443</v>
      </c>
      <c r="G29">
        <v>0.255</v>
      </c>
      <c r="H29">
        <v>-0.55000000000000004</v>
      </c>
      <c r="I29" t="s">
        <v>444</v>
      </c>
      <c r="J29">
        <v>0.20899999999999999</v>
      </c>
      <c r="K29">
        <f>VLOOKUP($A29, bike_SEM!$D$1:$J$38, 2, FALSE)</f>
        <v>-0.57460912389678498</v>
      </c>
      <c r="L29">
        <f>VLOOKUP($A29, bike_SEM!$D$1:$J$38, 3, FALSE)</f>
        <v>0.43109303581414399</v>
      </c>
      <c r="M29">
        <f>VLOOKUP($A29, bike_SEM!$D$1:$J$38, 5, FALSE)</f>
        <v>0.18256065109944</v>
      </c>
    </row>
    <row r="30" spans="1:13" x14ac:dyDescent="0.25">
      <c r="A30" t="s">
        <v>90</v>
      </c>
      <c r="B30">
        <v>-0.04</v>
      </c>
      <c r="C30" t="s">
        <v>91</v>
      </c>
      <c r="D30">
        <v>0.55500000000000005</v>
      </c>
      <c r="E30">
        <v>-0.04</v>
      </c>
      <c r="F30" t="s">
        <v>92</v>
      </c>
      <c r="G30">
        <v>0.59399999999999997</v>
      </c>
      <c r="H30">
        <v>-0.04</v>
      </c>
      <c r="I30" t="s">
        <v>91</v>
      </c>
      <c r="J30">
        <v>0.55100000000000005</v>
      </c>
      <c r="K30">
        <f>VLOOKUP($A30, bike_SEM!$D$1:$J$38, 2, FALSE)</f>
        <v>-4.7292487633641599E-2</v>
      </c>
      <c r="L30">
        <f>VLOOKUP($A30, bike_SEM!$D$1:$J$38, 3, FALSE)</f>
        <v>6.5778283203095297E-2</v>
      </c>
      <c r="M30">
        <f>VLOOKUP($A30, bike_SEM!$D$1:$J$38, 5, FALSE)</f>
        <v>0.47216057179070597</v>
      </c>
    </row>
    <row r="31" spans="1:13" x14ac:dyDescent="0.25">
      <c r="A31" t="s">
        <v>93</v>
      </c>
      <c r="B31">
        <v>1.77</v>
      </c>
      <c r="C31" t="s">
        <v>94</v>
      </c>
      <c r="D31">
        <v>0</v>
      </c>
      <c r="E31">
        <v>1.76</v>
      </c>
      <c r="F31" t="s">
        <v>95</v>
      </c>
      <c r="G31">
        <v>0</v>
      </c>
      <c r="H31">
        <v>1.8</v>
      </c>
      <c r="I31" t="s">
        <v>96</v>
      </c>
      <c r="J31">
        <v>0</v>
      </c>
      <c r="K31">
        <f>VLOOKUP($A31, bike_SEM!$D$1:$J$38, 2, FALSE)</f>
        <v>1.76432662368352</v>
      </c>
      <c r="L31">
        <f>VLOOKUP($A31, bike_SEM!$D$1:$J$38, 3, FALSE)</f>
        <v>0.139956954634785</v>
      </c>
      <c r="M31">
        <f>VLOOKUP($A31, bike_SEM!$D$1:$J$38, 5, FALSE)</f>
        <v>0</v>
      </c>
    </row>
    <row r="32" spans="1:13" x14ac:dyDescent="0.25">
      <c r="A32" t="s">
        <v>97</v>
      </c>
      <c r="B32">
        <v>-0.23</v>
      </c>
      <c r="C32" t="s">
        <v>98</v>
      </c>
      <c r="D32">
        <v>0.33</v>
      </c>
      <c r="E32">
        <v>-0.23</v>
      </c>
      <c r="F32" t="s">
        <v>99</v>
      </c>
      <c r="G32">
        <v>0.33800000000000002</v>
      </c>
      <c r="H32">
        <v>-0.25</v>
      </c>
      <c r="I32" t="s">
        <v>100</v>
      </c>
      <c r="J32">
        <v>0.28899999999999998</v>
      </c>
      <c r="K32">
        <f>VLOOKUP($A32, bike_SEM!$D$1:$J$38, 2, FALSE)</f>
        <v>-0.35446641390123002</v>
      </c>
      <c r="L32">
        <f>VLOOKUP($A32, bike_SEM!$D$1:$J$38, 3, FALSE)</f>
        <v>0.21473124189824799</v>
      </c>
      <c r="M32">
        <f>VLOOKUP($A32, bike_SEM!$D$1:$J$38, 5, FALSE)</f>
        <v>9.8790759609985998E-2</v>
      </c>
    </row>
    <row r="33" spans="1:13" x14ac:dyDescent="0.25">
      <c r="A33" t="s">
        <v>101</v>
      </c>
      <c r="B33">
        <v>-0.15</v>
      </c>
      <c r="C33" t="s">
        <v>102</v>
      </c>
      <c r="D33">
        <v>4.2000000000000003E-2</v>
      </c>
      <c r="E33">
        <v>-0.14000000000000001</v>
      </c>
      <c r="F33" t="s">
        <v>103</v>
      </c>
      <c r="G33">
        <v>6.0999999999999999E-2</v>
      </c>
      <c r="H33">
        <v>-0.16</v>
      </c>
      <c r="I33" t="s">
        <v>104</v>
      </c>
      <c r="J33">
        <v>0.04</v>
      </c>
      <c r="K33">
        <f>VLOOKUP($A33, bike_SEM!$D$1:$J$38, 2, FALSE)</f>
        <v>-0.186294589175272</v>
      </c>
      <c r="L33">
        <f>VLOOKUP($A33, bike_SEM!$D$1:$J$38, 3, FALSE)</f>
        <v>7.4010541022215798E-2</v>
      </c>
      <c r="M33">
        <f>VLOOKUP($A33, bike_SEM!$D$1:$J$38, 5, FALSE)</f>
        <v>1.1831318678312599E-2</v>
      </c>
    </row>
    <row r="34" spans="1:13" x14ac:dyDescent="0.25">
      <c r="A34" t="s">
        <v>105</v>
      </c>
      <c r="B34">
        <v>-0.04</v>
      </c>
      <c r="C34" t="s">
        <v>106</v>
      </c>
      <c r="D34">
        <v>1.0999999999999999E-2</v>
      </c>
      <c r="K34">
        <f>VLOOKUP($A34, bike_SEM!$D$1:$J$38, 2, FALSE)</f>
        <v>-0.25730773790067502</v>
      </c>
      <c r="L34">
        <f>VLOOKUP($A34, bike_SEM!$D$1:$J$38, 3, FALSE)</f>
        <v>0.11970884502938001</v>
      </c>
      <c r="M34">
        <f>VLOOKUP($A34, bike_SEM!$D$1:$J$38, 5, FALSE)</f>
        <v>3.15990360124139E-2</v>
      </c>
    </row>
    <row r="35" spans="1:13" x14ac:dyDescent="0.25">
      <c r="A35" t="s">
        <v>107</v>
      </c>
      <c r="B35">
        <v>0.2</v>
      </c>
      <c r="C35" t="s">
        <v>108</v>
      </c>
      <c r="D35">
        <v>0</v>
      </c>
      <c r="K35">
        <f>VLOOKUP($A35, bike_SEM!$D$1:$J$38, 2, FALSE)</f>
        <v>1.61105130798</v>
      </c>
      <c r="L35">
        <f>VLOOKUP($A35, bike_SEM!$D$1:$J$38, 3, FALSE)</f>
        <v>0.12634975497246101</v>
      </c>
      <c r="M35">
        <f>VLOOKUP($A35, bike_SEM!$D$1:$J$38, 5, FALSE)</f>
        <v>0</v>
      </c>
    </row>
    <row r="36" spans="1:13" x14ac:dyDescent="0.25">
      <c r="A36" t="s">
        <v>109</v>
      </c>
      <c r="B36">
        <v>0</v>
      </c>
      <c r="C36" t="s">
        <v>110</v>
      </c>
      <c r="D36">
        <v>0.84799999999999998</v>
      </c>
      <c r="K36">
        <f>VLOOKUP($A36, bike_SEM!$D$1:$J$38, 2, FALSE)</f>
        <v>-3.5009037001598797E-2</v>
      </c>
      <c r="L36">
        <f>VLOOKUP($A36, bike_SEM!$D$1:$J$38, 3, FALSE)</f>
        <v>9.1645893865652597E-2</v>
      </c>
      <c r="M36">
        <f>VLOOKUP($A36, bike_SEM!$D$1:$J$38, 5, FALSE)</f>
        <v>0.70245889168720599</v>
      </c>
    </row>
    <row r="37" spans="1:13" x14ac:dyDescent="0.25">
      <c r="A37" t="s">
        <v>111</v>
      </c>
      <c r="B37">
        <v>-0.01</v>
      </c>
      <c r="C37" t="s">
        <v>112</v>
      </c>
      <c r="D37">
        <v>0.221</v>
      </c>
      <c r="K37">
        <f>VLOOKUP($A37, bike_SEM!$D$1:$J$38, 2, FALSE)</f>
        <v>-0.25722518813595402</v>
      </c>
      <c r="L37">
        <f>VLOOKUP($A37, bike_SEM!$D$1:$J$38, 3, FALSE)</f>
        <v>0.100942436667962</v>
      </c>
      <c r="M37">
        <f>VLOOKUP($A37, bike_SEM!$D$1:$J$38, 5, FALSE)</f>
        <v>1.08269085435624E-2</v>
      </c>
    </row>
    <row r="38" spans="1:13" x14ac:dyDescent="0.25">
      <c r="A38" t="s">
        <v>113</v>
      </c>
      <c r="B38">
        <v>-0.27</v>
      </c>
      <c r="C38" t="s">
        <v>114</v>
      </c>
      <c r="D38">
        <v>0</v>
      </c>
      <c r="E38">
        <v>-0.27</v>
      </c>
      <c r="F38" t="s">
        <v>114</v>
      </c>
      <c r="G38">
        <v>0</v>
      </c>
      <c r="H38">
        <v>-0.3</v>
      </c>
      <c r="I38" t="s">
        <v>115</v>
      </c>
      <c r="J38">
        <v>0</v>
      </c>
      <c r="K38">
        <f>VLOOKUP($A38, bike_SEM!$D$1:$J$38, 2, FALSE)</f>
        <v>-0.78797163961655903</v>
      </c>
      <c r="L38">
        <f>VLOOKUP($A38, bike_SEM!$D$1:$J$38, 3, FALSE)</f>
        <v>0.20170868150990201</v>
      </c>
      <c r="M38">
        <f>VLOOKUP($A38, bike_SEM!$D$1:$J$38, 5, FALSE)</f>
        <v>9.3649028251485702E-5</v>
      </c>
    </row>
    <row r="39" spans="1:13" x14ac:dyDescent="0.25">
      <c r="A39" t="s">
        <v>116</v>
      </c>
      <c r="B39">
        <v>0.19</v>
      </c>
      <c r="C39" t="s">
        <v>117</v>
      </c>
      <c r="D39">
        <v>0.01</v>
      </c>
      <c r="E39">
        <v>0.2</v>
      </c>
      <c r="F39" t="s">
        <v>118</v>
      </c>
      <c r="G39">
        <v>8.0000000000000002E-3</v>
      </c>
      <c r="H39">
        <v>0.2</v>
      </c>
      <c r="I39" t="s">
        <v>119</v>
      </c>
      <c r="J39">
        <v>8.0000000000000002E-3</v>
      </c>
      <c r="K39">
        <f>VLOOKUP($A39, bike_SEM!$D$1:$J$38, 2, FALSE)</f>
        <v>0.19899494958101699</v>
      </c>
      <c r="L39">
        <f>VLOOKUP($A39, bike_SEM!$D$1:$J$38, 3, FALSE)</f>
        <v>9.4284558459899706E-2</v>
      </c>
      <c r="M39">
        <f>VLOOKUP($A39, bike_SEM!$D$1:$J$38, 5, FALSE)</f>
        <v>3.4808568576718497E-2</v>
      </c>
    </row>
    <row r="40" spans="1:13" x14ac:dyDescent="0.25">
      <c r="A40" t="s">
        <v>120</v>
      </c>
      <c r="E40">
        <v>-0.28000000000000003</v>
      </c>
      <c r="F40" t="s">
        <v>121</v>
      </c>
      <c r="G40">
        <v>0.01</v>
      </c>
    </row>
    <row r="41" spans="1:13" x14ac:dyDescent="0.25">
      <c r="A41" t="s">
        <v>122</v>
      </c>
      <c r="E41">
        <v>1.82</v>
      </c>
      <c r="F41" t="s">
        <v>123</v>
      </c>
      <c r="G41">
        <v>0</v>
      </c>
    </row>
    <row r="42" spans="1:13" x14ac:dyDescent="0.25">
      <c r="A42" t="s">
        <v>124</v>
      </c>
      <c r="E42">
        <v>0.01</v>
      </c>
      <c r="F42" t="s">
        <v>125</v>
      </c>
      <c r="G42">
        <v>0.96599999999999997</v>
      </c>
    </row>
    <row r="43" spans="1:13" x14ac:dyDescent="0.25">
      <c r="A43" t="s">
        <v>126</v>
      </c>
      <c r="E43">
        <v>-0.15</v>
      </c>
      <c r="F43" t="s">
        <v>127</v>
      </c>
      <c r="G43">
        <v>0.182</v>
      </c>
    </row>
    <row r="44" spans="1:13" x14ac:dyDescent="0.25">
      <c r="A44" t="s">
        <v>128</v>
      </c>
      <c r="H44">
        <v>-0.23</v>
      </c>
      <c r="I44" t="s">
        <v>129</v>
      </c>
      <c r="J44">
        <v>5.0000000000000001E-3</v>
      </c>
    </row>
    <row r="45" spans="1:13" x14ac:dyDescent="0.25">
      <c r="A45" t="s">
        <v>130</v>
      </c>
      <c r="H45">
        <v>1.1399999999999999</v>
      </c>
      <c r="I45" t="s">
        <v>131</v>
      </c>
      <c r="J45">
        <v>0</v>
      </c>
    </row>
    <row r="46" spans="1:13" x14ac:dyDescent="0.25">
      <c r="A46" t="s">
        <v>132</v>
      </c>
      <c r="H46">
        <v>0.02</v>
      </c>
      <c r="I46" t="s">
        <v>133</v>
      </c>
      <c r="J46">
        <v>0.84199999999999997</v>
      </c>
    </row>
    <row r="47" spans="1:13" x14ac:dyDescent="0.25">
      <c r="A47" t="s">
        <v>134</v>
      </c>
      <c r="H47">
        <v>-0.1</v>
      </c>
      <c r="I47" t="s">
        <v>135</v>
      </c>
      <c r="J47">
        <v>0.224</v>
      </c>
    </row>
    <row r="48" spans="1:13" x14ac:dyDescent="0.25">
      <c r="A48" t="s">
        <v>136</v>
      </c>
      <c r="B48">
        <v>1364</v>
      </c>
      <c r="E48">
        <v>1356</v>
      </c>
      <c r="H48">
        <v>1317</v>
      </c>
    </row>
    <row r="49" spans="1:8" x14ac:dyDescent="0.25">
      <c r="A49" t="s">
        <v>140</v>
      </c>
      <c r="B49" t="s">
        <v>137</v>
      </c>
      <c r="E49" t="s">
        <v>138</v>
      </c>
      <c r="H49" t="s">
        <v>139</v>
      </c>
    </row>
    <row r="50" spans="1:8" x14ac:dyDescent="0.25">
      <c r="A50" t="s">
        <v>140</v>
      </c>
      <c r="B50" t="s">
        <v>137</v>
      </c>
      <c r="E50" t="s">
        <v>138</v>
      </c>
      <c r="H50" t="s">
        <v>139</v>
      </c>
    </row>
  </sheetData>
  <conditionalFormatting sqref="D1:D1048576 G1:G1048576 J1:J1048576 M1:M1048576">
    <cfRule type="cellIs" dxfId="6" priority="1" operator="lessThan">
      <formula>0.005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32A5-4E60-40EB-8698-C0F0EB034B9B}">
  <dimension ref="A1:J38"/>
  <sheetViews>
    <sheetView workbookViewId="0">
      <selection activeCell="D38" sqref="D38"/>
    </sheetView>
  </sheetViews>
  <sheetFormatPr defaultRowHeight="15" x14ac:dyDescent="0.25"/>
  <cols>
    <col min="4" max="4" width="34.42578125" bestFit="1" customWidth="1"/>
  </cols>
  <sheetData>
    <row r="1" spans="1:10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25">
      <c r="A2">
        <v>35</v>
      </c>
      <c r="B2" t="s">
        <v>0</v>
      </c>
      <c r="C2" t="s">
        <v>152</v>
      </c>
      <c r="D2" t="s">
        <v>113</v>
      </c>
      <c r="E2">
        <v>-0.78797163961655903</v>
      </c>
      <c r="F2">
        <v>0.20170868150990201</v>
      </c>
      <c r="G2">
        <v>-3.90648351730899</v>
      </c>
      <c r="H2" s="1">
        <v>9.3649028251485702E-5</v>
      </c>
      <c r="I2">
        <v>-1.1833133907450299</v>
      </c>
      <c r="J2">
        <v>-0.39262988848809099</v>
      </c>
    </row>
    <row r="3" spans="1:10" x14ac:dyDescent="0.25">
      <c r="A3">
        <v>36</v>
      </c>
      <c r="B3" t="s">
        <v>0</v>
      </c>
      <c r="C3" t="s">
        <v>152</v>
      </c>
      <c r="D3" t="s">
        <v>116</v>
      </c>
      <c r="E3">
        <v>0.19899494958101699</v>
      </c>
      <c r="F3">
        <v>9.4284558459899706E-2</v>
      </c>
      <c r="G3">
        <v>2.1105783686270501</v>
      </c>
      <c r="H3">
        <v>3.4808568576718497E-2</v>
      </c>
      <c r="I3">
        <v>1.42006107013521E-2</v>
      </c>
      <c r="J3">
        <v>0.383789288460681</v>
      </c>
    </row>
    <row r="4" spans="1:10" x14ac:dyDescent="0.25">
      <c r="A4">
        <v>37</v>
      </c>
      <c r="B4" t="s">
        <v>0</v>
      </c>
      <c r="C4" t="s">
        <v>152</v>
      </c>
      <c r="D4" t="s">
        <v>105</v>
      </c>
      <c r="E4">
        <v>-0.25730773790067502</v>
      </c>
      <c r="F4">
        <v>0.11970884502938001</v>
      </c>
      <c r="G4">
        <v>-2.14944633237022</v>
      </c>
      <c r="H4">
        <v>3.15990360124139E-2</v>
      </c>
      <c r="I4">
        <v>-0.49193276278914699</v>
      </c>
      <c r="J4">
        <v>-2.2682713012203998E-2</v>
      </c>
    </row>
    <row r="5" spans="1:10" x14ac:dyDescent="0.25">
      <c r="A5">
        <v>38</v>
      </c>
      <c r="B5" t="s">
        <v>0</v>
      </c>
      <c r="C5" t="s">
        <v>152</v>
      </c>
      <c r="D5" t="s">
        <v>111</v>
      </c>
      <c r="E5">
        <v>-0.25722518813595402</v>
      </c>
      <c r="F5">
        <v>0.100942436667962</v>
      </c>
      <c r="G5">
        <v>-2.5482363674463899</v>
      </c>
      <c r="H5">
        <v>1.08269085435624E-2</v>
      </c>
      <c r="I5">
        <v>-0.45506872851687402</v>
      </c>
      <c r="J5">
        <v>-5.93816477550334E-2</v>
      </c>
    </row>
    <row r="6" spans="1:10" x14ac:dyDescent="0.25">
      <c r="A6">
        <v>39</v>
      </c>
      <c r="B6" t="s">
        <v>0</v>
      </c>
      <c r="C6" t="s">
        <v>152</v>
      </c>
      <c r="D6" t="s">
        <v>107</v>
      </c>
      <c r="E6">
        <v>1.61105130798</v>
      </c>
      <c r="F6">
        <v>0.12634975497246101</v>
      </c>
      <c r="G6">
        <v>12.750727599995299</v>
      </c>
      <c r="H6">
        <v>0</v>
      </c>
      <c r="I6">
        <v>1.3634103387785199</v>
      </c>
      <c r="J6">
        <v>1.85869227718149</v>
      </c>
    </row>
    <row r="7" spans="1:10" x14ac:dyDescent="0.25">
      <c r="A7">
        <v>40</v>
      </c>
      <c r="B7" t="s">
        <v>0</v>
      </c>
      <c r="C7" t="s">
        <v>152</v>
      </c>
      <c r="D7" t="s">
        <v>109</v>
      </c>
      <c r="E7">
        <v>-3.5009037001598797E-2</v>
      </c>
      <c r="F7">
        <v>9.1645893865652597E-2</v>
      </c>
      <c r="G7">
        <v>-0.38200333397282299</v>
      </c>
      <c r="H7">
        <v>0.70245889168720599</v>
      </c>
      <c r="I7">
        <v>-0.214631688309258</v>
      </c>
      <c r="J7">
        <v>0.14461361430606101</v>
      </c>
    </row>
    <row r="8" spans="1:10" x14ac:dyDescent="0.25">
      <c r="A8">
        <v>41</v>
      </c>
      <c r="B8" t="s">
        <v>0</v>
      </c>
      <c r="C8" t="s">
        <v>152</v>
      </c>
      <c r="D8" t="s">
        <v>25</v>
      </c>
      <c r="E8">
        <v>0.204698959193828</v>
      </c>
      <c r="F8">
        <v>0.90224735069645501</v>
      </c>
      <c r="G8">
        <v>0.22687676393376799</v>
      </c>
      <c r="H8">
        <v>0.82051957064457204</v>
      </c>
      <c r="I8">
        <v>-1.5636733533178999</v>
      </c>
      <c r="J8">
        <v>1.9730712717055601</v>
      </c>
    </row>
    <row r="9" spans="1:10" x14ac:dyDescent="0.25">
      <c r="A9">
        <v>42</v>
      </c>
      <c r="B9" t="s">
        <v>0</v>
      </c>
      <c r="C9" t="s">
        <v>152</v>
      </c>
      <c r="D9" t="s">
        <v>29</v>
      </c>
      <c r="E9">
        <v>6.8159177551175495E-2</v>
      </c>
      <c r="F9">
        <v>0.18818476611896801</v>
      </c>
      <c r="G9">
        <v>0.36219285416592301</v>
      </c>
      <c r="H9">
        <v>0.71720791912625703</v>
      </c>
      <c r="I9">
        <v>-0.30067618648109401</v>
      </c>
      <c r="J9">
        <v>0.43699454158344497</v>
      </c>
    </row>
    <row r="10" spans="1:10" x14ac:dyDescent="0.25">
      <c r="A10">
        <v>43</v>
      </c>
      <c r="B10" t="s">
        <v>0</v>
      </c>
      <c r="C10" t="s">
        <v>152</v>
      </c>
      <c r="D10" t="s">
        <v>33</v>
      </c>
      <c r="E10">
        <v>-3.2764743278049901E-2</v>
      </c>
      <c r="F10">
        <v>0.44061713940553798</v>
      </c>
      <c r="G10">
        <v>-7.4361027631050999E-2</v>
      </c>
      <c r="H10">
        <v>0.94072311835800504</v>
      </c>
      <c r="I10">
        <v>-0.89635846748396897</v>
      </c>
      <c r="J10">
        <v>0.83082898092786905</v>
      </c>
    </row>
    <row r="11" spans="1:10" x14ac:dyDescent="0.25">
      <c r="A11">
        <v>44</v>
      </c>
      <c r="B11" t="s">
        <v>0</v>
      </c>
      <c r="C11" t="s">
        <v>152</v>
      </c>
      <c r="D11" t="s">
        <v>37</v>
      </c>
      <c r="E11">
        <v>-0.21073542825515501</v>
      </c>
      <c r="F11">
        <v>0.19707229534012199</v>
      </c>
      <c r="G11">
        <v>-1.0693305616167501</v>
      </c>
      <c r="H11">
        <v>0.28492074415386598</v>
      </c>
      <c r="I11">
        <v>-0.59699002947243396</v>
      </c>
      <c r="J11">
        <v>0.17551917296212499</v>
      </c>
    </row>
    <row r="12" spans="1:10" x14ac:dyDescent="0.25">
      <c r="A12">
        <v>45</v>
      </c>
      <c r="B12" t="s">
        <v>0</v>
      </c>
      <c r="C12" t="s">
        <v>152</v>
      </c>
      <c r="D12" t="s">
        <v>41</v>
      </c>
      <c r="E12">
        <v>0.29440933072651698</v>
      </c>
      <c r="F12">
        <v>0.18455479261394001</v>
      </c>
      <c r="G12">
        <v>1.59524077677233</v>
      </c>
      <c r="H12">
        <v>0.110658403446617</v>
      </c>
      <c r="I12">
        <v>-6.7311415971062993E-2</v>
      </c>
      <c r="J12">
        <v>0.65613007742409701</v>
      </c>
    </row>
    <row r="13" spans="1:10" x14ac:dyDescent="0.25">
      <c r="A13">
        <v>46</v>
      </c>
      <c r="B13" t="s">
        <v>0</v>
      </c>
      <c r="C13" t="s">
        <v>152</v>
      </c>
      <c r="D13" t="s">
        <v>45</v>
      </c>
      <c r="E13">
        <v>-1.2427609369369801</v>
      </c>
      <c r="F13">
        <v>0.77344741739001799</v>
      </c>
      <c r="G13">
        <v>-1.6067814165449701</v>
      </c>
      <c r="H13">
        <v>0.108102326205368</v>
      </c>
      <c r="I13">
        <v>-2.7586900189569299</v>
      </c>
      <c r="J13">
        <v>0.27316814508297499</v>
      </c>
    </row>
    <row r="14" spans="1:10" x14ac:dyDescent="0.25">
      <c r="A14">
        <v>47</v>
      </c>
      <c r="B14" t="s">
        <v>0</v>
      </c>
      <c r="C14" t="s">
        <v>152</v>
      </c>
      <c r="D14" t="s">
        <v>49</v>
      </c>
      <c r="E14">
        <v>-0.24275576793078299</v>
      </c>
      <c r="F14">
        <v>0.56697729193308999</v>
      </c>
      <c r="G14">
        <v>-0.428157831688664</v>
      </c>
      <c r="H14">
        <v>0.66853621465658497</v>
      </c>
      <c r="I14">
        <v>-1.3540108401716899</v>
      </c>
      <c r="J14">
        <v>0.86849930431012601</v>
      </c>
    </row>
    <row r="15" spans="1:10" x14ac:dyDescent="0.25">
      <c r="A15">
        <v>48</v>
      </c>
      <c r="B15" t="s">
        <v>0</v>
      </c>
      <c r="C15" t="s">
        <v>152</v>
      </c>
      <c r="D15" t="s">
        <v>52</v>
      </c>
      <c r="E15">
        <v>-0.48493292076502797</v>
      </c>
      <c r="F15">
        <v>0.13269556941586999</v>
      </c>
      <c r="G15">
        <v>-3.6544771080128502</v>
      </c>
      <c r="H15">
        <v>2.5770665451396702E-4</v>
      </c>
      <c r="I15">
        <v>-0.74501145772816801</v>
      </c>
      <c r="J15">
        <v>-0.22485438380188699</v>
      </c>
    </row>
    <row r="16" spans="1:10" x14ac:dyDescent="0.25">
      <c r="A16">
        <v>49</v>
      </c>
      <c r="B16" t="s">
        <v>0</v>
      </c>
      <c r="C16" t="s">
        <v>152</v>
      </c>
      <c r="D16" t="s">
        <v>55</v>
      </c>
      <c r="E16">
        <v>-0.29630290603599901</v>
      </c>
      <c r="F16">
        <v>0.34284662338425098</v>
      </c>
      <c r="G16">
        <v>-0.86424332580902297</v>
      </c>
      <c r="H16">
        <v>0.38745423622240499</v>
      </c>
      <c r="I16">
        <v>-0.96826994009029999</v>
      </c>
      <c r="J16">
        <v>0.37566412801830201</v>
      </c>
    </row>
    <row r="17" spans="1:10" x14ac:dyDescent="0.25">
      <c r="A17">
        <v>50</v>
      </c>
      <c r="B17" t="s">
        <v>0</v>
      </c>
      <c r="C17" t="s">
        <v>152</v>
      </c>
      <c r="D17" t="s">
        <v>59</v>
      </c>
      <c r="E17">
        <v>-0.13181159049503</v>
      </c>
      <c r="F17">
        <v>0.795194161626958</v>
      </c>
      <c r="G17">
        <v>-0.16576025938790301</v>
      </c>
      <c r="H17">
        <v>0.86834562180140895</v>
      </c>
      <c r="I17">
        <v>-1.69036350800039</v>
      </c>
      <c r="J17">
        <v>1.42674032701033</v>
      </c>
    </row>
    <row r="18" spans="1:10" x14ac:dyDescent="0.25">
      <c r="A18">
        <v>51</v>
      </c>
      <c r="B18" t="s">
        <v>0</v>
      </c>
      <c r="C18" t="s">
        <v>152</v>
      </c>
      <c r="D18" t="s">
        <v>6</v>
      </c>
      <c r="E18">
        <v>0.25307724599643899</v>
      </c>
      <c r="F18">
        <v>0.186728736670984</v>
      </c>
      <c r="G18">
        <v>1.3553202924644701</v>
      </c>
      <c r="H18">
        <v>0.17531553245864701</v>
      </c>
      <c r="I18">
        <v>-0.112904352757353</v>
      </c>
      <c r="J18">
        <v>0.61905884475023099</v>
      </c>
    </row>
    <row r="19" spans="1:10" x14ac:dyDescent="0.25">
      <c r="A19">
        <v>52</v>
      </c>
      <c r="B19" t="s">
        <v>0</v>
      </c>
      <c r="C19" t="s">
        <v>152</v>
      </c>
      <c r="D19" t="s">
        <v>9</v>
      </c>
      <c r="E19">
        <v>0.19819013573224101</v>
      </c>
      <c r="F19">
        <v>0.24749334047221599</v>
      </c>
      <c r="G19">
        <v>0.80078977217768899</v>
      </c>
      <c r="H19">
        <v>0.42325336108072398</v>
      </c>
      <c r="I19">
        <v>-0.28688789800681203</v>
      </c>
      <c r="J19">
        <v>0.68326816947129398</v>
      </c>
    </row>
    <row r="20" spans="1:10" x14ac:dyDescent="0.25">
      <c r="A20">
        <v>53</v>
      </c>
      <c r="B20" t="s">
        <v>0</v>
      </c>
      <c r="C20" t="s">
        <v>152</v>
      </c>
      <c r="D20" t="s">
        <v>13</v>
      </c>
      <c r="E20">
        <v>5.7310840310460298E-2</v>
      </c>
      <c r="F20">
        <v>0.31708307320517098</v>
      </c>
      <c r="G20">
        <v>0.18074392849528401</v>
      </c>
      <c r="H20">
        <v>0.85656857664207697</v>
      </c>
      <c r="I20">
        <v>-0.56416056327895203</v>
      </c>
      <c r="J20">
        <v>0.67878224389987196</v>
      </c>
    </row>
    <row r="21" spans="1:10" x14ac:dyDescent="0.25">
      <c r="A21">
        <v>54</v>
      </c>
      <c r="B21" t="s">
        <v>0</v>
      </c>
      <c r="C21" t="s">
        <v>152</v>
      </c>
      <c r="D21" t="s">
        <v>17</v>
      </c>
      <c r="E21">
        <v>0.28491499411139198</v>
      </c>
      <c r="F21">
        <v>0.412252277077299</v>
      </c>
      <c r="G21">
        <v>0.69111806035693402</v>
      </c>
      <c r="H21">
        <v>0.48949135149401402</v>
      </c>
      <c r="I21">
        <v>-0.52308462150474</v>
      </c>
      <c r="J21">
        <v>1.09291460972752</v>
      </c>
    </row>
    <row r="22" spans="1:10" x14ac:dyDescent="0.25">
      <c r="A22">
        <v>55</v>
      </c>
      <c r="B22" t="s">
        <v>0</v>
      </c>
      <c r="C22" t="s">
        <v>152</v>
      </c>
      <c r="D22" t="s">
        <v>21</v>
      </c>
      <c r="E22">
        <v>-0.465590733147415</v>
      </c>
      <c r="F22">
        <v>0.406734710788001</v>
      </c>
      <c r="G22">
        <v>-1.1447037117766199</v>
      </c>
      <c r="H22">
        <v>0.25233191335433602</v>
      </c>
      <c r="I22">
        <v>-1.26277611755421</v>
      </c>
      <c r="J22">
        <v>0.33159465125938198</v>
      </c>
    </row>
    <row r="23" spans="1:10" x14ac:dyDescent="0.25">
      <c r="A23">
        <v>56</v>
      </c>
      <c r="B23" t="s">
        <v>0</v>
      </c>
      <c r="C23" t="s">
        <v>152</v>
      </c>
      <c r="D23" t="s">
        <v>63</v>
      </c>
      <c r="E23">
        <v>-0.18124362309308301</v>
      </c>
      <c r="F23">
        <v>0.18018065442346001</v>
      </c>
      <c r="G23">
        <v>-1.0058994605887299</v>
      </c>
      <c r="H23">
        <v>0.31446393576910198</v>
      </c>
      <c r="I23">
        <v>-0.53439121647392196</v>
      </c>
      <c r="J23">
        <v>0.171903970287756</v>
      </c>
    </row>
    <row r="24" spans="1:10" x14ac:dyDescent="0.25">
      <c r="A24">
        <v>57</v>
      </c>
      <c r="B24" t="s">
        <v>0</v>
      </c>
      <c r="C24" t="s">
        <v>152</v>
      </c>
      <c r="D24" t="s">
        <v>67</v>
      </c>
      <c r="E24">
        <v>5.9408861793008097E-3</v>
      </c>
      <c r="F24">
        <v>1.00251512551857E-2</v>
      </c>
      <c r="G24">
        <v>0.592598159177676</v>
      </c>
      <c r="H24">
        <v>0.55345011135286803</v>
      </c>
      <c r="I24">
        <v>-1.37080492204297E-2</v>
      </c>
      <c r="J24">
        <v>2.5589821579031301E-2</v>
      </c>
    </row>
    <row r="25" spans="1:10" x14ac:dyDescent="0.25">
      <c r="A25">
        <v>58</v>
      </c>
      <c r="B25" t="s">
        <v>0</v>
      </c>
      <c r="C25" t="s">
        <v>152</v>
      </c>
      <c r="D25" t="s">
        <v>70</v>
      </c>
      <c r="E25">
        <v>-0.133282627596328</v>
      </c>
      <c r="F25">
        <v>0.16242134781150799</v>
      </c>
      <c r="G25">
        <v>-0.82059796567507404</v>
      </c>
      <c r="H25">
        <v>0.41187530683434698</v>
      </c>
      <c r="I25">
        <v>-0.45162261962733702</v>
      </c>
      <c r="J25">
        <v>0.18505736443468199</v>
      </c>
    </row>
    <row r="26" spans="1:10" x14ac:dyDescent="0.25">
      <c r="A26">
        <v>59</v>
      </c>
      <c r="B26" t="s">
        <v>0</v>
      </c>
      <c r="C26" t="s">
        <v>152</v>
      </c>
      <c r="D26" t="s">
        <v>74</v>
      </c>
      <c r="E26">
        <v>0.10138851168256099</v>
      </c>
      <c r="F26">
        <v>0.12597759506346301</v>
      </c>
      <c r="G26">
        <v>0.80481383718655997</v>
      </c>
      <c r="H26">
        <v>0.42092711550602302</v>
      </c>
      <c r="I26">
        <v>-0.14552303750079901</v>
      </c>
      <c r="J26">
        <v>0.34830006086592002</v>
      </c>
    </row>
    <row r="27" spans="1:10" x14ac:dyDescent="0.25">
      <c r="A27">
        <v>60</v>
      </c>
      <c r="B27" t="s">
        <v>0</v>
      </c>
      <c r="C27" t="s">
        <v>152</v>
      </c>
      <c r="D27" t="s">
        <v>78</v>
      </c>
      <c r="E27">
        <v>0.190051450566074</v>
      </c>
      <c r="F27">
        <v>6.5509864367229498E-2</v>
      </c>
      <c r="G27">
        <v>2.9011119531663199</v>
      </c>
      <c r="H27">
        <v>3.7184100498721699E-3</v>
      </c>
      <c r="I27">
        <v>6.1654475774200197E-2</v>
      </c>
      <c r="J27">
        <v>0.31844842535794698</v>
      </c>
    </row>
    <row r="28" spans="1:10" x14ac:dyDescent="0.25">
      <c r="A28">
        <v>61</v>
      </c>
      <c r="B28" t="s">
        <v>0</v>
      </c>
      <c r="C28" t="s">
        <v>152</v>
      </c>
      <c r="D28" t="s">
        <v>81</v>
      </c>
      <c r="E28">
        <v>-0.45109914065356799</v>
      </c>
      <c r="F28">
        <v>0.20104994295951301</v>
      </c>
      <c r="G28">
        <v>-2.2437168298247601</v>
      </c>
      <c r="H28">
        <v>2.48506265647843E-2</v>
      </c>
      <c r="I28">
        <v>-0.84514978794804596</v>
      </c>
      <c r="J28">
        <v>-5.7048493359090499E-2</v>
      </c>
    </row>
    <row r="29" spans="1:10" x14ac:dyDescent="0.25">
      <c r="A29">
        <v>62</v>
      </c>
      <c r="B29" t="s">
        <v>0</v>
      </c>
      <c r="C29" t="s">
        <v>152</v>
      </c>
      <c r="D29" t="s">
        <v>84</v>
      </c>
      <c r="E29">
        <v>0.17432068716677501</v>
      </c>
      <c r="F29">
        <v>4.5455332435060801E-2</v>
      </c>
      <c r="G29">
        <v>3.8349887203182602</v>
      </c>
      <c r="H29">
        <v>1.2557005697799701E-4</v>
      </c>
      <c r="I29">
        <v>8.5229872688760297E-2</v>
      </c>
      <c r="J29">
        <v>0.26341150164478899</v>
      </c>
    </row>
    <row r="30" spans="1:10" x14ac:dyDescent="0.25">
      <c r="A30">
        <v>63</v>
      </c>
      <c r="B30" t="s">
        <v>0</v>
      </c>
      <c r="C30" t="s">
        <v>152</v>
      </c>
      <c r="D30" t="s">
        <v>88</v>
      </c>
      <c r="E30">
        <v>-3.3433250291246101E-2</v>
      </c>
      <c r="F30">
        <v>8.7503113356525997E-3</v>
      </c>
      <c r="G30">
        <v>-3.8208069414655399</v>
      </c>
      <c r="H30">
        <v>1.3301574736890301E-4</v>
      </c>
      <c r="I30">
        <v>-5.0583545362637698E-2</v>
      </c>
      <c r="J30">
        <v>-1.62829552198544E-2</v>
      </c>
    </row>
    <row r="31" spans="1:10" x14ac:dyDescent="0.25">
      <c r="A31">
        <v>64</v>
      </c>
      <c r="B31" t="s">
        <v>0</v>
      </c>
      <c r="C31" t="s">
        <v>152</v>
      </c>
      <c r="D31" t="s">
        <v>153</v>
      </c>
      <c r="E31">
        <v>-0.13292799051049001</v>
      </c>
      <c r="F31">
        <v>0.24127638890080599</v>
      </c>
      <c r="G31">
        <v>-0.55093658818451596</v>
      </c>
      <c r="H31">
        <v>0.58167714477324794</v>
      </c>
      <c r="I31">
        <v>-0.60582102307594998</v>
      </c>
      <c r="J31">
        <v>0.33996504205496902</v>
      </c>
    </row>
    <row r="32" spans="1:10" x14ac:dyDescent="0.25">
      <c r="A32">
        <v>65</v>
      </c>
      <c r="B32" t="s">
        <v>0</v>
      </c>
      <c r="C32" t="s">
        <v>152</v>
      </c>
      <c r="D32" t="s">
        <v>154</v>
      </c>
      <c r="E32">
        <v>-0.57460912389678498</v>
      </c>
      <c r="F32">
        <v>0.43109303581414399</v>
      </c>
      <c r="G32">
        <v>-1.3329121005436899</v>
      </c>
      <c r="H32">
        <v>0.18256065109944</v>
      </c>
      <c r="I32">
        <v>-1.4195359480785401</v>
      </c>
      <c r="J32">
        <v>0.27031770028497198</v>
      </c>
    </row>
    <row r="33" spans="1:10" x14ac:dyDescent="0.25">
      <c r="A33">
        <v>66</v>
      </c>
      <c r="B33" t="s">
        <v>0</v>
      </c>
      <c r="C33" t="s">
        <v>152</v>
      </c>
      <c r="D33" t="s">
        <v>155</v>
      </c>
      <c r="E33">
        <v>-0.274833832642144</v>
      </c>
      <c r="F33">
        <v>0.173121172069335</v>
      </c>
      <c r="G33">
        <v>-1.5875229433640501</v>
      </c>
      <c r="H33">
        <v>0.112394254851959</v>
      </c>
      <c r="I33">
        <v>-0.61414509485940205</v>
      </c>
      <c r="J33">
        <v>6.4477429575113099E-2</v>
      </c>
    </row>
    <row r="34" spans="1:10" x14ac:dyDescent="0.25">
      <c r="A34">
        <v>67</v>
      </c>
      <c r="B34" t="s">
        <v>0</v>
      </c>
      <c r="C34" t="s">
        <v>152</v>
      </c>
      <c r="D34" t="s">
        <v>90</v>
      </c>
      <c r="E34">
        <v>-4.7292487633641599E-2</v>
      </c>
      <c r="F34">
        <v>6.5778283203095297E-2</v>
      </c>
      <c r="G34">
        <v>-0.71896810513619802</v>
      </c>
      <c r="H34">
        <v>0.47216057179070597</v>
      </c>
      <c r="I34">
        <v>-0.17621555367658401</v>
      </c>
      <c r="J34">
        <v>8.1630578409301199E-2</v>
      </c>
    </row>
    <row r="35" spans="1:10" x14ac:dyDescent="0.25">
      <c r="A35">
        <v>68</v>
      </c>
      <c r="B35" t="s">
        <v>0</v>
      </c>
      <c r="C35" t="s">
        <v>152</v>
      </c>
      <c r="D35" t="s">
        <v>93</v>
      </c>
      <c r="E35">
        <v>1.76432662368352</v>
      </c>
      <c r="F35">
        <v>0.139956954634785</v>
      </c>
      <c r="G35">
        <v>12.6062090182477</v>
      </c>
      <c r="H35">
        <v>0</v>
      </c>
      <c r="I35">
        <v>1.49001603321343</v>
      </c>
      <c r="J35">
        <v>2.0386372141536002</v>
      </c>
    </row>
    <row r="36" spans="1:10" x14ac:dyDescent="0.25">
      <c r="A36">
        <v>69</v>
      </c>
      <c r="B36" t="s">
        <v>0</v>
      </c>
      <c r="C36" t="s">
        <v>152</v>
      </c>
      <c r="D36" t="s">
        <v>97</v>
      </c>
      <c r="E36">
        <v>-0.35446641390123002</v>
      </c>
      <c r="F36">
        <v>0.21473124189824799</v>
      </c>
      <c r="G36">
        <v>-1.6507444877033599</v>
      </c>
      <c r="H36">
        <v>9.8790759609985998E-2</v>
      </c>
      <c r="I36">
        <v>-0.77533191437735305</v>
      </c>
      <c r="J36">
        <v>6.6399086574893698E-2</v>
      </c>
    </row>
    <row r="37" spans="1:10" x14ac:dyDescent="0.25">
      <c r="A37">
        <v>70</v>
      </c>
      <c r="B37" t="s">
        <v>0</v>
      </c>
      <c r="C37" t="s">
        <v>152</v>
      </c>
      <c r="D37" t="s">
        <v>101</v>
      </c>
      <c r="E37">
        <v>-0.186294589175272</v>
      </c>
      <c r="F37">
        <v>7.4010541022215798E-2</v>
      </c>
      <c r="G37">
        <v>-2.5171358917556299</v>
      </c>
      <c r="H37">
        <v>1.1831318678312599E-2</v>
      </c>
      <c r="I37">
        <v>-0.33135258405513901</v>
      </c>
      <c r="J37">
        <v>-4.1236594295404799E-2</v>
      </c>
    </row>
    <row r="38" spans="1:10" x14ac:dyDescent="0.25">
      <c r="A38">
        <v>71</v>
      </c>
      <c r="B38" t="s">
        <v>0</v>
      </c>
      <c r="C38" t="s">
        <v>431</v>
      </c>
      <c r="D38" t="s">
        <v>5</v>
      </c>
      <c r="E38">
        <v>2.41211482437439</v>
      </c>
      <c r="F38">
        <v>0.49581576582702702</v>
      </c>
      <c r="G38">
        <v>4.8649417598711304</v>
      </c>
      <c r="H38" s="1">
        <v>1.14490515401577E-6</v>
      </c>
      <c r="I38">
        <v>1.4403337803862699</v>
      </c>
      <c r="J38">
        <v>3.3838958683625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4248-EF60-496B-96F3-985ABEE14F94}">
  <dimension ref="A1:M49"/>
  <sheetViews>
    <sheetView workbookViewId="0">
      <selection activeCell="M1" activeCellId="3" sqref="D1:D1048576 G1:G1048576 J1:J1048576 M1:M1048576"/>
    </sheetView>
  </sheetViews>
  <sheetFormatPr defaultRowHeight="15" x14ac:dyDescent="0.25"/>
  <cols>
    <col min="1" max="1" width="34.42578125" bestFit="1" customWidth="1"/>
  </cols>
  <sheetData>
    <row r="1" spans="1:13" x14ac:dyDescent="0.25">
      <c r="B1" t="s">
        <v>156</v>
      </c>
      <c r="E1" t="s">
        <v>156</v>
      </c>
      <c r="H1" t="s">
        <v>156</v>
      </c>
      <c r="K1" t="s">
        <v>141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158</v>
      </c>
      <c r="M2" t="s">
        <v>4</v>
      </c>
    </row>
    <row r="3" spans="1:13" x14ac:dyDescent="0.25">
      <c r="A3" t="s">
        <v>5</v>
      </c>
      <c r="B3">
        <v>-1.54</v>
      </c>
      <c r="C3" t="s">
        <v>456</v>
      </c>
      <c r="D3">
        <v>6.0000000000000001E-3</v>
      </c>
      <c r="E3">
        <v>-1.54</v>
      </c>
      <c r="F3" t="s">
        <v>457</v>
      </c>
      <c r="G3">
        <v>6.0000000000000001E-3</v>
      </c>
      <c r="H3">
        <v>2.25</v>
      </c>
      <c r="I3" t="s">
        <v>458</v>
      </c>
      <c r="J3">
        <v>0</v>
      </c>
      <c r="K3">
        <f>VLOOKUP($A3,escooter_SEM!$D$1:$J$38, 2, FALSE)</f>
        <v>2.9948903635406299</v>
      </c>
      <c r="L3">
        <f>VLOOKUP($A3, escooter_SEM!$D$1:$J$38, 3, FALSE)</f>
        <v>2.7823214732149701E-2</v>
      </c>
      <c r="M3">
        <f>VLOOKUP($A3, escooter_SEM!$D$1:$J$38, 5, FALSE)</f>
        <v>0</v>
      </c>
    </row>
    <row r="4" spans="1:13" x14ac:dyDescent="0.25">
      <c r="A4" t="s">
        <v>6</v>
      </c>
      <c r="B4">
        <v>0.4</v>
      </c>
      <c r="C4" t="s">
        <v>251</v>
      </c>
      <c r="D4">
        <v>3.0000000000000001E-3</v>
      </c>
      <c r="E4">
        <v>0.4</v>
      </c>
      <c r="F4" t="s">
        <v>251</v>
      </c>
      <c r="G4">
        <v>3.0000000000000001E-3</v>
      </c>
      <c r="H4">
        <v>0.38</v>
      </c>
      <c r="I4" t="s">
        <v>252</v>
      </c>
      <c r="J4">
        <v>5.0000000000000001E-3</v>
      </c>
      <c r="K4">
        <f>VLOOKUP($A4,escooter_SEM!$D$1:$J$38, 2, FALSE)</f>
        <v>0.38986124310085002</v>
      </c>
      <c r="L4">
        <f>VLOOKUP($A4, escooter_SEM!$D$1:$J$38, 3, FALSE)</f>
        <v>0.134303167229611</v>
      </c>
      <c r="M4">
        <f>VLOOKUP($A4, escooter_SEM!$D$1:$J$38, 5, FALSE)</f>
        <v>3.6978990972174101E-3</v>
      </c>
    </row>
    <row r="5" spans="1:13" x14ac:dyDescent="0.25">
      <c r="A5" t="s">
        <v>9</v>
      </c>
      <c r="B5">
        <v>0.28999999999999998</v>
      </c>
      <c r="C5" t="s">
        <v>253</v>
      </c>
      <c r="D5">
        <v>0.106</v>
      </c>
      <c r="E5">
        <v>0.3</v>
      </c>
      <c r="F5" t="s">
        <v>254</v>
      </c>
      <c r="G5">
        <v>9.4E-2</v>
      </c>
      <c r="H5">
        <v>0.27</v>
      </c>
      <c r="I5" t="s">
        <v>255</v>
      </c>
      <c r="J5">
        <v>0.13100000000000001</v>
      </c>
      <c r="K5">
        <f>VLOOKUP($A5,escooter_SEM!$D$1:$J$38, 2, FALSE)</f>
        <v>0.30186605112327503</v>
      </c>
      <c r="L5">
        <f>VLOOKUP($A5, escooter_SEM!$D$1:$J$38, 3, FALSE)</f>
        <v>0.17698450383483399</v>
      </c>
      <c r="M5">
        <f>VLOOKUP($A5, escooter_SEM!$D$1:$J$38, 5, FALSE)</f>
        <v>8.8081230474477398E-2</v>
      </c>
    </row>
    <row r="6" spans="1:13" x14ac:dyDescent="0.25">
      <c r="A6" t="s">
        <v>13</v>
      </c>
      <c r="B6">
        <v>0.23</v>
      </c>
      <c r="C6" t="s">
        <v>256</v>
      </c>
      <c r="D6">
        <v>0.307</v>
      </c>
      <c r="E6">
        <v>0.25</v>
      </c>
      <c r="F6" t="s">
        <v>257</v>
      </c>
      <c r="G6">
        <v>0.26800000000000002</v>
      </c>
      <c r="H6">
        <v>0.23</v>
      </c>
      <c r="I6" t="s">
        <v>258</v>
      </c>
      <c r="J6">
        <v>0.314</v>
      </c>
      <c r="K6">
        <f>VLOOKUP($A6,escooter_SEM!$D$1:$J$38, 2, FALSE)</f>
        <v>0.24401299649771899</v>
      </c>
      <c r="L6">
        <f>VLOOKUP($A6, escooter_SEM!$D$1:$J$38, 3, FALSE)</f>
        <v>0.22549555216493</v>
      </c>
      <c r="M6">
        <f>VLOOKUP($A6, escooter_SEM!$D$1:$J$38, 5, FALSE)</f>
        <v>0.27919970335190197</v>
      </c>
    </row>
    <row r="7" spans="1:13" x14ac:dyDescent="0.25">
      <c r="A7" t="s">
        <v>17</v>
      </c>
      <c r="B7">
        <v>0.05</v>
      </c>
      <c r="C7" t="s">
        <v>259</v>
      </c>
      <c r="D7">
        <v>0.872</v>
      </c>
      <c r="E7">
        <v>0.13</v>
      </c>
      <c r="F7" t="s">
        <v>260</v>
      </c>
      <c r="G7">
        <v>0.64500000000000002</v>
      </c>
      <c r="H7">
        <v>0.08</v>
      </c>
      <c r="I7" t="s">
        <v>261</v>
      </c>
      <c r="J7">
        <v>0.79400000000000004</v>
      </c>
      <c r="K7">
        <f>VLOOKUP($A7,escooter_SEM!$D$1:$J$38, 2, FALSE)</f>
        <v>7.9283295839253698E-2</v>
      </c>
      <c r="L7">
        <f>VLOOKUP($A7, escooter_SEM!$D$1:$J$38, 3, FALSE)</f>
        <v>0.28846513741959501</v>
      </c>
      <c r="M7">
        <f>VLOOKUP($A7, escooter_SEM!$D$1:$J$38, 5, FALSE)</f>
        <v>0.78343507049472105</v>
      </c>
    </row>
    <row r="8" spans="1:13" x14ac:dyDescent="0.25">
      <c r="A8" t="s">
        <v>21</v>
      </c>
      <c r="B8">
        <v>0.37</v>
      </c>
      <c r="C8" t="s">
        <v>262</v>
      </c>
      <c r="D8">
        <v>0.189</v>
      </c>
      <c r="E8">
        <v>0.31</v>
      </c>
      <c r="F8" t="s">
        <v>263</v>
      </c>
      <c r="G8">
        <v>0.27600000000000002</v>
      </c>
      <c r="H8">
        <v>0.26</v>
      </c>
      <c r="I8" t="s">
        <v>264</v>
      </c>
      <c r="J8">
        <v>0.372</v>
      </c>
      <c r="K8">
        <f>VLOOKUP($A8,escooter_SEM!$D$1:$J$38, 2, FALSE)</f>
        <v>0.24197256670245701</v>
      </c>
      <c r="L8">
        <f>VLOOKUP($A8, escooter_SEM!$D$1:$J$38, 3, FALSE)</f>
        <v>0.28843066617631402</v>
      </c>
      <c r="M8">
        <f>VLOOKUP($A8, escooter_SEM!$D$1:$J$38, 5, FALSE)</f>
        <v>0.40150970492049598</v>
      </c>
    </row>
    <row r="9" spans="1:13" x14ac:dyDescent="0.25">
      <c r="A9" t="s">
        <v>25</v>
      </c>
      <c r="B9">
        <v>0.12</v>
      </c>
      <c r="C9" t="s">
        <v>265</v>
      </c>
      <c r="D9">
        <v>0.83</v>
      </c>
      <c r="E9">
        <v>0.04</v>
      </c>
      <c r="F9" t="s">
        <v>266</v>
      </c>
      <c r="G9">
        <v>0.95099999999999996</v>
      </c>
      <c r="H9">
        <v>0.03</v>
      </c>
      <c r="I9" t="s">
        <v>267</v>
      </c>
      <c r="J9">
        <v>0.96599999999999997</v>
      </c>
      <c r="K9">
        <f>VLOOKUP($A9,escooter_SEM!$D$1:$J$38, 2, FALSE)</f>
        <v>5.5945482247559103E-2</v>
      </c>
      <c r="L9">
        <f>VLOOKUP($A9, escooter_SEM!$D$1:$J$38, 3, FALSE)</f>
        <v>0.60744914572735198</v>
      </c>
      <c r="M9">
        <f>VLOOKUP($A9, escooter_SEM!$D$1:$J$38, 5, FALSE)</f>
        <v>0.92661935238804505</v>
      </c>
    </row>
    <row r="10" spans="1:13" x14ac:dyDescent="0.25">
      <c r="A10" t="s">
        <v>29</v>
      </c>
      <c r="B10">
        <v>0.01</v>
      </c>
      <c r="C10" t="s">
        <v>268</v>
      </c>
      <c r="D10">
        <v>0.94499999999999995</v>
      </c>
      <c r="E10">
        <v>0.02</v>
      </c>
      <c r="F10" t="s">
        <v>269</v>
      </c>
      <c r="G10">
        <v>0.85899999999999999</v>
      </c>
      <c r="H10">
        <v>0.09</v>
      </c>
      <c r="I10" t="s">
        <v>270</v>
      </c>
      <c r="J10">
        <v>0.52100000000000002</v>
      </c>
      <c r="K10">
        <f>VLOOKUP($A10,escooter_SEM!$D$1:$J$38, 2, FALSE)</f>
        <v>6.8825977641443103E-2</v>
      </c>
      <c r="L10">
        <f>VLOOKUP($A10, escooter_SEM!$D$1:$J$38, 3, FALSE)</f>
        <v>0.13692711842748301</v>
      </c>
      <c r="M10">
        <f>VLOOKUP($A10, escooter_SEM!$D$1:$J$38, 5, FALSE)</f>
        <v>0.61521262065719795</v>
      </c>
    </row>
    <row r="11" spans="1:13" x14ac:dyDescent="0.25">
      <c r="A11" t="s">
        <v>33</v>
      </c>
      <c r="B11">
        <v>-0.02</v>
      </c>
      <c r="C11" t="s">
        <v>271</v>
      </c>
      <c r="D11">
        <v>0.95</v>
      </c>
      <c r="E11">
        <v>-0.05</v>
      </c>
      <c r="F11" t="s">
        <v>272</v>
      </c>
      <c r="G11">
        <v>0.86199999999999999</v>
      </c>
      <c r="H11">
        <v>0</v>
      </c>
      <c r="I11" t="s">
        <v>273</v>
      </c>
      <c r="J11">
        <v>0.998</v>
      </c>
      <c r="K11">
        <f>VLOOKUP($A11,escooter_SEM!$D$1:$J$38, 2, FALSE)</f>
        <v>1.03848314553685E-2</v>
      </c>
      <c r="L11">
        <f>VLOOKUP($A11, escooter_SEM!$D$1:$J$38, 3, FALSE)</f>
        <v>0.31590168868177798</v>
      </c>
      <c r="M11">
        <f>VLOOKUP($A11, escooter_SEM!$D$1:$J$38, 5, FALSE)</f>
        <v>0.97377537116691104</v>
      </c>
    </row>
    <row r="12" spans="1:13" x14ac:dyDescent="0.25">
      <c r="A12" t="s">
        <v>37</v>
      </c>
      <c r="B12">
        <v>-0.12</v>
      </c>
      <c r="C12" t="s">
        <v>274</v>
      </c>
      <c r="D12">
        <v>0.39600000000000002</v>
      </c>
      <c r="E12">
        <v>-0.13</v>
      </c>
      <c r="F12" t="s">
        <v>275</v>
      </c>
      <c r="G12">
        <v>0.36199999999999999</v>
      </c>
      <c r="H12">
        <v>-0.06</v>
      </c>
      <c r="I12" t="s">
        <v>276</v>
      </c>
      <c r="J12">
        <v>0.66400000000000003</v>
      </c>
      <c r="K12">
        <f>VLOOKUP($A12,escooter_SEM!$D$1:$J$38, 2, FALSE)</f>
        <v>-4.1772865924591597E-2</v>
      </c>
      <c r="L12">
        <f>VLOOKUP($A12, escooter_SEM!$D$1:$J$38, 3, FALSE)</f>
        <v>0.14336812617094999</v>
      </c>
      <c r="M12">
        <f>VLOOKUP($A12, escooter_SEM!$D$1:$J$38, 5, FALSE)</f>
        <v>0.77076998303862898</v>
      </c>
    </row>
    <row r="13" spans="1:13" x14ac:dyDescent="0.25">
      <c r="A13" t="s">
        <v>41</v>
      </c>
      <c r="B13">
        <v>0.15</v>
      </c>
      <c r="C13" t="s">
        <v>277</v>
      </c>
      <c r="D13">
        <v>0.25800000000000001</v>
      </c>
      <c r="E13">
        <v>0.14000000000000001</v>
      </c>
      <c r="F13" t="s">
        <v>278</v>
      </c>
      <c r="G13">
        <v>0.28799999999999998</v>
      </c>
      <c r="H13">
        <v>0.16</v>
      </c>
      <c r="I13" t="s">
        <v>279</v>
      </c>
      <c r="J13">
        <v>0.25600000000000001</v>
      </c>
      <c r="K13">
        <f>VLOOKUP($A13,escooter_SEM!$D$1:$J$38, 2, FALSE)</f>
        <v>0.17036941733054201</v>
      </c>
      <c r="L13">
        <f>VLOOKUP($A13, escooter_SEM!$D$1:$J$38, 3, FALSE)</f>
        <v>0.13375145302703401</v>
      </c>
      <c r="M13">
        <f>VLOOKUP($A13, escooter_SEM!$D$1:$J$38, 5, FALSE)</f>
        <v>0.202742742840512</v>
      </c>
    </row>
    <row r="14" spans="1:13" x14ac:dyDescent="0.25">
      <c r="A14" t="s">
        <v>45</v>
      </c>
      <c r="B14">
        <v>-0.72</v>
      </c>
      <c r="C14" t="s">
        <v>280</v>
      </c>
      <c r="D14">
        <v>0.20599999999999999</v>
      </c>
      <c r="E14">
        <v>-0.71</v>
      </c>
      <c r="F14" t="s">
        <v>281</v>
      </c>
      <c r="G14">
        <v>0.20699999999999999</v>
      </c>
      <c r="H14">
        <v>-0.75</v>
      </c>
      <c r="I14" t="s">
        <v>282</v>
      </c>
      <c r="J14">
        <v>0.19</v>
      </c>
      <c r="K14">
        <f>VLOOKUP($A14,escooter_SEM!$D$1:$J$38, 2, FALSE)</f>
        <v>-0.72385940362896295</v>
      </c>
      <c r="L14">
        <f>VLOOKUP($A14, escooter_SEM!$D$1:$J$38, 3, FALSE)</f>
        <v>0.56476354211630098</v>
      </c>
      <c r="M14">
        <f>VLOOKUP($A14, escooter_SEM!$D$1:$J$38, 5, FALSE)</f>
        <v>0.199946679795382</v>
      </c>
    </row>
    <row r="15" spans="1:13" x14ac:dyDescent="0.25">
      <c r="A15" t="s">
        <v>49</v>
      </c>
      <c r="B15">
        <v>0.03</v>
      </c>
      <c r="C15" t="s">
        <v>283</v>
      </c>
      <c r="D15">
        <v>0.94599999999999995</v>
      </c>
      <c r="E15">
        <v>0.01</v>
      </c>
      <c r="F15" t="s">
        <v>284</v>
      </c>
      <c r="G15">
        <v>0.97799999999999998</v>
      </c>
      <c r="H15">
        <v>-0.01</v>
      </c>
      <c r="I15" t="s">
        <v>285</v>
      </c>
      <c r="J15">
        <v>0.97599999999999998</v>
      </c>
      <c r="K15">
        <f>VLOOKUP($A15,escooter_SEM!$D$1:$J$38, 2, FALSE)</f>
        <v>-7.1566153755068702E-3</v>
      </c>
      <c r="L15">
        <f>VLOOKUP($A15, escooter_SEM!$D$1:$J$38, 3, FALSE)</f>
        <v>0.41379398580131999</v>
      </c>
      <c r="M15">
        <f>VLOOKUP($A15, escooter_SEM!$D$1:$J$38, 5, FALSE)</f>
        <v>0.98620118113543598</v>
      </c>
    </row>
    <row r="16" spans="1:13" x14ac:dyDescent="0.25">
      <c r="A16" t="s">
        <v>52</v>
      </c>
      <c r="B16">
        <v>-0.08</v>
      </c>
      <c r="C16" t="s">
        <v>286</v>
      </c>
      <c r="D16">
        <v>0.435</v>
      </c>
      <c r="E16">
        <v>-0.06</v>
      </c>
      <c r="F16" t="s">
        <v>287</v>
      </c>
      <c r="G16">
        <v>0.55000000000000004</v>
      </c>
      <c r="H16">
        <v>-7.0000000000000007E-2</v>
      </c>
      <c r="I16" t="s">
        <v>288</v>
      </c>
      <c r="J16">
        <v>0.497</v>
      </c>
      <c r="K16">
        <f>VLOOKUP($A16,escooter_SEM!$D$1:$J$38, 2, FALSE)</f>
        <v>-2.6949422280161801E-2</v>
      </c>
      <c r="L16">
        <f>VLOOKUP($A16, escooter_SEM!$D$1:$J$38, 3, FALSE)</f>
        <v>9.5337561158184203E-2</v>
      </c>
      <c r="M16">
        <f>VLOOKUP($A16, escooter_SEM!$D$1:$J$38, 5, FALSE)</f>
        <v>0.77742696969494096</v>
      </c>
    </row>
    <row r="17" spans="1:13" x14ac:dyDescent="0.25">
      <c r="A17" t="s">
        <v>55</v>
      </c>
      <c r="B17">
        <v>-0.43</v>
      </c>
      <c r="C17" t="s">
        <v>289</v>
      </c>
      <c r="D17">
        <v>7.6999999999999999E-2</v>
      </c>
      <c r="E17">
        <v>-0.39</v>
      </c>
      <c r="F17" t="s">
        <v>290</v>
      </c>
      <c r="G17">
        <v>0.107</v>
      </c>
      <c r="H17">
        <v>-0.47</v>
      </c>
      <c r="I17" t="s">
        <v>291</v>
      </c>
      <c r="J17">
        <v>6.2E-2</v>
      </c>
      <c r="K17">
        <f>VLOOKUP($A17,escooter_SEM!$D$1:$J$38, 2, FALSE)</f>
        <v>-0.49707219915769801</v>
      </c>
      <c r="L17">
        <f>VLOOKUP($A17, escooter_SEM!$D$1:$J$38, 3, FALSE)</f>
        <v>0.244238881345336</v>
      </c>
      <c r="M17">
        <f>VLOOKUP($A17, escooter_SEM!$D$1:$J$38, 5, FALSE)</f>
        <v>4.1831894671998202E-2</v>
      </c>
    </row>
    <row r="18" spans="1:13" x14ac:dyDescent="0.25">
      <c r="A18" t="s">
        <v>59</v>
      </c>
      <c r="B18">
        <v>1.34</v>
      </c>
      <c r="C18" t="s">
        <v>292</v>
      </c>
      <c r="D18">
        <v>2.1999999999999999E-2</v>
      </c>
      <c r="E18">
        <v>1.37</v>
      </c>
      <c r="F18" t="s">
        <v>293</v>
      </c>
      <c r="G18">
        <v>1.7999999999999999E-2</v>
      </c>
      <c r="H18">
        <v>1.37</v>
      </c>
      <c r="I18" t="s">
        <v>294</v>
      </c>
      <c r="J18">
        <v>0.02</v>
      </c>
      <c r="K18">
        <f>VLOOKUP($A18,escooter_SEM!$D$1:$J$38, 2, FALSE)</f>
        <v>1.4153714749922099</v>
      </c>
      <c r="L18">
        <f>VLOOKUP($A18, escooter_SEM!$D$1:$J$38, 3, FALSE)</f>
        <v>0.58030826821719395</v>
      </c>
      <c r="M18">
        <f>VLOOKUP($A18, escooter_SEM!$D$1:$J$38, 5, FALSE)</f>
        <v>1.47279957308533E-2</v>
      </c>
    </row>
    <row r="19" spans="1:13" x14ac:dyDescent="0.25">
      <c r="A19" t="s">
        <v>63</v>
      </c>
      <c r="B19">
        <v>0.1</v>
      </c>
      <c r="C19" t="s">
        <v>295</v>
      </c>
      <c r="D19">
        <v>0.45900000000000002</v>
      </c>
      <c r="E19">
        <v>0.09</v>
      </c>
      <c r="F19" t="s">
        <v>296</v>
      </c>
      <c r="G19">
        <v>0.48499999999999999</v>
      </c>
      <c r="H19">
        <v>0.08</v>
      </c>
      <c r="I19" t="s">
        <v>297</v>
      </c>
      <c r="J19">
        <v>0.57999999999999996</v>
      </c>
      <c r="K19">
        <f>VLOOKUP($A19,escooter_SEM!$D$1:$J$38, 2, FALSE)</f>
        <v>6.9355023804550997E-2</v>
      </c>
      <c r="L19">
        <f>VLOOKUP($A19, escooter_SEM!$D$1:$J$38, 3, FALSE)</f>
        <v>0.13089017735886599</v>
      </c>
      <c r="M19">
        <f>VLOOKUP($A19, escooter_SEM!$D$1:$J$38, 5, FALSE)</f>
        <v>0.59620076683549705</v>
      </c>
    </row>
    <row r="20" spans="1:13" x14ac:dyDescent="0.25">
      <c r="A20" t="s">
        <v>67</v>
      </c>
      <c r="B20">
        <v>0</v>
      </c>
      <c r="C20" t="s">
        <v>298</v>
      </c>
      <c r="D20">
        <v>0.61299999999999999</v>
      </c>
      <c r="E20">
        <v>0</v>
      </c>
      <c r="F20" t="s">
        <v>298</v>
      </c>
      <c r="G20">
        <v>0.64600000000000002</v>
      </c>
      <c r="H20">
        <v>0</v>
      </c>
      <c r="I20" t="s">
        <v>298</v>
      </c>
      <c r="J20">
        <v>0.75600000000000001</v>
      </c>
      <c r="K20">
        <f>VLOOKUP($A20,escooter_SEM!$D$1:$J$38, 2, FALSE)</f>
        <v>-2.8948373621802202E-3</v>
      </c>
      <c r="L20">
        <f>VLOOKUP($A20, escooter_SEM!$D$1:$J$38, 3, FALSE)</f>
        <v>7.2251339555245301E-3</v>
      </c>
      <c r="M20">
        <f>VLOOKUP($A20, escooter_SEM!$D$1:$J$38, 5, FALSE)</f>
        <v>0.68866891615206705</v>
      </c>
    </row>
    <row r="21" spans="1:13" x14ac:dyDescent="0.25">
      <c r="A21" t="s">
        <v>70</v>
      </c>
      <c r="B21">
        <v>-0.18</v>
      </c>
      <c r="C21" t="s">
        <v>299</v>
      </c>
      <c r="D21">
        <v>0.123</v>
      </c>
      <c r="E21">
        <v>-0.19</v>
      </c>
      <c r="F21" t="s">
        <v>300</v>
      </c>
      <c r="G21">
        <v>0.108</v>
      </c>
      <c r="H21">
        <v>-0.18</v>
      </c>
      <c r="I21" t="s">
        <v>301</v>
      </c>
      <c r="J21">
        <v>0.14099999999999999</v>
      </c>
      <c r="K21">
        <f>VLOOKUP($A21,escooter_SEM!$D$1:$J$38, 2, FALSE)</f>
        <v>-0.16901442495869301</v>
      </c>
      <c r="L21">
        <f>VLOOKUP($A21, escooter_SEM!$D$1:$J$38, 3, FALSE)</f>
        <v>0.116999105821348</v>
      </c>
      <c r="M21">
        <f>VLOOKUP($A21, escooter_SEM!$D$1:$J$38, 5, FALSE)</f>
        <v>0.148576238165674</v>
      </c>
    </row>
    <row r="22" spans="1:13" x14ac:dyDescent="0.25">
      <c r="A22" t="s">
        <v>74</v>
      </c>
      <c r="B22">
        <v>0.01</v>
      </c>
      <c r="C22" t="s">
        <v>302</v>
      </c>
      <c r="D22">
        <v>0.91400000000000003</v>
      </c>
      <c r="E22">
        <v>0</v>
      </c>
      <c r="F22" t="s">
        <v>303</v>
      </c>
      <c r="G22">
        <v>0.997</v>
      </c>
      <c r="H22">
        <v>0</v>
      </c>
      <c r="I22" t="s">
        <v>304</v>
      </c>
      <c r="J22">
        <v>0.997</v>
      </c>
      <c r="K22">
        <f>VLOOKUP($A22,escooter_SEM!$D$1:$J$38, 2, FALSE)</f>
        <v>8.9072482628803195E-3</v>
      </c>
      <c r="L22">
        <f>VLOOKUP($A22, escooter_SEM!$D$1:$J$38, 3, FALSE)</f>
        <v>9.0841067610611295E-2</v>
      </c>
      <c r="M22">
        <f>VLOOKUP($A22, escooter_SEM!$D$1:$J$38, 5, FALSE)</f>
        <v>0.92189012897688305</v>
      </c>
    </row>
    <row r="23" spans="1:13" x14ac:dyDescent="0.25">
      <c r="A23" t="s">
        <v>78</v>
      </c>
      <c r="B23">
        <v>-0.04</v>
      </c>
      <c r="C23" t="s">
        <v>305</v>
      </c>
      <c r="D23">
        <v>0.373</v>
      </c>
      <c r="E23">
        <v>-0.04</v>
      </c>
      <c r="F23" t="s">
        <v>305</v>
      </c>
      <c r="G23">
        <v>0.38500000000000001</v>
      </c>
      <c r="H23">
        <v>-0.03</v>
      </c>
      <c r="I23" t="s">
        <v>306</v>
      </c>
      <c r="J23">
        <v>0.58399999999999996</v>
      </c>
      <c r="K23">
        <f>VLOOKUP($A23,escooter_SEM!$D$1:$J$38, 2, FALSE)</f>
        <v>-3.07851287006271E-2</v>
      </c>
      <c r="L23">
        <f>VLOOKUP($A23, escooter_SEM!$D$1:$J$38, 3, FALSE)</f>
        <v>4.7555918053101297E-2</v>
      </c>
      <c r="M23">
        <f>VLOOKUP($A23, escooter_SEM!$D$1:$J$38, 5, FALSE)</f>
        <v>0.51740809939522303</v>
      </c>
    </row>
    <row r="24" spans="1:13" x14ac:dyDescent="0.25">
      <c r="A24" t="s">
        <v>81</v>
      </c>
      <c r="B24">
        <v>-0.05</v>
      </c>
      <c r="C24" t="s">
        <v>307</v>
      </c>
      <c r="D24">
        <v>0.73099999999999998</v>
      </c>
      <c r="E24">
        <v>-0.06</v>
      </c>
      <c r="F24" t="s">
        <v>308</v>
      </c>
      <c r="G24">
        <v>0.68799999999999994</v>
      </c>
      <c r="H24">
        <v>-0.02</v>
      </c>
      <c r="I24" t="s">
        <v>309</v>
      </c>
      <c r="J24">
        <v>0.89400000000000002</v>
      </c>
      <c r="K24">
        <f>VLOOKUP($A24,escooter_SEM!$D$1:$J$38, 2, FALSE)</f>
        <v>-2.1209846851498598E-2</v>
      </c>
      <c r="L24">
        <f>VLOOKUP($A24, escooter_SEM!$D$1:$J$38, 3, FALSE)</f>
        <v>0.14457518707855699</v>
      </c>
      <c r="M24">
        <f>VLOOKUP($A24, escooter_SEM!$D$1:$J$38, 5, FALSE)</f>
        <v>0.88336517745710097</v>
      </c>
    </row>
    <row r="25" spans="1:13" x14ac:dyDescent="0.25">
      <c r="A25" t="s">
        <v>84</v>
      </c>
      <c r="B25">
        <v>0.02</v>
      </c>
      <c r="C25" t="s">
        <v>310</v>
      </c>
      <c r="D25">
        <v>0.56999999999999995</v>
      </c>
      <c r="E25">
        <v>0.02</v>
      </c>
      <c r="F25" t="s">
        <v>310</v>
      </c>
      <c r="G25">
        <v>0.58599999999999997</v>
      </c>
      <c r="H25">
        <v>0.01</v>
      </c>
      <c r="I25" t="s">
        <v>310</v>
      </c>
      <c r="J25">
        <v>0.65300000000000002</v>
      </c>
      <c r="K25">
        <f>VLOOKUP($A25,escooter_SEM!$D$1:$J$38, 2, FALSE)</f>
        <v>2.5589134195824498E-2</v>
      </c>
      <c r="L25">
        <f>VLOOKUP($A25, escooter_SEM!$D$1:$J$38, 3, FALSE)</f>
        <v>3.2559303767097397E-2</v>
      </c>
      <c r="M25">
        <f>VLOOKUP($A25, escooter_SEM!$D$1:$J$38, 5, FALSE)</f>
        <v>0.43191208618509502</v>
      </c>
    </row>
    <row r="26" spans="1:13" x14ac:dyDescent="0.25">
      <c r="A26" t="s">
        <v>88</v>
      </c>
      <c r="B26">
        <v>-0.03</v>
      </c>
      <c r="C26" t="s">
        <v>89</v>
      </c>
      <c r="D26">
        <v>0</v>
      </c>
      <c r="E26">
        <v>-0.03</v>
      </c>
      <c r="F26" t="s">
        <v>89</v>
      </c>
      <c r="G26">
        <v>0</v>
      </c>
      <c r="H26">
        <v>-0.03</v>
      </c>
      <c r="I26" t="s">
        <v>311</v>
      </c>
      <c r="J26">
        <v>0</v>
      </c>
      <c r="K26">
        <f>VLOOKUP($A26,escooter_SEM!$D$1:$J$38, 2, FALSE)</f>
        <v>-3.1935852622660098E-2</v>
      </c>
      <c r="L26">
        <f>VLOOKUP($A26, escooter_SEM!$D$1:$J$38, 3, FALSE)</f>
        <v>6.3594804682020802E-3</v>
      </c>
      <c r="M26">
        <f>VLOOKUP($A26, escooter_SEM!$D$1:$J$38, 5, FALSE)</f>
        <v>5.1197285122484004E-7</v>
      </c>
    </row>
    <row r="27" spans="1:13" x14ac:dyDescent="0.25">
      <c r="A27" t="s">
        <v>153</v>
      </c>
      <c r="B27">
        <v>0.25</v>
      </c>
      <c r="C27" t="s">
        <v>459</v>
      </c>
      <c r="D27">
        <v>0.154</v>
      </c>
      <c r="E27">
        <v>0.23</v>
      </c>
      <c r="F27" t="s">
        <v>460</v>
      </c>
      <c r="G27">
        <v>0.19700000000000001</v>
      </c>
      <c r="H27">
        <v>0.23</v>
      </c>
      <c r="I27" t="s">
        <v>461</v>
      </c>
      <c r="J27">
        <v>0.19400000000000001</v>
      </c>
      <c r="K27">
        <f>VLOOKUP($A27,escooter_SEM!$D$1:$J$38, 2, FALSE)</f>
        <v>0.25120676481890902</v>
      </c>
      <c r="L27">
        <f>VLOOKUP($A27, escooter_SEM!$D$1:$J$38, 3, FALSE)</f>
        <v>0.17093115824001601</v>
      </c>
      <c r="M27">
        <f>VLOOKUP($A27, escooter_SEM!$D$1:$J$38, 5, FALSE)</f>
        <v>0.141660077532648</v>
      </c>
    </row>
    <row r="28" spans="1:13" x14ac:dyDescent="0.25">
      <c r="A28" t="s">
        <v>155</v>
      </c>
      <c r="B28">
        <v>-0.04</v>
      </c>
      <c r="C28" t="s">
        <v>462</v>
      </c>
      <c r="D28">
        <v>0.77700000000000002</v>
      </c>
      <c r="E28">
        <v>-0.04</v>
      </c>
      <c r="F28" t="s">
        <v>462</v>
      </c>
      <c r="G28">
        <v>0.75900000000000001</v>
      </c>
      <c r="H28">
        <v>-0.03</v>
      </c>
      <c r="I28" t="s">
        <v>463</v>
      </c>
      <c r="J28">
        <v>0.80800000000000005</v>
      </c>
      <c r="K28">
        <f>VLOOKUP($A28,escooter_SEM!$D$1:$J$38, 2, FALSE)</f>
        <v>-4.22029947643957E-2</v>
      </c>
      <c r="L28">
        <f>VLOOKUP($A28, escooter_SEM!$D$1:$J$38, 3, FALSE)</f>
        <v>0.12575017083503201</v>
      </c>
      <c r="M28">
        <f>VLOOKUP($A28, escooter_SEM!$D$1:$J$38, 5, FALSE)</f>
        <v>0.73716510243905897</v>
      </c>
    </row>
    <row r="29" spans="1:13" x14ac:dyDescent="0.25">
      <c r="A29" t="s">
        <v>154</v>
      </c>
      <c r="B29">
        <v>7.0000000000000007E-2</v>
      </c>
      <c r="C29" t="s">
        <v>464</v>
      </c>
      <c r="D29">
        <v>0.82</v>
      </c>
      <c r="E29">
        <v>0.05</v>
      </c>
      <c r="F29" t="s">
        <v>465</v>
      </c>
      <c r="G29">
        <v>0.879</v>
      </c>
      <c r="H29">
        <v>0.1</v>
      </c>
      <c r="I29" t="s">
        <v>466</v>
      </c>
      <c r="J29">
        <v>0.77</v>
      </c>
      <c r="K29">
        <f>VLOOKUP($A29,escooter_SEM!$D$1:$J$38, 2, FALSE)</f>
        <v>1.49404916101508E-2</v>
      </c>
      <c r="L29">
        <f>VLOOKUP($A29, escooter_SEM!$D$1:$J$38, 3, FALSE)</f>
        <v>0.32429701149173801</v>
      </c>
      <c r="M29">
        <f>VLOOKUP($A29, escooter_SEM!$D$1:$J$38, 5, FALSE)</f>
        <v>0.96325414183624203</v>
      </c>
    </row>
    <row r="30" spans="1:13" x14ac:dyDescent="0.25">
      <c r="A30" t="s">
        <v>90</v>
      </c>
      <c r="B30">
        <v>-0.09</v>
      </c>
      <c r="C30" t="s">
        <v>312</v>
      </c>
      <c r="D30">
        <v>4.8000000000000001E-2</v>
      </c>
      <c r="E30">
        <v>-0.1</v>
      </c>
      <c r="F30" t="s">
        <v>312</v>
      </c>
      <c r="G30">
        <v>4.2999999999999997E-2</v>
      </c>
      <c r="H30">
        <v>-0.09</v>
      </c>
      <c r="I30" t="s">
        <v>313</v>
      </c>
      <c r="J30">
        <v>5.8999999999999997E-2</v>
      </c>
      <c r="K30">
        <f>VLOOKUP($A30,escooter_SEM!$D$1:$J$38, 2, FALSE)</f>
        <v>-7.5366054639111099E-2</v>
      </c>
      <c r="L30">
        <f>VLOOKUP($A30, escooter_SEM!$D$1:$J$38, 3, FALSE)</f>
        <v>4.7188344735592302E-2</v>
      </c>
      <c r="M30">
        <f>VLOOKUP($A30, escooter_SEM!$D$1:$J$38, 5, FALSE)</f>
        <v>0.11023610116223299</v>
      </c>
    </row>
    <row r="31" spans="1:13" x14ac:dyDescent="0.25">
      <c r="A31" t="s">
        <v>93</v>
      </c>
      <c r="B31">
        <v>-0.03</v>
      </c>
      <c r="C31" t="s">
        <v>314</v>
      </c>
      <c r="D31">
        <v>0.76800000000000002</v>
      </c>
      <c r="E31">
        <v>-0.02</v>
      </c>
      <c r="F31" t="s">
        <v>315</v>
      </c>
      <c r="G31">
        <v>0.78200000000000003</v>
      </c>
      <c r="H31">
        <v>-0.05</v>
      </c>
      <c r="I31" t="s">
        <v>316</v>
      </c>
      <c r="J31">
        <v>0.58199999999999996</v>
      </c>
      <c r="K31">
        <f>VLOOKUP($A31,escooter_SEM!$D$1:$J$38, 2, FALSE)</f>
        <v>-0.106260531507125</v>
      </c>
      <c r="L31">
        <f>VLOOKUP($A31, escooter_SEM!$D$1:$J$38, 3, FALSE)</f>
        <v>7.9025234110790196E-2</v>
      </c>
      <c r="M31">
        <f>VLOOKUP($A31, escooter_SEM!$D$1:$J$38, 5, FALSE)</f>
        <v>0.17874135290757101</v>
      </c>
    </row>
    <row r="32" spans="1:13" x14ac:dyDescent="0.25">
      <c r="A32" t="s">
        <v>97</v>
      </c>
      <c r="B32">
        <v>2.11</v>
      </c>
      <c r="C32" t="s">
        <v>317</v>
      </c>
      <c r="D32">
        <v>0</v>
      </c>
      <c r="E32">
        <v>2.1</v>
      </c>
      <c r="F32" t="s">
        <v>317</v>
      </c>
      <c r="G32">
        <v>0</v>
      </c>
      <c r="H32">
        <v>2.12</v>
      </c>
      <c r="I32" t="s">
        <v>318</v>
      </c>
      <c r="J32">
        <v>0</v>
      </c>
      <c r="K32">
        <f>VLOOKUP($A32,escooter_SEM!$D$1:$J$38, 2, FALSE)</f>
        <v>1.90386628445066</v>
      </c>
      <c r="L32">
        <f>VLOOKUP($A32, escooter_SEM!$D$1:$J$38, 3, FALSE)</f>
        <v>0.16530686473363401</v>
      </c>
      <c r="M32">
        <f>VLOOKUP($A32, escooter_SEM!$D$1:$J$38, 5, FALSE)</f>
        <v>0</v>
      </c>
    </row>
    <row r="33" spans="1:13" x14ac:dyDescent="0.25">
      <c r="A33" t="s">
        <v>101</v>
      </c>
      <c r="B33">
        <v>-0.04</v>
      </c>
      <c r="C33" t="s">
        <v>319</v>
      </c>
      <c r="D33">
        <v>0.49299999999999999</v>
      </c>
      <c r="E33">
        <v>-0.04</v>
      </c>
      <c r="F33" t="s">
        <v>319</v>
      </c>
      <c r="G33">
        <v>0.48599999999999999</v>
      </c>
      <c r="H33">
        <v>-0.05</v>
      </c>
      <c r="I33" t="s">
        <v>320</v>
      </c>
      <c r="J33">
        <v>0.32800000000000001</v>
      </c>
      <c r="K33">
        <f>VLOOKUP($A33,escooter_SEM!$D$1:$J$38, 2, FALSE)</f>
        <v>-4.4294763632204699E-2</v>
      </c>
      <c r="L33">
        <f>VLOOKUP($A33, escooter_SEM!$D$1:$J$38, 3, FALSE)</f>
        <v>5.3870695610500598E-2</v>
      </c>
      <c r="M33">
        <f>VLOOKUP($A33, escooter_SEM!$D$1:$J$38, 5, FALSE)</f>
        <v>0.41093901951134598</v>
      </c>
    </row>
    <row r="34" spans="1:13" x14ac:dyDescent="0.25">
      <c r="A34" t="s">
        <v>105</v>
      </c>
      <c r="B34">
        <v>0</v>
      </c>
      <c r="C34" t="s">
        <v>68</v>
      </c>
      <c r="D34">
        <v>0.94099999999999995</v>
      </c>
      <c r="K34">
        <f>VLOOKUP($A34,escooter_SEM!$D$1:$J$38, 2, FALSE)</f>
        <v>-0.138379846180856</v>
      </c>
      <c r="L34">
        <f>VLOOKUP($A34, escooter_SEM!$D$1:$J$38, 3, FALSE)</f>
        <v>8.4638004998436697E-2</v>
      </c>
      <c r="M34">
        <f>VLOOKUP($A34, escooter_SEM!$D$1:$J$38, 5, FALSE)</f>
        <v>0.102057201491594</v>
      </c>
    </row>
    <row r="35" spans="1:13" x14ac:dyDescent="0.25">
      <c r="A35" t="s">
        <v>107</v>
      </c>
      <c r="B35">
        <v>0</v>
      </c>
      <c r="C35" t="s">
        <v>321</v>
      </c>
      <c r="D35">
        <v>0.626</v>
      </c>
      <c r="K35">
        <f>VLOOKUP($A35,escooter_SEM!$D$1:$J$38, 2, FALSE)</f>
        <v>2.6603338963426398E-2</v>
      </c>
      <c r="L35">
        <f>VLOOKUP($A35, escooter_SEM!$D$1:$J$38, 3, FALSE)</f>
        <v>8.2483510036319194E-2</v>
      </c>
      <c r="M35">
        <f>VLOOKUP($A35, escooter_SEM!$D$1:$J$38, 5, FALSE)</f>
        <v>0.74705183440437795</v>
      </c>
    </row>
    <row r="36" spans="1:13" x14ac:dyDescent="0.25">
      <c r="A36" t="s">
        <v>109</v>
      </c>
      <c r="B36">
        <v>0.12</v>
      </c>
      <c r="C36" t="s">
        <v>322</v>
      </c>
      <c r="D36">
        <v>0</v>
      </c>
      <c r="K36">
        <f>VLOOKUP($A36,escooter_SEM!$D$1:$J$38, 2, FALSE)</f>
        <v>0.92663310793322395</v>
      </c>
      <c r="L36">
        <f>VLOOKUP($A36, escooter_SEM!$D$1:$J$38, 3, FALSE)</f>
        <v>7.0145910020913999E-2</v>
      </c>
      <c r="M36">
        <f>VLOOKUP($A36, escooter_SEM!$D$1:$J$38, 5, FALSE)</f>
        <v>0</v>
      </c>
    </row>
    <row r="37" spans="1:13" x14ac:dyDescent="0.25">
      <c r="A37" t="s">
        <v>111</v>
      </c>
      <c r="B37">
        <v>0.01</v>
      </c>
      <c r="C37" t="s">
        <v>321</v>
      </c>
      <c r="D37">
        <v>0.29499999999999998</v>
      </c>
      <c r="K37">
        <f>VLOOKUP($A37,escooter_SEM!$D$1:$J$38, 2, FALSE)</f>
        <v>5.6389381084617302E-2</v>
      </c>
      <c r="L37">
        <f>VLOOKUP($A37, escooter_SEM!$D$1:$J$38, 3, FALSE)</f>
        <v>7.25966184323876E-2</v>
      </c>
      <c r="M37">
        <f>VLOOKUP($A37, escooter_SEM!$D$1:$J$38, 5, FALSE)</f>
        <v>0.43730662494172801</v>
      </c>
    </row>
    <row r="38" spans="1:13" x14ac:dyDescent="0.25">
      <c r="A38" t="s">
        <v>113</v>
      </c>
      <c r="B38">
        <v>-0.02</v>
      </c>
      <c r="C38" t="s">
        <v>323</v>
      </c>
      <c r="D38">
        <v>0.71099999999999997</v>
      </c>
      <c r="E38">
        <v>-0.02</v>
      </c>
      <c r="F38" t="s">
        <v>323</v>
      </c>
      <c r="G38">
        <v>0.68200000000000005</v>
      </c>
      <c r="H38">
        <v>-0.03</v>
      </c>
      <c r="I38" t="s">
        <v>319</v>
      </c>
      <c r="J38">
        <v>0.52300000000000002</v>
      </c>
      <c r="K38">
        <f>VLOOKUP($A38,escooter_SEM!$D$1:$J$38, 2, FALSE)</f>
        <v>-0.18001285179787399</v>
      </c>
      <c r="L38">
        <f>VLOOKUP($A38, escooter_SEM!$D$1:$J$38, 3, FALSE)</f>
        <v>0.142620026236186</v>
      </c>
      <c r="M38">
        <f>VLOOKUP($A38, escooter_SEM!$D$1:$J$38, 5, FALSE)</f>
        <v>0.206882240094729</v>
      </c>
    </row>
    <row r="39" spans="1:13" x14ac:dyDescent="0.25">
      <c r="A39" t="s">
        <v>116</v>
      </c>
      <c r="B39">
        <v>-0.03</v>
      </c>
      <c r="C39" t="s">
        <v>324</v>
      </c>
      <c r="D39">
        <v>0.61799999999999999</v>
      </c>
      <c r="E39">
        <v>-0.02</v>
      </c>
      <c r="F39" t="s">
        <v>325</v>
      </c>
      <c r="G39">
        <v>0.747</v>
      </c>
      <c r="H39">
        <v>0</v>
      </c>
      <c r="I39" t="s">
        <v>326</v>
      </c>
      <c r="J39">
        <v>0.98299999999999998</v>
      </c>
      <c r="K39">
        <f>VLOOKUP($A39,escooter_SEM!$D$1:$J$38, 2, FALSE)</f>
        <v>1.7357046416430801E-2</v>
      </c>
      <c r="L39">
        <f>VLOOKUP($A39, escooter_SEM!$D$1:$J$38, 3, FALSE)</f>
        <v>6.6040442644867303E-2</v>
      </c>
      <c r="M39">
        <f>VLOOKUP($A39, escooter_SEM!$D$1:$J$38, 5, FALSE)</f>
        <v>0.79268584978886902</v>
      </c>
    </row>
    <row r="40" spans="1:13" x14ac:dyDescent="0.25">
      <c r="A40" t="s">
        <v>120</v>
      </c>
      <c r="E40">
        <v>-0.01</v>
      </c>
      <c r="F40" t="s">
        <v>327</v>
      </c>
      <c r="G40">
        <v>0.94399999999999995</v>
      </c>
    </row>
    <row r="41" spans="1:13" x14ac:dyDescent="0.25">
      <c r="A41" t="s">
        <v>122</v>
      </c>
      <c r="E41">
        <v>0.04</v>
      </c>
      <c r="F41" t="s">
        <v>328</v>
      </c>
      <c r="G41">
        <v>0.68600000000000005</v>
      </c>
    </row>
    <row r="42" spans="1:13" x14ac:dyDescent="0.25">
      <c r="A42" t="s">
        <v>124</v>
      </c>
      <c r="E42">
        <v>1.26</v>
      </c>
      <c r="F42" t="s">
        <v>329</v>
      </c>
      <c r="G42">
        <v>0</v>
      </c>
    </row>
    <row r="43" spans="1:13" x14ac:dyDescent="0.25">
      <c r="A43" t="s">
        <v>126</v>
      </c>
      <c r="E43">
        <v>0.08</v>
      </c>
      <c r="F43" t="s">
        <v>330</v>
      </c>
      <c r="G43">
        <v>0.317</v>
      </c>
    </row>
    <row r="44" spans="1:13" x14ac:dyDescent="0.25">
      <c r="A44" t="s">
        <v>128</v>
      </c>
      <c r="H44">
        <v>-0.04</v>
      </c>
      <c r="I44" t="s">
        <v>331</v>
      </c>
      <c r="J44">
        <v>0.47599999999999998</v>
      </c>
    </row>
    <row r="45" spans="1:13" x14ac:dyDescent="0.25">
      <c r="A45" t="s">
        <v>130</v>
      </c>
      <c r="H45">
        <v>0.04</v>
      </c>
      <c r="I45" t="s">
        <v>332</v>
      </c>
      <c r="J45">
        <v>0.48299999999999998</v>
      </c>
    </row>
    <row r="46" spans="1:13" x14ac:dyDescent="0.25">
      <c r="A46" t="s">
        <v>132</v>
      </c>
      <c r="H46">
        <v>0.73</v>
      </c>
      <c r="I46" t="s">
        <v>333</v>
      </c>
      <c r="J46">
        <v>0</v>
      </c>
    </row>
    <row r="47" spans="1:13" x14ac:dyDescent="0.25">
      <c r="A47" t="s">
        <v>134</v>
      </c>
      <c r="H47">
        <v>7.0000000000000007E-2</v>
      </c>
      <c r="I47" t="s">
        <v>334</v>
      </c>
      <c r="J47">
        <v>0.218</v>
      </c>
    </row>
    <row r="48" spans="1:13" x14ac:dyDescent="0.25">
      <c r="A48" t="s">
        <v>136</v>
      </c>
      <c r="B48">
        <v>1397</v>
      </c>
      <c r="E48">
        <v>1388</v>
      </c>
      <c r="H48">
        <v>1349</v>
      </c>
    </row>
    <row r="49" spans="1:8" x14ac:dyDescent="0.25">
      <c r="A49" t="s">
        <v>140</v>
      </c>
      <c r="B49" t="s">
        <v>335</v>
      </c>
      <c r="E49" t="s">
        <v>336</v>
      </c>
      <c r="H49" t="s">
        <v>337</v>
      </c>
    </row>
  </sheetData>
  <conditionalFormatting sqref="D1:D1048576 G1:G1048576 J1:J1048576 M1:M1048576">
    <cfRule type="cellIs" dxfId="3" priority="1" operator="lessThan">
      <formula>0.005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FFE5-CA28-43CD-BDA4-9C30B84BF9D5}">
  <dimension ref="A1:J38"/>
  <sheetViews>
    <sheetView workbookViewId="0">
      <selection activeCell="A38" sqref="A38"/>
    </sheetView>
  </sheetViews>
  <sheetFormatPr defaultRowHeight="15" x14ac:dyDescent="0.25"/>
  <cols>
    <col min="4" max="4" width="34.42578125" bestFit="1" customWidth="1"/>
  </cols>
  <sheetData>
    <row r="1" spans="1:10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25">
      <c r="A2">
        <v>35</v>
      </c>
      <c r="B2" t="s">
        <v>156</v>
      </c>
      <c r="C2" t="s">
        <v>152</v>
      </c>
      <c r="D2" t="s">
        <v>113</v>
      </c>
      <c r="E2">
        <v>-0.18001285179787399</v>
      </c>
      <c r="F2">
        <v>0.142620026236186</v>
      </c>
      <c r="G2">
        <v>-1.2621849578106501</v>
      </c>
      <c r="H2">
        <v>0.206882240094729</v>
      </c>
      <c r="I2">
        <v>-0.45954296669495498</v>
      </c>
      <c r="J2">
        <v>9.95172630992079E-2</v>
      </c>
    </row>
    <row r="3" spans="1:10" x14ac:dyDescent="0.25">
      <c r="A3">
        <v>36</v>
      </c>
      <c r="B3" t="s">
        <v>156</v>
      </c>
      <c r="C3" t="s">
        <v>152</v>
      </c>
      <c r="D3" t="s">
        <v>116</v>
      </c>
      <c r="E3">
        <v>1.7357046416430801E-2</v>
      </c>
      <c r="F3">
        <v>6.6040442644867303E-2</v>
      </c>
      <c r="G3">
        <v>0.26282450149173597</v>
      </c>
      <c r="H3">
        <v>0.79268584978886902</v>
      </c>
      <c r="I3">
        <v>-0.112079842690592</v>
      </c>
      <c r="J3">
        <v>0.14679393552345399</v>
      </c>
    </row>
    <row r="4" spans="1:10" x14ac:dyDescent="0.25">
      <c r="A4">
        <v>37</v>
      </c>
      <c r="B4" t="s">
        <v>156</v>
      </c>
      <c r="C4" t="s">
        <v>152</v>
      </c>
      <c r="D4" t="s">
        <v>105</v>
      </c>
      <c r="E4">
        <v>-0.138379846180856</v>
      </c>
      <c r="F4">
        <v>8.4638004998436697E-2</v>
      </c>
      <c r="G4">
        <v>-1.63496110504273</v>
      </c>
      <c r="H4">
        <v>0.102057201491594</v>
      </c>
      <c r="I4">
        <v>-0.304267287701113</v>
      </c>
      <c r="J4">
        <v>2.7507595339400798E-2</v>
      </c>
    </row>
    <row r="5" spans="1:10" x14ac:dyDescent="0.25">
      <c r="A5">
        <v>38</v>
      </c>
      <c r="B5" t="s">
        <v>156</v>
      </c>
      <c r="C5" t="s">
        <v>152</v>
      </c>
      <c r="D5" t="s">
        <v>111</v>
      </c>
      <c r="E5">
        <v>5.6389381084617302E-2</v>
      </c>
      <c r="F5">
        <v>7.25966184323876E-2</v>
      </c>
      <c r="G5">
        <v>0.77674941756598803</v>
      </c>
      <c r="H5">
        <v>0.43730662494172801</v>
      </c>
      <c r="I5">
        <v>-8.5897376442258894E-2</v>
      </c>
      <c r="J5">
        <v>0.198676138611494</v>
      </c>
    </row>
    <row r="6" spans="1:10" x14ac:dyDescent="0.25">
      <c r="A6">
        <v>39</v>
      </c>
      <c r="B6" t="s">
        <v>156</v>
      </c>
      <c r="C6" t="s">
        <v>152</v>
      </c>
      <c r="D6" t="s">
        <v>107</v>
      </c>
      <c r="E6">
        <v>2.6603338963426398E-2</v>
      </c>
      <c r="F6">
        <v>8.2483510036319194E-2</v>
      </c>
      <c r="G6">
        <v>0.32252918130802599</v>
      </c>
      <c r="H6">
        <v>0.74705183440437795</v>
      </c>
      <c r="I6">
        <v>-0.13506137002620699</v>
      </c>
      <c r="J6">
        <v>0.18826804795306001</v>
      </c>
    </row>
    <row r="7" spans="1:10" x14ac:dyDescent="0.25">
      <c r="A7">
        <v>40</v>
      </c>
      <c r="B7" t="s">
        <v>156</v>
      </c>
      <c r="C7" t="s">
        <v>152</v>
      </c>
      <c r="D7" t="s">
        <v>109</v>
      </c>
      <c r="E7">
        <v>0.92663310793322395</v>
      </c>
      <c r="F7">
        <v>7.0145910020913999E-2</v>
      </c>
      <c r="G7">
        <v>13.210080354748399</v>
      </c>
      <c r="H7">
        <v>0</v>
      </c>
      <c r="I7">
        <v>0.78914965062944498</v>
      </c>
      <c r="J7">
        <v>1.0641165652369999</v>
      </c>
    </row>
    <row r="8" spans="1:10" x14ac:dyDescent="0.25">
      <c r="A8">
        <v>41</v>
      </c>
      <c r="B8" t="s">
        <v>156</v>
      </c>
      <c r="C8" t="s">
        <v>152</v>
      </c>
      <c r="D8" t="s">
        <v>25</v>
      </c>
      <c r="E8">
        <v>5.5945482247559103E-2</v>
      </c>
      <c r="F8">
        <v>0.60744914572735198</v>
      </c>
      <c r="G8">
        <v>9.2099038480942697E-2</v>
      </c>
      <c r="H8">
        <v>0.92661935238804505</v>
      </c>
      <c r="I8">
        <v>-1.1346329658176699</v>
      </c>
      <c r="J8">
        <v>1.24652393031279</v>
      </c>
    </row>
    <row r="9" spans="1:10" x14ac:dyDescent="0.25">
      <c r="A9">
        <v>42</v>
      </c>
      <c r="B9" t="s">
        <v>156</v>
      </c>
      <c r="C9" t="s">
        <v>152</v>
      </c>
      <c r="D9" t="s">
        <v>29</v>
      </c>
      <c r="E9">
        <v>6.8825977641443103E-2</v>
      </c>
      <c r="F9">
        <v>0.13692711842748301</v>
      </c>
      <c r="G9">
        <v>0.50264679803287904</v>
      </c>
      <c r="H9">
        <v>0.61521262065719795</v>
      </c>
      <c r="I9">
        <v>-0.199546242983274</v>
      </c>
      <c r="J9">
        <v>0.33719819826615999</v>
      </c>
    </row>
    <row r="10" spans="1:10" x14ac:dyDescent="0.25">
      <c r="A10">
        <v>43</v>
      </c>
      <c r="B10" t="s">
        <v>156</v>
      </c>
      <c r="C10" t="s">
        <v>152</v>
      </c>
      <c r="D10" t="s">
        <v>33</v>
      </c>
      <c r="E10">
        <v>1.03848314553685E-2</v>
      </c>
      <c r="F10">
        <v>0.31590168868177798</v>
      </c>
      <c r="G10">
        <v>3.2873618050929802E-2</v>
      </c>
      <c r="H10">
        <v>0.97377537116691104</v>
      </c>
      <c r="I10">
        <v>-0.60877110101630005</v>
      </c>
      <c r="J10">
        <v>0.62954076392703695</v>
      </c>
    </row>
    <row r="11" spans="1:10" x14ac:dyDescent="0.25">
      <c r="A11">
        <v>44</v>
      </c>
      <c r="B11" t="s">
        <v>156</v>
      </c>
      <c r="C11" t="s">
        <v>152</v>
      </c>
      <c r="D11" t="s">
        <v>37</v>
      </c>
      <c r="E11">
        <v>-4.1772865924591597E-2</v>
      </c>
      <c r="F11">
        <v>0.14336812617094999</v>
      </c>
      <c r="G11">
        <v>-0.29136787262450797</v>
      </c>
      <c r="H11">
        <v>0.77076998303862898</v>
      </c>
      <c r="I11">
        <v>-0.32276922975064698</v>
      </c>
      <c r="J11">
        <v>0.23922349790146399</v>
      </c>
    </row>
    <row r="12" spans="1:10" x14ac:dyDescent="0.25">
      <c r="A12">
        <v>45</v>
      </c>
      <c r="B12" t="s">
        <v>156</v>
      </c>
      <c r="C12" t="s">
        <v>152</v>
      </c>
      <c r="D12" t="s">
        <v>41</v>
      </c>
      <c r="E12">
        <v>0.17036941733054201</v>
      </c>
      <c r="F12">
        <v>0.13375145302703401</v>
      </c>
      <c r="G12">
        <v>1.27377619812554</v>
      </c>
      <c r="H12">
        <v>0.202742742840512</v>
      </c>
      <c r="I12">
        <v>-9.1778613482345006E-2</v>
      </c>
      <c r="J12">
        <v>0.43251744814343002</v>
      </c>
    </row>
    <row r="13" spans="1:10" x14ac:dyDescent="0.25">
      <c r="A13">
        <v>46</v>
      </c>
      <c r="B13" t="s">
        <v>156</v>
      </c>
      <c r="C13" t="s">
        <v>152</v>
      </c>
      <c r="D13" t="s">
        <v>45</v>
      </c>
      <c r="E13">
        <v>-0.72385940362896295</v>
      </c>
      <c r="F13">
        <v>0.56476354211630098</v>
      </c>
      <c r="G13">
        <v>-1.2817034911929599</v>
      </c>
      <c r="H13">
        <v>0.199946679795382</v>
      </c>
      <c r="I13">
        <v>-1.8307756059581799</v>
      </c>
      <c r="J13">
        <v>0.383056798700256</v>
      </c>
    </row>
    <row r="14" spans="1:10" x14ac:dyDescent="0.25">
      <c r="A14">
        <v>47</v>
      </c>
      <c r="B14" t="s">
        <v>156</v>
      </c>
      <c r="C14" t="s">
        <v>152</v>
      </c>
      <c r="D14" t="s">
        <v>49</v>
      </c>
      <c r="E14">
        <v>-7.1566153755068702E-3</v>
      </c>
      <c r="F14">
        <v>0.41379398580131999</v>
      </c>
      <c r="G14">
        <v>-1.72951169448438E-2</v>
      </c>
      <c r="H14">
        <v>0.98620118113543598</v>
      </c>
      <c r="I14">
        <v>-0.81817792456537297</v>
      </c>
      <c r="J14">
        <v>0.80386469381435899</v>
      </c>
    </row>
    <row r="15" spans="1:10" x14ac:dyDescent="0.25">
      <c r="A15">
        <v>48</v>
      </c>
      <c r="B15" t="s">
        <v>156</v>
      </c>
      <c r="C15" t="s">
        <v>152</v>
      </c>
      <c r="D15" t="s">
        <v>52</v>
      </c>
      <c r="E15">
        <v>-2.6949422280161801E-2</v>
      </c>
      <c r="F15">
        <v>9.5337561158184203E-2</v>
      </c>
      <c r="G15">
        <v>-0.28267371173306299</v>
      </c>
      <c r="H15">
        <v>0.77742696969494096</v>
      </c>
      <c r="I15">
        <v>-0.21380760852408701</v>
      </c>
      <c r="J15">
        <v>0.15990876396376399</v>
      </c>
    </row>
    <row r="16" spans="1:10" x14ac:dyDescent="0.25">
      <c r="A16">
        <v>49</v>
      </c>
      <c r="B16" t="s">
        <v>156</v>
      </c>
      <c r="C16" t="s">
        <v>152</v>
      </c>
      <c r="D16" t="s">
        <v>55</v>
      </c>
      <c r="E16">
        <v>-0.49707219915769801</v>
      </c>
      <c r="F16">
        <v>0.244238881345336</v>
      </c>
      <c r="G16">
        <v>-2.0351886498156402</v>
      </c>
      <c r="H16">
        <v>4.1831894671998202E-2</v>
      </c>
      <c r="I16">
        <v>-0.97577161021890801</v>
      </c>
      <c r="J16">
        <v>-1.8372788096487298E-2</v>
      </c>
    </row>
    <row r="17" spans="1:10" x14ac:dyDescent="0.25">
      <c r="A17">
        <v>50</v>
      </c>
      <c r="B17" t="s">
        <v>156</v>
      </c>
      <c r="C17" t="s">
        <v>152</v>
      </c>
      <c r="D17" t="s">
        <v>59</v>
      </c>
      <c r="E17">
        <v>1.4153714749922099</v>
      </c>
      <c r="F17">
        <v>0.58030826821719395</v>
      </c>
      <c r="G17">
        <v>2.43899932589358</v>
      </c>
      <c r="H17">
        <v>1.47279957308533E-2</v>
      </c>
      <c r="I17">
        <v>0.27798816935569598</v>
      </c>
      <c r="J17">
        <v>2.5527547806287099</v>
      </c>
    </row>
    <row r="18" spans="1:10" x14ac:dyDescent="0.25">
      <c r="A18">
        <v>51</v>
      </c>
      <c r="B18" t="s">
        <v>156</v>
      </c>
      <c r="C18" t="s">
        <v>152</v>
      </c>
      <c r="D18" t="s">
        <v>6</v>
      </c>
      <c r="E18">
        <v>0.38986124310085002</v>
      </c>
      <c r="F18">
        <v>0.134303167229611</v>
      </c>
      <c r="G18">
        <v>2.9028447440433398</v>
      </c>
      <c r="H18">
        <v>3.6978990972174101E-3</v>
      </c>
      <c r="I18">
        <v>0.126631872321152</v>
      </c>
      <c r="J18">
        <v>0.65309061388054701</v>
      </c>
    </row>
    <row r="19" spans="1:10" x14ac:dyDescent="0.25">
      <c r="A19">
        <v>52</v>
      </c>
      <c r="B19" t="s">
        <v>156</v>
      </c>
      <c r="C19" t="s">
        <v>152</v>
      </c>
      <c r="D19" t="s">
        <v>9</v>
      </c>
      <c r="E19">
        <v>0.30186605112327503</v>
      </c>
      <c r="F19">
        <v>0.17698450383483399</v>
      </c>
      <c r="G19">
        <v>1.7056072400834701</v>
      </c>
      <c r="H19">
        <v>8.8081230474477398E-2</v>
      </c>
      <c r="I19">
        <v>-4.5017202214691403E-2</v>
      </c>
      <c r="J19">
        <v>0.64874930446124102</v>
      </c>
    </row>
    <row r="20" spans="1:10" x14ac:dyDescent="0.25">
      <c r="A20">
        <v>53</v>
      </c>
      <c r="B20" t="s">
        <v>156</v>
      </c>
      <c r="C20" t="s">
        <v>152</v>
      </c>
      <c r="D20" t="s">
        <v>13</v>
      </c>
      <c r="E20">
        <v>0.24401299649771899</v>
      </c>
      <c r="F20">
        <v>0.22549555216493</v>
      </c>
      <c r="G20">
        <v>1.08211888950805</v>
      </c>
      <c r="H20">
        <v>0.27919970335190197</v>
      </c>
      <c r="I20">
        <v>-0.19795016441951699</v>
      </c>
      <c r="J20">
        <v>0.68597615741495499</v>
      </c>
    </row>
    <row r="21" spans="1:10" x14ac:dyDescent="0.25">
      <c r="A21">
        <v>54</v>
      </c>
      <c r="B21" t="s">
        <v>156</v>
      </c>
      <c r="C21" t="s">
        <v>152</v>
      </c>
      <c r="D21" t="s">
        <v>17</v>
      </c>
      <c r="E21">
        <v>7.9283295839253698E-2</v>
      </c>
      <c r="F21">
        <v>0.28846513741959501</v>
      </c>
      <c r="G21">
        <v>0.27484532983245702</v>
      </c>
      <c r="H21">
        <v>0.78343507049472105</v>
      </c>
      <c r="I21">
        <v>-0.48609798429855</v>
      </c>
      <c r="J21">
        <v>0.64466457597705795</v>
      </c>
    </row>
    <row r="22" spans="1:10" x14ac:dyDescent="0.25">
      <c r="A22">
        <v>55</v>
      </c>
      <c r="B22" t="s">
        <v>156</v>
      </c>
      <c r="C22" t="s">
        <v>152</v>
      </c>
      <c r="D22" t="s">
        <v>21</v>
      </c>
      <c r="E22">
        <v>0.24197256670245701</v>
      </c>
      <c r="F22">
        <v>0.28843066617631402</v>
      </c>
      <c r="G22">
        <v>0.83892801660189098</v>
      </c>
      <c r="H22">
        <v>0.40150970492049598</v>
      </c>
      <c r="I22">
        <v>-0.32334115104001299</v>
      </c>
      <c r="J22">
        <v>0.807286284444928</v>
      </c>
    </row>
    <row r="23" spans="1:10" x14ac:dyDescent="0.25">
      <c r="A23">
        <v>56</v>
      </c>
      <c r="B23" t="s">
        <v>156</v>
      </c>
      <c r="C23" t="s">
        <v>152</v>
      </c>
      <c r="D23" t="s">
        <v>63</v>
      </c>
      <c r="E23">
        <v>6.9355023804550997E-2</v>
      </c>
      <c r="F23">
        <v>0.13089017735886599</v>
      </c>
      <c r="G23">
        <v>0.52987187582761197</v>
      </c>
      <c r="H23">
        <v>0.59620076683549705</v>
      </c>
      <c r="I23">
        <v>-0.18718500974888599</v>
      </c>
      <c r="J23">
        <v>0.32589505735798802</v>
      </c>
    </row>
    <row r="24" spans="1:10" x14ac:dyDescent="0.25">
      <c r="A24">
        <v>57</v>
      </c>
      <c r="B24" t="s">
        <v>156</v>
      </c>
      <c r="C24" t="s">
        <v>152</v>
      </c>
      <c r="D24" t="s">
        <v>67</v>
      </c>
      <c r="E24">
        <v>-2.8948373621802202E-3</v>
      </c>
      <c r="F24">
        <v>7.2251339555245301E-3</v>
      </c>
      <c r="G24">
        <v>-0.400662102599046</v>
      </c>
      <c r="H24">
        <v>0.68866891615206705</v>
      </c>
      <c r="I24">
        <v>-1.70558396984857E-2</v>
      </c>
      <c r="J24">
        <v>1.12661649741253E-2</v>
      </c>
    </row>
    <row r="25" spans="1:10" x14ac:dyDescent="0.25">
      <c r="A25">
        <v>58</v>
      </c>
      <c r="B25" t="s">
        <v>156</v>
      </c>
      <c r="C25" t="s">
        <v>152</v>
      </c>
      <c r="D25" t="s">
        <v>70</v>
      </c>
      <c r="E25">
        <v>-0.16901442495869301</v>
      </c>
      <c r="F25">
        <v>0.116999105821348</v>
      </c>
      <c r="G25">
        <v>-1.4445787749589301</v>
      </c>
      <c r="H25">
        <v>0.148576238165674</v>
      </c>
      <c r="I25">
        <v>-0.39832845859192501</v>
      </c>
      <c r="J25">
        <v>6.0299608674538901E-2</v>
      </c>
    </row>
    <row r="26" spans="1:10" x14ac:dyDescent="0.25">
      <c r="A26">
        <v>59</v>
      </c>
      <c r="B26" t="s">
        <v>156</v>
      </c>
      <c r="C26" t="s">
        <v>152</v>
      </c>
      <c r="D26" t="s">
        <v>74</v>
      </c>
      <c r="E26">
        <v>8.9072482628803195E-3</v>
      </c>
      <c r="F26">
        <v>9.0841067610611295E-2</v>
      </c>
      <c r="G26">
        <v>9.8053099739658506E-2</v>
      </c>
      <c r="H26">
        <v>0.92189012897688305</v>
      </c>
      <c r="I26">
        <v>-0.16913797257108601</v>
      </c>
      <c r="J26">
        <v>0.18695246909684601</v>
      </c>
    </row>
    <row r="27" spans="1:10" x14ac:dyDescent="0.25">
      <c r="A27">
        <v>60</v>
      </c>
      <c r="B27" t="s">
        <v>156</v>
      </c>
      <c r="C27" t="s">
        <v>152</v>
      </c>
      <c r="D27" t="s">
        <v>78</v>
      </c>
      <c r="E27">
        <v>-3.07851287006271E-2</v>
      </c>
      <c r="F27">
        <v>4.7555918053101297E-2</v>
      </c>
      <c r="G27">
        <v>-0.64734590269610903</v>
      </c>
      <c r="H27">
        <v>0.51740809939522303</v>
      </c>
      <c r="I27">
        <v>-0.123993015336444</v>
      </c>
      <c r="J27">
        <v>6.2422757935189699E-2</v>
      </c>
    </row>
    <row r="28" spans="1:10" x14ac:dyDescent="0.25">
      <c r="A28">
        <v>61</v>
      </c>
      <c r="B28" t="s">
        <v>156</v>
      </c>
      <c r="C28" t="s">
        <v>152</v>
      </c>
      <c r="D28" t="s">
        <v>81</v>
      </c>
      <c r="E28">
        <v>-2.1209846851498598E-2</v>
      </c>
      <c r="F28">
        <v>0.14457518707855699</v>
      </c>
      <c r="G28">
        <v>-0.14670461287367301</v>
      </c>
      <c r="H28">
        <v>0.88336517745710097</v>
      </c>
      <c r="I28">
        <v>-0.304572006583611</v>
      </c>
      <c r="J28">
        <v>0.26215231288061402</v>
      </c>
    </row>
    <row r="29" spans="1:10" x14ac:dyDescent="0.25">
      <c r="A29">
        <v>62</v>
      </c>
      <c r="B29" t="s">
        <v>156</v>
      </c>
      <c r="C29" t="s">
        <v>152</v>
      </c>
      <c r="D29" t="s">
        <v>84</v>
      </c>
      <c r="E29">
        <v>2.5589134195824498E-2</v>
      </c>
      <c r="F29">
        <v>3.2559303767097397E-2</v>
      </c>
      <c r="G29">
        <v>0.78592387536503505</v>
      </c>
      <c r="H29">
        <v>0.43191208618509502</v>
      </c>
      <c r="I29">
        <v>-3.8225928549385599E-2</v>
      </c>
      <c r="J29">
        <v>8.9404196941034603E-2</v>
      </c>
    </row>
    <row r="30" spans="1:10" x14ac:dyDescent="0.25">
      <c r="A30">
        <v>63</v>
      </c>
      <c r="B30" t="s">
        <v>156</v>
      </c>
      <c r="C30" t="s">
        <v>152</v>
      </c>
      <c r="D30" t="s">
        <v>88</v>
      </c>
      <c r="E30">
        <v>-3.1935852622660098E-2</v>
      </c>
      <c r="F30">
        <v>6.3594804682020802E-3</v>
      </c>
      <c r="G30">
        <v>-5.0217706905999604</v>
      </c>
      <c r="H30" s="1">
        <v>5.1197285122484004E-7</v>
      </c>
      <c r="I30">
        <v>-4.4400205300722098E-2</v>
      </c>
      <c r="J30">
        <v>-1.9471499944598101E-2</v>
      </c>
    </row>
    <row r="31" spans="1:10" x14ac:dyDescent="0.25">
      <c r="A31">
        <v>64</v>
      </c>
      <c r="B31" t="s">
        <v>156</v>
      </c>
      <c r="C31" t="s">
        <v>152</v>
      </c>
      <c r="D31" t="s">
        <v>153</v>
      </c>
      <c r="E31">
        <v>0.25120676481890902</v>
      </c>
      <c r="F31">
        <v>0.17093115824001601</v>
      </c>
      <c r="G31">
        <v>1.4696370597698301</v>
      </c>
      <c r="H31">
        <v>0.141660077532648</v>
      </c>
      <c r="I31">
        <v>-8.3812149167238795E-2</v>
      </c>
      <c r="J31">
        <v>0.58622567880505705</v>
      </c>
    </row>
    <row r="32" spans="1:10" x14ac:dyDescent="0.25">
      <c r="A32">
        <v>65</v>
      </c>
      <c r="B32" t="s">
        <v>156</v>
      </c>
      <c r="C32" t="s">
        <v>152</v>
      </c>
      <c r="D32" t="s">
        <v>154</v>
      </c>
      <c r="E32">
        <v>1.49404916101508E-2</v>
      </c>
      <c r="F32">
        <v>0.32429701149173801</v>
      </c>
      <c r="G32">
        <v>4.6070395596388002E-2</v>
      </c>
      <c r="H32">
        <v>0.96325414183624203</v>
      </c>
      <c r="I32">
        <v>-0.62066997120762801</v>
      </c>
      <c r="J32">
        <v>0.65055095442792998</v>
      </c>
    </row>
    <row r="33" spans="1:10" x14ac:dyDescent="0.25">
      <c r="A33">
        <v>66</v>
      </c>
      <c r="B33" t="s">
        <v>156</v>
      </c>
      <c r="C33" t="s">
        <v>152</v>
      </c>
      <c r="D33" t="s">
        <v>155</v>
      </c>
      <c r="E33">
        <v>-4.22029947643957E-2</v>
      </c>
      <c r="F33">
        <v>0.12575017083503201</v>
      </c>
      <c r="G33">
        <v>-0.335609840401415</v>
      </c>
      <c r="H33">
        <v>0.73716510243905897</v>
      </c>
      <c r="I33">
        <v>-0.28866880065081701</v>
      </c>
      <c r="J33">
        <v>0.20426281112202499</v>
      </c>
    </row>
    <row r="34" spans="1:10" x14ac:dyDescent="0.25">
      <c r="A34">
        <v>67</v>
      </c>
      <c r="B34" t="s">
        <v>156</v>
      </c>
      <c r="C34" t="s">
        <v>152</v>
      </c>
      <c r="D34" t="s">
        <v>90</v>
      </c>
      <c r="E34">
        <v>-7.5366054639111099E-2</v>
      </c>
      <c r="F34">
        <v>4.7188344735592302E-2</v>
      </c>
      <c r="G34">
        <v>-1.59713283145246</v>
      </c>
      <c r="H34">
        <v>0.11023610116223299</v>
      </c>
      <c r="I34">
        <v>-0.167853510810932</v>
      </c>
      <c r="J34">
        <v>1.7121401532709999E-2</v>
      </c>
    </row>
    <row r="35" spans="1:10" x14ac:dyDescent="0.25">
      <c r="A35">
        <v>68</v>
      </c>
      <c r="B35" t="s">
        <v>156</v>
      </c>
      <c r="C35" t="s">
        <v>152</v>
      </c>
      <c r="D35" t="s">
        <v>93</v>
      </c>
      <c r="E35">
        <v>-0.106260531507125</v>
      </c>
      <c r="F35">
        <v>7.9025234110790196E-2</v>
      </c>
      <c r="G35">
        <v>-1.3446405151821801</v>
      </c>
      <c r="H35">
        <v>0.17874135290757101</v>
      </c>
      <c r="I35">
        <v>-0.26114714423412</v>
      </c>
      <c r="J35">
        <v>4.86260812198697E-2</v>
      </c>
    </row>
    <row r="36" spans="1:10" x14ac:dyDescent="0.25">
      <c r="A36">
        <v>69</v>
      </c>
      <c r="B36" t="s">
        <v>156</v>
      </c>
      <c r="C36" t="s">
        <v>152</v>
      </c>
      <c r="D36" t="s">
        <v>97</v>
      </c>
      <c r="E36">
        <v>1.90386628445066</v>
      </c>
      <c r="F36">
        <v>0.16530686473363401</v>
      </c>
      <c r="G36">
        <v>11.5171640785665</v>
      </c>
      <c r="H36">
        <v>0</v>
      </c>
      <c r="I36">
        <v>1.5798707831755101</v>
      </c>
      <c r="J36">
        <v>2.2278617857258198</v>
      </c>
    </row>
    <row r="37" spans="1:10" x14ac:dyDescent="0.25">
      <c r="A37">
        <v>70</v>
      </c>
      <c r="B37" t="s">
        <v>156</v>
      </c>
      <c r="C37" t="s">
        <v>152</v>
      </c>
      <c r="D37" t="s">
        <v>101</v>
      </c>
      <c r="E37">
        <v>-4.4294763632204699E-2</v>
      </c>
      <c r="F37">
        <v>5.3870695610500598E-2</v>
      </c>
      <c r="G37">
        <v>-0.82224228089549001</v>
      </c>
      <c r="H37">
        <v>0.41093901951134598</v>
      </c>
      <c r="I37">
        <v>-0.14987938685090599</v>
      </c>
      <c r="J37">
        <v>6.1289859586496499E-2</v>
      </c>
    </row>
    <row r="38" spans="1:10" x14ac:dyDescent="0.25">
      <c r="A38">
        <v>71</v>
      </c>
      <c r="B38" t="s">
        <v>432</v>
      </c>
      <c r="C38" t="s">
        <v>431</v>
      </c>
      <c r="D38" t="s">
        <v>5</v>
      </c>
      <c r="E38">
        <v>2.9948903635406299</v>
      </c>
      <c r="F38">
        <v>2.7823214732149701E-2</v>
      </c>
      <c r="G38">
        <v>107.639983099438</v>
      </c>
      <c r="H38">
        <v>0</v>
      </c>
      <c r="I38">
        <v>2.9403578647314901</v>
      </c>
      <c r="J38">
        <v>3.0494228623497701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800-4172-446C-90B0-7600F0207630}">
  <dimension ref="A1:M50"/>
  <sheetViews>
    <sheetView workbookViewId="0">
      <selection activeCell="M27" sqref="M26:M27"/>
    </sheetView>
  </sheetViews>
  <sheetFormatPr defaultRowHeight="15" x14ac:dyDescent="0.25"/>
  <cols>
    <col min="1" max="1" width="21.42578125" customWidth="1"/>
  </cols>
  <sheetData>
    <row r="1" spans="1:13" x14ac:dyDescent="0.25">
      <c r="B1" t="s">
        <v>157</v>
      </c>
      <c r="E1" t="s">
        <v>157</v>
      </c>
      <c r="H1" t="s">
        <v>157</v>
      </c>
      <c r="K1" t="s">
        <v>141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158</v>
      </c>
      <c r="M2" t="s">
        <v>4</v>
      </c>
    </row>
    <row r="3" spans="1:13" x14ac:dyDescent="0.25">
      <c r="A3" t="s">
        <v>5</v>
      </c>
      <c r="B3">
        <v>5.4</v>
      </c>
      <c r="C3" t="s">
        <v>467</v>
      </c>
      <c r="D3">
        <v>0</v>
      </c>
      <c r="E3">
        <v>5.09</v>
      </c>
      <c r="F3" t="s">
        <v>468</v>
      </c>
      <c r="G3">
        <v>0</v>
      </c>
      <c r="H3">
        <v>8.59</v>
      </c>
      <c r="I3" t="s">
        <v>469</v>
      </c>
      <c r="J3">
        <v>0</v>
      </c>
      <c r="K3">
        <f>VLOOKUP($A3,MAX_SEM!$D$1:$J$38, 2, FALSE)</f>
        <v>7.9490232740413198</v>
      </c>
      <c r="L3">
        <f>VLOOKUP($A3, MAX_SEM!$D$1:$J$38, 3, FALSE)</f>
        <v>0.84031996667437403</v>
      </c>
      <c r="M3">
        <f>VLOOKUP($A3, MAX_SEM!$D$1:$J$38, 5, FALSE)</f>
        <v>0</v>
      </c>
    </row>
    <row r="4" spans="1:13" x14ac:dyDescent="0.25">
      <c r="A4" t="s">
        <v>6</v>
      </c>
      <c r="B4">
        <v>-0.34</v>
      </c>
      <c r="C4" t="s">
        <v>338</v>
      </c>
      <c r="D4">
        <v>0.26200000000000001</v>
      </c>
      <c r="E4">
        <v>-0.35</v>
      </c>
      <c r="F4" t="s">
        <v>339</v>
      </c>
      <c r="G4">
        <v>0.246</v>
      </c>
      <c r="H4">
        <v>-0.34</v>
      </c>
      <c r="I4" t="s">
        <v>340</v>
      </c>
      <c r="J4">
        <v>0.27200000000000002</v>
      </c>
      <c r="K4">
        <f>VLOOKUP($A4,MAX_SEM!$D$1:$J$38, 2, FALSE)</f>
        <v>-0.38041155362481699</v>
      </c>
      <c r="L4">
        <f>VLOOKUP($A4, MAX_SEM!$D$1:$J$38, 3, FALSE)</f>
        <v>0.30673943870325798</v>
      </c>
      <c r="M4">
        <f>VLOOKUP($A4, MAX_SEM!$D$1:$J$38, 5, FALSE)</f>
        <v>0.214909503449498</v>
      </c>
    </row>
    <row r="5" spans="1:13" x14ac:dyDescent="0.25">
      <c r="A5" t="s">
        <v>9</v>
      </c>
      <c r="B5">
        <v>-0.05</v>
      </c>
      <c r="C5" t="s">
        <v>341</v>
      </c>
      <c r="D5">
        <v>0.89400000000000002</v>
      </c>
      <c r="E5">
        <v>-0.09</v>
      </c>
      <c r="F5" t="s">
        <v>342</v>
      </c>
      <c r="G5">
        <v>0.82299999999999995</v>
      </c>
      <c r="H5">
        <v>-7.0000000000000007E-2</v>
      </c>
      <c r="I5" t="s">
        <v>343</v>
      </c>
      <c r="J5">
        <v>0.85499999999999998</v>
      </c>
      <c r="K5">
        <f>VLOOKUP($A5,MAX_SEM!$D$1:$J$38, 2, FALSE)</f>
        <v>-0.10372973181264999</v>
      </c>
      <c r="L5">
        <f>VLOOKUP($A5, MAX_SEM!$D$1:$J$38, 3, FALSE)</f>
        <v>0.39210819596681901</v>
      </c>
      <c r="M5">
        <f>VLOOKUP($A5, MAX_SEM!$D$1:$J$38, 5, FALSE)</f>
        <v>0.791361037589841</v>
      </c>
    </row>
    <row r="6" spans="1:13" x14ac:dyDescent="0.25">
      <c r="A6" t="s">
        <v>13</v>
      </c>
      <c r="B6">
        <v>-0.45</v>
      </c>
      <c r="C6" t="s">
        <v>344</v>
      </c>
      <c r="D6">
        <v>0.35899999999999999</v>
      </c>
      <c r="E6">
        <v>-0.41</v>
      </c>
      <c r="F6" t="s">
        <v>345</v>
      </c>
      <c r="G6">
        <v>0.41199999999999998</v>
      </c>
      <c r="H6">
        <v>-0.42</v>
      </c>
      <c r="I6" t="s">
        <v>346</v>
      </c>
      <c r="J6">
        <v>0.40500000000000003</v>
      </c>
      <c r="K6">
        <f>VLOOKUP($A6,MAX_SEM!$D$1:$J$38, 2, FALSE)</f>
        <v>-0.61864725637252205</v>
      </c>
      <c r="L6">
        <f>VLOOKUP($A6, MAX_SEM!$D$1:$J$38, 3, FALSE)</f>
        <v>0.49035634378371901</v>
      </c>
      <c r="M6">
        <f>VLOOKUP($A6, MAX_SEM!$D$1:$J$38, 5, FALSE)</f>
        <v>0.20708270303642001</v>
      </c>
    </row>
    <row r="7" spans="1:13" x14ac:dyDescent="0.25">
      <c r="A7" t="s">
        <v>17</v>
      </c>
      <c r="B7">
        <v>-0.12</v>
      </c>
      <c r="C7" t="s">
        <v>347</v>
      </c>
      <c r="D7">
        <v>0.86</v>
      </c>
      <c r="E7">
        <v>-0.14000000000000001</v>
      </c>
      <c r="F7" t="s">
        <v>348</v>
      </c>
      <c r="G7">
        <v>0.83199999999999996</v>
      </c>
      <c r="H7">
        <v>-0.12</v>
      </c>
      <c r="I7" t="s">
        <v>349</v>
      </c>
      <c r="J7">
        <v>0.85399999999999998</v>
      </c>
      <c r="K7">
        <f>VLOOKUP($A7,MAX_SEM!$D$1:$J$38, 2, FALSE)</f>
        <v>-0.168049715271468</v>
      </c>
      <c r="L7">
        <f>VLOOKUP($A7, MAX_SEM!$D$1:$J$38, 3, FALSE)</f>
        <v>0.64957980805628801</v>
      </c>
      <c r="M7">
        <f>VLOOKUP($A7, MAX_SEM!$D$1:$J$38, 5, FALSE)</f>
        <v>0.79586265826862101</v>
      </c>
    </row>
    <row r="8" spans="1:13" x14ac:dyDescent="0.25">
      <c r="A8" t="s">
        <v>21</v>
      </c>
      <c r="B8">
        <v>-0.04</v>
      </c>
      <c r="C8" t="s">
        <v>350</v>
      </c>
      <c r="D8">
        <v>0.95299999999999996</v>
      </c>
      <c r="E8">
        <v>0.03</v>
      </c>
      <c r="F8" t="s">
        <v>351</v>
      </c>
      <c r="G8">
        <v>0.95799999999999996</v>
      </c>
      <c r="H8">
        <v>0.14000000000000001</v>
      </c>
      <c r="I8" t="s">
        <v>352</v>
      </c>
      <c r="J8">
        <v>0.83699999999999997</v>
      </c>
      <c r="K8">
        <f>VLOOKUP($A8,MAX_SEM!$D$1:$J$38, 2, FALSE)</f>
        <v>0.125451021932726</v>
      </c>
      <c r="L8">
        <f>VLOOKUP($A8, MAX_SEM!$D$1:$J$38, 3, FALSE)</f>
        <v>0.65604094139950198</v>
      </c>
      <c r="M8">
        <f>VLOOKUP($A8, MAX_SEM!$D$1:$J$38, 5, FALSE)</f>
        <v>0.84834980397684401</v>
      </c>
    </row>
    <row r="9" spans="1:13" x14ac:dyDescent="0.25">
      <c r="A9" t="s">
        <v>25</v>
      </c>
      <c r="B9">
        <v>-0.2</v>
      </c>
      <c r="C9" t="s">
        <v>353</v>
      </c>
      <c r="D9">
        <v>0.877</v>
      </c>
      <c r="E9">
        <v>-0.17</v>
      </c>
      <c r="F9" t="s">
        <v>354</v>
      </c>
      <c r="G9">
        <v>0.89600000000000002</v>
      </c>
      <c r="H9">
        <v>-0.55000000000000004</v>
      </c>
      <c r="I9" t="s">
        <v>355</v>
      </c>
      <c r="J9">
        <v>0.70599999999999996</v>
      </c>
      <c r="K9">
        <f>VLOOKUP($A9,MAX_SEM!$D$1:$J$38, 2, FALSE)</f>
        <v>-0.59471143328557596</v>
      </c>
      <c r="L9">
        <f>VLOOKUP($A9, MAX_SEM!$D$1:$J$38, 3, FALSE)</f>
        <v>1.4214419105756799</v>
      </c>
      <c r="M9">
        <f>VLOOKUP($A9, MAX_SEM!$D$1:$J$38, 5, FALSE)</f>
        <v>0.67566490122751</v>
      </c>
    </row>
    <row r="10" spans="1:13" x14ac:dyDescent="0.25">
      <c r="A10" t="s">
        <v>29</v>
      </c>
      <c r="B10">
        <v>0.22</v>
      </c>
      <c r="C10" t="s">
        <v>356</v>
      </c>
      <c r="D10">
        <v>0.52300000000000002</v>
      </c>
      <c r="E10">
        <v>0.23</v>
      </c>
      <c r="F10" t="s">
        <v>356</v>
      </c>
      <c r="G10">
        <v>0.51500000000000001</v>
      </c>
      <c r="H10">
        <v>0.19</v>
      </c>
      <c r="I10" t="s">
        <v>357</v>
      </c>
      <c r="J10">
        <v>0.59899999999999998</v>
      </c>
      <c r="K10">
        <f>VLOOKUP($A10,MAX_SEM!$D$1:$J$38, 2, FALSE)</f>
        <v>7.1359874444779897E-2</v>
      </c>
      <c r="L10">
        <f>VLOOKUP($A10, MAX_SEM!$D$1:$J$38, 3, FALSE)</f>
        <v>0.34397801861088501</v>
      </c>
      <c r="M10">
        <f>VLOOKUP($A10, MAX_SEM!$D$1:$J$38, 5, FALSE)</f>
        <v>0.83565472682767405</v>
      </c>
    </row>
    <row r="11" spans="1:13" x14ac:dyDescent="0.25">
      <c r="A11" t="s">
        <v>33</v>
      </c>
      <c r="B11">
        <v>1.23</v>
      </c>
      <c r="C11" t="s">
        <v>358</v>
      </c>
      <c r="D11">
        <v>0.107</v>
      </c>
      <c r="E11">
        <v>1.23</v>
      </c>
      <c r="F11" t="s">
        <v>358</v>
      </c>
      <c r="G11">
        <v>0.107</v>
      </c>
      <c r="H11">
        <v>1.21</v>
      </c>
      <c r="I11" t="s">
        <v>359</v>
      </c>
      <c r="J11">
        <v>0.127</v>
      </c>
      <c r="K11">
        <f>VLOOKUP($A11,MAX_SEM!$D$1:$J$38, 2, FALSE)</f>
        <v>1.05053182822943</v>
      </c>
      <c r="L11">
        <f>VLOOKUP($A11, MAX_SEM!$D$1:$J$38, 3, FALSE)</f>
        <v>0.78393233825185804</v>
      </c>
      <c r="M11">
        <f>VLOOKUP($A11, MAX_SEM!$D$1:$J$38, 5, FALSE)</f>
        <v>0.180219428582508</v>
      </c>
    </row>
    <row r="12" spans="1:13" x14ac:dyDescent="0.25">
      <c r="A12" t="s">
        <v>37</v>
      </c>
      <c r="B12">
        <v>0.41</v>
      </c>
      <c r="C12" t="s">
        <v>360</v>
      </c>
      <c r="D12">
        <v>0.22</v>
      </c>
      <c r="E12">
        <v>0.39</v>
      </c>
      <c r="F12" t="s">
        <v>361</v>
      </c>
      <c r="G12">
        <v>0.246</v>
      </c>
      <c r="H12">
        <v>0.37</v>
      </c>
      <c r="I12" t="s">
        <v>362</v>
      </c>
      <c r="J12">
        <v>0.27300000000000002</v>
      </c>
      <c r="K12">
        <f>VLOOKUP($A12,MAX_SEM!$D$1:$J$38, 2, FALSE)</f>
        <v>0.42119283744820302</v>
      </c>
      <c r="L12">
        <f>VLOOKUP($A12, MAX_SEM!$D$1:$J$38, 3, FALSE)</f>
        <v>0.32715709784857699</v>
      </c>
      <c r="M12">
        <f>VLOOKUP($A12, MAX_SEM!$D$1:$J$38, 5, FALSE)</f>
        <v>0.19794341530811399</v>
      </c>
    </row>
    <row r="13" spans="1:13" x14ac:dyDescent="0.25">
      <c r="A13" t="s">
        <v>41</v>
      </c>
      <c r="B13">
        <v>0.61</v>
      </c>
      <c r="C13" t="s">
        <v>363</v>
      </c>
      <c r="D13">
        <v>4.2000000000000003E-2</v>
      </c>
      <c r="E13">
        <v>0.55000000000000004</v>
      </c>
      <c r="F13" t="s">
        <v>364</v>
      </c>
      <c r="G13">
        <v>6.8000000000000005E-2</v>
      </c>
      <c r="H13">
        <v>0.63</v>
      </c>
      <c r="I13" t="s">
        <v>365</v>
      </c>
      <c r="J13">
        <v>0.04</v>
      </c>
      <c r="K13">
        <f>VLOOKUP($A13,MAX_SEM!$D$1:$J$38, 2, FALSE)</f>
        <v>0.66162536430715302</v>
      </c>
      <c r="L13">
        <f>VLOOKUP($A13, MAX_SEM!$D$1:$J$38, 3, FALSE)</f>
        <v>0.298901705286445</v>
      </c>
      <c r="M13">
        <f>VLOOKUP($A13, MAX_SEM!$D$1:$J$38, 5, FALSE)</f>
        <v>2.68617095809827E-2</v>
      </c>
    </row>
    <row r="14" spans="1:13" x14ac:dyDescent="0.25">
      <c r="A14" t="s">
        <v>45</v>
      </c>
      <c r="B14">
        <v>1.26</v>
      </c>
      <c r="C14" t="s">
        <v>366</v>
      </c>
      <c r="D14">
        <v>0.32700000000000001</v>
      </c>
      <c r="E14">
        <v>1.3</v>
      </c>
      <c r="F14" t="s">
        <v>367</v>
      </c>
      <c r="G14">
        <v>0.312</v>
      </c>
      <c r="H14">
        <v>1.28</v>
      </c>
      <c r="I14" t="s">
        <v>368</v>
      </c>
      <c r="J14">
        <v>0.32100000000000001</v>
      </c>
      <c r="K14">
        <f>VLOOKUP($A14,MAX_SEM!$D$1:$J$38, 2, FALSE)</f>
        <v>1.0175764842557</v>
      </c>
      <c r="L14">
        <f>VLOOKUP($A14, MAX_SEM!$D$1:$J$38, 3, FALSE)</f>
        <v>1.2769860792727501</v>
      </c>
      <c r="M14">
        <f>VLOOKUP($A14, MAX_SEM!$D$1:$J$38, 5, FALSE)</f>
        <v>0.42553354614453098</v>
      </c>
    </row>
    <row r="15" spans="1:13" x14ac:dyDescent="0.25">
      <c r="A15" t="s">
        <v>49</v>
      </c>
      <c r="B15">
        <v>1.03</v>
      </c>
      <c r="C15" t="s">
        <v>369</v>
      </c>
      <c r="D15">
        <v>0.28199999999999997</v>
      </c>
      <c r="E15">
        <v>1</v>
      </c>
      <c r="F15" t="s">
        <v>370</v>
      </c>
      <c r="G15">
        <v>0.29599999999999999</v>
      </c>
      <c r="H15">
        <v>1.21</v>
      </c>
      <c r="I15" t="s">
        <v>371</v>
      </c>
      <c r="J15">
        <v>0.23</v>
      </c>
      <c r="K15">
        <f>VLOOKUP($A15,MAX_SEM!$D$1:$J$38, 2, FALSE)</f>
        <v>1.1238670148896099</v>
      </c>
      <c r="L15">
        <f>VLOOKUP($A15, MAX_SEM!$D$1:$J$38, 3, FALSE)</f>
        <v>0.99463887573060805</v>
      </c>
      <c r="M15">
        <f>VLOOKUP($A15, MAX_SEM!$D$1:$J$38, 5, FALSE)</f>
        <v>0.25850796286066902</v>
      </c>
    </row>
    <row r="16" spans="1:13" x14ac:dyDescent="0.25">
      <c r="A16" t="s">
        <v>52</v>
      </c>
      <c r="B16">
        <v>0.16</v>
      </c>
      <c r="C16" t="s">
        <v>372</v>
      </c>
      <c r="D16">
        <v>0.47799999999999998</v>
      </c>
      <c r="E16">
        <v>0.14000000000000001</v>
      </c>
      <c r="F16" t="s">
        <v>373</v>
      </c>
      <c r="G16">
        <v>0.53700000000000003</v>
      </c>
      <c r="H16">
        <v>0.13</v>
      </c>
      <c r="I16" t="s">
        <v>374</v>
      </c>
      <c r="J16">
        <v>0.55200000000000005</v>
      </c>
      <c r="K16">
        <f>VLOOKUP($A16,MAX_SEM!$D$1:$J$38, 2, FALSE)</f>
        <v>0.21380365307046001</v>
      </c>
      <c r="L16">
        <f>VLOOKUP($A16, MAX_SEM!$D$1:$J$38, 3, FALSE)</f>
        <v>0.217203667039818</v>
      </c>
      <c r="M16">
        <f>VLOOKUP($A16, MAX_SEM!$D$1:$J$38, 5, FALSE)</f>
        <v>0.32494521053032999</v>
      </c>
    </row>
    <row r="17" spans="1:13" x14ac:dyDescent="0.25">
      <c r="A17" t="s">
        <v>55</v>
      </c>
      <c r="B17">
        <v>-0.6</v>
      </c>
      <c r="C17" t="s">
        <v>375</v>
      </c>
      <c r="D17">
        <v>0.28799999999999998</v>
      </c>
      <c r="E17">
        <v>-0.72</v>
      </c>
      <c r="F17" t="s">
        <v>376</v>
      </c>
      <c r="G17">
        <v>0.21099999999999999</v>
      </c>
      <c r="H17">
        <v>-0.85</v>
      </c>
      <c r="I17" t="s">
        <v>377</v>
      </c>
      <c r="J17">
        <v>0.153</v>
      </c>
      <c r="K17">
        <f>VLOOKUP($A17,MAX_SEM!$D$1:$J$38, 2, FALSE)</f>
        <v>-0.67999825619718302</v>
      </c>
      <c r="L17">
        <f>VLOOKUP($A17, MAX_SEM!$D$1:$J$38, 3, FALSE)</f>
        <v>0.576486715352304</v>
      </c>
      <c r="M17">
        <f>VLOOKUP($A17, MAX_SEM!$D$1:$J$38, 5, FALSE)</f>
        <v>0.238176926045708</v>
      </c>
    </row>
    <row r="18" spans="1:13" x14ac:dyDescent="0.25">
      <c r="A18" t="s">
        <v>59</v>
      </c>
      <c r="B18">
        <v>-0.48</v>
      </c>
      <c r="C18" t="s">
        <v>378</v>
      </c>
      <c r="D18">
        <v>0.71799999999999997</v>
      </c>
      <c r="E18">
        <v>-0.51</v>
      </c>
      <c r="F18" t="s">
        <v>379</v>
      </c>
      <c r="G18">
        <v>0.70099999999999996</v>
      </c>
      <c r="H18">
        <v>-0.55000000000000004</v>
      </c>
      <c r="I18" t="s">
        <v>380</v>
      </c>
      <c r="J18">
        <v>0.68200000000000005</v>
      </c>
      <c r="K18">
        <f>VLOOKUP($A18,MAX_SEM!$D$1:$J$38, 2, FALSE)</f>
        <v>-0.99924033035388504</v>
      </c>
      <c r="L18">
        <f>VLOOKUP($A18, MAX_SEM!$D$1:$J$38, 3, FALSE)</f>
        <v>1.31663307560193</v>
      </c>
      <c r="M18">
        <f>VLOOKUP($A18, MAX_SEM!$D$1:$J$38, 5, FALSE)</f>
        <v>0.44789080133695802</v>
      </c>
    </row>
    <row r="19" spans="1:13" x14ac:dyDescent="0.25">
      <c r="A19" t="s">
        <v>63</v>
      </c>
      <c r="B19">
        <v>-0.39</v>
      </c>
      <c r="C19" t="s">
        <v>381</v>
      </c>
      <c r="D19">
        <v>0.21199999999999999</v>
      </c>
      <c r="E19">
        <v>-0.36</v>
      </c>
      <c r="F19" t="s">
        <v>382</v>
      </c>
      <c r="G19">
        <v>0.253</v>
      </c>
      <c r="H19">
        <v>-0.35</v>
      </c>
      <c r="I19" t="s">
        <v>383</v>
      </c>
      <c r="J19">
        <v>0.28199999999999997</v>
      </c>
      <c r="K19">
        <f>VLOOKUP($A19,MAX_SEM!$D$1:$J$38, 2, FALSE)</f>
        <v>-0.35463949840969</v>
      </c>
      <c r="L19">
        <f>VLOOKUP($A19, MAX_SEM!$D$1:$J$38, 3, FALSE)</f>
        <v>0.313858199660913</v>
      </c>
      <c r="M19">
        <f>VLOOKUP($A19, MAX_SEM!$D$1:$J$38, 5, FALSE)</f>
        <v>0.25850343526193298</v>
      </c>
    </row>
    <row r="20" spans="1:13" x14ac:dyDescent="0.25">
      <c r="A20" t="s">
        <v>67</v>
      </c>
      <c r="B20">
        <v>-0.04</v>
      </c>
      <c r="C20" t="s">
        <v>384</v>
      </c>
      <c r="D20">
        <v>1.7999999999999999E-2</v>
      </c>
      <c r="E20">
        <v>-0.04</v>
      </c>
      <c r="F20" t="s">
        <v>385</v>
      </c>
      <c r="G20">
        <v>3.9E-2</v>
      </c>
      <c r="H20">
        <v>-0.04</v>
      </c>
      <c r="I20" t="s">
        <v>385</v>
      </c>
      <c r="J20">
        <v>3.5000000000000003E-2</v>
      </c>
      <c r="K20">
        <f>VLOOKUP($A20,MAX_SEM!$D$1:$J$38, 2, FALSE)</f>
        <v>-3.1132200901093799E-2</v>
      </c>
      <c r="L20">
        <f>VLOOKUP($A20, MAX_SEM!$D$1:$J$38, 3, FALSE)</f>
        <v>1.7405454675136101E-2</v>
      </c>
      <c r="M20">
        <f>VLOOKUP($A20, MAX_SEM!$D$1:$J$38, 5, FALSE)</f>
        <v>7.3671807454422894E-2</v>
      </c>
    </row>
    <row r="21" spans="1:13" x14ac:dyDescent="0.25">
      <c r="A21" t="s">
        <v>70</v>
      </c>
      <c r="B21">
        <v>-0.16</v>
      </c>
      <c r="C21" t="s">
        <v>386</v>
      </c>
      <c r="D21">
        <v>0.52900000000000003</v>
      </c>
      <c r="E21">
        <v>-0.14000000000000001</v>
      </c>
      <c r="F21" t="s">
        <v>387</v>
      </c>
      <c r="G21">
        <v>0.58299999999999996</v>
      </c>
      <c r="H21">
        <v>-0.17</v>
      </c>
      <c r="I21" t="s">
        <v>388</v>
      </c>
      <c r="J21">
        <v>0.53100000000000003</v>
      </c>
      <c r="K21">
        <f>VLOOKUP($A21,MAX_SEM!$D$1:$J$38, 2, FALSE)</f>
        <v>-3.7359699185881501E-2</v>
      </c>
      <c r="L21">
        <f>VLOOKUP($A21, MAX_SEM!$D$1:$J$38, 3, FALSE)</f>
        <v>0.26176916869015299</v>
      </c>
      <c r="M21">
        <f>VLOOKUP($A21, MAX_SEM!$D$1:$J$38, 5, FALSE)</f>
        <v>0.88651131035028696</v>
      </c>
    </row>
    <row r="22" spans="1:13" x14ac:dyDescent="0.25">
      <c r="A22" t="s">
        <v>74</v>
      </c>
      <c r="B22">
        <v>0.2</v>
      </c>
      <c r="C22" t="s">
        <v>389</v>
      </c>
      <c r="D22">
        <v>0.32900000000000001</v>
      </c>
      <c r="E22">
        <v>0.2</v>
      </c>
      <c r="F22" t="s">
        <v>390</v>
      </c>
      <c r="G22">
        <v>0.34399999999999997</v>
      </c>
      <c r="H22">
        <v>0.19</v>
      </c>
      <c r="I22" t="s">
        <v>391</v>
      </c>
      <c r="J22">
        <v>0.379</v>
      </c>
      <c r="K22">
        <f>VLOOKUP($A22,MAX_SEM!$D$1:$J$38, 2, FALSE)</f>
        <v>0.105430611799384</v>
      </c>
      <c r="L22">
        <f>VLOOKUP($A22, MAX_SEM!$D$1:$J$38, 3, FALSE)</f>
        <v>0.204382301205522</v>
      </c>
      <c r="M22">
        <f>VLOOKUP($A22, MAX_SEM!$D$1:$J$38, 5, FALSE)</f>
        <v>0.60595917198763705</v>
      </c>
    </row>
    <row r="23" spans="1:13" x14ac:dyDescent="0.25">
      <c r="A23" t="s">
        <v>78</v>
      </c>
      <c r="B23">
        <v>-0.02</v>
      </c>
      <c r="C23" t="s">
        <v>392</v>
      </c>
      <c r="D23">
        <v>0.84799999999999998</v>
      </c>
      <c r="E23">
        <v>-0.03</v>
      </c>
      <c r="F23" t="s">
        <v>393</v>
      </c>
      <c r="G23">
        <v>0.79800000000000004</v>
      </c>
      <c r="H23">
        <v>-0.06</v>
      </c>
      <c r="I23" t="s">
        <v>394</v>
      </c>
      <c r="J23">
        <v>0.61599999999999999</v>
      </c>
      <c r="K23">
        <f>VLOOKUP($A23,MAX_SEM!$D$1:$J$38, 2, FALSE)</f>
        <v>-2.8639622428476501E-2</v>
      </c>
      <c r="L23">
        <f>VLOOKUP($A23, MAX_SEM!$D$1:$J$38, 3, FALSE)</f>
        <v>0.10697542108265901</v>
      </c>
      <c r="M23">
        <f>VLOOKUP($A23, MAX_SEM!$D$1:$J$38, 5, FALSE)</f>
        <v>0.78891368306527698</v>
      </c>
    </row>
    <row r="24" spans="1:13" x14ac:dyDescent="0.25">
      <c r="A24" t="s">
        <v>81</v>
      </c>
      <c r="B24">
        <v>0</v>
      </c>
      <c r="C24" t="s">
        <v>395</v>
      </c>
      <c r="D24">
        <v>0.999</v>
      </c>
      <c r="E24">
        <v>0</v>
      </c>
      <c r="F24" t="s">
        <v>395</v>
      </c>
      <c r="G24">
        <v>0.996</v>
      </c>
      <c r="H24">
        <v>0.11</v>
      </c>
      <c r="I24" t="s">
        <v>396</v>
      </c>
      <c r="J24">
        <v>0.751</v>
      </c>
      <c r="K24">
        <f>VLOOKUP($A24,MAX_SEM!$D$1:$J$38, 2, FALSE)</f>
        <v>0.277117788572737</v>
      </c>
      <c r="L24">
        <f>VLOOKUP($A24, MAX_SEM!$D$1:$J$38, 3, FALSE)</f>
        <v>0.34046235499058503</v>
      </c>
      <c r="M24">
        <f>VLOOKUP($A24, MAX_SEM!$D$1:$J$38, 5, FALSE)</f>
        <v>0.41567619549143398</v>
      </c>
    </row>
    <row r="25" spans="1:13" x14ac:dyDescent="0.25">
      <c r="A25" t="s">
        <v>84</v>
      </c>
      <c r="B25">
        <v>-0.02</v>
      </c>
      <c r="C25" t="s">
        <v>397</v>
      </c>
      <c r="D25">
        <v>0.83</v>
      </c>
      <c r="E25">
        <v>-0.01</v>
      </c>
      <c r="F25" t="s">
        <v>398</v>
      </c>
      <c r="G25">
        <v>0.89800000000000002</v>
      </c>
      <c r="H25">
        <v>-0.01</v>
      </c>
      <c r="I25" t="s">
        <v>397</v>
      </c>
      <c r="J25">
        <v>0.85099999999999998</v>
      </c>
      <c r="K25">
        <f>VLOOKUP($A25,MAX_SEM!$D$1:$J$38, 2, FALSE)</f>
        <v>1.3712504809218999E-2</v>
      </c>
      <c r="L25">
        <f>VLOOKUP($A25, MAX_SEM!$D$1:$J$38, 3, FALSE)</f>
        <v>7.3242155609352905E-2</v>
      </c>
      <c r="M25">
        <f>VLOOKUP($A25, MAX_SEM!$D$1:$J$38, 5, FALSE)</f>
        <v>0.85148698359397701</v>
      </c>
    </row>
    <row r="26" spans="1:13" x14ac:dyDescent="0.25">
      <c r="A26" t="s">
        <v>88</v>
      </c>
      <c r="B26">
        <v>-0.01</v>
      </c>
      <c r="C26" t="s">
        <v>399</v>
      </c>
      <c r="D26">
        <v>0.63700000000000001</v>
      </c>
      <c r="E26">
        <v>-0.01</v>
      </c>
      <c r="F26" t="s">
        <v>399</v>
      </c>
      <c r="G26">
        <v>0.60899999999999999</v>
      </c>
      <c r="H26">
        <v>-0.01</v>
      </c>
      <c r="I26" t="s">
        <v>400</v>
      </c>
      <c r="J26">
        <v>0.73499999999999999</v>
      </c>
      <c r="K26">
        <f>VLOOKUP($A26,MAX_SEM!$D$1:$J$38, 2, FALSE)</f>
        <v>-3.2370280863382702E-3</v>
      </c>
      <c r="L26">
        <f>VLOOKUP($A26, MAX_SEM!$D$1:$J$38, 3, FALSE)</f>
        <v>1.5181613263933399E-2</v>
      </c>
      <c r="M26">
        <f>VLOOKUP($A26, MAX_SEM!$D$1:$J$38, 5, FALSE)</f>
        <v>0.83115513768620997</v>
      </c>
    </row>
    <row r="27" spans="1:13" x14ac:dyDescent="0.25">
      <c r="A27" t="s">
        <v>153</v>
      </c>
      <c r="B27">
        <v>-1.89</v>
      </c>
      <c r="C27" t="s">
        <v>470</v>
      </c>
      <c r="D27">
        <v>0</v>
      </c>
      <c r="E27">
        <v>-1.9</v>
      </c>
      <c r="F27" t="s">
        <v>471</v>
      </c>
      <c r="G27">
        <v>0</v>
      </c>
      <c r="H27">
        <v>-1.83</v>
      </c>
      <c r="I27" t="s">
        <v>472</v>
      </c>
      <c r="J27">
        <v>0</v>
      </c>
      <c r="K27">
        <f>VLOOKUP($A27,MAX_SEM!$D$1:$J$38, 2, FALSE)</f>
        <v>-1.77806804219984</v>
      </c>
      <c r="L27">
        <f>VLOOKUP($A27, MAX_SEM!$D$1:$J$38, 3, FALSE)</f>
        <v>0.373020714589615</v>
      </c>
      <c r="M27">
        <f>VLOOKUP($A27, MAX_SEM!$D$1:$J$38, 5, FALSE)</f>
        <v>1.8729223409952301E-6</v>
      </c>
    </row>
    <row r="28" spans="1:13" x14ac:dyDescent="0.25">
      <c r="A28" t="s">
        <v>155</v>
      </c>
      <c r="B28">
        <v>-1.75</v>
      </c>
      <c r="C28" t="s">
        <v>473</v>
      </c>
      <c r="D28">
        <v>0</v>
      </c>
      <c r="E28">
        <v>-1.79</v>
      </c>
      <c r="F28" t="s">
        <v>474</v>
      </c>
      <c r="G28">
        <v>0</v>
      </c>
      <c r="H28">
        <v>-1.68</v>
      </c>
      <c r="I28" t="s">
        <v>475</v>
      </c>
      <c r="J28">
        <v>0</v>
      </c>
      <c r="K28">
        <f>VLOOKUP($A28,MAX_SEM!$D$1:$J$38, 2, FALSE)</f>
        <v>-1.4858624737378101</v>
      </c>
      <c r="L28">
        <f>VLOOKUP($A28, MAX_SEM!$D$1:$J$38, 3, FALSE)</f>
        <v>0.28354320948969203</v>
      </c>
      <c r="M28">
        <f>VLOOKUP($A28, MAX_SEM!$D$1:$J$38, 5, FALSE)</f>
        <v>1.60282075167828E-7</v>
      </c>
    </row>
    <row r="29" spans="1:13" x14ac:dyDescent="0.25">
      <c r="A29" t="s">
        <v>154</v>
      </c>
      <c r="B29">
        <v>-1.39</v>
      </c>
      <c r="C29" t="s">
        <v>476</v>
      </c>
      <c r="D29">
        <v>3.2000000000000001E-2</v>
      </c>
      <c r="E29">
        <v>-1.39</v>
      </c>
      <c r="F29" t="s">
        <v>477</v>
      </c>
      <c r="G29">
        <v>3.1E-2</v>
      </c>
      <c r="H29">
        <v>-1.45</v>
      </c>
      <c r="I29" t="s">
        <v>478</v>
      </c>
      <c r="J29">
        <v>3.1E-2</v>
      </c>
      <c r="K29">
        <f>VLOOKUP($A29,MAX_SEM!$D$1:$J$38, 2, FALSE)</f>
        <v>-1.40386108581525</v>
      </c>
      <c r="L29">
        <f>VLOOKUP($A29, MAX_SEM!$D$1:$J$38, 3, FALSE)</f>
        <v>0.65079117181236001</v>
      </c>
      <c r="M29">
        <f>VLOOKUP($A29, MAX_SEM!$D$1:$J$38, 5, FALSE)</f>
        <v>3.0993151865195401E-2</v>
      </c>
    </row>
    <row r="30" spans="1:13" x14ac:dyDescent="0.25">
      <c r="A30" t="s">
        <v>90</v>
      </c>
      <c r="B30">
        <v>-0.04</v>
      </c>
      <c r="C30" t="s">
        <v>401</v>
      </c>
      <c r="D30">
        <v>0.746</v>
      </c>
      <c r="E30">
        <v>-0.05</v>
      </c>
      <c r="F30" t="s">
        <v>402</v>
      </c>
      <c r="G30">
        <v>0.64200000000000002</v>
      </c>
      <c r="H30">
        <v>-0.04</v>
      </c>
      <c r="I30" t="s">
        <v>403</v>
      </c>
      <c r="J30">
        <v>0.70599999999999996</v>
      </c>
      <c r="K30">
        <f>VLOOKUP($A30,MAX_SEM!$D$1:$J$38, 2, FALSE)</f>
        <v>-4.7852388533199702E-2</v>
      </c>
      <c r="L30">
        <f>VLOOKUP($A30, MAX_SEM!$D$1:$J$38, 3, FALSE)</f>
        <v>0.112208886851453</v>
      </c>
      <c r="M30">
        <f>VLOOKUP($A30, MAX_SEM!$D$1:$J$38, 5, FALSE)</f>
        <v>0.66977407422034296</v>
      </c>
    </row>
    <row r="31" spans="1:13" x14ac:dyDescent="0.25">
      <c r="A31" t="s">
        <v>93</v>
      </c>
      <c r="B31">
        <v>-0.12</v>
      </c>
      <c r="C31" t="s">
        <v>404</v>
      </c>
      <c r="D31">
        <v>0.53100000000000003</v>
      </c>
      <c r="E31">
        <v>-0.12</v>
      </c>
      <c r="F31" t="s">
        <v>405</v>
      </c>
      <c r="G31">
        <v>0.54600000000000004</v>
      </c>
      <c r="H31">
        <v>-0.13</v>
      </c>
      <c r="I31" t="s">
        <v>404</v>
      </c>
      <c r="J31">
        <v>0.52200000000000002</v>
      </c>
      <c r="K31">
        <f>VLOOKUP($A31,MAX_SEM!$D$1:$J$38, 2, FALSE)</f>
        <v>-0.26366423678754403</v>
      </c>
      <c r="L31">
        <f>VLOOKUP($A31, MAX_SEM!$D$1:$J$38, 3, FALSE)</f>
        <v>0.176627657324471</v>
      </c>
      <c r="M31">
        <f>VLOOKUP($A31, MAX_SEM!$D$1:$J$38, 5, FALSE)</f>
        <v>0.13549774553539101</v>
      </c>
    </row>
    <row r="32" spans="1:13" x14ac:dyDescent="0.25">
      <c r="A32" t="s">
        <v>97</v>
      </c>
      <c r="B32">
        <v>-0.32</v>
      </c>
      <c r="C32" t="s">
        <v>406</v>
      </c>
      <c r="D32">
        <v>0.40200000000000002</v>
      </c>
      <c r="E32">
        <v>-0.28999999999999998</v>
      </c>
      <c r="F32" t="s">
        <v>407</v>
      </c>
      <c r="G32">
        <v>0.438</v>
      </c>
      <c r="H32">
        <v>-0.33</v>
      </c>
      <c r="I32" t="s">
        <v>408</v>
      </c>
      <c r="J32">
        <v>0.38500000000000001</v>
      </c>
      <c r="K32">
        <f>VLOOKUP($A32,MAX_SEM!$D$1:$J$38, 2, FALSE)</f>
        <v>-0.53207715950524603</v>
      </c>
      <c r="L32">
        <f>VLOOKUP($A32, MAX_SEM!$D$1:$J$38, 3, FALSE)</f>
        <v>0.33830576178627503</v>
      </c>
      <c r="M32">
        <f>VLOOKUP($A32, MAX_SEM!$D$1:$J$38, 5, FALSE)</f>
        <v>0.115772080060422</v>
      </c>
    </row>
    <row r="33" spans="1:13" x14ac:dyDescent="0.25">
      <c r="A33" t="s">
        <v>101</v>
      </c>
      <c r="B33">
        <v>1.21</v>
      </c>
      <c r="C33" t="s">
        <v>409</v>
      </c>
      <c r="D33">
        <v>0</v>
      </c>
      <c r="E33">
        <v>1.2</v>
      </c>
      <c r="F33" t="s">
        <v>410</v>
      </c>
      <c r="G33">
        <v>0</v>
      </c>
      <c r="H33">
        <v>1.28</v>
      </c>
      <c r="I33" t="s">
        <v>411</v>
      </c>
      <c r="J33">
        <v>0</v>
      </c>
      <c r="K33">
        <f>VLOOKUP($A33,MAX_SEM!$D$1:$J$38, 2, FALSE)</f>
        <v>1.3932977340155499</v>
      </c>
      <c r="L33">
        <f>VLOOKUP($A33, MAX_SEM!$D$1:$J$38, 3, FALSE)</f>
        <v>0.14599834237942799</v>
      </c>
      <c r="M33">
        <f>VLOOKUP($A33, MAX_SEM!$D$1:$J$38, 5, FALSE)</f>
        <v>0</v>
      </c>
    </row>
    <row r="34" spans="1:13" x14ac:dyDescent="0.25">
      <c r="A34" t="s">
        <v>105</v>
      </c>
      <c r="B34">
        <v>-0.04</v>
      </c>
      <c r="C34" t="s">
        <v>412</v>
      </c>
      <c r="D34">
        <v>0.10100000000000001</v>
      </c>
      <c r="K34">
        <f>VLOOKUP($A34,MAX_SEM!$D$1:$J$38, 2, FALSE)</f>
        <v>-0.39372458514877801</v>
      </c>
      <c r="L34">
        <f>VLOOKUP($A34, MAX_SEM!$D$1:$J$38, 3, FALSE)</f>
        <v>0.19764986302232901</v>
      </c>
      <c r="M34">
        <f>VLOOKUP($A34, MAX_SEM!$D$1:$J$38, 5, FALSE)</f>
        <v>4.6367695045950397E-2</v>
      </c>
    </row>
    <row r="35" spans="1:13" x14ac:dyDescent="0.25">
      <c r="A35" t="s">
        <v>107</v>
      </c>
      <c r="B35">
        <v>-0.01</v>
      </c>
      <c r="C35" t="s">
        <v>413</v>
      </c>
      <c r="D35">
        <v>0.81299999999999994</v>
      </c>
      <c r="K35">
        <f>VLOOKUP($A35,MAX_SEM!$D$1:$J$38, 2, FALSE)</f>
        <v>0.118620127061729</v>
      </c>
      <c r="L35">
        <f>VLOOKUP($A35, MAX_SEM!$D$1:$J$38, 3, FALSE)</f>
        <v>0.18901774404226801</v>
      </c>
      <c r="M35">
        <f>VLOOKUP($A35, MAX_SEM!$D$1:$J$38, 5, FALSE)</f>
        <v>0.53029169361178996</v>
      </c>
    </row>
    <row r="36" spans="1:13" x14ac:dyDescent="0.25">
      <c r="A36" t="s">
        <v>109</v>
      </c>
      <c r="B36">
        <v>0</v>
      </c>
      <c r="C36" t="s">
        <v>414</v>
      </c>
      <c r="D36">
        <v>0.82699999999999996</v>
      </c>
      <c r="K36">
        <f>VLOOKUP($A36,MAX_SEM!$D$1:$J$38, 2, FALSE)</f>
        <v>3.6059408996546902E-2</v>
      </c>
      <c r="L36">
        <f>VLOOKUP($A36, MAX_SEM!$D$1:$J$38, 3, FALSE)</f>
        <v>0.14676171907857299</v>
      </c>
      <c r="M36">
        <f>VLOOKUP($A36, MAX_SEM!$D$1:$J$38, 5, FALSE)</f>
        <v>0.80591418408460902</v>
      </c>
    </row>
    <row r="37" spans="1:13" x14ac:dyDescent="0.25">
      <c r="A37" t="s">
        <v>111</v>
      </c>
      <c r="B37">
        <v>0.14000000000000001</v>
      </c>
      <c r="C37" t="s">
        <v>415</v>
      </c>
      <c r="D37">
        <v>0</v>
      </c>
      <c r="K37">
        <f>VLOOKUP($A37,MAX_SEM!$D$1:$J$38, 2, FALSE)</f>
        <v>0.90820372777849301</v>
      </c>
      <c r="L37">
        <f>VLOOKUP($A37, MAX_SEM!$D$1:$J$38, 3, FALSE)</f>
        <v>0.16673194527532001</v>
      </c>
      <c r="M37">
        <f>VLOOKUP($A37, MAX_SEM!$D$1:$J$38, 5, FALSE)</f>
        <v>5.12008773156936E-8</v>
      </c>
    </row>
    <row r="38" spans="1:13" x14ac:dyDescent="0.25">
      <c r="A38" t="s">
        <v>113</v>
      </c>
      <c r="B38">
        <v>0.33</v>
      </c>
      <c r="C38" t="s">
        <v>416</v>
      </c>
      <c r="D38">
        <v>4.0000000000000001E-3</v>
      </c>
      <c r="E38">
        <v>0.33</v>
      </c>
      <c r="F38" t="s">
        <v>416</v>
      </c>
      <c r="G38">
        <v>4.0000000000000001E-3</v>
      </c>
      <c r="H38">
        <v>0.3</v>
      </c>
      <c r="I38" t="s">
        <v>417</v>
      </c>
      <c r="J38">
        <v>1.2E-2</v>
      </c>
      <c r="K38">
        <f>VLOOKUP($A38,MAX_SEM!$D$1:$J$38, 2, FALSE)</f>
        <v>0.68331637109092103</v>
      </c>
      <c r="L38">
        <f>VLOOKUP($A38, MAX_SEM!$D$1:$J$38, 3, FALSE)</f>
        <v>0.31444456780341701</v>
      </c>
      <c r="M38">
        <f>VLOOKUP($A38, MAX_SEM!$D$1:$J$38, 5, FALSE)</f>
        <v>2.97735381631778E-2</v>
      </c>
    </row>
    <row r="39" spans="1:13" x14ac:dyDescent="0.25">
      <c r="A39" t="s">
        <v>116</v>
      </c>
      <c r="B39">
        <v>0.02</v>
      </c>
      <c r="C39" t="s">
        <v>418</v>
      </c>
      <c r="D39">
        <v>0.9</v>
      </c>
      <c r="E39">
        <v>0</v>
      </c>
      <c r="F39" t="s">
        <v>419</v>
      </c>
      <c r="G39">
        <v>0.99</v>
      </c>
      <c r="H39">
        <v>0.01</v>
      </c>
      <c r="I39" t="s">
        <v>420</v>
      </c>
      <c r="J39">
        <v>0.95199999999999996</v>
      </c>
      <c r="K39">
        <f>VLOOKUP($A39,MAX_SEM!$D$1:$J$38, 2, FALSE)</f>
        <v>-0.100130334011231</v>
      </c>
      <c r="L39">
        <f>VLOOKUP($A39, MAX_SEM!$D$1:$J$38, 3, FALSE)</f>
        <v>0.149305660769492</v>
      </c>
      <c r="M39">
        <f>VLOOKUP($A39, MAX_SEM!$D$1:$J$38, 5, FALSE)</f>
        <v>0.50244995528553704</v>
      </c>
    </row>
    <row r="40" spans="1:13" x14ac:dyDescent="0.25">
      <c r="A40" t="s">
        <v>120</v>
      </c>
      <c r="E40">
        <v>-0.27</v>
      </c>
      <c r="F40" t="s">
        <v>421</v>
      </c>
      <c r="G40">
        <v>0.123</v>
      </c>
    </row>
    <row r="41" spans="1:13" x14ac:dyDescent="0.25">
      <c r="A41" t="s">
        <v>122</v>
      </c>
      <c r="E41">
        <v>-0.06</v>
      </c>
      <c r="F41" t="s">
        <v>422</v>
      </c>
      <c r="G41">
        <v>0.76900000000000002</v>
      </c>
    </row>
    <row r="42" spans="1:13" x14ac:dyDescent="0.25">
      <c r="A42" t="s">
        <v>124</v>
      </c>
      <c r="E42">
        <v>-0.04</v>
      </c>
      <c r="F42" t="s">
        <v>423</v>
      </c>
      <c r="G42">
        <v>0.84499999999999997</v>
      </c>
    </row>
    <row r="43" spans="1:13" x14ac:dyDescent="0.25">
      <c r="A43" t="s">
        <v>126</v>
      </c>
      <c r="E43">
        <v>1.41</v>
      </c>
      <c r="F43" t="s">
        <v>424</v>
      </c>
      <c r="G43">
        <v>0</v>
      </c>
    </row>
    <row r="44" spans="1:13" x14ac:dyDescent="0.25">
      <c r="A44" t="s">
        <v>128</v>
      </c>
      <c r="H44">
        <v>-0.24</v>
      </c>
      <c r="I44" t="s">
        <v>425</v>
      </c>
      <c r="J44">
        <v>7.0000000000000007E-2</v>
      </c>
    </row>
    <row r="45" spans="1:13" x14ac:dyDescent="0.25">
      <c r="A45" t="s">
        <v>130</v>
      </c>
      <c r="H45">
        <v>-0.02</v>
      </c>
      <c r="I45" t="s">
        <v>426</v>
      </c>
      <c r="J45">
        <v>0.872</v>
      </c>
    </row>
    <row r="46" spans="1:13" x14ac:dyDescent="0.25">
      <c r="A46" t="s">
        <v>132</v>
      </c>
      <c r="H46">
        <v>-0.01</v>
      </c>
      <c r="I46" t="s">
        <v>427</v>
      </c>
      <c r="J46">
        <v>0.92</v>
      </c>
    </row>
    <row r="47" spans="1:13" x14ac:dyDescent="0.25">
      <c r="A47" t="s">
        <v>134</v>
      </c>
      <c r="H47">
        <v>0.91</v>
      </c>
      <c r="I47" t="s">
        <v>428</v>
      </c>
      <c r="J47">
        <v>0</v>
      </c>
    </row>
    <row r="48" spans="1:13" x14ac:dyDescent="0.25">
      <c r="A48" t="s">
        <v>136</v>
      </c>
      <c r="B48">
        <v>1015</v>
      </c>
      <c r="E48">
        <v>1008</v>
      </c>
      <c r="H48">
        <v>982</v>
      </c>
    </row>
    <row r="49" spans="1:8" x14ac:dyDescent="0.25">
      <c r="A49" t="s">
        <v>140</v>
      </c>
      <c r="B49" t="s">
        <v>429</v>
      </c>
      <c r="E49" t="s">
        <v>429</v>
      </c>
      <c r="H49" t="s">
        <v>430</v>
      </c>
    </row>
    <row r="50" spans="1:8" x14ac:dyDescent="0.25">
      <c r="A50" t="s">
        <v>140</v>
      </c>
      <c r="B50" t="s">
        <v>429</v>
      </c>
      <c r="E50" t="s">
        <v>429</v>
      </c>
      <c r="H50" t="s">
        <v>430</v>
      </c>
    </row>
  </sheetData>
  <conditionalFormatting sqref="D1:D1048576 G1:G1048576 J1:J1048576 M1:M1048576">
    <cfRule type="cellIs" dxfId="0" priority="1" operator="lessThan">
      <formula>0.005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CC7C-BD2E-4622-92ED-F18CBA3E8029}">
  <dimension ref="A1:J38"/>
  <sheetViews>
    <sheetView workbookViewId="0">
      <selection activeCell="G38" sqref="G38"/>
    </sheetView>
  </sheetViews>
  <sheetFormatPr defaultRowHeight="15" x14ac:dyDescent="0.25"/>
  <cols>
    <col min="4" max="4" width="17.7109375" customWidth="1"/>
  </cols>
  <sheetData>
    <row r="1" spans="1:10" x14ac:dyDescent="0.25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25">
      <c r="A2">
        <v>35</v>
      </c>
      <c r="B2" t="s">
        <v>157</v>
      </c>
      <c r="C2" t="s">
        <v>152</v>
      </c>
      <c r="D2" t="s">
        <v>113</v>
      </c>
      <c r="E2">
        <v>0.68331637109092103</v>
      </c>
      <c r="F2">
        <v>0.31444456780341701</v>
      </c>
      <c r="G2">
        <v>2.17309008027804</v>
      </c>
      <c r="H2">
        <v>2.97735381631778E-2</v>
      </c>
      <c r="I2">
        <v>6.7016343061961095E-2</v>
      </c>
      <c r="J2">
        <v>1.2996163991198799</v>
      </c>
    </row>
    <row r="3" spans="1:10" x14ac:dyDescent="0.25">
      <c r="A3">
        <v>36</v>
      </c>
      <c r="B3" t="s">
        <v>157</v>
      </c>
      <c r="C3" t="s">
        <v>152</v>
      </c>
      <c r="D3" t="s">
        <v>116</v>
      </c>
      <c r="E3">
        <v>-0.100130334011231</v>
      </c>
      <c r="F3">
        <v>0.149305660769492</v>
      </c>
      <c r="G3">
        <v>-0.67063990404100904</v>
      </c>
      <c r="H3">
        <v>0.50244995528553704</v>
      </c>
      <c r="I3">
        <v>-0.39276405180738999</v>
      </c>
      <c r="J3">
        <v>0.19250338378492701</v>
      </c>
    </row>
    <row r="4" spans="1:10" x14ac:dyDescent="0.25">
      <c r="A4">
        <v>37</v>
      </c>
      <c r="B4" t="s">
        <v>157</v>
      </c>
      <c r="C4" t="s">
        <v>152</v>
      </c>
      <c r="D4" t="s">
        <v>105</v>
      </c>
      <c r="E4">
        <v>-0.39372458514877801</v>
      </c>
      <c r="F4">
        <v>0.19764986302232901</v>
      </c>
      <c r="G4">
        <v>-1.9920306502023599</v>
      </c>
      <c r="H4">
        <v>4.6367695045950397E-2</v>
      </c>
      <c r="I4">
        <v>-0.78111119822181696</v>
      </c>
      <c r="J4">
        <v>-6.3379720757378898E-3</v>
      </c>
    </row>
    <row r="5" spans="1:10" x14ac:dyDescent="0.25">
      <c r="A5">
        <v>38</v>
      </c>
      <c r="B5" t="s">
        <v>157</v>
      </c>
      <c r="C5" t="s">
        <v>152</v>
      </c>
      <c r="D5" t="s">
        <v>111</v>
      </c>
      <c r="E5">
        <v>0.90820372777849301</v>
      </c>
      <c r="F5">
        <v>0.16673194527532001</v>
      </c>
      <c r="G5">
        <v>5.4470888963647601</v>
      </c>
      <c r="H5" s="1">
        <v>5.12008773156936E-8</v>
      </c>
      <c r="I5">
        <v>0.58141511996656203</v>
      </c>
      <c r="J5">
        <v>1.23499233559042</v>
      </c>
    </row>
    <row r="6" spans="1:10" x14ac:dyDescent="0.25">
      <c r="A6">
        <v>39</v>
      </c>
      <c r="B6" t="s">
        <v>157</v>
      </c>
      <c r="C6" t="s">
        <v>152</v>
      </c>
      <c r="D6" t="s">
        <v>107</v>
      </c>
      <c r="E6">
        <v>0.118620127061729</v>
      </c>
      <c r="F6">
        <v>0.18901774404226801</v>
      </c>
      <c r="G6">
        <v>0.62756080209698994</v>
      </c>
      <c r="H6">
        <v>0.53029169361178996</v>
      </c>
      <c r="I6">
        <v>-0.25184784370012597</v>
      </c>
      <c r="J6">
        <v>0.48908809782358498</v>
      </c>
    </row>
    <row r="7" spans="1:10" x14ac:dyDescent="0.25">
      <c r="A7">
        <v>40</v>
      </c>
      <c r="B7" t="s">
        <v>157</v>
      </c>
      <c r="C7" t="s">
        <v>152</v>
      </c>
      <c r="D7" t="s">
        <v>109</v>
      </c>
      <c r="E7">
        <v>3.6059408996546902E-2</v>
      </c>
      <c r="F7">
        <v>0.14676171907857299</v>
      </c>
      <c r="G7">
        <v>0.245700372160682</v>
      </c>
      <c r="H7">
        <v>0.80591418408460902</v>
      </c>
      <c r="I7">
        <v>-0.25158827470664102</v>
      </c>
      <c r="J7">
        <v>0.32370709269973502</v>
      </c>
    </row>
    <row r="8" spans="1:10" x14ac:dyDescent="0.25">
      <c r="A8">
        <v>41</v>
      </c>
      <c r="B8" t="s">
        <v>157</v>
      </c>
      <c r="C8" t="s">
        <v>152</v>
      </c>
      <c r="D8" t="s">
        <v>25</v>
      </c>
      <c r="E8">
        <v>-0.59471143328557596</v>
      </c>
      <c r="F8">
        <v>1.4214419105756799</v>
      </c>
      <c r="G8">
        <v>-0.41838602679494502</v>
      </c>
      <c r="H8">
        <v>0.67566490122751</v>
      </c>
      <c r="I8">
        <v>-3.3806863841297199</v>
      </c>
      <c r="J8">
        <v>2.19126351755857</v>
      </c>
    </row>
    <row r="9" spans="1:10" x14ac:dyDescent="0.25">
      <c r="A9">
        <v>42</v>
      </c>
      <c r="B9" t="s">
        <v>157</v>
      </c>
      <c r="C9" t="s">
        <v>152</v>
      </c>
      <c r="D9" t="s">
        <v>29</v>
      </c>
      <c r="E9">
        <v>7.1359874444779897E-2</v>
      </c>
      <c r="F9">
        <v>0.34397801861088501</v>
      </c>
      <c r="G9">
        <v>0.20745475171046801</v>
      </c>
      <c r="H9">
        <v>0.83565472682767405</v>
      </c>
      <c r="I9">
        <v>-0.602824653506004</v>
      </c>
      <c r="J9">
        <v>0.74554440239556397</v>
      </c>
    </row>
    <row r="10" spans="1:10" x14ac:dyDescent="0.25">
      <c r="A10">
        <v>43</v>
      </c>
      <c r="B10" t="s">
        <v>157</v>
      </c>
      <c r="C10" t="s">
        <v>152</v>
      </c>
      <c r="D10" t="s">
        <v>33</v>
      </c>
      <c r="E10">
        <v>1.05053182822943</v>
      </c>
      <c r="F10">
        <v>0.78393233825185804</v>
      </c>
      <c r="G10">
        <v>1.3400797198545</v>
      </c>
      <c r="H10">
        <v>0.180219428582508</v>
      </c>
      <c r="I10">
        <v>-0.485947321060482</v>
      </c>
      <c r="J10">
        <v>2.5870109775193399</v>
      </c>
    </row>
    <row r="11" spans="1:10" x14ac:dyDescent="0.25">
      <c r="A11">
        <v>44</v>
      </c>
      <c r="B11" t="s">
        <v>157</v>
      </c>
      <c r="C11" t="s">
        <v>152</v>
      </c>
      <c r="D11" t="s">
        <v>37</v>
      </c>
      <c r="E11">
        <v>0.42119283744820302</v>
      </c>
      <c r="F11">
        <v>0.32715709784857699</v>
      </c>
      <c r="G11">
        <v>1.2874329801126601</v>
      </c>
      <c r="H11">
        <v>0.19794341530811399</v>
      </c>
      <c r="I11">
        <v>-0.22002329162165399</v>
      </c>
      <c r="J11">
        <v>1.06240896651806</v>
      </c>
    </row>
    <row r="12" spans="1:10" x14ac:dyDescent="0.25">
      <c r="A12">
        <v>45</v>
      </c>
      <c r="B12" t="s">
        <v>157</v>
      </c>
      <c r="C12" t="s">
        <v>152</v>
      </c>
      <c r="D12" t="s">
        <v>41</v>
      </c>
      <c r="E12">
        <v>0.66162536430715302</v>
      </c>
      <c r="F12">
        <v>0.298901705286445</v>
      </c>
      <c r="G12">
        <v>2.21352154439233</v>
      </c>
      <c r="H12">
        <v>2.68617095809827E-2</v>
      </c>
      <c r="I12">
        <v>7.5788787028114493E-2</v>
      </c>
      <c r="J12">
        <v>1.2474619415861901</v>
      </c>
    </row>
    <row r="13" spans="1:10" x14ac:dyDescent="0.25">
      <c r="A13">
        <v>46</v>
      </c>
      <c r="B13" t="s">
        <v>157</v>
      </c>
      <c r="C13" t="s">
        <v>152</v>
      </c>
      <c r="D13" t="s">
        <v>45</v>
      </c>
      <c r="E13">
        <v>1.0175764842557</v>
      </c>
      <c r="F13">
        <v>1.2769860792727501</v>
      </c>
      <c r="G13">
        <v>0.79685793038184005</v>
      </c>
      <c r="H13">
        <v>0.42553354614453098</v>
      </c>
      <c r="I13">
        <v>-1.4852702398778901</v>
      </c>
      <c r="J13">
        <v>3.5204232083893001</v>
      </c>
    </row>
    <row r="14" spans="1:10" x14ac:dyDescent="0.25">
      <c r="A14">
        <v>47</v>
      </c>
      <c r="B14" t="s">
        <v>157</v>
      </c>
      <c r="C14" t="s">
        <v>152</v>
      </c>
      <c r="D14" t="s">
        <v>49</v>
      </c>
      <c r="E14">
        <v>1.1238670148896099</v>
      </c>
      <c r="F14">
        <v>0.99463887573060805</v>
      </c>
      <c r="G14">
        <v>1.1299246815223101</v>
      </c>
      <c r="H14">
        <v>0.25850796286066902</v>
      </c>
      <c r="I14">
        <v>-0.82558935916579002</v>
      </c>
      <c r="J14">
        <v>3.0733233889450098</v>
      </c>
    </row>
    <row r="15" spans="1:10" x14ac:dyDescent="0.25">
      <c r="A15">
        <v>48</v>
      </c>
      <c r="B15" t="s">
        <v>157</v>
      </c>
      <c r="C15" t="s">
        <v>152</v>
      </c>
      <c r="D15" t="s">
        <v>52</v>
      </c>
      <c r="E15">
        <v>0.21380365307046001</v>
      </c>
      <c r="F15">
        <v>0.217203667039818</v>
      </c>
      <c r="G15">
        <v>0.98434642464514799</v>
      </c>
      <c r="H15">
        <v>0.32494521053032999</v>
      </c>
      <c r="I15">
        <v>-0.21190771163761199</v>
      </c>
      <c r="J15">
        <v>0.63951501777853204</v>
      </c>
    </row>
    <row r="16" spans="1:10" x14ac:dyDescent="0.25">
      <c r="A16">
        <v>49</v>
      </c>
      <c r="B16" t="s">
        <v>157</v>
      </c>
      <c r="C16" t="s">
        <v>152</v>
      </c>
      <c r="D16" t="s">
        <v>55</v>
      </c>
      <c r="E16">
        <v>-0.67999825619718302</v>
      </c>
      <c r="F16">
        <v>0.576486715352304</v>
      </c>
      <c r="G16">
        <v>-1.1795558129758801</v>
      </c>
      <c r="H16">
        <v>0.238176926045708</v>
      </c>
      <c r="I16">
        <v>-1.80989145585349</v>
      </c>
      <c r="J16">
        <v>0.44989494345912601</v>
      </c>
    </row>
    <row r="17" spans="1:10" x14ac:dyDescent="0.25">
      <c r="A17">
        <v>50</v>
      </c>
      <c r="B17" t="s">
        <v>157</v>
      </c>
      <c r="C17" t="s">
        <v>152</v>
      </c>
      <c r="D17" t="s">
        <v>59</v>
      </c>
      <c r="E17">
        <v>-0.99924033035388504</v>
      </c>
      <c r="F17">
        <v>1.31663307560193</v>
      </c>
      <c r="G17">
        <v>-0.75893606872747099</v>
      </c>
      <c r="H17">
        <v>0.44789080133695802</v>
      </c>
      <c r="I17">
        <v>-3.5797937393878598</v>
      </c>
      <c r="J17">
        <v>1.58131307868009</v>
      </c>
    </row>
    <row r="18" spans="1:10" x14ac:dyDescent="0.25">
      <c r="A18">
        <v>51</v>
      </c>
      <c r="B18" t="s">
        <v>157</v>
      </c>
      <c r="C18" t="s">
        <v>152</v>
      </c>
      <c r="D18" t="s">
        <v>6</v>
      </c>
      <c r="E18">
        <v>-0.38041155362481699</v>
      </c>
      <c r="F18">
        <v>0.30673943870325798</v>
      </c>
      <c r="G18">
        <v>-1.2401781630461599</v>
      </c>
      <c r="H18">
        <v>0.214909503449498</v>
      </c>
      <c r="I18">
        <v>-0.98160980612123305</v>
      </c>
      <c r="J18">
        <v>0.22078669887159999</v>
      </c>
    </row>
    <row r="19" spans="1:10" x14ac:dyDescent="0.25">
      <c r="A19">
        <v>52</v>
      </c>
      <c r="B19" t="s">
        <v>157</v>
      </c>
      <c r="C19" t="s">
        <v>152</v>
      </c>
      <c r="D19" t="s">
        <v>9</v>
      </c>
      <c r="E19">
        <v>-0.10372973181264999</v>
      </c>
      <c r="F19">
        <v>0.39210819596681901</v>
      </c>
      <c r="G19">
        <v>-0.26454364606402703</v>
      </c>
      <c r="H19">
        <v>0.791361037589841</v>
      </c>
      <c r="I19">
        <v>-0.872247673950589</v>
      </c>
      <c r="J19">
        <v>0.66478821032528901</v>
      </c>
    </row>
    <row r="20" spans="1:10" x14ac:dyDescent="0.25">
      <c r="A20">
        <v>53</v>
      </c>
      <c r="B20" t="s">
        <v>157</v>
      </c>
      <c r="C20" t="s">
        <v>152</v>
      </c>
      <c r="D20" t="s">
        <v>13</v>
      </c>
      <c r="E20">
        <v>-0.61864725637252205</v>
      </c>
      <c r="F20">
        <v>0.49035634378371901</v>
      </c>
      <c r="G20">
        <v>-1.26162792470242</v>
      </c>
      <c r="H20">
        <v>0.20708270303642001</v>
      </c>
      <c r="I20">
        <v>-1.5797280297793499</v>
      </c>
      <c r="J20">
        <v>0.34243351703430902</v>
      </c>
    </row>
    <row r="21" spans="1:10" x14ac:dyDescent="0.25">
      <c r="A21">
        <v>54</v>
      </c>
      <c r="B21" t="s">
        <v>157</v>
      </c>
      <c r="C21" t="s">
        <v>152</v>
      </c>
      <c r="D21" t="s">
        <v>17</v>
      </c>
      <c r="E21">
        <v>-0.168049715271468</v>
      </c>
      <c r="F21">
        <v>0.64957980805628801</v>
      </c>
      <c r="G21">
        <v>-0.258705263290613</v>
      </c>
      <c r="H21">
        <v>0.79586265826862101</v>
      </c>
      <c r="I21">
        <v>-1.4412027441462301</v>
      </c>
      <c r="J21">
        <v>1.1051033136032999</v>
      </c>
    </row>
    <row r="22" spans="1:10" x14ac:dyDescent="0.25">
      <c r="A22">
        <v>55</v>
      </c>
      <c r="B22" t="s">
        <v>157</v>
      </c>
      <c r="C22" t="s">
        <v>152</v>
      </c>
      <c r="D22" t="s">
        <v>21</v>
      </c>
      <c r="E22">
        <v>0.125451021932726</v>
      </c>
      <c r="F22">
        <v>0.65604094139950198</v>
      </c>
      <c r="G22">
        <v>0.19122437948019899</v>
      </c>
      <c r="H22">
        <v>0.84834980397684401</v>
      </c>
      <c r="I22">
        <v>-1.1603655955940499</v>
      </c>
      <c r="J22">
        <v>1.4112676394595001</v>
      </c>
    </row>
    <row r="23" spans="1:10" x14ac:dyDescent="0.25">
      <c r="A23">
        <v>56</v>
      </c>
      <c r="B23" t="s">
        <v>157</v>
      </c>
      <c r="C23" t="s">
        <v>152</v>
      </c>
      <c r="D23" t="s">
        <v>63</v>
      </c>
      <c r="E23">
        <v>-0.35463949840969</v>
      </c>
      <c r="F23">
        <v>0.313858199660913</v>
      </c>
      <c r="G23">
        <v>-1.1299354255929499</v>
      </c>
      <c r="H23">
        <v>0.25850343526193298</v>
      </c>
      <c r="I23">
        <v>-0.96979026599766005</v>
      </c>
      <c r="J23">
        <v>0.26051126917827999</v>
      </c>
    </row>
    <row r="24" spans="1:10" x14ac:dyDescent="0.25">
      <c r="A24">
        <v>57</v>
      </c>
      <c r="B24" t="s">
        <v>157</v>
      </c>
      <c r="C24" t="s">
        <v>152</v>
      </c>
      <c r="D24" t="s">
        <v>67</v>
      </c>
      <c r="E24">
        <v>-3.1132200901093799E-2</v>
      </c>
      <c r="F24">
        <v>1.7405454675136101E-2</v>
      </c>
      <c r="G24">
        <v>-1.7886462308604001</v>
      </c>
      <c r="H24">
        <v>7.3671807454422894E-2</v>
      </c>
      <c r="I24">
        <v>-6.5246265198904793E-2</v>
      </c>
      <c r="J24">
        <v>2.9818633967172601E-3</v>
      </c>
    </row>
    <row r="25" spans="1:10" x14ac:dyDescent="0.25">
      <c r="A25">
        <v>58</v>
      </c>
      <c r="B25" t="s">
        <v>157</v>
      </c>
      <c r="C25" t="s">
        <v>152</v>
      </c>
      <c r="D25" t="s">
        <v>70</v>
      </c>
      <c r="E25">
        <v>-3.7359699185881501E-2</v>
      </c>
      <c r="F25">
        <v>0.26176916869015299</v>
      </c>
      <c r="G25">
        <v>-0.14272001310476301</v>
      </c>
      <c r="H25">
        <v>0.88651131035028696</v>
      </c>
      <c r="I25">
        <v>-0.55041784208157196</v>
      </c>
      <c r="J25">
        <v>0.47569844370980802</v>
      </c>
    </row>
    <row r="26" spans="1:10" x14ac:dyDescent="0.25">
      <c r="A26">
        <v>59</v>
      </c>
      <c r="B26" t="s">
        <v>157</v>
      </c>
      <c r="C26" t="s">
        <v>152</v>
      </c>
      <c r="D26" t="s">
        <v>74</v>
      </c>
      <c r="E26">
        <v>0.105430611799384</v>
      </c>
      <c r="F26">
        <v>0.204382301205522</v>
      </c>
      <c r="G26">
        <v>0.51585000842790796</v>
      </c>
      <c r="H26">
        <v>0.60595917198763705</v>
      </c>
      <c r="I26">
        <v>-0.29515133764085599</v>
      </c>
      <c r="J26">
        <v>0.50601256123962401</v>
      </c>
    </row>
    <row r="27" spans="1:10" x14ac:dyDescent="0.25">
      <c r="A27">
        <v>60</v>
      </c>
      <c r="B27" t="s">
        <v>157</v>
      </c>
      <c r="C27" t="s">
        <v>152</v>
      </c>
      <c r="D27" t="s">
        <v>78</v>
      </c>
      <c r="E27">
        <v>-2.8639622428476501E-2</v>
      </c>
      <c r="F27">
        <v>0.10697542108265901</v>
      </c>
      <c r="G27">
        <v>-0.26772152087484602</v>
      </c>
      <c r="H27">
        <v>0.78891368306527698</v>
      </c>
      <c r="I27">
        <v>-0.23830759498149501</v>
      </c>
      <c r="J27">
        <v>0.18102835012454199</v>
      </c>
    </row>
    <row r="28" spans="1:10" x14ac:dyDescent="0.25">
      <c r="A28">
        <v>61</v>
      </c>
      <c r="B28" t="s">
        <v>157</v>
      </c>
      <c r="C28" t="s">
        <v>152</v>
      </c>
      <c r="D28" t="s">
        <v>81</v>
      </c>
      <c r="E28">
        <v>0.277117788572737</v>
      </c>
      <c r="F28">
        <v>0.34046235499058503</v>
      </c>
      <c r="G28">
        <v>0.81394546125488798</v>
      </c>
      <c r="H28">
        <v>0.41567619549143398</v>
      </c>
      <c r="I28">
        <v>-0.39017616530049998</v>
      </c>
      <c r="J28">
        <v>0.94441174244597503</v>
      </c>
    </row>
    <row r="29" spans="1:10" x14ac:dyDescent="0.25">
      <c r="A29">
        <v>62</v>
      </c>
      <c r="B29" t="s">
        <v>157</v>
      </c>
      <c r="C29" t="s">
        <v>152</v>
      </c>
      <c r="D29" t="s">
        <v>84</v>
      </c>
      <c r="E29">
        <v>1.3712504809218999E-2</v>
      </c>
      <c r="F29">
        <v>7.3242155609352905E-2</v>
      </c>
      <c r="G29">
        <v>0.18722148051398901</v>
      </c>
      <c r="H29">
        <v>0.85148698359397701</v>
      </c>
      <c r="I29">
        <v>-0.12983948233519099</v>
      </c>
      <c r="J29">
        <v>0.15726449195362899</v>
      </c>
    </row>
    <row r="30" spans="1:10" x14ac:dyDescent="0.25">
      <c r="A30">
        <v>63</v>
      </c>
      <c r="B30" t="s">
        <v>157</v>
      </c>
      <c r="C30" t="s">
        <v>152</v>
      </c>
      <c r="D30" t="s">
        <v>88</v>
      </c>
      <c r="E30">
        <v>-3.2370280863382702E-3</v>
      </c>
      <c r="F30">
        <v>1.5181613263933399E-2</v>
      </c>
      <c r="G30">
        <v>-0.21322029681973301</v>
      </c>
      <c r="H30">
        <v>0.83115513768620997</v>
      </c>
      <c r="I30">
        <v>-3.2992443310863297E-2</v>
      </c>
      <c r="J30">
        <v>2.6518387138186699E-2</v>
      </c>
    </row>
    <row r="31" spans="1:10" x14ac:dyDescent="0.25">
      <c r="A31">
        <v>64</v>
      </c>
      <c r="B31" t="s">
        <v>157</v>
      </c>
      <c r="C31" t="s">
        <v>152</v>
      </c>
      <c r="D31" t="s">
        <v>153</v>
      </c>
      <c r="E31">
        <v>-1.77806804219984</v>
      </c>
      <c r="F31">
        <v>0.373020714589615</v>
      </c>
      <c r="G31">
        <v>-4.7666737332697897</v>
      </c>
      <c r="H31" s="1">
        <v>1.8729223409952301E-6</v>
      </c>
      <c r="I31">
        <v>-2.5091752082828802</v>
      </c>
      <c r="J31">
        <v>-1.0469608761168001</v>
      </c>
    </row>
    <row r="32" spans="1:10" x14ac:dyDescent="0.25">
      <c r="A32">
        <v>65</v>
      </c>
      <c r="B32" t="s">
        <v>157</v>
      </c>
      <c r="C32" t="s">
        <v>152</v>
      </c>
      <c r="D32" t="s">
        <v>154</v>
      </c>
      <c r="E32">
        <v>-1.40386108581525</v>
      </c>
      <c r="F32">
        <v>0.65079117181236001</v>
      </c>
      <c r="G32">
        <v>-2.15716061713883</v>
      </c>
      <c r="H32">
        <v>3.0993151865195401E-2</v>
      </c>
      <c r="I32">
        <v>-2.67938834402409</v>
      </c>
      <c r="J32">
        <v>-0.12833382760640599</v>
      </c>
    </row>
    <row r="33" spans="1:10" x14ac:dyDescent="0.25">
      <c r="A33">
        <v>66</v>
      </c>
      <c r="B33" t="s">
        <v>157</v>
      </c>
      <c r="C33" t="s">
        <v>152</v>
      </c>
      <c r="D33" t="s">
        <v>155</v>
      </c>
      <c r="E33">
        <v>-1.4858624737378101</v>
      </c>
      <c r="F33">
        <v>0.28354320948969203</v>
      </c>
      <c r="G33">
        <v>-5.2403387702776998</v>
      </c>
      <c r="H33" s="1">
        <v>1.60282075167828E-7</v>
      </c>
      <c r="I33">
        <v>-2.0415969523984998</v>
      </c>
      <c r="J33">
        <v>-0.93012799507711397</v>
      </c>
    </row>
    <row r="34" spans="1:10" x14ac:dyDescent="0.25">
      <c r="A34">
        <v>67</v>
      </c>
      <c r="B34" t="s">
        <v>157</v>
      </c>
      <c r="C34" t="s">
        <v>152</v>
      </c>
      <c r="D34" t="s">
        <v>90</v>
      </c>
      <c r="E34">
        <v>-4.7852388533199702E-2</v>
      </c>
      <c r="F34">
        <v>0.112208886851453</v>
      </c>
      <c r="G34">
        <v>-0.426458098604513</v>
      </c>
      <c r="H34">
        <v>0.66977407422034296</v>
      </c>
      <c r="I34">
        <v>-0.26777776550737797</v>
      </c>
      <c r="J34">
        <v>0.17207298844097901</v>
      </c>
    </row>
    <row r="35" spans="1:10" x14ac:dyDescent="0.25">
      <c r="A35">
        <v>68</v>
      </c>
      <c r="B35" t="s">
        <v>157</v>
      </c>
      <c r="C35" t="s">
        <v>152</v>
      </c>
      <c r="D35" t="s">
        <v>93</v>
      </c>
      <c r="E35">
        <v>-0.26366423678754403</v>
      </c>
      <c r="F35">
        <v>0.176627657324471</v>
      </c>
      <c r="G35">
        <v>-1.4927686908239</v>
      </c>
      <c r="H35">
        <v>0.13549774553539101</v>
      </c>
      <c r="I35">
        <v>-0.60984808381719002</v>
      </c>
      <c r="J35">
        <v>8.2519610242102401E-2</v>
      </c>
    </row>
    <row r="36" spans="1:10" x14ac:dyDescent="0.25">
      <c r="A36">
        <v>69</v>
      </c>
      <c r="B36" t="s">
        <v>157</v>
      </c>
      <c r="C36" t="s">
        <v>152</v>
      </c>
      <c r="D36" t="s">
        <v>97</v>
      </c>
      <c r="E36">
        <v>-0.53207715950524603</v>
      </c>
      <c r="F36">
        <v>0.33830576178627503</v>
      </c>
      <c r="G36">
        <v>-1.5727700193335299</v>
      </c>
      <c r="H36">
        <v>0.115772080060422</v>
      </c>
      <c r="I36">
        <v>-1.1951442683687299</v>
      </c>
      <c r="J36">
        <v>0.13098994935823999</v>
      </c>
    </row>
    <row r="37" spans="1:10" x14ac:dyDescent="0.25">
      <c r="A37">
        <v>70</v>
      </c>
      <c r="B37" t="s">
        <v>157</v>
      </c>
      <c r="C37" t="s">
        <v>152</v>
      </c>
      <c r="D37" t="s">
        <v>101</v>
      </c>
      <c r="E37">
        <v>1.3932977340155499</v>
      </c>
      <c r="F37">
        <v>0.14599834237942799</v>
      </c>
      <c r="G37">
        <v>9.5432435143310101</v>
      </c>
      <c r="H37">
        <v>0</v>
      </c>
      <c r="I37">
        <v>1.10714624114933</v>
      </c>
      <c r="J37">
        <v>1.67944922688178</v>
      </c>
    </row>
    <row r="38" spans="1:10" x14ac:dyDescent="0.25">
      <c r="A38">
        <v>71</v>
      </c>
      <c r="B38" t="s">
        <v>157</v>
      </c>
      <c r="C38" t="s">
        <v>431</v>
      </c>
      <c r="D38" t="s">
        <v>5</v>
      </c>
      <c r="E38">
        <v>7.9490232740413198</v>
      </c>
      <c r="F38">
        <v>0.84031996667437403</v>
      </c>
      <c r="G38">
        <v>9.4595196940281507</v>
      </c>
      <c r="H38">
        <v>0</v>
      </c>
      <c r="I38">
        <v>6.3020264038696503</v>
      </c>
      <c r="J38">
        <v>9.5960201442129893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</vt:lpstr>
      <vt:lpstr>car_SEM</vt:lpstr>
      <vt:lpstr>bike</vt:lpstr>
      <vt:lpstr>bike_SEM</vt:lpstr>
      <vt:lpstr>escooter</vt:lpstr>
      <vt:lpstr>escooter_SEM</vt:lpstr>
      <vt:lpstr>MAX</vt:lpstr>
      <vt:lpstr>MAX_SEM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McQueen</dc:creator>
  <cp:lastModifiedBy>Mike McQueen</cp:lastModifiedBy>
  <dcterms:created xsi:type="dcterms:W3CDTF">2015-06-05T18:17:20Z</dcterms:created>
  <dcterms:modified xsi:type="dcterms:W3CDTF">2020-05-21T21:02:32Z</dcterms:modified>
</cp:coreProperties>
</file>