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v124_ic_ac_uk/Documents/Documents/Individual Project Report Version/Results/"/>
    </mc:Choice>
  </mc:AlternateContent>
  <xr:revisionPtr revIDLastSave="952" documentId="8_{03B9790A-DFA5-4D81-B333-A16BB486151C}" xr6:coauthVersionLast="47" xr6:coauthVersionMax="47" xr10:uidLastSave="{AC934361-03D8-4A2B-A092-EC9DB9794F23}"/>
  <bookViews>
    <workbookView minimized="1" xWindow="1536" yWindow="1536" windowWidth="17280" windowHeight="8880" activeTab="3" xr2:uid="{844A5098-A0C8-452D-A786-0F1B8095EFE2}"/>
  </bookViews>
  <sheets>
    <sheet name="Tactile Main Results" sheetId="1" r:id="rId1"/>
    <sheet name="Tactile Ablation Study Results" sheetId="2" r:id="rId2"/>
    <sheet name="Tactile Rank Tests" sheetId="3" r:id="rId3"/>
    <sheet name="VL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4" l="1"/>
  <c r="D47" i="4"/>
  <c r="E47" i="4"/>
  <c r="F47" i="4"/>
  <c r="G47" i="4"/>
  <c r="H47" i="4"/>
  <c r="I47" i="4"/>
  <c r="J47" i="4"/>
  <c r="K47" i="4"/>
  <c r="L47" i="4"/>
  <c r="B47" i="4"/>
  <c r="D46" i="4"/>
  <c r="F46" i="4"/>
  <c r="G46" i="4"/>
  <c r="H46" i="4"/>
  <c r="I46" i="4"/>
  <c r="J46" i="4"/>
  <c r="L46" i="4"/>
  <c r="D45" i="4"/>
  <c r="F45" i="4"/>
  <c r="G45" i="4"/>
  <c r="H45" i="4"/>
  <c r="I45" i="4"/>
  <c r="J45" i="4"/>
  <c r="L45" i="4"/>
  <c r="B44" i="4"/>
  <c r="B46" i="4" s="1"/>
  <c r="C44" i="4"/>
  <c r="D44" i="4"/>
  <c r="E44" i="4"/>
  <c r="E45" i="4" s="1"/>
  <c r="F44" i="4"/>
  <c r="G44" i="4"/>
  <c r="H44" i="4"/>
  <c r="I44" i="4"/>
  <c r="J44" i="4"/>
  <c r="K44" i="4"/>
  <c r="L44" i="4"/>
  <c r="B43" i="4"/>
  <c r="F43" i="4"/>
  <c r="G43" i="4"/>
  <c r="H43" i="4"/>
  <c r="I43" i="4"/>
  <c r="J43" i="4"/>
  <c r="K43" i="4"/>
  <c r="L43" i="4"/>
  <c r="C43" i="4"/>
  <c r="C45" i="4" s="1"/>
  <c r="D43" i="4"/>
  <c r="E43" i="4"/>
  <c r="I31" i="4"/>
  <c r="C46" i="4" l="1"/>
  <c r="K46" i="4"/>
  <c r="K45" i="4"/>
  <c r="E46" i="4"/>
  <c r="B45" i="4"/>
</calcChain>
</file>

<file path=xl/sharedStrings.xml><?xml version="1.0" encoding="utf-8"?>
<sst xmlns="http://schemas.openxmlformats.org/spreadsheetml/2006/main" count="314" uniqueCount="154">
  <si>
    <t>Model</t>
  </si>
  <si>
    <t>Pretraining Scale</t>
  </si>
  <si>
    <t>Number of Layers</t>
  </si>
  <si>
    <t>Number of Images</t>
  </si>
  <si>
    <t>RMSE +- Std</t>
  </si>
  <si>
    <t>R²</t>
  </si>
  <si>
    <t>Spearman Correlation</t>
  </si>
  <si>
    <t>CNN LSTM</t>
  </si>
  <si>
    <t>Full</t>
  </si>
  <si>
    <t>Half</t>
  </si>
  <si>
    <t>/</t>
  </si>
  <si>
    <t>7.18 + 11.52</t>
  </si>
  <si>
    <t>FINETUNED</t>
  </si>
  <si>
    <t>PRETRAINED</t>
  </si>
  <si>
    <t>9.11 + 12.64</t>
  </si>
  <si>
    <t>6.87 + 11.97</t>
  </si>
  <si>
    <t>9.03 + 13.91</t>
  </si>
  <si>
    <t>4.33 + 5.27</t>
  </si>
  <si>
    <t>6.23 + 9.71</t>
  </si>
  <si>
    <t>5.01  + 6.45</t>
  </si>
  <si>
    <t>Effect of LSTM Depth (assuming pretraining on full scale)</t>
  </si>
  <si>
    <t>Stage</t>
  </si>
  <si>
    <t>Pretraining</t>
  </si>
  <si>
    <t>Finetuned</t>
  </si>
  <si>
    <t>10.733 + 17.30</t>
  </si>
  <si>
    <t>7.43 + 12.12</t>
  </si>
  <si>
    <t>Effect of Number of Contact Images</t>
  </si>
  <si>
    <t>6.86 + 11.59</t>
  </si>
  <si>
    <t>6.27 + 8.14</t>
  </si>
  <si>
    <t>Effect of Pretraining</t>
  </si>
  <si>
    <t>Effect of CNN Backbone</t>
  </si>
  <si>
    <t>7.13 + 11.30</t>
  </si>
  <si>
    <t>CNN50</t>
  </si>
  <si>
    <t>CNN101</t>
  </si>
  <si>
    <t>7.46 + 11.21</t>
  </si>
  <si>
    <t>VGG</t>
  </si>
  <si>
    <t>4.30 + 4.20</t>
  </si>
  <si>
    <t>Due to prediction in glass wiper, more complex, so having 3 layers makes more robus</t>
  </si>
  <si>
    <t>Due to prediction in glass wiper, more complex, so having the model focus on 2 images makes more robus</t>
  </si>
  <si>
    <t>8.80 + 15.91</t>
  </si>
  <si>
    <t>Pretrained +Finetuned</t>
  </si>
  <si>
    <t>Directly trained</t>
  </si>
  <si>
    <t>Model Collapsing due to lower data amount, quality and spread, even penalty term cannot solve it, or introduces great instability during training</t>
  </si>
  <si>
    <t>Notes</t>
  </si>
  <si>
    <t>9.40+10.11</t>
  </si>
  <si>
    <t xml:space="preserve">6.83 +10.57 </t>
  </si>
  <si>
    <t>CNN50 LSTM</t>
  </si>
  <si>
    <t>CNN34</t>
  </si>
  <si>
    <t xml:space="preserve">6.50 +12.55 </t>
  </si>
  <si>
    <t>7.79 +14.24</t>
  </si>
  <si>
    <t xml:space="preserve">Just note worse results is due to glass wiper again, say we are confident that they could work as well especially due to the good spearman correlation but that </t>
  </si>
  <si>
    <t>we find out that cnn50 gives good balance between complexity, robtustness, speed and generalization capabilities</t>
  </si>
  <si>
    <t>Mango 1</t>
  </si>
  <si>
    <t>Mango 2</t>
  </si>
  <si>
    <t>Lime 1</t>
  </si>
  <si>
    <t>Lime 2</t>
  </si>
  <si>
    <t>Tomato 1</t>
  </si>
  <si>
    <t>Tomato 2</t>
  </si>
  <si>
    <t>Banana 1</t>
  </si>
  <si>
    <t>Banana 2</t>
  </si>
  <si>
    <t>Banana 3</t>
  </si>
  <si>
    <t>Avocado 1</t>
  </si>
  <si>
    <t>Avocado 2</t>
  </si>
  <si>
    <t>Full CNN50 LSTM</t>
  </si>
  <si>
    <t>Fruit</t>
  </si>
  <si>
    <t>Intervals</t>
  </si>
  <si>
    <t>Significantly different?</t>
  </si>
  <si>
    <t>tvalue, pvalue?</t>
  </si>
  <si>
    <t>Pairwise Accuracy</t>
  </si>
  <si>
    <t>mean=86.337, 95% CI=(81.243, 91.430)</t>
  </si>
  <si>
    <t>mean=78.836, 95% CI=(76.805, 80.867)</t>
  </si>
  <si>
    <t>t = 2.863, p &lt; 0.01</t>
  </si>
  <si>
    <t>yes</t>
  </si>
  <si>
    <t>mean=75.928, 95% CI=(72.682, 79.174)</t>
  </si>
  <si>
    <t>mean=70.121, 95% CI=(67.345, 72.898)</t>
  </si>
  <si>
    <t>t = 2.845, p&lt; 0.01</t>
  </si>
  <si>
    <t>mean=74.8993, 95% CI=(72.648, 77.151)</t>
  </si>
  <si>
    <t>mean=72.3107, 95% CI=(69.773, 74.848)</t>
  </si>
  <si>
    <t>mean=66.4056, 95% CI=(65.1654, 67.6458)</t>
  </si>
  <si>
    <t>Hard vs Medium: raw p = 0.118625, Bonf p = 0.355874, Holm p = 0.118625</t>
  </si>
  <si>
    <t>Medium vs Soft: raw p = 0.000156, Bonf p = 0.000469, Holm p = 0.000313</t>
  </si>
  <si>
    <t>Hard vs Soft: raw p = 0.000000, Bonf p = 0.000000, Holm p = 0.000000</t>
  </si>
  <si>
    <t>no</t>
  </si>
  <si>
    <t>Medium vs Soft 0.8100</t>
  </si>
  <si>
    <t>Hard vs Medium  0.6400</t>
  </si>
  <si>
    <t>Hard vs Soft 0.9450</t>
  </si>
  <si>
    <t>mean=78.764, 95% CI=(76.620, 80.908)</t>
  </si>
  <si>
    <t>mean=72.588, 95% CI=(71.054, 74.121)</t>
  </si>
  <si>
    <t>t = 4.904, p&lt;0.01</t>
  </si>
  <si>
    <t>mean=64.197, 95% CI=(63.840, 64.554)</t>
  </si>
  <si>
    <t>mean=63.684, 95% CI=(63.398, 63.970)</t>
  </si>
  <si>
    <t>t = 2.348, pvalue = 0.024</t>
  </si>
  <si>
    <t>mean=72.102, 95% CI=(68.673, 75.532)</t>
  </si>
  <si>
    <t>mean=65.172, 95% CI=(63.364, 66.980)</t>
  </si>
  <si>
    <t>t = 3.741, p&lt;0.01</t>
  </si>
  <si>
    <t>mean=78.704, 95% CI=(75.747, 81.661)</t>
  </si>
  <si>
    <t>t = 4.937, p&lt;0.01</t>
  </si>
  <si>
    <t>mean=69.205, 95% CI=(66.471, 71.939)</t>
  </si>
  <si>
    <t>mean=74.0185, 95% CI=(70.3622, 77.6749)</t>
  </si>
  <si>
    <t>mean=68.2803, 95% CI=(66.2326, 70.3281)</t>
  </si>
  <si>
    <t>mean=63.7734, 95% CI=(62.9458, 64.6010)</t>
  </si>
  <si>
    <t>Medium vs Soft: raw p = 0.000246, Bonf p = 0.000737, Holm p = 0.000491</t>
  </si>
  <si>
    <t>Hard vs Medium: raw p = 0.007548, Bonf p = 0.022644, Holm p = 0.007548</t>
  </si>
  <si>
    <t>Hard vs Soft: raw p = 0.000011, Bonf p = 0.000034, Holm p = 0.000034</t>
  </si>
  <si>
    <t>SINGLE</t>
  </si>
  <si>
    <t>Fruit Requested</t>
  </si>
  <si>
    <t>YOLO</t>
  </si>
  <si>
    <t>Confidence Score</t>
  </si>
  <si>
    <t>Segmentation Score (IoU)</t>
  </si>
  <si>
    <t>Error (mm)</t>
  </si>
  <si>
    <t>SR</t>
  </si>
  <si>
    <t>GSAM</t>
  </si>
  <si>
    <t>Confidence Score (CS)</t>
  </si>
  <si>
    <t>Because more long term dependency, less downgrade</t>
  </si>
  <si>
    <t>Transformer</t>
  </si>
  <si>
    <t>Banana</t>
  </si>
  <si>
    <t>Lemon</t>
  </si>
  <si>
    <t>Lime</t>
  </si>
  <si>
    <t>Corn</t>
  </si>
  <si>
    <t>Pepper</t>
  </si>
  <si>
    <t>Patato</t>
  </si>
  <si>
    <t>Strawberry</t>
  </si>
  <si>
    <t>Inference Time</t>
  </si>
  <si>
    <t>Load Time</t>
  </si>
  <si>
    <t>Carrot</t>
  </si>
  <si>
    <t>Kiwi</t>
  </si>
  <si>
    <t>Garlic</t>
  </si>
  <si>
    <t>Zuchini</t>
  </si>
  <si>
    <t>Zucchini</t>
  </si>
  <si>
    <t>AVERAGE</t>
  </si>
  <si>
    <t>Lower Bound</t>
  </si>
  <si>
    <t>Uppper Bound</t>
  </si>
  <si>
    <t>Half Transformer</t>
  </si>
  <si>
    <t>Stdev</t>
  </si>
  <si>
    <t>Avocado 3</t>
  </si>
  <si>
    <t>mean=64.588, 95% CI=(63.436, 65.740)</t>
  </si>
  <si>
    <t>mean=63.744, 95% CI=(63.298, 64.191)</t>
  </si>
  <si>
    <t>mean=61.786, 95% CI=(60.393, 63.179)</t>
  </si>
  <si>
    <t>Yes</t>
  </si>
  <si>
    <t>No</t>
  </si>
  <si>
    <t>Hard vs Medium: raw p = 0.165689, Bonf p = 0.497067, Holm p = 0.165689, t = 1.428</t>
  </si>
  <si>
    <t>Medium vs Soft: raw p = 0.010161, Bonf p = 0.030483, Holm p = 0.020322, t= 2.8019</t>
  </si>
  <si>
    <t>Hard vs Soft: raw p = 0.002517, Bonf p = 0.007550, Holm p = 0.00755, t=3.243</t>
  </si>
  <si>
    <t>mean=68.2022, 95% CI=(66.7481, 69.6563)</t>
  </si>
  <si>
    <t>mean=69.1926, 95% CI=(67.1359, 71.2493)</t>
  </si>
  <si>
    <t>mean=64.8606, 95% CI=(64.1599, 65.5612)</t>
  </si>
  <si>
    <t>Hard vs Medium: raw p = 0.416201, Bonf p = 1.000000, Holm p = 0.416201, t=-0.82</t>
  </si>
  <si>
    <t>Medium vs Soft: raw p = 0.000356, Bonf p = 0.001069, Holm p = 0.000713, t=4.17</t>
  </si>
  <si>
    <t>Hard vs Soft: raw p = 0.000178, Bonf p = 0.000534, Holm p = 0.000534, 4.33</t>
  </si>
  <si>
    <t>Conv</t>
  </si>
  <si>
    <t>Collapse</t>
  </si>
  <si>
    <t>No model Collapsing in case of resnet, but there is model collapsing in case of conv or vgg</t>
  </si>
  <si>
    <t>However when conv connected to transformer it works again, so could be because transformer introduces skipp connection again</t>
  </si>
  <si>
    <r>
      <t>ConvNeXt</t>
    </r>
    <r>
      <rPr>
        <sz val="11"/>
        <color theme="1"/>
        <rFont val="Aptos Narrow"/>
        <family val="2"/>
        <scheme val="minor"/>
      </rPr>
      <t xml:space="preserve"> was explicitly designed to </t>
    </r>
    <r>
      <rPr>
        <b/>
        <sz val="11"/>
        <color theme="1"/>
        <rFont val="Aptos Narrow"/>
        <family val="2"/>
        <scheme val="minor"/>
      </rPr>
      <t>bridge CNNs and Transformers, that is reason why only this was used to connect to transformer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</si>
</sst>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AF7B-A47E-425B-90B5-B6E4A1E8673A}">
  <sheetPr>
    <tabColor theme="5" tint="0.59999389629810485"/>
  </sheetPr>
  <dimension ref="A1:G15"/>
  <sheetViews>
    <sheetView zoomScale="124" workbookViewId="0">
      <selection activeCell="G8" sqref="G8"/>
    </sheetView>
  </sheetViews>
  <sheetFormatPr defaultRowHeight="14.4" x14ac:dyDescent="0.3"/>
  <cols>
    <col min="1" max="1" width="16.21875" customWidth="1"/>
    <col min="2" max="2" width="14.6640625" bestFit="1" customWidth="1"/>
    <col min="3" max="3" width="15.109375" bestFit="1" customWidth="1"/>
    <col min="4" max="4" width="15.6640625" bestFit="1" customWidth="1"/>
    <col min="5" max="5" width="13.109375" customWidth="1"/>
    <col min="7" max="7" width="18.77734375" bestFit="1" customWidth="1"/>
  </cols>
  <sheetData>
    <row r="1" spans="1:7" x14ac:dyDescent="0.3">
      <c r="A1" s="1" t="s">
        <v>13</v>
      </c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t="s">
        <v>46</v>
      </c>
      <c r="B3" t="s">
        <v>8</v>
      </c>
      <c r="C3">
        <v>3</v>
      </c>
      <c r="D3">
        <v>2</v>
      </c>
      <c r="E3" t="s">
        <v>11</v>
      </c>
      <c r="F3">
        <v>0.93</v>
      </c>
      <c r="G3">
        <v>0.95</v>
      </c>
    </row>
    <row r="4" spans="1:7" x14ac:dyDescent="0.3">
      <c r="A4" t="s">
        <v>46</v>
      </c>
      <c r="B4" t="s">
        <v>9</v>
      </c>
      <c r="C4">
        <v>3</v>
      </c>
      <c r="D4">
        <v>2</v>
      </c>
      <c r="E4" t="s">
        <v>14</v>
      </c>
      <c r="F4">
        <v>0.63</v>
      </c>
      <c r="G4">
        <v>0.77</v>
      </c>
    </row>
    <row r="5" spans="1:7" x14ac:dyDescent="0.3">
      <c r="A5" t="s">
        <v>114</v>
      </c>
      <c r="B5" t="s">
        <v>8</v>
      </c>
      <c r="C5" t="s">
        <v>10</v>
      </c>
      <c r="D5">
        <v>2</v>
      </c>
      <c r="E5" t="s">
        <v>15</v>
      </c>
      <c r="F5">
        <v>0.93</v>
      </c>
      <c r="G5">
        <v>0.94</v>
      </c>
    </row>
    <row r="6" spans="1:7" x14ac:dyDescent="0.3">
      <c r="A6" t="s">
        <v>114</v>
      </c>
      <c r="B6" t="s">
        <v>9</v>
      </c>
      <c r="C6" t="s">
        <v>10</v>
      </c>
      <c r="D6">
        <v>2</v>
      </c>
      <c r="E6" t="s">
        <v>16</v>
      </c>
      <c r="F6">
        <v>0.65</v>
      </c>
      <c r="G6">
        <v>0.8</v>
      </c>
    </row>
    <row r="10" spans="1:7" x14ac:dyDescent="0.3">
      <c r="A10" s="1" t="s">
        <v>12</v>
      </c>
    </row>
    <row r="11" spans="1:7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7" x14ac:dyDescent="0.3">
      <c r="A12" t="s">
        <v>46</v>
      </c>
      <c r="B12" t="s">
        <v>8</v>
      </c>
      <c r="C12">
        <v>3</v>
      </c>
      <c r="D12">
        <v>2</v>
      </c>
      <c r="E12" t="s">
        <v>36</v>
      </c>
      <c r="F12">
        <v>0.73</v>
      </c>
      <c r="G12">
        <v>0.88</v>
      </c>
    </row>
    <row r="13" spans="1:7" x14ac:dyDescent="0.3">
      <c r="A13" t="s">
        <v>46</v>
      </c>
      <c r="B13" t="s">
        <v>9</v>
      </c>
      <c r="C13">
        <v>3</v>
      </c>
      <c r="D13">
        <v>2</v>
      </c>
      <c r="E13" t="s">
        <v>19</v>
      </c>
      <c r="F13">
        <v>0.64</v>
      </c>
      <c r="G13">
        <v>0.86</v>
      </c>
    </row>
    <row r="14" spans="1:7" x14ac:dyDescent="0.3">
      <c r="A14" t="s">
        <v>114</v>
      </c>
      <c r="B14" t="s">
        <v>8</v>
      </c>
      <c r="C14" t="s">
        <v>10</v>
      </c>
      <c r="D14">
        <v>2</v>
      </c>
      <c r="E14" t="s">
        <v>18</v>
      </c>
      <c r="F14">
        <v>0.44</v>
      </c>
      <c r="G14">
        <v>0.77</v>
      </c>
    </row>
    <row r="15" spans="1:7" x14ac:dyDescent="0.3">
      <c r="A15" t="s">
        <v>114</v>
      </c>
      <c r="B15" t="s">
        <v>9</v>
      </c>
      <c r="C15" t="s">
        <v>10</v>
      </c>
      <c r="D15">
        <v>2</v>
      </c>
      <c r="E15" t="s">
        <v>17</v>
      </c>
      <c r="F15">
        <v>0.73</v>
      </c>
      <c r="G15">
        <v>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7E5E-4986-4102-BBBA-3335F43A08B1}">
  <sheetPr>
    <tabColor theme="5" tint="0.59999389629810485"/>
  </sheetPr>
  <dimension ref="A1:I35"/>
  <sheetViews>
    <sheetView topLeftCell="A15" zoomScale="115" zoomScaleNormal="70" workbookViewId="0">
      <selection activeCell="A8" sqref="A8"/>
    </sheetView>
  </sheetViews>
  <sheetFormatPr defaultRowHeight="14.4" x14ac:dyDescent="0.3"/>
  <cols>
    <col min="1" max="2" width="15.6640625" customWidth="1"/>
    <col min="3" max="3" width="14.6640625" bestFit="1" customWidth="1"/>
    <col min="4" max="4" width="15.109375" bestFit="1" customWidth="1"/>
    <col min="5" max="5" width="15.6640625" bestFit="1" customWidth="1"/>
    <col min="6" max="6" width="10.44140625" bestFit="1" customWidth="1"/>
    <col min="8" max="8" width="18.77734375" bestFit="1" customWidth="1"/>
  </cols>
  <sheetData>
    <row r="1" spans="1:9" x14ac:dyDescent="0.3">
      <c r="A1" s="1" t="s">
        <v>20</v>
      </c>
      <c r="B1" s="1"/>
    </row>
    <row r="2" spans="1:9" x14ac:dyDescent="0.3">
      <c r="A2" t="s">
        <v>0</v>
      </c>
      <c r="B2" t="s">
        <v>21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43</v>
      </c>
    </row>
    <row r="3" spans="1:9" x14ac:dyDescent="0.3">
      <c r="A3" t="s">
        <v>7</v>
      </c>
      <c r="B3" t="s">
        <v>22</v>
      </c>
      <c r="C3" t="s">
        <v>8</v>
      </c>
      <c r="D3">
        <v>1</v>
      </c>
      <c r="E3">
        <v>2</v>
      </c>
      <c r="F3" t="s">
        <v>11</v>
      </c>
      <c r="G3">
        <v>0.93</v>
      </c>
      <c r="H3">
        <v>0.95</v>
      </c>
    </row>
    <row r="4" spans="1:9" x14ac:dyDescent="0.3">
      <c r="A4" t="s">
        <v>7</v>
      </c>
      <c r="B4" t="s">
        <v>22</v>
      </c>
      <c r="C4" t="s">
        <v>8</v>
      </c>
      <c r="D4">
        <v>3</v>
      </c>
      <c r="E4">
        <v>2</v>
      </c>
      <c r="F4" t="s">
        <v>25</v>
      </c>
      <c r="G4">
        <v>0.93</v>
      </c>
      <c r="H4">
        <v>0.95</v>
      </c>
    </row>
    <row r="5" spans="1:9" x14ac:dyDescent="0.3">
      <c r="A5" t="s">
        <v>7</v>
      </c>
      <c r="B5" t="s">
        <v>23</v>
      </c>
      <c r="C5" t="s">
        <v>8</v>
      </c>
      <c r="D5">
        <v>1</v>
      </c>
      <c r="E5">
        <v>2</v>
      </c>
      <c r="F5" t="s">
        <v>24</v>
      </c>
      <c r="G5">
        <v>-0.65</v>
      </c>
      <c r="H5">
        <v>0.78</v>
      </c>
      <c r="I5" t="s">
        <v>37</v>
      </c>
    </row>
    <row r="6" spans="1:9" x14ac:dyDescent="0.3">
      <c r="A6" t="s">
        <v>7</v>
      </c>
      <c r="B6" t="s">
        <v>23</v>
      </c>
      <c r="C6" t="s">
        <v>8</v>
      </c>
      <c r="D6">
        <v>3</v>
      </c>
      <c r="E6">
        <v>2</v>
      </c>
      <c r="F6" t="s">
        <v>36</v>
      </c>
      <c r="G6">
        <v>0.73</v>
      </c>
      <c r="H6">
        <v>0.88</v>
      </c>
    </row>
    <row r="8" spans="1:9" x14ac:dyDescent="0.3">
      <c r="A8" s="1" t="s">
        <v>26</v>
      </c>
    </row>
    <row r="9" spans="1:9" x14ac:dyDescent="0.3">
      <c r="A9" t="s">
        <v>7</v>
      </c>
      <c r="B9" t="s">
        <v>22</v>
      </c>
      <c r="C9" t="s">
        <v>8</v>
      </c>
      <c r="D9">
        <v>3</v>
      </c>
      <c r="E9">
        <v>2</v>
      </c>
      <c r="F9" t="s">
        <v>11</v>
      </c>
      <c r="G9">
        <v>0.93</v>
      </c>
      <c r="H9">
        <v>0.95</v>
      </c>
    </row>
    <row r="10" spans="1:9" x14ac:dyDescent="0.3">
      <c r="A10" t="s">
        <v>7</v>
      </c>
      <c r="B10" t="s">
        <v>22</v>
      </c>
      <c r="C10" t="s">
        <v>8</v>
      </c>
      <c r="D10">
        <v>3</v>
      </c>
      <c r="E10">
        <v>4</v>
      </c>
      <c r="F10" t="s">
        <v>31</v>
      </c>
      <c r="G10">
        <v>0.93</v>
      </c>
      <c r="H10">
        <v>0.96</v>
      </c>
    </row>
    <row r="11" spans="1:9" x14ac:dyDescent="0.3">
      <c r="A11" t="s">
        <v>114</v>
      </c>
      <c r="B11" t="s">
        <v>22</v>
      </c>
      <c r="C11" t="s">
        <v>8</v>
      </c>
      <c r="D11" t="s">
        <v>10</v>
      </c>
      <c r="E11">
        <v>2</v>
      </c>
      <c r="F11" t="s">
        <v>15</v>
      </c>
      <c r="G11">
        <v>0.93</v>
      </c>
      <c r="H11">
        <v>0.94</v>
      </c>
    </row>
    <row r="12" spans="1:9" x14ac:dyDescent="0.3">
      <c r="A12" t="s">
        <v>114</v>
      </c>
      <c r="B12" t="s">
        <v>22</v>
      </c>
      <c r="C12" t="s">
        <v>8</v>
      </c>
      <c r="D12" t="s">
        <v>10</v>
      </c>
      <c r="E12">
        <v>4</v>
      </c>
      <c r="F12" t="s">
        <v>27</v>
      </c>
      <c r="G12">
        <v>0.93</v>
      </c>
      <c r="H12">
        <v>0.95</v>
      </c>
    </row>
    <row r="13" spans="1:9" x14ac:dyDescent="0.3">
      <c r="A13" t="s">
        <v>7</v>
      </c>
      <c r="B13" t="s">
        <v>23</v>
      </c>
      <c r="C13" t="s">
        <v>8</v>
      </c>
      <c r="D13">
        <v>3</v>
      </c>
      <c r="E13">
        <v>2</v>
      </c>
      <c r="F13" t="s">
        <v>36</v>
      </c>
      <c r="G13">
        <v>0.73</v>
      </c>
      <c r="H13">
        <v>0.88</v>
      </c>
    </row>
    <row r="14" spans="1:9" x14ac:dyDescent="0.3">
      <c r="A14" t="s">
        <v>7</v>
      </c>
      <c r="B14" t="s">
        <v>23</v>
      </c>
      <c r="C14" t="s">
        <v>8</v>
      </c>
      <c r="D14">
        <v>3</v>
      </c>
      <c r="E14">
        <v>4</v>
      </c>
      <c r="F14" t="s">
        <v>39</v>
      </c>
      <c r="G14">
        <v>-0.11</v>
      </c>
      <c r="H14">
        <v>0.73</v>
      </c>
      <c r="I14" t="s">
        <v>38</v>
      </c>
    </row>
    <row r="15" spans="1:9" x14ac:dyDescent="0.3">
      <c r="A15" t="s">
        <v>114</v>
      </c>
      <c r="B15" t="s">
        <v>23</v>
      </c>
      <c r="C15" t="s">
        <v>8</v>
      </c>
      <c r="D15" t="s">
        <v>10</v>
      </c>
      <c r="E15">
        <v>2</v>
      </c>
      <c r="F15" t="s">
        <v>18</v>
      </c>
      <c r="G15">
        <v>0.44</v>
      </c>
      <c r="H15">
        <v>0.77</v>
      </c>
    </row>
    <row r="16" spans="1:9" x14ac:dyDescent="0.3">
      <c r="A16" t="s">
        <v>114</v>
      </c>
      <c r="B16" t="s">
        <v>23</v>
      </c>
      <c r="C16" t="s">
        <v>8</v>
      </c>
      <c r="D16" t="s">
        <v>10</v>
      </c>
      <c r="E16">
        <v>4</v>
      </c>
      <c r="F16" t="s">
        <v>28</v>
      </c>
      <c r="G16">
        <v>0.44</v>
      </c>
      <c r="H16">
        <v>0.76</v>
      </c>
      <c r="I16" t="s">
        <v>113</v>
      </c>
    </row>
    <row r="18" spans="1:9" x14ac:dyDescent="0.3">
      <c r="A18" s="1" t="s">
        <v>29</v>
      </c>
    </row>
    <row r="19" spans="1:9" x14ac:dyDescent="0.3">
      <c r="A19" t="s">
        <v>7</v>
      </c>
      <c r="B19" t="s">
        <v>40</v>
      </c>
      <c r="C19" t="s">
        <v>8</v>
      </c>
      <c r="D19">
        <v>3</v>
      </c>
      <c r="E19">
        <v>2</v>
      </c>
      <c r="F19" t="s">
        <v>36</v>
      </c>
      <c r="G19">
        <v>0.73</v>
      </c>
      <c r="H19">
        <v>0.88</v>
      </c>
    </row>
    <row r="20" spans="1:9" x14ac:dyDescent="0.3">
      <c r="A20" t="s">
        <v>7</v>
      </c>
      <c r="B20" t="s">
        <v>41</v>
      </c>
      <c r="C20" t="s">
        <v>10</v>
      </c>
      <c r="D20">
        <v>3</v>
      </c>
      <c r="E20">
        <v>2</v>
      </c>
      <c r="F20" t="s">
        <v>44</v>
      </c>
      <c r="G20">
        <v>4.5999999999999999E-2</v>
      </c>
      <c r="H20">
        <v>0.21</v>
      </c>
      <c r="I20" t="s">
        <v>42</v>
      </c>
    </row>
    <row r="22" spans="1:9" x14ac:dyDescent="0.3">
      <c r="A22" s="1" t="s">
        <v>30</v>
      </c>
    </row>
    <row r="23" spans="1:9" x14ac:dyDescent="0.3">
      <c r="A23" t="s">
        <v>32</v>
      </c>
      <c r="B23" t="s">
        <v>22</v>
      </c>
      <c r="C23" t="s">
        <v>8</v>
      </c>
      <c r="D23">
        <v>3</v>
      </c>
      <c r="E23">
        <v>2</v>
      </c>
      <c r="F23" t="s">
        <v>11</v>
      </c>
      <c r="G23">
        <v>0.93</v>
      </c>
      <c r="H23">
        <v>0.95</v>
      </c>
    </row>
    <row r="24" spans="1:9" x14ac:dyDescent="0.3">
      <c r="A24" t="s">
        <v>33</v>
      </c>
      <c r="B24" t="s">
        <v>22</v>
      </c>
      <c r="C24" t="s">
        <v>8</v>
      </c>
      <c r="D24">
        <v>3</v>
      </c>
      <c r="E24">
        <v>2</v>
      </c>
      <c r="F24" t="s">
        <v>34</v>
      </c>
      <c r="G24">
        <v>0.92</v>
      </c>
      <c r="H24">
        <v>0.95</v>
      </c>
    </row>
    <row r="25" spans="1:9" x14ac:dyDescent="0.3">
      <c r="A25" t="s">
        <v>47</v>
      </c>
      <c r="B25" t="s">
        <v>22</v>
      </c>
      <c r="C25" t="s">
        <v>8</v>
      </c>
      <c r="D25">
        <v>3</v>
      </c>
      <c r="E25">
        <v>2</v>
      </c>
      <c r="F25" t="s">
        <v>45</v>
      </c>
      <c r="G25">
        <v>0.94</v>
      </c>
      <c r="H25">
        <v>0.96</v>
      </c>
    </row>
    <row r="26" spans="1:9" x14ac:dyDescent="0.3">
      <c r="A26" t="s">
        <v>149</v>
      </c>
      <c r="B26" t="s">
        <v>22</v>
      </c>
      <c r="C26" t="s">
        <v>8</v>
      </c>
      <c r="D26">
        <v>3</v>
      </c>
      <c r="E26">
        <v>2</v>
      </c>
      <c r="F26" t="s">
        <v>150</v>
      </c>
      <c r="I26" t="s">
        <v>151</v>
      </c>
    </row>
    <row r="27" spans="1:9" x14ac:dyDescent="0.3">
      <c r="A27" t="s">
        <v>35</v>
      </c>
      <c r="B27" t="s">
        <v>22</v>
      </c>
      <c r="C27" t="s">
        <v>8</v>
      </c>
      <c r="D27" t="s">
        <v>10</v>
      </c>
      <c r="E27">
        <v>2</v>
      </c>
      <c r="F27" t="s">
        <v>150</v>
      </c>
      <c r="I27" t="s">
        <v>152</v>
      </c>
    </row>
    <row r="28" spans="1:9" x14ac:dyDescent="0.3">
      <c r="A28" t="s">
        <v>32</v>
      </c>
      <c r="B28" t="s">
        <v>23</v>
      </c>
      <c r="C28" t="s">
        <v>8</v>
      </c>
      <c r="D28">
        <v>3</v>
      </c>
      <c r="E28">
        <v>2</v>
      </c>
      <c r="F28" t="s">
        <v>36</v>
      </c>
      <c r="G28">
        <v>0.73</v>
      </c>
      <c r="H28">
        <v>0.88</v>
      </c>
    </row>
    <row r="29" spans="1:9" x14ac:dyDescent="0.3">
      <c r="A29" t="s">
        <v>33</v>
      </c>
      <c r="B29" t="s">
        <v>23</v>
      </c>
      <c r="C29" t="s">
        <v>8</v>
      </c>
      <c r="D29">
        <v>3</v>
      </c>
      <c r="E29">
        <v>2</v>
      </c>
      <c r="F29" t="s">
        <v>49</v>
      </c>
      <c r="G29">
        <v>0.16</v>
      </c>
      <c r="H29">
        <v>0.86</v>
      </c>
      <c r="I29" t="s">
        <v>50</v>
      </c>
    </row>
    <row r="30" spans="1:9" x14ac:dyDescent="0.3">
      <c r="A30" t="s">
        <v>47</v>
      </c>
      <c r="B30" t="s">
        <v>23</v>
      </c>
      <c r="C30" t="s">
        <v>8</v>
      </c>
      <c r="D30">
        <v>3</v>
      </c>
      <c r="E30">
        <v>2</v>
      </c>
      <c r="F30" t="s">
        <v>48</v>
      </c>
      <c r="G30">
        <v>0.4</v>
      </c>
      <c r="H30">
        <v>0.89</v>
      </c>
      <c r="I30" t="s">
        <v>51</v>
      </c>
    </row>
    <row r="35" spans="2:2" x14ac:dyDescent="0.3">
      <c r="B35" s="1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8E1B-D6D7-477B-9262-F7DA86546BA5}">
  <sheetPr>
    <tabColor theme="5" tint="0.59999389629810485"/>
  </sheetPr>
  <dimension ref="A1:I18"/>
  <sheetViews>
    <sheetView zoomScale="78" workbookViewId="0">
      <selection activeCell="E19" sqref="E19"/>
    </sheetView>
  </sheetViews>
  <sheetFormatPr defaultRowHeight="14.4" x14ac:dyDescent="0.3"/>
  <cols>
    <col min="2" max="2" width="36.88671875" bestFit="1" customWidth="1"/>
    <col min="3" max="3" width="61.77734375" bestFit="1" customWidth="1"/>
    <col min="4" max="4" width="18.77734375" bestFit="1" customWidth="1"/>
    <col min="5" max="5" width="20.44140625" bestFit="1" customWidth="1"/>
    <col min="6" max="6" width="36.88671875" bestFit="1" customWidth="1"/>
    <col min="7" max="7" width="61.77734375" bestFit="1" customWidth="1"/>
  </cols>
  <sheetData>
    <row r="1" spans="1:9" x14ac:dyDescent="0.3">
      <c r="B1" t="s">
        <v>132</v>
      </c>
      <c r="F1" t="s">
        <v>63</v>
      </c>
    </row>
    <row r="2" spans="1:9" x14ac:dyDescent="0.3">
      <c r="A2" t="s">
        <v>64</v>
      </c>
      <c r="B2" t="s">
        <v>65</v>
      </c>
      <c r="C2" t="s">
        <v>67</v>
      </c>
      <c r="D2" t="s">
        <v>66</v>
      </c>
      <c r="E2" t="s">
        <v>68</v>
      </c>
      <c r="F2" t="s">
        <v>65</v>
      </c>
      <c r="G2" t="s">
        <v>67</v>
      </c>
      <c r="H2" t="s">
        <v>66</v>
      </c>
      <c r="I2" t="s">
        <v>68</v>
      </c>
    </row>
    <row r="3" spans="1:9" x14ac:dyDescent="0.3">
      <c r="A3" t="s">
        <v>52</v>
      </c>
      <c r="B3" t="s">
        <v>86</v>
      </c>
      <c r="F3" t="s">
        <v>95</v>
      </c>
    </row>
    <row r="4" spans="1:9" x14ac:dyDescent="0.3">
      <c r="A4" t="s">
        <v>53</v>
      </c>
      <c r="B4" t="s">
        <v>87</v>
      </c>
      <c r="C4" t="s">
        <v>88</v>
      </c>
      <c r="D4" t="s">
        <v>72</v>
      </c>
      <c r="E4">
        <v>0.91</v>
      </c>
      <c r="F4" t="s">
        <v>97</v>
      </c>
      <c r="G4" t="s">
        <v>96</v>
      </c>
      <c r="H4" t="s">
        <v>72</v>
      </c>
      <c r="I4">
        <v>0.86</v>
      </c>
    </row>
    <row r="6" spans="1:9" x14ac:dyDescent="0.3">
      <c r="A6" t="s">
        <v>54</v>
      </c>
      <c r="B6" t="s">
        <v>69</v>
      </c>
      <c r="F6" t="s">
        <v>89</v>
      </c>
    </row>
    <row r="7" spans="1:9" x14ac:dyDescent="0.3">
      <c r="A7" t="s">
        <v>55</v>
      </c>
      <c r="B7" t="s">
        <v>70</v>
      </c>
      <c r="C7" t="s">
        <v>71</v>
      </c>
      <c r="D7" t="s">
        <v>72</v>
      </c>
      <c r="E7">
        <v>0.73</v>
      </c>
      <c r="F7" t="s">
        <v>90</v>
      </c>
      <c r="G7" t="s">
        <v>91</v>
      </c>
      <c r="H7" t="s">
        <v>72</v>
      </c>
      <c r="I7">
        <v>0.71</v>
      </c>
    </row>
    <row r="9" spans="1:9" x14ac:dyDescent="0.3">
      <c r="A9" t="s">
        <v>56</v>
      </c>
      <c r="B9" t="s">
        <v>73</v>
      </c>
      <c r="F9" t="s">
        <v>92</v>
      </c>
    </row>
    <row r="10" spans="1:9" x14ac:dyDescent="0.3">
      <c r="A10" t="s">
        <v>57</v>
      </c>
      <c r="B10" t="s">
        <v>74</v>
      </c>
      <c r="C10" t="s">
        <v>75</v>
      </c>
      <c r="D10" t="s">
        <v>72</v>
      </c>
      <c r="E10">
        <v>0.74</v>
      </c>
      <c r="F10" t="s">
        <v>93</v>
      </c>
      <c r="G10" t="s">
        <v>94</v>
      </c>
      <c r="H10" t="s">
        <v>72</v>
      </c>
      <c r="I10">
        <v>0.78</v>
      </c>
    </row>
    <row r="12" spans="1:9" x14ac:dyDescent="0.3">
      <c r="A12" t="s">
        <v>58</v>
      </c>
      <c r="B12" t="s">
        <v>76</v>
      </c>
      <c r="C12" t="s">
        <v>79</v>
      </c>
      <c r="D12" t="s">
        <v>82</v>
      </c>
      <c r="E12" t="s">
        <v>84</v>
      </c>
      <c r="F12" t="s">
        <v>98</v>
      </c>
      <c r="G12" t="s">
        <v>102</v>
      </c>
      <c r="H12" t="s">
        <v>72</v>
      </c>
      <c r="I12">
        <v>0.72</v>
      </c>
    </row>
    <row r="13" spans="1:9" x14ac:dyDescent="0.3">
      <c r="A13" t="s">
        <v>59</v>
      </c>
      <c r="B13" t="s">
        <v>77</v>
      </c>
      <c r="C13" t="s">
        <v>80</v>
      </c>
      <c r="D13" t="s">
        <v>72</v>
      </c>
      <c r="E13" t="s">
        <v>83</v>
      </c>
      <c r="F13" t="s">
        <v>99</v>
      </c>
      <c r="G13" t="s">
        <v>101</v>
      </c>
      <c r="H13" t="s">
        <v>72</v>
      </c>
      <c r="I13">
        <v>0.91</v>
      </c>
    </row>
    <row r="14" spans="1:9" x14ac:dyDescent="0.3">
      <c r="A14" t="s">
        <v>60</v>
      </c>
      <c r="B14" t="s">
        <v>78</v>
      </c>
      <c r="C14" t="s">
        <v>81</v>
      </c>
      <c r="D14" t="s">
        <v>72</v>
      </c>
      <c r="E14" t="s">
        <v>85</v>
      </c>
      <c r="F14" t="s">
        <v>100</v>
      </c>
      <c r="G14" t="s">
        <v>103</v>
      </c>
      <c r="H14" t="s">
        <v>72</v>
      </c>
      <c r="I14">
        <v>0.92</v>
      </c>
    </row>
    <row r="16" spans="1:9" x14ac:dyDescent="0.3">
      <c r="A16" t="s">
        <v>61</v>
      </c>
      <c r="B16" t="s">
        <v>143</v>
      </c>
      <c r="C16" s="4" t="s">
        <v>146</v>
      </c>
      <c r="D16" t="s">
        <v>82</v>
      </c>
      <c r="E16">
        <v>0.46</v>
      </c>
      <c r="F16" t="s">
        <v>135</v>
      </c>
      <c r="G16" t="s">
        <v>140</v>
      </c>
      <c r="H16" t="s">
        <v>139</v>
      </c>
      <c r="I16">
        <v>0.75</v>
      </c>
    </row>
    <row r="17" spans="1:9" x14ac:dyDescent="0.3">
      <c r="A17" t="s">
        <v>62</v>
      </c>
      <c r="B17" t="s">
        <v>144</v>
      </c>
      <c r="C17" t="s">
        <v>147</v>
      </c>
      <c r="D17" t="s">
        <v>72</v>
      </c>
      <c r="E17">
        <v>0.82</v>
      </c>
      <c r="F17" t="s">
        <v>136</v>
      </c>
      <c r="G17" t="s">
        <v>141</v>
      </c>
      <c r="H17" t="s">
        <v>138</v>
      </c>
      <c r="I17">
        <v>0.93</v>
      </c>
    </row>
    <row r="18" spans="1:9" x14ac:dyDescent="0.3">
      <c r="A18" t="s">
        <v>134</v>
      </c>
      <c r="B18" t="s">
        <v>145</v>
      </c>
      <c r="C18" t="s">
        <v>148</v>
      </c>
      <c r="D18" t="s">
        <v>72</v>
      </c>
      <c r="E18">
        <v>0.84</v>
      </c>
      <c r="F18" t="s">
        <v>137</v>
      </c>
      <c r="G18" s="4" t="s">
        <v>142</v>
      </c>
      <c r="H18" t="s">
        <v>138</v>
      </c>
      <c r="I18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D413-DAB4-4F9C-804A-61D7C8E344A4}">
  <sheetPr>
    <tabColor theme="9" tint="0.59999389629810485"/>
  </sheetPr>
  <dimension ref="A1:L47"/>
  <sheetViews>
    <sheetView tabSelected="1" zoomScale="58" workbookViewId="0">
      <selection activeCell="S23" sqref="S23"/>
    </sheetView>
  </sheetViews>
  <sheetFormatPr defaultRowHeight="14.4" x14ac:dyDescent="0.3"/>
  <cols>
    <col min="1" max="1" width="24.109375" customWidth="1"/>
    <col min="2" max="2" width="20.44140625" customWidth="1"/>
    <col min="3" max="3" width="25.5546875" bestFit="1" customWidth="1"/>
    <col min="4" max="4" width="23.21875" customWidth="1"/>
    <col min="5" max="5" width="20" customWidth="1"/>
    <col min="6" max="6" width="23.6640625" customWidth="1"/>
    <col min="7" max="7" width="23.109375" bestFit="1" customWidth="1"/>
    <col min="8" max="8" width="25.5546875" bestFit="1" customWidth="1"/>
    <col min="9" max="9" width="17.109375" customWidth="1"/>
    <col min="10" max="10" width="15.109375" bestFit="1" customWidth="1"/>
    <col min="11" max="11" width="9.77734375" bestFit="1" customWidth="1"/>
  </cols>
  <sheetData>
    <row r="1" spans="1:12" x14ac:dyDescent="0.3">
      <c r="A1" s="1" t="s">
        <v>104</v>
      </c>
      <c r="B1" s="1" t="s">
        <v>106</v>
      </c>
      <c r="G1" s="1" t="s">
        <v>111</v>
      </c>
    </row>
    <row r="2" spans="1:12" x14ac:dyDescent="0.3">
      <c r="A2" t="s">
        <v>105</v>
      </c>
      <c r="B2" t="s">
        <v>112</v>
      </c>
      <c r="C2" t="s">
        <v>108</v>
      </c>
      <c r="D2" t="s">
        <v>122</v>
      </c>
      <c r="E2" t="s">
        <v>109</v>
      </c>
      <c r="F2" t="s">
        <v>110</v>
      </c>
      <c r="G2" t="s">
        <v>107</v>
      </c>
      <c r="H2" t="s">
        <v>108</v>
      </c>
      <c r="I2" t="s">
        <v>123</v>
      </c>
      <c r="J2" t="s">
        <v>122</v>
      </c>
      <c r="K2" t="s">
        <v>109</v>
      </c>
      <c r="L2" t="s">
        <v>110</v>
      </c>
    </row>
    <row r="3" spans="1:12" x14ac:dyDescent="0.3">
      <c r="A3" t="s">
        <v>115</v>
      </c>
      <c r="B3">
        <v>1</v>
      </c>
      <c r="C3">
        <v>0.87</v>
      </c>
      <c r="D3">
        <v>3</v>
      </c>
      <c r="E3">
        <v>1</v>
      </c>
      <c r="F3">
        <v>1</v>
      </c>
      <c r="G3">
        <v>0.79</v>
      </c>
      <c r="H3">
        <v>0.91</v>
      </c>
      <c r="I3">
        <v>35.200000000000003</v>
      </c>
      <c r="J3">
        <v>32.840000000000003</v>
      </c>
      <c r="K3">
        <v>0</v>
      </c>
      <c r="L3">
        <v>1</v>
      </c>
    </row>
    <row r="4" spans="1:12" x14ac:dyDescent="0.3">
      <c r="A4" t="s">
        <v>117</v>
      </c>
      <c r="B4">
        <v>0.97</v>
      </c>
      <c r="C4">
        <v>0.91</v>
      </c>
      <c r="D4">
        <v>3.5</v>
      </c>
      <c r="E4">
        <v>8</v>
      </c>
      <c r="F4">
        <v>1</v>
      </c>
      <c r="G4">
        <v>0.78</v>
      </c>
      <c r="H4">
        <v>0.97</v>
      </c>
      <c r="I4" t="s">
        <v>10</v>
      </c>
      <c r="J4">
        <v>38.42</v>
      </c>
      <c r="K4">
        <v>6</v>
      </c>
      <c r="L4">
        <v>1</v>
      </c>
    </row>
    <row r="5" spans="1:12" x14ac:dyDescent="0.3">
      <c r="A5" t="s">
        <v>116</v>
      </c>
      <c r="B5">
        <v>0.89</v>
      </c>
      <c r="C5">
        <v>0.72</v>
      </c>
      <c r="D5">
        <v>3.12</v>
      </c>
      <c r="E5">
        <v>14</v>
      </c>
      <c r="F5">
        <v>1</v>
      </c>
      <c r="G5">
        <v>0.55000000000000004</v>
      </c>
      <c r="I5" t="s">
        <v>10</v>
      </c>
      <c r="J5">
        <v>33</v>
      </c>
      <c r="K5" t="s">
        <v>10</v>
      </c>
      <c r="L5">
        <v>0</v>
      </c>
    </row>
    <row r="6" spans="1:12" x14ac:dyDescent="0.3">
      <c r="A6" t="s">
        <v>118</v>
      </c>
      <c r="B6">
        <v>0.98</v>
      </c>
      <c r="C6">
        <v>0.91</v>
      </c>
      <c r="D6">
        <v>2.14</v>
      </c>
      <c r="E6">
        <v>2</v>
      </c>
      <c r="F6">
        <v>1</v>
      </c>
      <c r="G6">
        <v>0.78</v>
      </c>
      <c r="H6">
        <v>0.94</v>
      </c>
      <c r="I6">
        <v>34.5</v>
      </c>
      <c r="J6">
        <v>34.5</v>
      </c>
      <c r="K6">
        <v>2</v>
      </c>
      <c r="L6">
        <v>1</v>
      </c>
    </row>
    <row r="7" spans="1:12" x14ac:dyDescent="0.3">
      <c r="A7" t="s">
        <v>119</v>
      </c>
      <c r="B7">
        <v>0.98</v>
      </c>
      <c r="C7">
        <v>0.81</v>
      </c>
      <c r="D7">
        <v>3.14</v>
      </c>
      <c r="E7">
        <v>10</v>
      </c>
      <c r="F7">
        <v>1</v>
      </c>
      <c r="G7">
        <v>0.63</v>
      </c>
      <c r="H7">
        <v>0.97</v>
      </c>
      <c r="I7">
        <v>46.95</v>
      </c>
      <c r="J7">
        <v>34.950000000000003</v>
      </c>
      <c r="K7">
        <v>5</v>
      </c>
      <c r="L7">
        <v>1</v>
      </c>
    </row>
    <row r="8" spans="1:12" x14ac:dyDescent="0.3">
      <c r="A8" t="s">
        <v>120</v>
      </c>
      <c r="B8">
        <v>0.94</v>
      </c>
      <c r="C8">
        <v>0.89</v>
      </c>
      <c r="D8">
        <v>3.14</v>
      </c>
      <c r="E8">
        <v>12</v>
      </c>
      <c r="F8">
        <v>1</v>
      </c>
      <c r="L8">
        <v>0</v>
      </c>
    </row>
    <row r="9" spans="1:12" x14ac:dyDescent="0.3">
      <c r="A9" t="s">
        <v>121</v>
      </c>
      <c r="B9">
        <v>0.83</v>
      </c>
      <c r="C9">
        <v>0.76</v>
      </c>
      <c r="D9">
        <v>1.1299999999999999</v>
      </c>
      <c r="E9">
        <v>3</v>
      </c>
      <c r="F9">
        <v>1</v>
      </c>
      <c r="G9">
        <v>0.47</v>
      </c>
      <c r="H9">
        <v>0.91</v>
      </c>
      <c r="I9" t="s">
        <v>10</v>
      </c>
      <c r="J9">
        <v>35.85</v>
      </c>
      <c r="K9">
        <v>3</v>
      </c>
      <c r="L9">
        <v>1</v>
      </c>
    </row>
    <row r="10" spans="1:12" x14ac:dyDescent="0.3">
      <c r="A10" t="s">
        <v>116</v>
      </c>
      <c r="B10">
        <v>0.97</v>
      </c>
      <c r="C10">
        <v>0.91</v>
      </c>
      <c r="D10">
        <v>0.88</v>
      </c>
      <c r="E10">
        <v>2</v>
      </c>
      <c r="F10">
        <v>1</v>
      </c>
      <c r="G10">
        <v>0.61</v>
      </c>
      <c r="H10">
        <v>0.97</v>
      </c>
      <c r="I10" t="s">
        <v>10</v>
      </c>
      <c r="J10">
        <v>37.19</v>
      </c>
      <c r="K10">
        <v>10</v>
      </c>
      <c r="L10">
        <v>1</v>
      </c>
    </row>
    <row r="11" spans="1:12" x14ac:dyDescent="0.3">
      <c r="A11" t="s">
        <v>124</v>
      </c>
      <c r="B11">
        <v>0.95</v>
      </c>
      <c r="C11">
        <v>0.81</v>
      </c>
      <c r="D11">
        <v>2.91</v>
      </c>
      <c r="E11">
        <v>6</v>
      </c>
      <c r="F11">
        <v>1</v>
      </c>
      <c r="G11">
        <v>0.43</v>
      </c>
      <c r="H11">
        <v>0.71</v>
      </c>
      <c r="I11" t="s">
        <v>10</v>
      </c>
      <c r="J11">
        <v>31.52</v>
      </c>
      <c r="K11">
        <v>6</v>
      </c>
      <c r="L11">
        <v>1</v>
      </c>
    </row>
    <row r="12" spans="1:12" x14ac:dyDescent="0.3">
      <c r="A12" t="s">
        <v>115</v>
      </c>
      <c r="B12">
        <v>0.86</v>
      </c>
      <c r="C12">
        <v>0.83</v>
      </c>
      <c r="D12">
        <v>1.28</v>
      </c>
      <c r="E12">
        <v>7</v>
      </c>
      <c r="F12">
        <v>1</v>
      </c>
      <c r="G12">
        <v>0.68</v>
      </c>
      <c r="H12">
        <v>0.96</v>
      </c>
      <c r="I12">
        <v>31.97</v>
      </c>
      <c r="J12">
        <v>34.950000000000003</v>
      </c>
      <c r="K12">
        <v>9</v>
      </c>
      <c r="L12">
        <v>1</v>
      </c>
    </row>
    <row r="13" spans="1:12" x14ac:dyDescent="0.3">
      <c r="A13" t="s">
        <v>118</v>
      </c>
      <c r="B13">
        <v>0.99</v>
      </c>
      <c r="C13">
        <v>0.89</v>
      </c>
      <c r="D13">
        <v>2.87</v>
      </c>
      <c r="E13">
        <v>2</v>
      </c>
      <c r="F13">
        <v>1</v>
      </c>
      <c r="G13">
        <v>0.67</v>
      </c>
      <c r="H13">
        <v>0.95</v>
      </c>
      <c r="I13" t="s">
        <v>10</v>
      </c>
      <c r="J13">
        <v>38.24</v>
      </c>
      <c r="K13">
        <v>6</v>
      </c>
      <c r="L13">
        <v>1</v>
      </c>
    </row>
    <row r="14" spans="1:12" x14ac:dyDescent="0.3">
      <c r="A14" t="s">
        <v>125</v>
      </c>
      <c r="B14">
        <v>0.95</v>
      </c>
      <c r="C14">
        <v>0.62</v>
      </c>
      <c r="D14">
        <v>1.19</v>
      </c>
      <c r="E14">
        <v>0</v>
      </c>
      <c r="F14">
        <v>1</v>
      </c>
      <c r="G14">
        <v>0.4</v>
      </c>
      <c r="H14">
        <v>0.97</v>
      </c>
      <c r="J14">
        <v>31.2</v>
      </c>
      <c r="K14">
        <v>10</v>
      </c>
      <c r="L14">
        <v>1</v>
      </c>
    </row>
    <row r="15" spans="1:12" x14ac:dyDescent="0.3">
      <c r="A15" t="s">
        <v>121</v>
      </c>
      <c r="B15">
        <v>0.9</v>
      </c>
      <c r="C15">
        <v>0.81</v>
      </c>
      <c r="D15">
        <v>0.7</v>
      </c>
      <c r="E15">
        <v>5</v>
      </c>
      <c r="F15">
        <v>1</v>
      </c>
      <c r="G15">
        <v>0.45</v>
      </c>
      <c r="H15">
        <v>0.92</v>
      </c>
      <c r="J15">
        <v>34.950000000000003</v>
      </c>
      <c r="K15">
        <v>2</v>
      </c>
      <c r="L15">
        <v>1</v>
      </c>
    </row>
    <row r="16" spans="1:12" x14ac:dyDescent="0.3">
      <c r="A16" t="s">
        <v>116</v>
      </c>
      <c r="B16">
        <v>0.92</v>
      </c>
      <c r="C16">
        <v>0.94</v>
      </c>
      <c r="D16">
        <v>3.78</v>
      </c>
      <c r="E16">
        <v>10</v>
      </c>
      <c r="F16">
        <v>1</v>
      </c>
      <c r="G16">
        <v>0.52</v>
      </c>
      <c r="H16">
        <v>0.97</v>
      </c>
      <c r="J16">
        <v>35.880000000000003</v>
      </c>
      <c r="K16">
        <v>8</v>
      </c>
      <c r="L16">
        <v>1</v>
      </c>
    </row>
    <row r="17" spans="1:12" x14ac:dyDescent="0.3">
      <c r="A17" t="s">
        <v>126</v>
      </c>
      <c r="B17">
        <v>0.72</v>
      </c>
      <c r="C17">
        <v>0.75</v>
      </c>
      <c r="D17">
        <v>1.03</v>
      </c>
      <c r="E17">
        <v>11</v>
      </c>
      <c r="F17">
        <v>1</v>
      </c>
      <c r="G17">
        <v>0.7</v>
      </c>
      <c r="H17">
        <v>0.89</v>
      </c>
      <c r="I17">
        <v>32.5</v>
      </c>
      <c r="J17">
        <v>35.950000000000003</v>
      </c>
      <c r="K17">
        <v>11</v>
      </c>
      <c r="L17">
        <v>1</v>
      </c>
    </row>
    <row r="18" spans="1:12" x14ac:dyDescent="0.3">
      <c r="A18" t="s">
        <v>127</v>
      </c>
      <c r="B18">
        <v>0.99</v>
      </c>
      <c r="C18">
        <v>0.89</v>
      </c>
      <c r="D18">
        <v>0.91</v>
      </c>
      <c r="E18">
        <v>15</v>
      </c>
      <c r="F18">
        <v>1</v>
      </c>
      <c r="G18">
        <v>0.55000000000000004</v>
      </c>
      <c r="H18">
        <v>0.93</v>
      </c>
      <c r="I18">
        <v>33.97</v>
      </c>
      <c r="J18">
        <v>35.979999999999997</v>
      </c>
      <c r="K18">
        <v>14</v>
      </c>
      <c r="L18">
        <v>1</v>
      </c>
    </row>
    <row r="19" spans="1:12" x14ac:dyDescent="0.3">
      <c r="A19" t="s">
        <v>115</v>
      </c>
      <c r="B19">
        <v>0.98</v>
      </c>
      <c r="C19">
        <v>0.75</v>
      </c>
      <c r="D19">
        <v>1.53</v>
      </c>
      <c r="E19">
        <v>2</v>
      </c>
      <c r="F19">
        <v>1</v>
      </c>
      <c r="G19">
        <v>0.61</v>
      </c>
      <c r="H19">
        <v>0.97</v>
      </c>
      <c r="I19" t="s">
        <v>10</v>
      </c>
      <c r="J19">
        <v>34.119999999999997</v>
      </c>
      <c r="K19">
        <v>4</v>
      </c>
      <c r="L19">
        <v>1</v>
      </c>
    </row>
    <row r="20" spans="1:12" x14ac:dyDescent="0.3">
      <c r="A20" t="s">
        <v>117</v>
      </c>
      <c r="B20">
        <v>0.96</v>
      </c>
      <c r="C20">
        <v>0.79</v>
      </c>
      <c r="D20">
        <v>0.67</v>
      </c>
      <c r="E20">
        <v>13</v>
      </c>
      <c r="F20">
        <v>1</v>
      </c>
      <c r="G20">
        <v>0.79</v>
      </c>
      <c r="H20">
        <v>0.94</v>
      </c>
      <c r="I20" t="s">
        <v>10</v>
      </c>
      <c r="J20">
        <v>37.840000000000003</v>
      </c>
      <c r="K20">
        <v>2</v>
      </c>
      <c r="L20">
        <v>1</v>
      </c>
    </row>
    <row r="21" spans="1:12" x14ac:dyDescent="0.3">
      <c r="A21" t="s">
        <v>119</v>
      </c>
      <c r="B21">
        <v>0.97</v>
      </c>
      <c r="C21">
        <v>0.91</v>
      </c>
      <c r="D21">
        <v>5.68</v>
      </c>
      <c r="E21">
        <v>0</v>
      </c>
      <c r="F21">
        <v>1</v>
      </c>
      <c r="G21">
        <v>0.7</v>
      </c>
      <c r="H21">
        <v>0.91</v>
      </c>
      <c r="I21" t="s">
        <v>10</v>
      </c>
      <c r="J21">
        <v>35.99</v>
      </c>
      <c r="K21">
        <v>4</v>
      </c>
      <c r="L21">
        <v>1</v>
      </c>
    </row>
    <row r="22" spans="1:12" x14ac:dyDescent="0.3">
      <c r="A22" t="s">
        <v>120</v>
      </c>
      <c r="B22">
        <v>0.83</v>
      </c>
      <c r="C22">
        <v>0.81</v>
      </c>
      <c r="D22">
        <v>4.75</v>
      </c>
      <c r="E22">
        <v>11</v>
      </c>
      <c r="F22">
        <v>1</v>
      </c>
      <c r="L22">
        <v>0</v>
      </c>
    </row>
    <row r="23" spans="1:12" x14ac:dyDescent="0.3">
      <c r="A23" t="s">
        <v>121</v>
      </c>
      <c r="B23">
        <v>0.9</v>
      </c>
      <c r="C23">
        <v>0.72</v>
      </c>
      <c r="D23">
        <v>4.5</v>
      </c>
      <c r="E23">
        <v>8</v>
      </c>
      <c r="F23">
        <v>1</v>
      </c>
      <c r="L23">
        <v>0</v>
      </c>
    </row>
    <row r="24" spans="1:12" x14ac:dyDescent="0.3">
      <c r="A24" t="s">
        <v>117</v>
      </c>
      <c r="B24">
        <v>0.84</v>
      </c>
      <c r="C24">
        <v>0.72</v>
      </c>
      <c r="D24">
        <v>0.7</v>
      </c>
      <c r="E24">
        <v>15</v>
      </c>
      <c r="F24">
        <v>1</v>
      </c>
      <c r="G24">
        <v>0.61</v>
      </c>
      <c r="H24">
        <v>1</v>
      </c>
      <c r="I24">
        <v>59.74</v>
      </c>
      <c r="J24">
        <v>33.9</v>
      </c>
      <c r="K24">
        <v>18</v>
      </c>
      <c r="L24">
        <v>1</v>
      </c>
    </row>
    <row r="25" spans="1:12" x14ac:dyDescent="0.3">
      <c r="A25" t="s">
        <v>125</v>
      </c>
      <c r="F25">
        <v>0</v>
      </c>
      <c r="L25">
        <v>0</v>
      </c>
    </row>
    <row r="26" spans="1:12" x14ac:dyDescent="0.3">
      <c r="A26" t="s">
        <v>124</v>
      </c>
      <c r="B26">
        <v>0.87</v>
      </c>
      <c r="C26">
        <v>0.5</v>
      </c>
      <c r="E26">
        <v>3</v>
      </c>
      <c r="F26">
        <v>1</v>
      </c>
      <c r="L26">
        <v>0</v>
      </c>
    </row>
    <row r="27" spans="1:12" x14ac:dyDescent="0.3">
      <c r="A27" t="s">
        <v>115</v>
      </c>
      <c r="B27">
        <v>0.97</v>
      </c>
      <c r="C27">
        <v>0.87</v>
      </c>
      <c r="D27">
        <v>0.64</v>
      </c>
      <c r="E27">
        <v>4</v>
      </c>
      <c r="F27">
        <v>1</v>
      </c>
      <c r="G27">
        <v>0.75</v>
      </c>
      <c r="H27">
        <v>0.95</v>
      </c>
      <c r="J27">
        <v>30.24</v>
      </c>
      <c r="K27">
        <v>5</v>
      </c>
      <c r="L27">
        <v>1</v>
      </c>
    </row>
    <row r="28" spans="1:12" x14ac:dyDescent="0.3">
      <c r="A28" t="s">
        <v>118</v>
      </c>
      <c r="B28">
        <v>0.98</v>
      </c>
      <c r="C28">
        <v>0.85</v>
      </c>
      <c r="D28">
        <v>0.61</v>
      </c>
      <c r="E28">
        <v>2</v>
      </c>
      <c r="F28">
        <v>1</v>
      </c>
      <c r="G28">
        <v>0.69</v>
      </c>
      <c r="H28">
        <v>0.94</v>
      </c>
      <c r="J28">
        <v>36.28</v>
      </c>
      <c r="K28">
        <v>9</v>
      </c>
      <c r="L28">
        <v>1</v>
      </c>
    </row>
    <row r="29" spans="1:12" x14ac:dyDescent="0.3">
      <c r="A29" t="s">
        <v>128</v>
      </c>
      <c r="B29">
        <v>0.85</v>
      </c>
      <c r="C29">
        <v>0.69</v>
      </c>
      <c r="D29">
        <v>0.57999999999999996</v>
      </c>
      <c r="E29">
        <v>12</v>
      </c>
      <c r="F29">
        <v>1</v>
      </c>
      <c r="G29">
        <v>0.72</v>
      </c>
      <c r="H29">
        <v>0.97</v>
      </c>
      <c r="J29">
        <v>31.21</v>
      </c>
      <c r="K29">
        <v>3</v>
      </c>
      <c r="L29">
        <v>1</v>
      </c>
    </row>
    <row r="30" spans="1:12" x14ac:dyDescent="0.3">
      <c r="A30" t="s">
        <v>126</v>
      </c>
      <c r="B30">
        <v>0.9</v>
      </c>
      <c r="C30">
        <v>0.73</v>
      </c>
      <c r="F30">
        <v>0</v>
      </c>
      <c r="G30">
        <v>0.75</v>
      </c>
      <c r="H30">
        <v>0.95</v>
      </c>
      <c r="J30">
        <v>37.86</v>
      </c>
      <c r="K30">
        <v>3</v>
      </c>
      <c r="L30">
        <v>1</v>
      </c>
    </row>
    <row r="31" spans="1:12" x14ac:dyDescent="0.3">
      <c r="A31" t="s">
        <v>115</v>
      </c>
      <c r="B31">
        <v>0.97</v>
      </c>
      <c r="C31">
        <v>0.64</v>
      </c>
      <c r="D31">
        <v>4.6399999999999997</v>
      </c>
      <c r="E31">
        <v>4</v>
      </c>
      <c r="F31">
        <v>1</v>
      </c>
      <c r="G31">
        <v>0.72</v>
      </c>
      <c r="H31">
        <v>0.97</v>
      </c>
      <c r="I31">
        <f>76.46-J31</f>
        <v>46.879999999999995</v>
      </c>
      <c r="J31">
        <v>29.58</v>
      </c>
      <c r="K31">
        <v>0</v>
      </c>
      <c r="L31">
        <v>1</v>
      </c>
    </row>
    <row r="32" spans="1:12" x14ac:dyDescent="0.3">
      <c r="A32" t="s">
        <v>117</v>
      </c>
      <c r="B32">
        <v>0.4</v>
      </c>
      <c r="C32">
        <v>0.84</v>
      </c>
      <c r="F32">
        <v>0</v>
      </c>
      <c r="G32">
        <v>0.7</v>
      </c>
      <c r="J32">
        <v>28.75</v>
      </c>
      <c r="L32">
        <v>0</v>
      </c>
    </row>
    <row r="33" spans="1:12" x14ac:dyDescent="0.3">
      <c r="A33" t="s">
        <v>116</v>
      </c>
      <c r="B33">
        <v>0.82</v>
      </c>
      <c r="C33">
        <v>0.84</v>
      </c>
      <c r="D33">
        <v>4.37</v>
      </c>
      <c r="E33">
        <v>9</v>
      </c>
      <c r="F33">
        <v>1</v>
      </c>
      <c r="G33">
        <v>0.67</v>
      </c>
      <c r="H33">
        <v>0.97</v>
      </c>
      <c r="J33">
        <v>31.18</v>
      </c>
      <c r="K33">
        <v>4</v>
      </c>
      <c r="L33">
        <v>1</v>
      </c>
    </row>
    <row r="34" spans="1:12" x14ac:dyDescent="0.3">
      <c r="A34" t="s">
        <v>124</v>
      </c>
      <c r="B34">
        <v>0.99</v>
      </c>
      <c r="C34">
        <v>0.7</v>
      </c>
      <c r="D34">
        <v>1.3</v>
      </c>
      <c r="E34">
        <v>5</v>
      </c>
      <c r="F34">
        <v>1</v>
      </c>
      <c r="G34">
        <v>0.56000000000000005</v>
      </c>
      <c r="H34">
        <v>0.97</v>
      </c>
      <c r="J34">
        <v>31.21</v>
      </c>
      <c r="K34">
        <v>7</v>
      </c>
      <c r="L34">
        <v>1</v>
      </c>
    </row>
    <row r="35" spans="1:12" x14ac:dyDescent="0.3">
      <c r="A35" t="s">
        <v>118</v>
      </c>
      <c r="B35">
        <v>0.98</v>
      </c>
      <c r="C35">
        <v>0.73</v>
      </c>
      <c r="D35">
        <v>1.08</v>
      </c>
      <c r="E35">
        <v>4</v>
      </c>
      <c r="F35">
        <v>1</v>
      </c>
      <c r="G35">
        <v>0.73</v>
      </c>
      <c r="H35">
        <v>0.95</v>
      </c>
      <c r="I35">
        <v>31.34</v>
      </c>
      <c r="J35">
        <v>28.29</v>
      </c>
      <c r="K35">
        <v>0</v>
      </c>
      <c r="L35">
        <v>1</v>
      </c>
    </row>
    <row r="36" spans="1:12" x14ac:dyDescent="0.3">
      <c r="A36" t="s">
        <v>120</v>
      </c>
      <c r="B36">
        <v>0.99</v>
      </c>
      <c r="C36">
        <v>0.92</v>
      </c>
      <c r="D36">
        <v>2.0099999999999998</v>
      </c>
      <c r="E36">
        <v>3</v>
      </c>
      <c r="F36">
        <v>1</v>
      </c>
      <c r="L36">
        <v>0</v>
      </c>
    </row>
    <row r="37" spans="1:12" x14ac:dyDescent="0.3">
      <c r="A37" t="s">
        <v>128</v>
      </c>
      <c r="B37">
        <v>0.99</v>
      </c>
      <c r="C37">
        <v>0.8</v>
      </c>
      <c r="D37">
        <v>0.77</v>
      </c>
      <c r="E37">
        <v>8</v>
      </c>
      <c r="F37">
        <v>1</v>
      </c>
      <c r="G37">
        <v>0.53</v>
      </c>
      <c r="H37">
        <v>0.93</v>
      </c>
      <c r="J37">
        <v>32.24</v>
      </c>
      <c r="K37">
        <v>6</v>
      </c>
      <c r="L37">
        <v>1</v>
      </c>
    </row>
    <row r="38" spans="1:12" x14ac:dyDescent="0.3">
      <c r="A38" t="s">
        <v>125</v>
      </c>
      <c r="B38">
        <v>1</v>
      </c>
      <c r="C38">
        <v>0.74</v>
      </c>
      <c r="D38">
        <v>1.55</v>
      </c>
      <c r="E38">
        <v>21</v>
      </c>
      <c r="F38">
        <v>1</v>
      </c>
      <c r="L38">
        <v>0</v>
      </c>
    </row>
    <row r="39" spans="1:12" x14ac:dyDescent="0.3">
      <c r="A39" t="s">
        <v>119</v>
      </c>
      <c r="B39">
        <v>0.99</v>
      </c>
      <c r="C39">
        <v>0.85</v>
      </c>
      <c r="D39">
        <v>7.84</v>
      </c>
      <c r="E39">
        <v>0</v>
      </c>
      <c r="F39">
        <v>1</v>
      </c>
      <c r="G39">
        <v>0.75</v>
      </c>
      <c r="H39">
        <v>0.95</v>
      </c>
      <c r="I39">
        <v>42</v>
      </c>
      <c r="J39">
        <v>42.13</v>
      </c>
      <c r="K39">
        <v>0</v>
      </c>
      <c r="L39">
        <v>1</v>
      </c>
    </row>
    <row r="40" spans="1:12" x14ac:dyDescent="0.3">
      <c r="A40" t="s">
        <v>126</v>
      </c>
      <c r="B40">
        <v>0.91</v>
      </c>
      <c r="C40">
        <v>0.69</v>
      </c>
      <c r="F40">
        <v>0</v>
      </c>
      <c r="G40">
        <v>0.64</v>
      </c>
      <c r="H40">
        <v>0.94</v>
      </c>
      <c r="J40">
        <v>40.5</v>
      </c>
      <c r="K40">
        <v>2</v>
      </c>
      <c r="L40">
        <v>1</v>
      </c>
    </row>
    <row r="41" spans="1:12" x14ac:dyDescent="0.3">
      <c r="A41" t="s">
        <v>121</v>
      </c>
      <c r="B41">
        <v>0.99</v>
      </c>
      <c r="C41">
        <v>0.72</v>
      </c>
      <c r="D41">
        <v>2.0699999999999998</v>
      </c>
      <c r="E41">
        <v>8</v>
      </c>
      <c r="F41">
        <v>1</v>
      </c>
      <c r="G41">
        <v>0.52</v>
      </c>
      <c r="H41">
        <v>0.92</v>
      </c>
      <c r="J41">
        <v>40.74</v>
      </c>
      <c r="K41">
        <v>5</v>
      </c>
      <c r="L41">
        <v>1</v>
      </c>
    </row>
    <row r="42" spans="1:12" x14ac:dyDescent="0.3">
      <c r="A42" t="s">
        <v>118</v>
      </c>
      <c r="B42">
        <v>0.99</v>
      </c>
      <c r="C42">
        <v>0.51</v>
      </c>
      <c r="D42">
        <v>7.14</v>
      </c>
      <c r="E42">
        <v>13</v>
      </c>
      <c r="F42">
        <v>1</v>
      </c>
      <c r="G42">
        <v>0.41</v>
      </c>
      <c r="H42">
        <v>0.98</v>
      </c>
      <c r="J42">
        <v>30.18</v>
      </c>
      <c r="K42">
        <v>8</v>
      </c>
      <c r="L42">
        <v>1</v>
      </c>
    </row>
    <row r="43" spans="1:12" x14ac:dyDescent="0.3">
      <c r="A43" s="2" t="s">
        <v>129</v>
      </c>
      <c r="B43" s="3">
        <f>AVERAGE(B3:B42)</f>
        <v>0.92076923076923045</v>
      </c>
      <c r="C43" s="3">
        <f t="shared" ref="C43:E43" si="0">AVERAGE(C3:C42)</f>
        <v>0.78564102564102578</v>
      </c>
      <c r="D43" s="3">
        <f t="shared" si="0"/>
        <v>2.4899999999999998</v>
      </c>
      <c r="E43" s="3">
        <f t="shared" si="0"/>
        <v>7.0277777777777777</v>
      </c>
      <c r="F43" s="3">
        <f t="shared" ref="F43" si="1">AVERAGE(F3:F42)</f>
        <v>0.9</v>
      </c>
      <c r="G43" s="3">
        <f t="shared" ref="G43" si="2">AVERAGE(G3:G42)</f>
        <v>0.63212121212121219</v>
      </c>
      <c r="H43" s="3">
        <f t="shared" ref="H43" si="3">AVERAGE(H3:H42)</f>
        <v>0.94129032258064504</v>
      </c>
      <c r="I43" s="3">
        <f t="shared" ref="I43" si="4">AVERAGE(I3:I42)</f>
        <v>39.504999999999995</v>
      </c>
      <c r="J43" s="3">
        <f t="shared" ref="J43" si="5">AVERAGE(J3:J42)</f>
        <v>34.474545454545456</v>
      </c>
      <c r="K43" s="3">
        <f t="shared" ref="K43" si="6">AVERAGE(K3:K42)</f>
        <v>5.5483870967741939</v>
      </c>
      <c r="L43" s="3">
        <f t="shared" ref="L43" si="7">AVERAGE(L3:L42)</f>
        <v>0.77500000000000002</v>
      </c>
    </row>
    <row r="44" spans="1:12" x14ac:dyDescent="0.3">
      <c r="A44" s="3"/>
      <c r="B44" s="3">
        <f xml:space="preserve"> _xlfn.CONFIDENCE.T(0.05, _xlfn.STDEV.S(B3:B42), COUNT(B3:B42))</f>
        <v>3.4979716676370343E-2</v>
      </c>
      <c r="C44" s="3">
        <f t="shared" ref="C44:L44" si="8" xml:space="preserve"> _xlfn.CONFIDENCE.T(0.05, _xlfn.STDEV.S(C3:C42), 40)</f>
        <v>3.4018976250629579E-2</v>
      </c>
      <c r="D44" s="3">
        <f t="shared" si="8"/>
        <v>0.60947651315487017</v>
      </c>
      <c r="E44" s="3">
        <f t="shared" si="8"/>
        <v>1.6617857414503119</v>
      </c>
      <c r="F44" s="3">
        <f t="shared" si="8"/>
        <v>9.7166928823139834E-2</v>
      </c>
      <c r="G44" s="3">
        <f t="shared" si="8"/>
        <v>3.758476625424749E-2</v>
      </c>
      <c r="H44" s="3">
        <f t="shared" si="8"/>
        <v>1.5899730245071589E-2</v>
      </c>
      <c r="I44" s="3">
        <f t="shared" si="8"/>
        <v>2.962457121796267</v>
      </c>
      <c r="J44" s="3">
        <f t="shared" si="8"/>
        <v>1.1333808766154039</v>
      </c>
      <c r="K44" s="3">
        <f t="shared" si="8"/>
        <v>1.3514207153371263</v>
      </c>
      <c r="L44" s="3">
        <f t="shared" si="8"/>
        <v>0.13525064088677979</v>
      </c>
    </row>
    <row r="45" spans="1:12" x14ac:dyDescent="0.3">
      <c r="A45" s="3" t="s">
        <v>130</v>
      </c>
      <c r="B45" s="3">
        <f>B43-B44</f>
        <v>0.88578951409286011</v>
      </c>
      <c r="C45" s="3">
        <f t="shared" ref="C45:L45" si="9">C43-C44</f>
        <v>0.75162204939039623</v>
      </c>
      <c r="D45" s="3">
        <f t="shared" si="9"/>
        <v>1.8805234868451297</v>
      </c>
      <c r="E45" s="3">
        <f t="shared" si="9"/>
        <v>5.3659920363274658</v>
      </c>
      <c r="F45" s="3">
        <f t="shared" si="9"/>
        <v>0.8028330711768602</v>
      </c>
      <c r="G45" s="3">
        <f t="shared" si="9"/>
        <v>0.59453644586696475</v>
      </c>
      <c r="H45" s="3">
        <f t="shared" si="9"/>
        <v>0.92539059233557341</v>
      </c>
      <c r="I45" s="3">
        <f t="shared" si="9"/>
        <v>36.542542878203726</v>
      </c>
      <c r="J45" s="3">
        <f t="shared" si="9"/>
        <v>33.341164577930051</v>
      </c>
      <c r="K45" s="3">
        <f t="shared" si="9"/>
        <v>4.1969663814370675</v>
      </c>
      <c r="L45" s="3">
        <f t="shared" si="9"/>
        <v>0.63974935911322017</v>
      </c>
    </row>
    <row r="46" spans="1:12" x14ac:dyDescent="0.3">
      <c r="A46" s="3" t="s">
        <v>131</v>
      </c>
      <c r="B46" s="3">
        <f>B43+B44</f>
        <v>0.95574894744560079</v>
      </c>
      <c r="C46" s="3">
        <f t="shared" ref="C46:L46" si="10">C43+C44</f>
        <v>0.81966000189165533</v>
      </c>
      <c r="D46" s="3">
        <f t="shared" si="10"/>
        <v>3.0994765131548698</v>
      </c>
      <c r="E46" s="3">
        <f t="shared" si="10"/>
        <v>8.6895635192280896</v>
      </c>
      <c r="F46" s="3">
        <f t="shared" si="10"/>
        <v>0.99716692882313984</v>
      </c>
      <c r="G46" s="3">
        <f t="shared" si="10"/>
        <v>0.66970597837545964</v>
      </c>
      <c r="H46" s="3">
        <f t="shared" si="10"/>
        <v>0.95719005282571668</v>
      </c>
      <c r="I46" s="3">
        <f t="shared" si="10"/>
        <v>42.467457121796265</v>
      </c>
      <c r="J46" s="3">
        <f t="shared" si="10"/>
        <v>35.607926331160861</v>
      </c>
      <c r="K46" s="3">
        <f t="shared" si="10"/>
        <v>6.8998078121113204</v>
      </c>
      <c r="L46" s="3">
        <f t="shared" si="10"/>
        <v>0.91025064088677987</v>
      </c>
    </row>
    <row r="47" spans="1:12" x14ac:dyDescent="0.3">
      <c r="A47" s="3" t="s">
        <v>133</v>
      </c>
      <c r="B47" s="3">
        <f>_xlfn.STDEV.P(B3:B42)</f>
        <v>0.1065155487718949</v>
      </c>
      <c r="C47" s="3">
        <f t="shared" ref="C47:L47" si="11">_xlfn.STDEV.P(C3:C42)</f>
        <v>0.10499804324904072</v>
      </c>
      <c r="D47" s="3">
        <f t="shared" si="11"/>
        <v>1.8782910165512543</v>
      </c>
      <c r="E47" s="3">
        <f t="shared" si="11"/>
        <v>5.1234000814948786</v>
      </c>
      <c r="F47" s="3">
        <f t="shared" si="11"/>
        <v>0.3</v>
      </c>
      <c r="G47" s="3">
        <f t="shared" si="11"/>
        <v>0.11572584048563411</v>
      </c>
      <c r="H47" s="3">
        <f t="shared" si="11"/>
        <v>4.8906885555457837E-2</v>
      </c>
      <c r="I47" s="3">
        <f t="shared" si="11"/>
        <v>8.787671193211553</v>
      </c>
      <c r="J47" s="3">
        <f t="shared" si="11"/>
        <v>3.4897504390316536</v>
      </c>
      <c r="K47" s="3">
        <f t="shared" si="11"/>
        <v>4.1569119251412934</v>
      </c>
      <c r="L47" s="3">
        <f t="shared" si="11"/>
        <v>0.41758232721225164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2A21-9DF5-4E29-8956-B6577536C5C0}">
  <sheetPr>
    <tabColor theme="9" tint="0.59999389629810485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Tactile Main Results</vt:lpstr>
      <vt:lpstr>Tactile Ablation Study Results</vt:lpstr>
      <vt:lpstr>Tactile Rank Tests</vt:lpstr>
      <vt:lpstr>VLA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Verstraete, Felix</dc:creator>
  <cp:lastModifiedBy>Verstraete, Felix</cp:lastModifiedBy>
  <dcterms:created xsi:type="dcterms:W3CDTF">2025-08-02T10:09:11Z</dcterms:created>
  <dcterms:modified xsi:type="dcterms:W3CDTF">2025-08-09T09:19:29Z</dcterms:modified>
</cp:coreProperties>
</file>